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202300"/>
  <mc:AlternateContent xmlns:mc="http://schemas.openxmlformats.org/markup-compatibility/2006">
    <mc:Choice Requires="x15">
      <x15ac:absPath xmlns:x15ac="http://schemas.microsoft.com/office/spreadsheetml/2010/11/ac" url="D:\Data Analytics\CPDA 5\Excel\Assignment\Graded Assignment\"/>
    </mc:Choice>
  </mc:AlternateContent>
  <xr:revisionPtr revIDLastSave="0" documentId="13_ncr:1_{F820DC66-2F22-4ED4-A1A7-AC9EDBB88E71}" xr6:coauthVersionLast="47" xr6:coauthVersionMax="47" xr10:uidLastSave="{00000000-0000-0000-0000-000000000000}"/>
  <bookViews>
    <workbookView xWindow="-110" yWindow="-110" windowWidth="19420" windowHeight="10300" xr2:uid="{868D9222-85FD-4AE9-87B0-3C4BBA51E8AF}"/>
  </bookViews>
  <sheets>
    <sheet name="Tables" sheetId="2" r:id="rId1"/>
    <sheet name="Graphs" sheetId="3" r:id="rId2"/>
    <sheet name="streaming_service_data" sheetId="1" r:id="rId3"/>
  </sheets>
  <definedNames>
    <definedName name="_xlnm._FilterDatabase" localSheetId="2" hidden="1">streaming_service_data!$A$1:$AO$1001</definedName>
    <definedName name="_xlnm._FilterDatabase" localSheetId="0" hidden="1">Tables!$A$117:$F$124</definedName>
    <definedName name="Slicer_Age_Group">#N/A</definedName>
    <definedName name="Slicer_Country">#N/A</definedName>
    <definedName name="Slicer_First_Device_Used">#N/A</definedName>
    <definedName name="Slicer_Years__Join_Date_Proper">#N/A</definedName>
  </definedNames>
  <calcPr calcId="191029"/>
  <pivotCaches>
    <pivotCache cacheId="21"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7" i="2" l="1"/>
  <c r="Q2" i="1"/>
  <c r="R444" i="1"/>
  <c r="R103" i="1"/>
  <c r="R663" i="1"/>
  <c r="R952" i="1"/>
  <c r="R730" i="1"/>
  <c r="R974" i="1"/>
  <c r="R315" i="1"/>
  <c r="R700" i="1"/>
  <c r="R763" i="1"/>
  <c r="R558" i="1"/>
  <c r="R268" i="1"/>
  <c r="R827" i="1"/>
  <c r="R66" i="1"/>
  <c r="R130" i="1"/>
  <c r="R55" i="1"/>
  <c r="R3" i="1"/>
  <c r="R448" i="1"/>
  <c r="R70" i="1"/>
  <c r="R390" i="1"/>
  <c r="R372" i="1"/>
  <c r="R1001" i="1"/>
  <c r="R357" i="1"/>
  <c r="R335" i="1"/>
  <c r="R386" i="1"/>
  <c r="R163" i="1"/>
  <c r="R321" i="1"/>
  <c r="R824" i="1"/>
  <c r="R762" i="1"/>
  <c r="R532" i="1"/>
  <c r="R926" i="1"/>
  <c r="R559" i="1"/>
  <c r="R44" i="1"/>
  <c r="R242" i="1"/>
  <c r="R318" i="1"/>
  <c r="R27" i="1"/>
  <c r="R801" i="1"/>
  <c r="R557" i="1"/>
  <c r="R734" i="1"/>
  <c r="R502" i="1"/>
  <c r="R380" i="1"/>
  <c r="R657" i="1"/>
  <c r="R461" i="1"/>
  <c r="R168" i="1"/>
  <c r="R106" i="1"/>
  <c r="R78" i="1"/>
  <c r="R602" i="1"/>
  <c r="R17" i="1"/>
  <c r="R618" i="1"/>
  <c r="R768" i="1"/>
  <c r="R280" i="1"/>
  <c r="R355" i="1"/>
  <c r="R353" i="1"/>
  <c r="R609" i="1"/>
  <c r="R249" i="1"/>
  <c r="R887" i="1"/>
  <c r="R346" i="1"/>
  <c r="R446" i="1"/>
  <c r="R812" i="1"/>
  <c r="R600" i="1"/>
  <c r="R672" i="1"/>
  <c r="R342" i="1"/>
  <c r="R683" i="1"/>
  <c r="R233" i="1"/>
  <c r="R112" i="1"/>
  <c r="R142" i="1"/>
  <c r="R173" i="1"/>
  <c r="R956" i="1"/>
  <c r="R261" i="1"/>
  <c r="R614" i="1"/>
  <c r="R832" i="1"/>
  <c r="R239" i="1"/>
  <c r="R928" i="1"/>
  <c r="R391" i="1"/>
  <c r="R797" i="1"/>
  <c r="R994" i="1"/>
  <c r="R527" i="1"/>
  <c r="R939" i="1"/>
  <c r="R450" i="1"/>
  <c r="R834" i="1"/>
  <c r="R709" i="1"/>
  <c r="R90" i="1"/>
  <c r="R426" i="1"/>
  <c r="R547" i="1"/>
  <c r="R914" i="1"/>
  <c r="R724" i="1"/>
  <c r="R523" i="1"/>
  <c r="R127" i="1"/>
  <c r="R4" i="1"/>
  <c r="R245" i="1"/>
  <c r="R890" i="1"/>
  <c r="R77" i="1"/>
  <c r="R230" i="1"/>
  <c r="R612" i="1"/>
  <c r="R919" i="1"/>
  <c r="R518" i="1"/>
  <c r="R837" i="1"/>
  <c r="R632" i="1"/>
  <c r="R743" i="1"/>
  <c r="R435" i="1"/>
  <c r="R373" i="1"/>
  <c r="R473" i="1"/>
  <c r="R18" i="1"/>
  <c r="R560" i="1"/>
  <c r="R397" i="1"/>
  <c r="R170" i="1"/>
  <c r="R791" i="1"/>
  <c r="R509" i="1"/>
  <c r="R935" i="1"/>
  <c r="R690" i="1"/>
  <c r="R789" i="1"/>
  <c r="R362" i="1"/>
  <c r="R626" i="1"/>
  <c r="R147" i="1"/>
  <c r="R986" i="1"/>
  <c r="R717" i="1"/>
  <c r="R144" i="1"/>
  <c r="R643" i="1"/>
  <c r="R108" i="1"/>
  <c r="R916" i="1"/>
  <c r="R740" i="1"/>
  <c r="R656" i="1"/>
  <c r="R782" i="1"/>
  <c r="R708" i="1"/>
  <c r="R711" i="1"/>
  <c r="R409" i="1"/>
  <c r="R235" i="1"/>
  <c r="R273" i="1"/>
  <c r="R929" i="1"/>
  <c r="R407" i="1"/>
  <c r="R757" i="1"/>
  <c r="R254" i="1"/>
  <c r="R244" i="1"/>
  <c r="R167" i="1"/>
  <c r="R817" i="1"/>
  <c r="R411" i="1"/>
  <c r="R218" i="1"/>
  <c r="R94" i="1"/>
  <c r="R352" i="1"/>
  <c r="R538" i="1"/>
  <c r="R418" i="1"/>
  <c r="R477" i="1"/>
  <c r="R511" i="1"/>
  <c r="R152" i="1"/>
  <c r="R341" i="1"/>
  <c r="R728" i="1"/>
  <c r="R68" i="1"/>
  <c r="R347" i="1"/>
  <c r="R348" i="1"/>
  <c r="R361" i="1"/>
  <c r="R40" i="1"/>
  <c r="R439" i="1"/>
  <c r="R778" i="1"/>
  <c r="R880" i="1"/>
  <c r="R892" i="1"/>
  <c r="R222" i="1"/>
  <c r="R158" i="1"/>
  <c r="R738" i="1"/>
  <c r="R431" i="1"/>
  <c r="R237" i="1"/>
  <c r="R727" i="1"/>
  <c r="R457" i="1"/>
  <c r="R900" i="1"/>
  <c r="R488" i="1"/>
  <c r="R155" i="1"/>
  <c r="R269" i="1"/>
  <c r="R207" i="1"/>
  <c r="R217" i="1"/>
  <c r="R49" i="1"/>
  <c r="R81" i="1"/>
  <c r="R859" i="1"/>
  <c r="R281" i="1"/>
  <c r="R467" i="1"/>
  <c r="R882" i="1"/>
  <c r="R871" i="1"/>
  <c r="R965" i="1"/>
  <c r="R576" i="1"/>
  <c r="R597" i="1"/>
  <c r="R480" i="1"/>
  <c r="R842" i="1"/>
  <c r="R139" i="1"/>
  <c r="R854" i="1"/>
  <c r="R14" i="1"/>
  <c r="R894" i="1"/>
  <c r="R498" i="1"/>
  <c r="R873" i="1"/>
  <c r="R706" i="1"/>
  <c r="R996" i="1"/>
  <c r="R608" i="1"/>
  <c r="R750" i="1"/>
  <c r="R681" i="1"/>
  <c r="R843" i="1"/>
  <c r="R676" i="1"/>
  <c r="R853" i="1"/>
  <c r="R875" i="1"/>
  <c r="R251" i="1"/>
  <c r="R382" i="1"/>
  <c r="R471" i="1"/>
  <c r="R771" i="1"/>
  <c r="R756" i="1"/>
  <c r="R673" i="1"/>
  <c r="R944" i="1"/>
  <c r="R684" i="1"/>
  <c r="R220" i="1"/>
  <c r="R154" i="1"/>
  <c r="R530" i="1"/>
  <c r="R845" i="1"/>
  <c r="R732" i="1"/>
  <c r="R422" i="1"/>
  <c r="R941" i="1"/>
  <c r="R534" i="1"/>
  <c r="R133" i="1"/>
  <c r="R665" i="1"/>
  <c r="R918" i="1"/>
  <c r="R47" i="1"/>
  <c r="R196" i="1"/>
  <c r="R624" i="1"/>
  <c r="R721" i="1"/>
  <c r="R120" i="1"/>
  <c r="R102" i="1"/>
  <c r="R187" i="1"/>
  <c r="R969" i="1"/>
  <c r="R906" i="1"/>
  <c r="R839" i="1"/>
  <c r="R544" i="1"/>
  <c r="R345" i="1"/>
  <c r="R553" i="1"/>
  <c r="R803" i="1"/>
  <c r="R236" i="1"/>
  <c r="R415" i="1"/>
  <c r="R29" i="1"/>
  <c r="R686" i="1"/>
  <c r="R904" i="1"/>
  <c r="R404" i="1"/>
  <c r="R514" i="1"/>
  <c r="R503" i="1"/>
  <c r="R174" i="1"/>
  <c r="R188" i="1"/>
  <c r="R714" i="1"/>
  <c r="R83" i="1"/>
  <c r="R470" i="1"/>
  <c r="R128" i="1"/>
  <c r="R947" i="1"/>
  <c r="R50" i="1"/>
  <c r="R861" i="1"/>
  <c r="R136" i="1"/>
  <c r="R909" i="1"/>
  <c r="R872" i="1"/>
  <c r="R296" i="1"/>
  <c r="R336" i="1"/>
  <c r="R295" i="1"/>
  <c r="R984" i="1"/>
  <c r="R199" i="1"/>
  <c r="R967" i="1"/>
  <c r="R248" i="1"/>
  <c r="R698" i="1"/>
  <c r="R150" i="1"/>
  <c r="R377" i="1"/>
  <c r="R145" i="1"/>
  <c r="R792" i="1"/>
  <c r="R489" i="1"/>
  <c r="R746" i="1"/>
  <c r="R123" i="1"/>
  <c r="R653" i="1"/>
  <c r="R301" i="1"/>
  <c r="R466" i="1"/>
  <c r="R779" i="1"/>
  <c r="R953" i="1"/>
  <c r="R989" i="1"/>
  <c r="R405" i="1"/>
  <c r="R253" i="1"/>
  <c r="R849" i="1"/>
  <c r="R571" i="1"/>
  <c r="R7" i="1"/>
  <c r="R274" i="1"/>
  <c r="R297" i="1"/>
  <c r="R403" i="1"/>
  <c r="R625" i="1"/>
  <c r="R121" i="1"/>
  <c r="R399" i="1"/>
  <c r="R305" i="1"/>
  <c r="R578" i="1"/>
  <c r="R137" i="1"/>
  <c r="R617" i="1"/>
  <c r="R89" i="1"/>
  <c r="R638" i="1"/>
  <c r="R798" i="1"/>
  <c r="R652" i="1"/>
  <c r="R180" i="1"/>
  <c r="R487" i="1"/>
  <c r="R58" i="1"/>
  <c r="R107" i="1"/>
  <c r="R99" i="1"/>
  <c r="R125" i="1"/>
  <c r="R28" i="1"/>
  <c r="R710" i="1"/>
  <c r="R761" i="1"/>
  <c r="R961" i="1"/>
  <c r="R105" i="1"/>
  <c r="R718" i="1"/>
  <c r="R582" i="1"/>
  <c r="R616" i="1"/>
  <c r="R581" i="1"/>
  <c r="R272" i="1"/>
  <c r="R642" i="1"/>
  <c r="R719" i="1"/>
  <c r="R191" i="1"/>
  <c r="R907" i="1"/>
  <c r="R302" i="1"/>
  <c r="R664" i="1"/>
  <c r="R98" i="1"/>
  <c r="R162" i="1"/>
  <c r="R413" i="1"/>
  <c r="R267" i="1"/>
  <c r="R525" i="1"/>
  <c r="R392" i="1"/>
  <c r="R433" i="1"/>
  <c r="R522" i="1"/>
  <c r="R950" i="1"/>
  <c r="R308" i="1"/>
  <c r="R930" i="1"/>
  <c r="R821" i="1"/>
  <c r="R314" i="1"/>
  <c r="R159" i="1"/>
  <c r="R252" i="1"/>
  <c r="R277" i="1"/>
  <c r="R566" i="1"/>
  <c r="R51" i="1"/>
  <c r="R855" i="1"/>
  <c r="R161" i="1"/>
  <c r="R282" i="1"/>
  <c r="R97" i="1"/>
  <c r="R949" i="1"/>
  <c r="R165" i="1"/>
  <c r="R985" i="1"/>
  <c r="R442" i="1"/>
  <c r="R678" i="1"/>
  <c r="R623" i="1"/>
  <c r="R723" i="1"/>
  <c r="R604" i="1"/>
  <c r="R201" i="1"/>
  <c r="R114" i="1"/>
  <c r="R755" i="1"/>
  <c r="R564" i="1"/>
  <c r="R696" i="1"/>
  <c r="R921" i="1"/>
  <c r="R506" i="1"/>
  <c r="R874" i="1"/>
  <c r="R938" i="1"/>
  <c r="R323" i="1"/>
  <c r="R781" i="1"/>
  <c r="R351" i="1"/>
  <c r="R151" i="1"/>
  <c r="R129" i="1"/>
  <c r="R552" i="1"/>
  <c r="R958" i="1"/>
  <c r="R215" i="1"/>
  <c r="R962" i="1"/>
  <c r="R12" i="1"/>
  <c r="R287" i="1"/>
  <c r="R774" i="1"/>
  <c r="R542" i="1"/>
  <c r="R5" i="1"/>
  <c r="R519" i="1"/>
  <c r="R641" i="1"/>
  <c r="R463" i="1"/>
  <c r="R354" i="1"/>
  <c r="R586" i="1"/>
  <c r="R387" i="1"/>
  <c r="R910" i="1"/>
  <c r="R349" i="1"/>
  <c r="R964" i="1"/>
  <c r="R122" i="1"/>
  <c r="R640" i="1"/>
  <c r="R971" i="1"/>
  <c r="R897" i="1"/>
  <c r="R185" i="1"/>
  <c r="R591" i="1"/>
  <c r="R877" i="1"/>
  <c r="R769" i="1"/>
  <c r="R256" i="1"/>
  <c r="R303" i="1"/>
  <c r="R8" i="1"/>
  <c r="R338" i="1"/>
  <c r="R289" i="1"/>
  <c r="R428" i="1"/>
  <c r="R783" i="1"/>
  <c r="R687" i="1"/>
  <c r="R766" i="1"/>
  <c r="R829" i="1"/>
  <c r="R972" i="1"/>
  <c r="R881" i="1"/>
  <c r="R959" i="1"/>
  <c r="R135" i="1"/>
  <c r="R804" i="1"/>
  <c r="R255" i="1"/>
  <c r="R619" i="1"/>
  <c r="R577" i="1"/>
  <c r="R350" i="1"/>
  <c r="R823" i="1"/>
  <c r="R224" i="1"/>
  <c r="R462" i="1"/>
  <c r="R160" i="1"/>
  <c r="R893" i="1"/>
  <c r="R452" i="1"/>
  <c r="R359" i="1"/>
  <c r="R441" i="1"/>
  <c r="R104" i="1"/>
  <c r="R367" i="1"/>
  <c r="R340" i="1"/>
  <c r="R465" i="1"/>
  <c r="R895" i="1"/>
  <c r="R568" i="1"/>
  <c r="R648" i="1"/>
  <c r="R806" i="1"/>
  <c r="R993" i="1"/>
  <c r="R613" i="1"/>
  <c r="R512" i="1"/>
  <c r="R443" i="1"/>
  <c r="R176" i="1"/>
  <c r="R860" i="1"/>
  <c r="R585" i="1"/>
  <c r="R980" i="1"/>
  <c r="R501" i="1"/>
  <c r="R541" i="1"/>
  <c r="R820" i="1"/>
  <c r="R479" i="1"/>
  <c r="R592" i="1"/>
  <c r="R975" i="1"/>
  <c r="R421" i="1"/>
  <c r="R184" i="1"/>
  <c r="R231" i="1"/>
  <c r="R579" i="1"/>
  <c r="R902" i="1"/>
  <c r="R270" i="1"/>
  <c r="R588" i="1"/>
  <c r="R204" i="1"/>
  <c r="R983" i="1"/>
  <c r="R794" i="1"/>
  <c r="R546" i="1"/>
  <c r="R702" i="1"/>
  <c r="R476" i="1"/>
  <c r="R271" i="1"/>
  <c r="R825" i="1"/>
  <c r="R800" i="1"/>
  <c r="R868" i="1"/>
  <c r="R662" i="1"/>
  <c r="R556" i="1"/>
  <c r="R279" i="1"/>
  <c r="R515" i="1"/>
  <c r="R45" i="1"/>
  <c r="R429" i="1"/>
  <c r="R389" i="1"/>
  <c r="R888" i="1"/>
  <c r="R508" i="1"/>
  <c r="R689" i="1"/>
  <c r="R539" i="1"/>
  <c r="R419" i="1"/>
  <c r="R749" i="1"/>
  <c r="R64" i="1"/>
  <c r="R499" i="1"/>
  <c r="R645" i="1"/>
  <c r="R621" i="1"/>
  <c r="R30" i="1"/>
  <c r="R634" i="1"/>
  <c r="R385" i="1"/>
  <c r="R973" i="1"/>
  <c r="R61" i="1"/>
  <c r="R520" i="1"/>
  <c r="R131" i="1"/>
  <c r="R655" i="1"/>
  <c r="R505" i="1"/>
  <c r="R37" i="1"/>
  <c r="R118" i="1"/>
  <c r="R584" i="1"/>
  <c r="R866" i="1"/>
  <c r="R238" i="1"/>
  <c r="R565" i="1"/>
  <c r="R885" i="1"/>
  <c r="R368" i="1"/>
  <c r="R777" i="1"/>
  <c r="R19" i="1"/>
  <c r="R325" i="1"/>
  <c r="R570" i="1"/>
  <c r="R543" i="1"/>
  <c r="R722" i="1"/>
  <c r="R813" i="1"/>
  <c r="R425" i="1"/>
  <c r="R574" i="1"/>
  <c r="R658" i="1"/>
  <c r="R62" i="1"/>
  <c r="R326" i="1"/>
  <c r="R141" i="1"/>
  <c r="R651" i="1"/>
  <c r="R913" i="1"/>
  <c r="R417" i="1"/>
  <c r="R126" i="1"/>
  <c r="R569" i="1"/>
  <c r="R258" i="1"/>
  <c r="R889" i="1"/>
  <c r="R933" i="1"/>
  <c r="R545" i="1"/>
  <c r="R424" i="1"/>
  <c r="R183" i="1"/>
  <c r="R867" i="1"/>
  <c r="R715" i="1"/>
  <c r="R22" i="1"/>
  <c r="R11" i="1"/>
  <c r="R41" i="1"/>
  <c r="R654" i="1"/>
  <c r="R622" i="1"/>
  <c r="R460" i="1"/>
  <c r="R329" i="1"/>
  <c r="R758" i="1"/>
  <c r="R10" i="1"/>
  <c r="R850" i="1"/>
  <c r="R753" i="1"/>
  <c r="R963" i="1"/>
  <c r="R156" i="1"/>
  <c r="R848" i="1"/>
  <c r="R807" i="1"/>
  <c r="R970" i="1"/>
  <c r="R521" i="1"/>
  <c r="R811" i="1"/>
  <c r="R924" i="1"/>
  <c r="R701" i="1"/>
  <c r="R735" i="1"/>
  <c r="R358" i="1"/>
  <c r="R562" i="1"/>
  <c r="R976" i="1"/>
  <c r="R263" i="1"/>
  <c r="R454" i="1"/>
  <c r="R288" i="1"/>
  <c r="R862" i="1"/>
  <c r="R601" i="1"/>
  <c r="R497" i="1"/>
  <c r="R71" i="1"/>
  <c r="R595" i="1"/>
  <c r="R478" i="1"/>
  <c r="R531" i="1"/>
  <c r="R157" i="1"/>
  <c r="R153" i="1"/>
  <c r="R493" i="1"/>
  <c r="R920" i="1"/>
  <c r="R981" i="1"/>
  <c r="R456" i="1"/>
  <c r="R492" i="1"/>
  <c r="R400" i="1"/>
  <c r="R507" i="1"/>
  <c r="R430" i="1"/>
  <c r="R691" i="1"/>
  <c r="R835" i="1"/>
  <c r="R483" i="1"/>
  <c r="R57" i="1"/>
  <c r="R312" i="1"/>
  <c r="R80" i="1"/>
  <c r="R550" i="1"/>
  <c r="R809" i="1"/>
  <c r="R475" i="1"/>
  <c r="R23" i="1"/>
  <c r="R495" i="1"/>
  <c r="R733" i="1"/>
  <c r="R937" i="1"/>
  <c r="R936" i="1"/>
  <c r="R773" i="1"/>
  <c r="R943" i="1"/>
  <c r="R978" i="1"/>
  <c r="R375" i="1"/>
  <c r="R276" i="1"/>
  <c r="R551" i="1"/>
  <c r="R227" i="1"/>
  <c r="R52" i="1"/>
  <c r="R171" i="1"/>
  <c r="R494" i="1"/>
  <c r="R116" i="1"/>
  <c r="R857" i="1"/>
  <c r="R440" i="1"/>
  <c r="R48" i="1"/>
  <c r="R951" i="1"/>
  <c r="R764" i="1"/>
  <c r="R815" i="1"/>
  <c r="R669" i="1"/>
  <c r="R998" i="1"/>
  <c r="R660" i="1"/>
  <c r="R992" i="1"/>
  <c r="R864" i="1"/>
  <c r="R627" i="1"/>
  <c r="R767" i="1"/>
  <c r="R739" i="1"/>
  <c r="R210" i="1"/>
  <c r="R21" i="1"/>
  <c r="R593" i="1"/>
  <c r="R491" i="1"/>
  <c r="R745" i="1"/>
  <c r="R987" i="1"/>
  <c r="R177" i="1"/>
  <c r="R540" i="1"/>
  <c r="R257" i="1"/>
  <c r="R88" i="1"/>
  <c r="R169" i="1"/>
  <c r="R75" i="1"/>
  <c r="R810" i="1"/>
  <c r="R205" i="1"/>
  <c r="R884" i="1"/>
  <c r="R369" i="1"/>
  <c r="R707" i="1"/>
  <c r="R646" i="1"/>
  <c r="R905" i="1"/>
  <c r="R620" i="1"/>
  <c r="R831" i="1"/>
  <c r="R278" i="1"/>
  <c r="R447" i="1"/>
  <c r="R436" i="1"/>
  <c r="R383" i="1"/>
  <c r="R423" i="1"/>
  <c r="R384" i="1"/>
  <c r="R393" i="1"/>
  <c r="R785" i="1"/>
  <c r="R940" i="1"/>
  <c r="R934" i="1"/>
  <c r="R536" i="1"/>
  <c r="R819" i="1"/>
  <c r="R869" i="1"/>
  <c r="R86" i="1"/>
  <c r="R528" i="1"/>
  <c r="R320" i="1"/>
  <c r="R420" i="1"/>
  <c r="R408" i="1"/>
  <c r="R573" i="1"/>
  <c r="R38" i="1"/>
  <c r="R192" i="1"/>
  <c r="R650" i="1"/>
  <c r="R138" i="1"/>
  <c r="R216" i="1"/>
  <c r="R818" i="1"/>
  <c r="R113" i="1"/>
  <c r="R206" i="1"/>
  <c r="R226" i="1"/>
  <c r="R786" i="1"/>
  <c r="R630" i="1"/>
  <c r="R948" i="1"/>
  <c r="R300" i="1"/>
  <c r="R328" i="1"/>
  <c r="R988" i="1"/>
  <c r="R911" i="1"/>
  <c r="R606" i="1"/>
  <c r="R225" i="1"/>
  <c r="R259" i="1"/>
  <c r="R209" i="1"/>
  <c r="R247" i="1"/>
  <c r="R580" i="1"/>
  <c r="R240" i="1"/>
  <c r="R677" i="1"/>
  <c r="R398" i="1"/>
  <c r="R333" i="1"/>
  <c r="R533" i="1"/>
  <c r="R56" i="1"/>
  <c r="R649" i="1"/>
  <c r="R63" i="1"/>
  <c r="R808" i="1"/>
  <c r="R704" i="1"/>
  <c r="R15" i="1"/>
  <c r="R915" i="1"/>
  <c r="R109" i="1"/>
  <c r="R299" i="1"/>
  <c r="R589" i="1"/>
  <c r="R76" i="1"/>
  <c r="R713" i="1"/>
  <c r="R101" i="1"/>
  <c r="R923" i="1"/>
  <c r="R223" i="1"/>
  <c r="R703" i="1"/>
  <c r="R9" i="1"/>
  <c r="R517" i="1"/>
  <c r="R636" i="1"/>
  <c r="R324" i="1"/>
  <c r="R434" i="1"/>
  <c r="R92" i="1"/>
  <c r="R24" i="1"/>
  <c r="R337" i="1"/>
  <c r="R317" i="1"/>
  <c r="R243" i="1"/>
  <c r="R946" i="1"/>
  <c r="R229" i="1"/>
  <c r="R554" i="1"/>
  <c r="R675" i="1"/>
  <c r="R134" i="1"/>
  <c r="R628" i="1"/>
  <c r="R193" i="1"/>
  <c r="R876" i="1"/>
  <c r="R828" i="1"/>
  <c r="R549" i="1"/>
  <c r="R264" i="1"/>
  <c r="R42" i="1"/>
  <c r="R332" i="1"/>
  <c r="R54" i="1"/>
  <c r="R410" i="1"/>
  <c r="R366" i="1"/>
  <c r="R765" i="1"/>
  <c r="R590" i="1"/>
  <c r="R513" i="1"/>
  <c r="R931" i="1"/>
  <c r="R96" i="1"/>
  <c r="R232" i="1"/>
  <c r="R73" i="1"/>
  <c r="R214" i="1"/>
  <c r="R830" i="1"/>
  <c r="R879" i="1"/>
  <c r="R788" i="1"/>
  <c r="R535" i="1"/>
  <c r="R402" i="1"/>
  <c r="R149" i="1"/>
  <c r="R598" i="1"/>
  <c r="R594" i="1"/>
  <c r="R266" i="1"/>
  <c r="R260" i="1"/>
  <c r="R775" i="1"/>
  <c r="R922" i="1"/>
  <c r="R6" i="1"/>
  <c r="R759" i="1"/>
  <c r="R43" i="1"/>
  <c r="R668" i="1"/>
  <c r="R166" i="1"/>
  <c r="R729" i="1"/>
  <c r="R93" i="1"/>
  <c r="R228" i="1"/>
  <c r="R977" i="1"/>
  <c r="R611" i="1"/>
  <c r="R132" i="1"/>
  <c r="R633" i="1"/>
  <c r="R262" i="1"/>
  <c r="R95" i="1"/>
  <c r="R208" i="1"/>
  <c r="R322" i="1"/>
  <c r="R111" i="1"/>
  <c r="R34" i="1"/>
  <c r="R25" i="1"/>
  <c r="R583" i="1"/>
  <c r="R283" i="1"/>
  <c r="R899" i="1"/>
  <c r="R481" i="1"/>
  <c r="R39" i="1"/>
  <c r="R679" i="1"/>
  <c r="R865" i="1"/>
  <c r="R671" i="1"/>
  <c r="R414" i="1"/>
  <c r="R744" i="1"/>
  <c r="R91" i="1"/>
  <c r="R607" i="1"/>
  <c r="R67" i="1"/>
  <c r="R639" i="1"/>
  <c r="R840" i="1"/>
  <c r="R752" i="1"/>
  <c r="R979" i="1"/>
  <c r="R32" i="1"/>
  <c r="R2" i="1"/>
  <c r="R438" i="1"/>
  <c r="R117" i="1"/>
  <c r="R927" i="1"/>
  <c r="R179" i="1"/>
  <c r="R742" i="1"/>
  <c r="R674" i="1"/>
  <c r="R172" i="1"/>
  <c r="R146" i="1"/>
  <c r="R79" i="1"/>
  <c r="R53" i="1"/>
  <c r="R548" i="1"/>
  <c r="R891" i="1"/>
  <c r="R695" i="1"/>
  <c r="R186" i="1"/>
  <c r="R790" i="1"/>
  <c r="R311" i="1"/>
  <c r="R555" i="1"/>
  <c r="R416" i="1"/>
  <c r="R221" i="1"/>
  <c r="R605" i="1"/>
  <c r="R858" i="1"/>
  <c r="R995" i="1"/>
  <c r="R195" i="1"/>
  <c r="R292" i="1"/>
  <c r="R388" i="1"/>
  <c r="R313" i="1"/>
  <c r="R307" i="1"/>
  <c r="R615" i="1"/>
  <c r="R999" i="1"/>
  <c r="R851" i="1"/>
  <c r="R360" i="1"/>
  <c r="R482" i="1"/>
  <c r="R202" i="1"/>
  <c r="R688" i="1"/>
  <c r="R74" i="1"/>
  <c r="R945" i="1"/>
  <c r="R115" i="1"/>
  <c r="R903" i="1"/>
  <c r="R567" i="1"/>
  <c r="R731" i="1"/>
  <c r="R572" i="1"/>
  <c r="R110" i="1"/>
  <c r="R661" i="1"/>
  <c r="R449" i="1"/>
  <c r="R841" i="1"/>
  <c r="R954" i="1"/>
  <c r="R294" i="1"/>
  <c r="R966" i="1"/>
  <c r="R119" i="1"/>
  <c r="R189" i="1"/>
  <c r="R175" i="1"/>
  <c r="R836" i="1"/>
  <c r="R697" i="1"/>
  <c r="R69" i="1"/>
  <c r="R846" i="1"/>
  <c r="R275" i="1"/>
  <c r="R379" i="1"/>
  <c r="R370" i="1"/>
  <c r="R991" i="1"/>
  <c r="R725" i="1"/>
  <c r="R537" i="1"/>
  <c r="R65" i="1"/>
  <c r="R304" i="1"/>
  <c r="R667" i="1"/>
  <c r="R472" i="1"/>
  <c r="R631" i="1"/>
  <c r="R100" i="1"/>
  <c r="R751" i="1"/>
  <c r="R197" i="1"/>
  <c r="R692" i="1"/>
  <c r="R453" i="1"/>
  <c r="R610" i="1"/>
  <c r="R290" i="1"/>
  <c r="R659" i="1"/>
  <c r="R412" i="1"/>
  <c r="R596" i="1"/>
  <c r="R599" i="1"/>
  <c r="R955" i="1"/>
  <c r="R343" i="1"/>
  <c r="R376" i="1"/>
  <c r="R286" i="1"/>
  <c r="R265" i="1"/>
  <c r="R917" i="1"/>
  <c r="R458" i="1"/>
  <c r="R644" i="1"/>
  <c r="R194" i="1"/>
  <c r="R344" i="1"/>
  <c r="R143" i="1"/>
  <c r="R445" i="1"/>
  <c r="R148" i="1"/>
  <c r="R35" i="1"/>
  <c r="R334" i="1"/>
  <c r="R736" i="1"/>
  <c r="R309" i="1"/>
  <c r="R629" i="1"/>
  <c r="R213" i="1"/>
  <c r="R960" i="1"/>
  <c r="R395" i="1"/>
  <c r="R816" i="1"/>
  <c r="R432" i="1"/>
  <c r="R427" i="1"/>
  <c r="R72" i="1"/>
  <c r="R26" i="1"/>
  <c r="R776" i="1"/>
  <c r="R772" i="1"/>
  <c r="R330" i="1"/>
  <c r="R316" i="1"/>
  <c r="R635" i="1"/>
  <c r="R908" i="1"/>
  <c r="R968" i="1"/>
  <c r="R36" i="1"/>
  <c r="R787" i="1"/>
  <c r="R784" i="1"/>
  <c r="R637" i="1"/>
  <c r="R469" i="1"/>
  <c r="R241" i="1"/>
  <c r="R374" i="1"/>
  <c r="R363" i="1"/>
  <c r="R401" i="1"/>
  <c r="R459" i="1"/>
  <c r="R306" i="1"/>
  <c r="R796" i="1"/>
  <c r="R59" i="1"/>
  <c r="R510" i="1"/>
  <c r="R356" i="1"/>
  <c r="R878" i="1"/>
  <c r="R685" i="1"/>
  <c r="R694" i="1"/>
  <c r="R886" i="1"/>
  <c r="R33" i="1"/>
  <c r="R516" i="1"/>
  <c r="R200" i="1"/>
  <c r="R140" i="1"/>
  <c r="R563" i="1"/>
  <c r="R84" i="1"/>
  <c r="R838" i="1"/>
  <c r="R319" i="1"/>
  <c r="R164" i="1"/>
  <c r="R802" i="1"/>
  <c r="R212" i="1"/>
  <c r="R31" i="1"/>
  <c r="R20" i="1"/>
  <c r="R82" i="1"/>
  <c r="R852" i="1"/>
  <c r="R381" i="1"/>
  <c r="R293" i="1"/>
  <c r="R754" i="1"/>
  <c r="R693" i="1"/>
  <c r="R474" i="1"/>
  <c r="R795" i="1"/>
  <c r="R485" i="1"/>
  <c r="R378" i="1"/>
  <c r="R747" i="1"/>
  <c r="R760" i="1"/>
  <c r="R720" i="1"/>
  <c r="R799" i="1"/>
  <c r="R310" i="1"/>
  <c r="R451" i="1"/>
  <c r="R575" i="1"/>
  <c r="R371" i="1"/>
  <c r="R805" i="1"/>
  <c r="R1000" i="1"/>
  <c r="R699" i="1"/>
  <c r="R822" i="1"/>
  <c r="R748" i="1"/>
  <c r="R814" i="1"/>
  <c r="R870" i="1"/>
  <c r="R603" i="1"/>
  <c r="R712" i="1"/>
  <c r="R396" i="1"/>
  <c r="R844" i="1"/>
  <c r="R670" i="1"/>
  <c r="R833" i="1"/>
  <c r="R298" i="1"/>
  <c r="R883" i="1"/>
  <c r="R339" i="1"/>
  <c r="R464" i="1"/>
  <c r="R741" i="1"/>
  <c r="R957" i="1"/>
  <c r="R500" i="1"/>
  <c r="R46" i="1"/>
  <c r="R60" i="1"/>
  <c r="R666" i="1"/>
  <c r="R124" i="1"/>
  <c r="R737" i="1"/>
  <c r="R680" i="1"/>
  <c r="R234" i="1"/>
  <c r="R365" i="1"/>
  <c r="R780" i="1"/>
  <c r="R982" i="1"/>
  <c r="R856" i="1"/>
  <c r="R484" i="1"/>
  <c r="R932" i="1"/>
  <c r="R705" i="1"/>
  <c r="R468" i="1"/>
  <c r="R219" i="1"/>
  <c r="R561" i="1"/>
  <c r="R284" i="1"/>
  <c r="R198" i="1"/>
  <c r="R793" i="1"/>
  <c r="R826" i="1"/>
  <c r="R716" i="1"/>
  <c r="R524" i="1"/>
  <c r="R327" i="1"/>
  <c r="R990" i="1"/>
  <c r="R203" i="1"/>
  <c r="R490" i="1"/>
  <c r="R85" i="1"/>
  <c r="R178" i="1"/>
  <c r="R925" i="1"/>
  <c r="R181" i="1"/>
  <c r="R87" i="1"/>
  <c r="R997" i="1"/>
  <c r="R496" i="1"/>
  <c r="R455" i="1"/>
  <c r="R682" i="1"/>
  <c r="R364" i="1"/>
  <c r="R647" i="1"/>
  <c r="R587" i="1"/>
  <c r="R291" i="1"/>
  <c r="R331" i="1"/>
  <c r="R486" i="1"/>
  <c r="R394" i="1"/>
  <c r="R250" i="1"/>
  <c r="R529" i="1"/>
  <c r="R437" i="1"/>
  <c r="R898" i="1"/>
  <c r="R912" i="1"/>
  <c r="R896" i="1"/>
  <c r="R406" i="1"/>
  <c r="R211" i="1"/>
  <c r="R190" i="1"/>
  <c r="R16" i="1"/>
  <c r="R504" i="1"/>
  <c r="R847" i="1"/>
  <c r="R526" i="1"/>
  <c r="R246" i="1"/>
  <c r="R770" i="1"/>
  <c r="R13" i="1"/>
  <c r="R942" i="1"/>
  <c r="R182" i="1"/>
  <c r="R863" i="1"/>
  <c r="R726" i="1"/>
  <c r="R901" i="1"/>
  <c r="R285" i="1"/>
  <c r="U444" i="1" a="1"/>
  <c r="U444" i="1" s="1"/>
  <c r="U103" i="1" a="1"/>
  <c r="U103" i="1" s="1"/>
  <c r="U663" i="1" a="1"/>
  <c r="U663" i="1"/>
  <c r="U952" i="1" a="1"/>
  <c r="U952" i="1"/>
  <c r="U730" i="1" a="1"/>
  <c r="U730" i="1" s="1"/>
  <c r="U974" i="1" a="1"/>
  <c r="U974" i="1" s="1"/>
  <c r="U315" i="1" a="1"/>
  <c r="U315" i="1" s="1"/>
  <c r="U700" i="1" a="1"/>
  <c r="U700" i="1" s="1"/>
  <c r="U763" i="1" a="1"/>
  <c r="U763" i="1" s="1"/>
  <c r="U558" i="1" a="1"/>
  <c r="U558" i="1" s="1"/>
  <c r="U268" i="1" a="1"/>
  <c r="U268" i="1"/>
  <c r="U827" i="1" a="1"/>
  <c r="U827" i="1"/>
  <c r="U66" i="1" a="1"/>
  <c r="U66" i="1" s="1"/>
  <c r="U130" i="1" a="1"/>
  <c r="U130" i="1" s="1"/>
  <c r="U55" i="1" a="1"/>
  <c r="U55" i="1" s="1"/>
  <c r="U3" i="1" a="1"/>
  <c r="U3" i="1" s="1"/>
  <c r="U448" i="1" a="1"/>
  <c r="U448" i="1" s="1"/>
  <c r="U70" i="1" a="1"/>
  <c r="U70" i="1" s="1"/>
  <c r="U390" i="1" a="1"/>
  <c r="U390" i="1" s="1"/>
  <c r="U372" i="1" a="1"/>
  <c r="U372" i="1"/>
  <c r="U1001" i="1" a="1"/>
  <c r="U1001" i="1" s="1"/>
  <c r="U357" i="1" a="1"/>
  <c r="U357" i="1" s="1"/>
  <c r="U335" i="1" a="1"/>
  <c r="U335" i="1" s="1"/>
  <c r="U386" i="1" a="1"/>
  <c r="U386" i="1" s="1"/>
  <c r="U163" i="1" a="1"/>
  <c r="U163" i="1" s="1"/>
  <c r="U321" i="1" a="1"/>
  <c r="U321" i="1" s="1"/>
  <c r="U824" i="1" a="1"/>
  <c r="U824" i="1" s="1"/>
  <c r="U762" i="1" a="1"/>
  <c r="U762" i="1" s="1"/>
  <c r="U532" i="1" a="1"/>
  <c r="U532" i="1" s="1"/>
  <c r="U926" i="1" a="1"/>
  <c r="U926" i="1" s="1"/>
  <c r="U559" i="1" a="1"/>
  <c r="U559" i="1" s="1"/>
  <c r="U44" i="1" a="1"/>
  <c r="U44" i="1" s="1"/>
  <c r="U242" i="1" a="1"/>
  <c r="U242" i="1"/>
  <c r="U318" i="1" a="1"/>
  <c r="U318" i="1" s="1"/>
  <c r="U27" i="1" a="1"/>
  <c r="U27" i="1" s="1"/>
  <c r="U801" i="1" a="1"/>
  <c r="U801" i="1" s="1"/>
  <c r="U557" i="1" a="1"/>
  <c r="U557" i="1" s="1"/>
  <c r="U734" i="1" a="1"/>
  <c r="U734" i="1" s="1"/>
  <c r="U502" i="1" a="1"/>
  <c r="U502" i="1" s="1"/>
  <c r="U380" i="1" a="1"/>
  <c r="U380" i="1" s="1"/>
  <c r="U657" i="1" a="1"/>
  <c r="U657" i="1" s="1"/>
  <c r="U461" i="1" a="1"/>
  <c r="U461" i="1"/>
  <c r="U168" i="1" a="1"/>
  <c r="U168" i="1" s="1"/>
  <c r="U106" i="1" a="1"/>
  <c r="U106" i="1" s="1"/>
  <c r="U78" i="1" a="1"/>
  <c r="U78" i="1" s="1"/>
  <c r="U602" i="1" a="1"/>
  <c r="U602" i="1"/>
  <c r="U17" i="1" a="1"/>
  <c r="U17" i="1" s="1"/>
  <c r="U618" i="1" a="1"/>
  <c r="U618" i="1" s="1"/>
  <c r="U768" i="1" a="1"/>
  <c r="U768" i="1" s="1"/>
  <c r="U280" i="1" a="1"/>
  <c r="U280" i="1" s="1"/>
  <c r="U355" i="1" a="1"/>
  <c r="U355" i="1" s="1"/>
  <c r="U353" i="1" a="1"/>
  <c r="U353" i="1" s="1"/>
  <c r="U609" i="1" a="1"/>
  <c r="U609" i="1" s="1"/>
  <c r="U249" i="1" a="1"/>
  <c r="U249" i="1" s="1"/>
  <c r="U887" i="1" a="1"/>
  <c r="U887" i="1" s="1"/>
  <c r="U346" i="1" a="1"/>
  <c r="U346" i="1" s="1"/>
  <c r="U446" i="1" a="1"/>
  <c r="U446" i="1" s="1"/>
  <c r="U812" i="1" a="1"/>
  <c r="U812" i="1" s="1"/>
  <c r="U600" i="1" a="1"/>
  <c r="U600" i="1" s="1"/>
  <c r="U672" i="1" a="1"/>
  <c r="U672" i="1" s="1"/>
  <c r="U342" i="1" a="1"/>
  <c r="U342" i="1" s="1"/>
  <c r="U683" i="1" a="1"/>
  <c r="U683" i="1" s="1"/>
  <c r="U233" i="1" a="1"/>
  <c r="U233" i="1" s="1"/>
  <c r="U112" i="1" a="1"/>
  <c r="U112" i="1" s="1"/>
  <c r="U142" i="1" a="1"/>
  <c r="U142" i="1" s="1"/>
  <c r="U173" i="1" a="1"/>
  <c r="U173" i="1" s="1"/>
  <c r="U956" i="1" a="1"/>
  <c r="U956" i="1" s="1"/>
  <c r="U261" i="1" a="1"/>
  <c r="U261" i="1" s="1"/>
  <c r="U614" i="1" a="1"/>
  <c r="U614" i="1" s="1"/>
  <c r="U832" i="1" a="1"/>
  <c r="U832" i="1" s="1"/>
  <c r="U239" i="1" a="1"/>
  <c r="U239" i="1" s="1"/>
  <c r="U928" i="1" a="1"/>
  <c r="U928" i="1" s="1"/>
  <c r="U391" i="1" a="1"/>
  <c r="U391" i="1" s="1"/>
  <c r="U797" i="1" a="1"/>
  <c r="U797" i="1" s="1"/>
  <c r="U994" i="1" a="1"/>
  <c r="U994" i="1" s="1"/>
  <c r="U527" i="1" a="1"/>
  <c r="U527" i="1" s="1"/>
  <c r="U939" i="1" a="1"/>
  <c r="U939" i="1" s="1"/>
  <c r="U450" i="1" a="1"/>
  <c r="U450" i="1" s="1"/>
  <c r="U834" i="1" a="1"/>
  <c r="U834" i="1" s="1"/>
  <c r="U709" i="1" a="1"/>
  <c r="U709" i="1" s="1"/>
  <c r="U90" i="1" a="1"/>
  <c r="U90" i="1" s="1"/>
  <c r="U426" i="1" a="1"/>
  <c r="U426" i="1" s="1"/>
  <c r="U547" i="1" a="1"/>
  <c r="U547" i="1" s="1"/>
  <c r="U914" i="1" a="1"/>
  <c r="U914" i="1" s="1"/>
  <c r="U724" i="1" a="1"/>
  <c r="U724" i="1" s="1"/>
  <c r="U523" i="1" a="1"/>
  <c r="U523" i="1" s="1"/>
  <c r="U127" i="1" a="1"/>
  <c r="U127" i="1" s="1"/>
  <c r="U4" i="1" a="1"/>
  <c r="U4" i="1" s="1"/>
  <c r="U245" i="1" a="1"/>
  <c r="U245" i="1" s="1"/>
  <c r="U890" i="1" a="1"/>
  <c r="U890" i="1" s="1"/>
  <c r="U77" i="1" a="1"/>
  <c r="U77" i="1" s="1"/>
  <c r="U230" i="1" a="1"/>
  <c r="U230" i="1" s="1"/>
  <c r="U612" i="1" a="1"/>
  <c r="U612" i="1" s="1"/>
  <c r="U919" i="1" a="1"/>
  <c r="U919" i="1" s="1"/>
  <c r="U518" i="1" a="1"/>
  <c r="U518" i="1" s="1"/>
  <c r="U837" i="1" a="1"/>
  <c r="U837" i="1" s="1"/>
  <c r="U632" i="1" a="1"/>
  <c r="U632" i="1" s="1"/>
  <c r="U743" i="1" a="1"/>
  <c r="U743" i="1" s="1"/>
  <c r="U435" i="1" a="1"/>
  <c r="U435" i="1" s="1"/>
  <c r="U373" i="1" a="1"/>
  <c r="U373" i="1" s="1"/>
  <c r="U473" i="1" a="1"/>
  <c r="U473" i="1" s="1"/>
  <c r="U18" i="1" a="1"/>
  <c r="U18" i="1" s="1"/>
  <c r="U560" i="1" a="1"/>
  <c r="U560" i="1" s="1"/>
  <c r="U397" i="1" a="1"/>
  <c r="U397" i="1" s="1"/>
  <c r="U170" i="1" a="1"/>
  <c r="U170" i="1" s="1"/>
  <c r="U791" i="1" a="1"/>
  <c r="U791" i="1" s="1"/>
  <c r="U509" i="1" a="1"/>
  <c r="U509" i="1" s="1"/>
  <c r="U935" i="1" a="1"/>
  <c r="U935" i="1" s="1"/>
  <c r="U690" i="1" a="1"/>
  <c r="U690" i="1" s="1"/>
  <c r="U789" i="1" a="1"/>
  <c r="U789" i="1" s="1"/>
  <c r="U362" i="1" a="1"/>
  <c r="U362" i="1" s="1"/>
  <c r="U626" i="1" a="1"/>
  <c r="U626" i="1" s="1"/>
  <c r="U147" i="1" a="1"/>
  <c r="U147" i="1" s="1"/>
  <c r="U986" i="1" a="1"/>
  <c r="U986" i="1" s="1"/>
  <c r="U717" i="1" a="1"/>
  <c r="U717" i="1" s="1"/>
  <c r="U144" i="1" a="1"/>
  <c r="U144" i="1" s="1"/>
  <c r="U643" i="1" a="1"/>
  <c r="U643" i="1" s="1"/>
  <c r="U108" i="1" a="1"/>
  <c r="U108" i="1" s="1"/>
  <c r="U916" i="1" a="1"/>
  <c r="U916" i="1" s="1"/>
  <c r="U740" i="1" a="1"/>
  <c r="U740" i="1" s="1"/>
  <c r="U656" i="1" a="1"/>
  <c r="U656" i="1" s="1"/>
  <c r="U782" i="1" a="1"/>
  <c r="U782" i="1" s="1"/>
  <c r="U708" i="1" a="1"/>
  <c r="U708" i="1" s="1"/>
  <c r="U711" i="1" a="1"/>
  <c r="U711" i="1" s="1"/>
  <c r="U409" i="1" a="1"/>
  <c r="U409" i="1" s="1"/>
  <c r="U235" i="1" a="1"/>
  <c r="U235" i="1" s="1"/>
  <c r="U273" i="1" a="1"/>
  <c r="U273" i="1" s="1"/>
  <c r="U929" i="1" a="1"/>
  <c r="U929" i="1" s="1"/>
  <c r="U407" i="1" a="1"/>
  <c r="U407" i="1" s="1"/>
  <c r="U757" i="1" a="1"/>
  <c r="U757" i="1" s="1"/>
  <c r="U254" i="1" a="1"/>
  <c r="U254" i="1" s="1"/>
  <c r="U244" i="1" a="1"/>
  <c r="U244" i="1" s="1"/>
  <c r="U167" i="1" a="1"/>
  <c r="U167" i="1" s="1"/>
  <c r="U817" i="1" a="1"/>
  <c r="U817" i="1" s="1"/>
  <c r="U411" i="1" a="1"/>
  <c r="U411" i="1" s="1"/>
  <c r="U218" i="1" a="1"/>
  <c r="U218" i="1" s="1"/>
  <c r="U94" i="1" a="1"/>
  <c r="U94" i="1" s="1"/>
  <c r="U352" i="1" a="1"/>
  <c r="U352" i="1" s="1"/>
  <c r="U538" i="1" a="1"/>
  <c r="U538" i="1" s="1"/>
  <c r="U418" i="1" a="1"/>
  <c r="U418" i="1" s="1"/>
  <c r="U477" i="1" a="1"/>
  <c r="U477" i="1" s="1"/>
  <c r="U511" i="1" a="1"/>
  <c r="U511" i="1" s="1"/>
  <c r="U152" i="1" a="1"/>
  <c r="U152" i="1" s="1"/>
  <c r="U341" i="1" a="1"/>
  <c r="U341" i="1" s="1"/>
  <c r="U728" i="1" a="1"/>
  <c r="U728" i="1" s="1"/>
  <c r="U68" i="1" a="1"/>
  <c r="U68" i="1" s="1"/>
  <c r="U347" i="1" a="1"/>
  <c r="U347" i="1" s="1"/>
  <c r="U348" i="1" a="1"/>
  <c r="U348" i="1" s="1"/>
  <c r="U361" i="1" a="1"/>
  <c r="U361" i="1" s="1"/>
  <c r="U40" i="1" a="1"/>
  <c r="U40" i="1" s="1"/>
  <c r="U439" i="1" a="1"/>
  <c r="U439" i="1" s="1"/>
  <c r="U778" i="1" a="1"/>
  <c r="U778" i="1" s="1"/>
  <c r="U880" i="1" a="1"/>
  <c r="U880" i="1" s="1"/>
  <c r="U892" i="1" a="1"/>
  <c r="U892" i="1" s="1"/>
  <c r="U222" i="1" a="1"/>
  <c r="U222" i="1" s="1"/>
  <c r="U158" i="1" a="1"/>
  <c r="U158" i="1" s="1"/>
  <c r="U738" i="1" a="1"/>
  <c r="U738" i="1" s="1"/>
  <c r="U431" i="1" a="1"/>
  <c r="U431" i="1" s="1"/>
  <c r="U237" i="1" a="1"/>
  <c r="U237" i="1" s="1"/>
  <c r="U727" i="1" a="1"/>
  <c r="U727" i="1" s="1"/>
  <c r="U457" i="1" a="1"/>
  <c r="U457" i="1" s="1"/>
  <c r="U900" i="1" a="1"/>
  <c r="U900" i="1" s="1"/>
  <c r="U488" i="1" a="1"/>
  <c r="U488" i="1" s="1"/>
  <c r="U155" i="1" a="1"/>
  <c r="U155" i="1" s="1"/>
  <c r="U269" i="1" a="1"/>
  <c r="U269" i="1" s="1"/>
  <c r="U207" i="1" a="1"/>
  <c r="U207" i="1" s="1"/>
  <c r="U217" i="1" a="1"/>
  <c r="U217" i="1" s="1"/>
  <c r="U49" i="1" a="1"/>
  <c r="U49" i="1" s="1"/>
  <c r="U81" i="1" a="1"/>
  <c r="U81" i="1" s="1"/>
  <c r="U859" i="1" a="1"/>
  <c r="U859" i="1" s="1"/>
  <c r="U281" i="1" a="1"/>
  <c r="U281" i="1" s="1"/>
  <c r="U467" i="1" a="1"/>
  <c r="U467" i="1" s="1"/>
  <c r="U882" i="1" a="1"/>
  <c r="U882" i="1" s="1"/>
  <c r="U871" i="1" a="1"/>
  <c r="U871" i="1" s="1"/>
  <c r="U965" i="1" a="1"/>
  <c r="U965" i="1" s="1"/>
  <c r="U576" i="1" a="1"/>
  <c r="U576" i="1" s="1"/>
  <c r="U597" i="1" a="1"/>
  <c r="U597" i="1" s="1"/>
  <c r="U480" i="1" a="1"/>
  <c r="U480" i="1" s="1"/>
  <c r="U842" i="1" a="1"/>
  <c r="U842" i="1" s="1"/>
  <c r="U139" i="1" a="1"/>
  <c r="U139" i="1" s="1"/>
  <c r="U854" i="1" a="1"/>
  <c r="U854" i="1" s="1"/>
  <c r="U14" i="1" a="1"/>
  <c r="U14" i="1" s="1"/>
  <c r="U894" i="1" a="1"/>
  <c r="U894" i="1" s="1"/>
  <c r="U498" i="1" a="1"/>
  <c r="U498" i="1" s="1"/>
  <c r="U873" i="1" a="1"/>
  <c r="U873" i="1" s="1"/>
  <c r="U706" i="1" a="1"/>
  <c r="U706" i="1" s="1"/>
  <c r="U996" i="1" a="1"/>
  <c r="U996" i="1" s="1"/>
  <c r="U608" i="1" a="1"/>
  <c r="U608" i="1" s="1"/>
  <c r="U750" i="1" a="1"/>
  <c r="U750" i="1" s="1"/>
  <c r="U681" i="1" a="1"/>
  <c r="U681" i="1" s="1"/>
  <c r="U843" i="1" a="1"/>
  <c r="U843" i="1" s="1"/>
  <c r="U676" i="1" a="1"/>
  <c r="U676" i="1" s="1"/>
  <c r="U853" i="1" a="1"/>
  <c r="U853" i="1" s="1"/>
  <c r="U875" i="1" a="1"/>
  <c r="U875" i="1" s="1"/>
  <c r="U251" i="1" a="1"/>
  <c r="U251" i="1" s="1"/>
  <c r="U382" i="1" a="1"/>
  <c r="U382" i="1" s="1"/>
  <c r="U471" i="1" a="1"/>
  <c r="U471" i="1" s="1"/>
  <c r="U771" i="1" a="1"/>
  <c r="U771" i="1" s="1"/>
  <c r="U756" i="1" a="1"/>
  <c r="U756" i="1" s="1"/>
  <c r="U673" i="1" a="1"/>
  <c r="U673" i="1" s="1"/>
  <c r="U944" i="1" a="1"/>
  <c r="U944" i="1" s="1"/>
  <c r="U684" i="1" a="1"/>
  <c r="U684" i="1" s="1"/>
  <c r="U220" i="1" a="1"/>
  <c r="U220" i="1"/>
  <c r="U154" i="1" a="1"/>
  <c r="U154" i="1" s="1"/>
  <c r="U530" i="1" a="1"/>
  <c r="U530" i="1" s="1"/>
  <c r="U845" i="1" a="1"/>
  <c r="U845" i="1" s="1"/>
  <c r="U732" i="1" a="1"/>
  <c r="U732" i="1" s="1"/>
  <c r="U422" i="1" a="1"/>
  <c r="U422" i="1" s="1"/>
  <c r="U941" i="1" a="1"/>
  <c r="U941" i="1" s="1"/>
  <c r="U534" i="1" a="1"/>
  <c r="U534" i="1" s="1"/>
  <c r="U133" i="1" a="1"/>
  <c r="U133" i="1" s="1"/>
  <c r="U665" i="1" a="1"/>
  <c r="U665" i="1" s="1"/>
  <c r="U918" i="1" a="1"/>
  <c r="U918" i="1" s="1"/>
  <c r="U47" i="1" a="1"/>
  <c r="U47" i="1" s="1"/>
  <c r="U196" i="1" a="1"/>
  <c r="U196" i="1" s="1"/>
  <c r="U624" i="1" a="1"/>
  <c r="U624" i="1" s="1"/>
  <c r="U721" i="1" a="1"/>
  <c r="U721" i="1" s="1"/>
  <c r="U120" i="1" a="1"/>
  <c r="U120" i="1" s="1"/>
  <c r="U102" i="1" a="1"/>
  <c r="U102" i="1" s="1"/>
  <c r="U187" i="1" a="1"/>
  <c r="U187" i="1" s="1"/>
  <c r="U969" i="1" a="1"/>
  <c r="U969" i="1" s="1"/>
  <c r="U906" i="1" a="1"/>
  <c r="U906" i="1" s="1"/>
  <c r="U839" i="1" a="1"/>
  <c r="U839" i="1" s="1"/>
  <c r="U544" i="1" a="1"/>
  <c r="U544" i="1" s="1"/>
  <c r="U345" i="1" a="1"/>
  <c r="U345" i="1" s="1"/>
  <c r="U553" i="1" a="1"/>
  <c r="U553" i="1" s="1"/>
  <c r="U803" i="1" a="1"/>
  <c r="U803" i="1" s="1"/>
  <c r="U236" i="1" a="1"/>
  <c r="U236" i="1" s="1"/>
  <c r="U415" i="1" a="1"/>
  <c r="U415" i="1" s="1"/>
  <c r="U29" i="1" a="1"/>
  <c r="U29" i="1" s="1"/>
  <c r="U686" i="1" a="1"/>
  <c r="U686" i="1" s="1"/>
  <c r="U904" i="1" a="1"/>
  <c r="U904" i="1" s="1"/>
  <c r="U404" i="1" a="1"/>
  <c r="U404" i="1" s="1"/>
  <c r="U514" i="1" a="1"/>
  <c r="U514" i="1" s="1"/>
  <c r="U503" i="1" a="1"/>
  <c r="U503" i="1" s="1"/>
  <c r="U174" i="1" a="1"/>
  <c r="U174" i="1" s="1"/>
  <c r="U188" i="1" a="1"/>
  <c r="U188" i="1" s="1"/>
  <c r="U714" i="1" a="1"/>
  <c r="U714" i="1" s="1"/>
  <c r="U83" i="1" a="1"/>
  <c r="U83" i="1" s="1"/>
  <c r="U470" i="1" a="1"/>
  <c r="U470" i="1" s="1"/>
  <c r="U128" i="1" a="1"/>
  <c r="U128" i="1" s="1"/>
  <c r="U947" i="1" a="1"/>
  <c r="U947" i="1" s="1"/>
  <c r="U50" i="1" a="1"/>
  <c r="U50" i="1" s="1"/>
  <c r="U861" i="1" a="1"/>
  <c r="U861" i="1" s="1"/>
  <c r="U136" i="1" a="1"/>
  <c r="U136" i="1" s="1"/>
  <c r="U909" i="1" a="1"/>
  <c r="U909" i="1" s="1"/>
  <c r="U872" i="1" a="1"/>
  <c r="U872" i="1" s="1"/>
  <c r="U296" i="1" a="1"/>
  <c r="U296" i="1" s="1"/>
  <c r="U336" i="1" a="1"/>
  <c r="U336" i="1" s="1"/>
  <c r="U295" i="1" a="1"/>
  <c r="U295" i="1" s="1"/>
  <c r="U984" i="1" a="1"/>
  <c r="U984" i="1" s="1"/>
  <c r="U199" i="1" a="1"/>
  <c r="U199" i="1"/>
  <c r="U967" i="1" a="1"/>
  <c r="U967" i="1" s="1"/>
  <c r="U248" i="1" a="1"/>
  <c r="U248" i="1"/>
  <c r="U698" i="1" a="1"/>
  <c r="U698" i="1" s="1"/>
  <c r="U150" i="1" a="1"/>
  <c r="U150" i="1" s="1"/>
  <c r="U377" i="1" a="1"/>
  <c r="U377" i="1" s="1"/>
  <c r="U145" i="1" a="1"/>
  <c r="U145" i="1" s="1"/>
  <c r="U792" i="1" a="1"/>
  <c r="U792" i="1" s="1"/>
  <c r="U489" i="1" a="1"/>
  <c r="U489" i="1" s="1"/>
  <c r="U746" i="1" a="1"/>
  <c r="U746" i="1" s="1"/>
  <c r="U123" i="1" a="1"/>
  <c r="U123" i="1" s="1"/>
  <c r="U653" i="1" a="1"/>
  <c r="U653" i="1" s="1"/>
  <c r="U301" i="1" a="1"/>
  <c r="U301" i="1" s="1"/>
  <c r="U466" i="1" a="1"/>
  <c r="U466" i="1" s="1"/>
  <c r="U779" i="1" a="1"/>
  <c r="U779" i="1" s="1"/>
  <c r="U953" i="1" a="1"/>
  <c r="U953" i="1" s="1"/>
  <c r="U989" i="1" a="1"/>
  <c r="U989" i="1" s="1"/>
  <c r="U405" i="1" a="1"/>
  <c r="U405" i="1" s="1"/>
  <c r="U253" i="1" a="1"/>
  <c r="U253" i="1" s="1"/>
  <c r="U849" i="1" a="1"/>
  <c r="U849" i="1" s="1"/>
  <c r="U571" i="1" a="1"/>
  <c r="U571" i="1" s="1"/>
  <c r="U7" i="1" a="1"/>
  <c r="U7" i="1" s="1"/>
  <c r="U274" i="1" a="1"/>
  <c r="U274" i="1" s="1"/>
  <c r="U297" i="1" a="1"/>
  <c r="U297" i="1" s="1"/>
  <c r="U403" i="1" a="1"/>
  <c r="U403" i="1" s="1"/>
  <c r="U625" i="1" a="1"/>
  <c r="U625" i="1" s="1"/>
  <c r="U121" i="1" a="1"/>
  <c r="U121" i="1" s="1"/>
  <c r="U399" i="1" a="1"/>
  <c r="U399" i="1" s="1"/>
  <c r="U305" i="1" a="1"/>
  <c r="U305" i="1" s="1"/>
  <c r="U578" i="1" a="1"/>
  <c r="U578" i="1"/>
  <c r="U137" i="1" a="1"/>
  <c r="U137" i="1" s="1"/>
  <c r="U617" i="1" a="1"/>
  <c r="U617" i="1" s="1"/>
  <c r="U89" i="1" a="1"/>
  <c r="U89" i="1" s="1"/>
  <c r="U638" i="1" a="1"/>
  <c r="U638" i="1" s="1"/>
  <c r="U798" i="1" a="1"/>
  <c r="U798" i="1" s="1"/>
  <c r="U652" i="1" a="1"/>
  <c r="U652" i="1" s="1"/>
  <c r="U180" i="1" a="1"/>
  <c r="U180" i="1" s="1"/>
  <c r="U487" i="1" a="1"/>
  <c r="U487" i="1" s="1"/>
  <c r="U58" i="1" a="1"/>
  <c r="U58" i="1" s="1"/>
  <c r="U107" i="1" a="1"/>
  <c r="U107" i="1" s="1"/>
  <c r="U99" i="1" a="1"/>
  <c r="U99" i="1" s="1"/>
  <c r="U125" i="1" a="1"/>
  <c r="U125" i="1" s="1"/>
  <c r="U28" i="1" a="1"/>
  <c r="U28" i="1" s="1"/>
  <c r="U710" i="1" a="1"/>
  <c r="U710" i="1" s="1"/>
  <c r="U761" i="1" a="1"/>
  <c r="U761" i="1" s="1"/>
  <c r="U961" i="1" a="1"/>
  <c r="U961" i="1" s="1"/>
  <c r="U105" i="1" a="1"/>
  <c r="U105" i="1" s="1"/>
  <c r="U718" i="1" a="1"/>
  <c r="U718" i="1" s="1"/>
  <c r="U582" i="1" a="1"/>
  <c r="U582" i="1" s="1"/>
  <c r="U616" i="1" a="1"/>
  <c r="U616" i="1" s="1"/>
  <c r="U581" i="1" a="1"/>
  <c r="U581" i="1" s="1"/>
  <c r="U272" i="1" a="1"/>
  <c r="U272" i="1" s="1"/>
  <c r="U642" i="1" a="1"/>
  <c r="U642" i="1" s="1"/>
  <c r="U719" i="1" a="1"/>
  <c r="U719" i="1" s="1"/>
  <c r="U191" i="1" a="1"/>
  <c r="U191" i="1" s="1"/>
  <c r="U907" i="1" a="1"/>
  <c r="U907" i="1" s="1"/>
  <c r="U302" i="1" a="1"/>
  <c r="U302" i="1" s="1"/>
  <c r="U664" i="1" a="1"/>
  <c r="U664" i="1" s="1"/>
  <c r="U98" i="1" a="1"/>
  <c r="U98" i="1"/>
  <c r="U162" i="1" a="1"/>
  <c r="U162" i="1" s="1"/>
  <c r="U413" i="1" a="1"/>
  <c r="U413" i="1" s="1"/>
  <c r="U267" i="1" a="1"/>
  <c r="U267" i="1" s="1"/>
  <c r="U525" i="1" a="1"/>
  <c r="U525" i="1" s="1"/>
  <c r="U392" i="1" a="1"/>
  <c r="U392" i="1" s="1"/>
  <c r="U433" i="1" a="1"/>
  <c r="U433" i="1" s="1"/>
  <c r="U522" i="1" a="1"/>
  <c r="U522" i="1" s="1"/>
  <c r="U950" i="1" a="1"/>
  <c r="U950" i="1" s="1"/>
  <c r="U308" i="1" a="1"/>
  <c r="U308" i="1" s="1"/>
  <c r="U930" i="1" a="1"/>
  <c r="U930" i="1" s="1"/>
  <c r="U821" i="1" a="1"/>
  <c r="U821" i="1"/>
  <c r="U314" i="1" a="1"/>
  <c r="U314" i="1" s="1"/>
  <c r="U159" i="1" a="1"/>
  <c r="U159" i="1" s="1"/>
  <c r="U252" i="1" a="1"/>
  <c r="U252" i="1" s="1"/>
  <c r="U277" i="1" a="1"/>
  <c r="U277" i="1" s="1"/>
  <c r="U566" i="1" a="1"/>
  <c r="U566" i="1" s="1"/>
  <c r="U51" i="1" a="1"/>
  <c r="U51" i="1" s="1"/>
  <c r="U855" i="1" a="1"/>
  <c r="U855" i="1" s="1"/>
  <c r="U161" i="1" a="1"/>
  <c r="U161" i="1" s="1"/>
  <c r="U282" i="1" a="1"/>
  <c r="U282" i="1" s="1"/>
  <c r="U97" i="1" a="1"/>
  <c r="U97" i="1" s="1"/>
  <c r="U949" i="1" a="1"/>
  <c r="U949" i="1" s="1"/>
  <c r="U165" i="1" a="1"/>
  <c r="U165" i="1" s="1"/>
  <c r="U985" i="1" a="1"/>
  <c r="U985" i="1" s="1"/>
  <c r="U442" i="1" a="1"/>
  <c r="U442" i="1" s="1"/>
  <c r="U678" i="1" a="1"/>
  <c r="U678" i="1" s="1"/>
  <c r="U623" i="1" a="1"/>
  <c r="U623" i="1" s="1"/>
  <c r="U723" i="1" a="1"/>
  <c r="U723" i="1" s="1"/>
  <c r="U604" i="1" a="1"/>
  <c r="U604" i="1" s="1"/>
  <c r="U201" i="1" a="1"/>
  <c r="U201" i="1" s="1"/>
  <c r="U114" i="1" a="1"/>
  <c r="U114" i="1" s="1"/>
  <c r="U755" i="1" a="1"/>
  <c r="U755" i="1" s="1"/>
  <c r="U564" i="1" a="1"/>
  <c r="U564" i="1" s="1"/>
  <c r="U696" i="1" a="1"/>
  <c r="U696" i="1" s="1"/>
  <c r="U921" i="1" a="1"/>
  <c r="U921" i="1" s="1"/>
  <c r="U506" i="1" a="1"/>
  <c r="U506" i="1" s="1"/>
  <c r="U874" i="1" a="1"/>
  <c r="U874" i="1" s="1"/>
  <c r="U938" i="1" a="1"/>
  <c r="U938" i="1" s="1"/>
  <c r="U323" i="1" a="1"/>
  <c r="U323" i="1" s="1"/>
  <c r="U781" i="1" a="1"/>
  <c r="U781" i="1" s="1"/>
  <c r="U351" i="1" a="1"/>
  <c r="U351" i="1" s="1"/>
  <c r="U151" i="1" a="1"/>
  <c r="U151" i="1" s="1"/>
  <c r="U129" i="1" a="1"/>
  <c r="U129" i="1" s="1"/>
  <c r="U552" i="1" a="1"/>
  <c r="U552" i="1" s="1"/>
  <c r="U958" i="1" a="1"/>
  <c r="U958" i="1" s="1"/>
  <c r="U215" i="1" a="1"/>
  <c r="U215" i="1" s="1"/>
  <c r="U962" i="1" a="1"/>
  <c r="U962" i="1" s="1"/>
  <c r="U12" i="1" a="1"/>
  <c r="U12" i="1" s="1"/>
  <c r="U287" i="1" a="1"/>
  <c r="U287" i="1" s="1"/>
  <c r="U774" i="1" a="1"/>
  <c r="U774" i="1" s="1"/>
  <c r="U542" i="1" a="1"/>
  <c r="U542" i="1" s="1"/>
  <c r="U5" i="1" a="1"/>
  <c r="U5" i="1" s="1"/>
  <c r="U519" i="1" a="1"/>
  <c r="U519" i="1" s="1"/>
  <c r="U641" i="1" a="1"/>
  <c r="U641" i="1" s="1"/>
  <c r="U463" i="1" a="1"/>
  <c r="U463" i="1" s="1"/>
  <c r="U354" i="1" a="1"/>
  <c r="U354" i="1" s="1"/>
  <c r="U586" i="1" a="1"/>
  <c r="U586" i="1" s="1"/>
  <c r="U387" i="1" a="1"/>
  <c r="U387" i="1" s="1"/>
  <c r="U910" i="1" a="1"/>
  <c r="U910" i="1" s="1"/>
  <c r="U349" i="1" a="1"/>
  <c r="U349" i="1" s="1"/>
  <c r="U964" i="1" a="1"/>
  <c r="U964" i="1" s="1"/>
  <c r="U122" i="1" a="1"/>
  <c r="U122" i="1" s="1"/>
  <c r="U640" i="1" a="1"/>
  <c r="U640" i="1" s="1"/>
  <c r="U971" i="1" a="1"/>
  <c r="U971" i="1" s="1"/>
  <c r="U897" i="1" a="1"/>
  <c r="U897" i="1" s="1"/>
  <c r="U185" i="1" a="1"/>
  <c r="U185" i="1" s="1"/>
  <c r="U591" i="1" a="1"/>
  <c r="U591" i="1" s="1"/>
  <c r="U877" i="1" a="1"/>
  <c r="U877" i="1" s="1"/>
  <c r="U769" i="1" a="1"/>
  <c r="U769" i="1" s="1"/>
  <c r="U256" i="1" a="1"/>
  <c r="U256" i="1" s="1"/>
  <c r="U303" i="1" a="1"/>
  <c r="U303" i="1" s="1"/>
  <c r="U8" i="1" a="1"/>
  <c r="U8" i="1" s="1"/>
  <c r="U338" i="1" a="1"/>
  <c r="U338" i="1" s="1"/>
  <c r="U289" i="1" a="1"/>
  <c r="U289" i="1" s="1"/>
  <c r="U428" i="1" a="1"/>
  <c r="U428" i="1" s="1"/>
  <c r="U783" i="1" a="1"/>
  <c r="U783" i="1" s="1"/>
  <c r="U687" i="1" a="1"/>
  <c r="U687" i="1" s="1"/>
  <c r="U766" i="1" a="1"/>
  <c r="U766" i="1" s="1"/>
  <c r="U829" i="1" a="1"/>
  <c r="U829" i="1" s="1"/>
  <c r="U972" i="1" a="1"/>
  <c r="U972" i="1" s="1"/>
  <c r="U881" i="1" a="1"/>
  <c r="U881" i="1" s="1"/>
  <c r="U959" i="1" a="1"/>
  <c r="U959" i="1" s="1"/>
  <c r="U135" i="1" a="1"/>
  <c r="U135" i="1" s="1"/>
  <c r="U804" i="1" a="1"/>
  <c r="U804" i="1" s="1"/>
  <c r="U255" i="1" a="1"/>
  <c r="U255" i="1" s="1"/>
  <c r="U619" i="1" a="1"/>
  <c r="U619" i="1" s="1"/>
  <c r="U577" i="1" a="1"/>
  <c r="U577" i="1" s="1"/>
  <c r="U350" i="1" a="1"/>
  <c r="U350" i="1" s="1"/>
  <c r="U823" i="1" a="1"/>
  <c r="U823" i="1" s="1"/>
  <c r="U224" i="1" a="1"/>
  <c r="U224" i="1" s="1"/>
  <c r="U462" i="1" a="1"/>
  <c r="U462" i="1" s="1"/>
  <c r="U160" i="1" a="1"/>
  <c r="U160" i="1" s="1"/>
  <c r="U893" i="1" a="1"/>
  <c r="U893" i="1" s="1"/>
  <c r="U452" i="1" a="1"/>
  <c r="U452" i="1" s="1"/>
  <c r="U359" i="1" a="1"/>
  <c r="U359" i="1" s="1"/>
  <c r="U441" i="1" a="1"/>
  <c r="U441" i="1" s="1"/>
  <c r="U104" i="1" a="1"/>
  <c r="U104" i="1" s="1"/>
  <c r="U367" i="1" a="1"/>
  <c r="U367" i="1" s="1"/>
  <c r="U340" i="1" a="1"/>
  <c r="U340" i="1" s="1"/>
  <c r="U465" i="1" a="1"/>
  <c r="U465" i="1" s="1"/>
  <c r="U895" i="1" a="1"/>
  <c r="U895" i="1" s="1"/>
  <c r="U568" i="1" a="1"/>
  <c r="U568" i="1" s="1"/>
  <c r="U648" i="1" a="1"/>
  <c r="U648" i="1" s="1"/>
  <c r="U806" i="1" a="1"/>
  <c r="U806" i="1" s="1"/>
  <c r="U993" i="1" a="1"/>
  <c r="U993" i="1" s="1"/>
  <c r="U613" i="1" a="1"/>
  <c r="U613" i="1" s="1"/>
  <c r="U512" i="1" a="1"/>
  <c r="U512" i="1" s="1"/>
  <c r="U443" i="1" a="1"/>
  <c r="U443" i="1" s="1"/>
  <c r="U176" i="1" a="1"/>
  <c r="U176" i="1" s="1"/>
  <c r="U860" i="1" a="1"/>
  <c r="U860" i="1" s="1"/>
  <c r="U585" i="1" a="1"/>
  <c r="U585" i="1" s="1"/>
  <c r="U980" i="1" a="1"/>
  <c r="U980" i="1" s="1"/>
  <c r="U501" i="1" a="1"/>
  <c r="U501" i="1" s="1"/>
  <c r="U541" i="1" a="1"/>
  <c r="U541" i="1" s="1"/>
  <c r="U820" i="1" a="1"/>
  <c r="U820" i="1" s="1"/>
  <c r="U479" i="1" a="1"/>
  <c r="U479" i="1" s="1"/>
  <c r="U592" i="1" a="1"/>
  <c r="U592" i="1" s="1"/>
  <c r="U975" i="1" a="1"/>
  <c r="U975" i="1" s="1"/>
  <c r="U421" i="1" a="1"/>
  <c r="U421" i="1" s="1"/>
  <c r="U184" i="1" a="1"/>
  <c r="U184" i="1" s="1"/>
  <c r="U231" i="1" a="1"/>
  <c r="U231" i="1" s="1"/>
  <c r="U579" i="1" a="1"/>
  <c r="U579" i="1" s="1"/>
  <c r="U902" i="1" a="1"/>
  <c r="U902" i="1" s="1"/>
  <c r="U270" i="1" a="1"/>
  <c r="U270" i="1" s="1"/>
  <c r="U588" i="1" a="1"/>
  <c r="U588" i="1" s="1"/>
  <c r="U204" i="1" a="1"/>
  <c r="U204" i="1" s="1"/>
  <c r="U983" i="1" a="1"/>
  <c r="U983" i="1" s="1"/>
  <c r="U794" i="1" a="1"/>
  <c r="U794" i="1" s="1"/>
  <c r="U546" i="1" a="1"/>
  <c r="U546" i="1" s="1"/>
  <c r="U702" i="1" a="1"/>
  <c r="U702" i="1" s="1"/>
  <c r="U476" i="1" a="1"/>
  <c r="U476" i="1" s="1"/>
  <c r="U271" i="1" a="1"/>
  <c r="U271" i="1" s="1"/>
  <c r="U825" i="1" a="1"/>
  <c r="U825" i="1"/>
  <c r="U800" i="1" a="1"/>
  <c r="U800" i="1" s="1"/>
  <c r="U868" i="1" a="1"/>
  <c r="U868" i="1" s="1"/>
  <c r="U662" i="1" a="1"/>
  <c r="U662" i="1" s="1"/>
  <c r="U556" i="1" a="1"/>
  <c r="U556" i="1" s="1"/>
  <c r="U279" i="1" a="1"/>
  <c r="U279" i="1" s="1"/>
  <c r="U515" i="1" a="1"/>
  <c r="U515" i="1" s="1"/>
  <c r="U45" i="1" a="1"/>
  <c r="U45" i="1" s="1"/>
  <c r="U429" i="1" a="1"/>
  <c r="U429" i="1" s="1"/>
  <c r="U389" i="1" a="1"/>
  <c r="U389" i="1" s="1"/>
  <c r="U888" i="1" a="1"/>
  <c r="U888" i="1" s="1"/>
  <c r="U508" i="1" a="1"/>
  <c r="U508" i="1" s="1"/>
  <c r="U689" i="1" a="1"/>
  <c r="U689" i="1" s="1"/>
  <c r="U539" i="1" a="1"/>
  <c r="U539" i="1"/>
  <c r="U419" i="1" a="1"/>
  <c r="U419" i="1" s="1"/>
  <c r="U749" i="1" a="1"/>
  <c r="U749" i="1" s="1"/>
  <c r="U64" i="1" a="1"/>
  <c r="U64" i="1" s="1"/>
  <c r="U499" i="1" a="1"/>
  <c r="U499" i="1" s="1"/>
  <c r="U645" i="1" a="1"/>
  <c r="U645" i="1" s="1"/>
  <c r="U621" i="1" a="1"/>
  <c r="U621" i="1" s="1"/>
  <c r="U30" i="1" a="1"/>
  <c r="U30" i="1" s="1"/>
  <c r="U634" i="1" a="1"/>
  <c r="U634" i="1" s="1"/>
  <c r="U385" i="1" a="1"/>
  <c r="U385" i="1" s="1"/>
  <c r="U973" i="1" a="1"/>
  <c r="U973" i="1" s="1"/>
  <c r="U61" i="1" a="1"/>
  <c r="U61" i="1" s="1"/>
  <c r="U520" i="1" a="1"/>
  <c r="U520" i="1" s="1"/>
  <c r="U131" i="1" a="1"/>
  <c r="U131" i="1" s="1"/>
  <c r="U655" i="1" a="1"/>
  <c r="U655" i="1" s="1"/>
  <c r="U505" i="1" a="1"/>
  <c r="U505" i="1" s="1"/>
  <c r="U37" i="1" a="1"/>
  <c r="U37" i="1" s="1"/>
  <c r="U118" i="1" a="1"/>
  <c r="U118" i="1" s="1"/>
  <c r="U584" i="1" a="1"/>
  <c r="U584" i="1" s="1"/>
  <c r="U866" i="1" a="1"/>
  <c r="U866" i="1" s="1"/>
  <c r="U238" i="1" a="1"/>
  <c r="U238" i="1" s="1"/>
  <c r="U565" i="1" a="1"/>
  <c r="U565" i="1" s="1"/>
  <c r="U885" i="1" a="1"/>
  <c r="U885" i="1" s="1"/>
  <c r="U368" i="1" a="1"/>
  <c r="U368" i="1" s="1"/>
  <c r="U777" i="1" a="1"/>
  <c r="U777" i="1" s="1"/>
  <c r="U19" i="1" a="1"/>
  <c r="U19" i="1" s="1"/>
  <c r="U325" i="1" a="1"/>
  <c r="U325" i="1" s="1"/>
  <c r="U570" i="1" a="1"/>
  <c r="U570" i="1" s="1"/>
  <c r="U543" i="1" a="1"/>
  <c r="U543" i="1" s="1"/>
  <c r="U722" i="1" a="1"/>
  <c r="U722" i="1" s="1"/>
  <c r="U813" i="1" a="1"/>
  <c r="U813" i="1" s="1"/>
  <c r="U425" i="1" a="1"/>
  <c r="U425" i="1" s="1"/>
  <c r="U574" i="1" a="1"/>
  <c r="U574" i="1"/>
  <c r="U658" i="1" a="1"/>
  <c r="U658" i="1" s="1"/>
  <c r="U62" i="1" a="1"/>
  <c r="U62" i="1" s="1"/>
  <c r="U326" i="1" a="1"/>
  <c r="U326" i="1" s="1"/>
  <c r="U141" i="1" a="1"/>
  <c r="U141" i="1" s="1"/>
  <c r="U651" i="1" a="1"/>
  <c r="U651" i="1" s="1"/>
  <c r="U913" i="1" a="1"/>
  <c r="U913" i="1" s="1"/>
  <c r="U417" i="1" a="1"/>
  <c r="U417" i="1" s="1"/>
  <c r="U126" i="1" a="1"/>
  <c r="U126" i="1" s="1"/>
  <c r="U569" i="1" a="1"/>
  <c r="U569" i="1" s="1"/>
  <c r="U258" i="1" a="1"/>
  <c r="U258" i="1" s="1"/>
  <c r="U889" i="1" a="1"/>
  <c r="U889" i="1" s="1"/>
  <c r="U933" i="1" a="1"/>
  <c r="U933" i="1" s="1"/>
  <c r="U545" i="1" a="1"/>
  <c r="U545" i="1" s="1"/>
  <c r="U424" i="1" a="1"/>
  <c r="U424" i="1" s="1"/>
  <c r="U183" i="1" a="1"/>
  <c r="U183" i="1" s="1"/>
  <c r="U867" i="1" a="1"/>
  <c r="U867" i="1" s="1"/>
  <c r="U715" i="1" a="1"/>
  <c r="U715" i="1" s="1"/>
  <c r="U22" i="1" a="1"/>
  <c r="U22" i="1" s="1"/>
  <c r="U11" i="1" a="1"/>
  <c r="U11" i="1" s="1"/>
  <c r="U41" i="1" a="1"/>
  <c r="U41" i="1" s="1"/>
  <c r="U654" i="1" a="1"/>
  <c r="U654" i="1" s="1"/>
  <c r="U622" i="1" a="1"/>
  <c r="U622" i="1" s="1"/>
  <c r="U460" i="1" a="1"/>
  <c r="U460" i="1" s="1"/>
  <c r="U329" i="1" a="1"/>
  <c r="U329" i="1" s="1"/>
  <c r="U758" i="1" a="1"/>
  <c r="U758" i="1" s="1"/>
  <c r="U10" i="1" a="1"/>
  <c r="U10" i="1" s="1"/>
  <c r="U850" i="1" a="1"/>
  <c r="U850" i="1" s="1"/>
  <c r="U753" i="1" a="1"/>
  <c r="U753" i="1" s="1"/>
  <c r="U963" i="1" a="1"/>
  <c r="U963" i="1" s="1"/>
  <c r="U156" i="1" a="1"/>
  <c r="U156" i="1" s="1"/>
  <c r="U848" i="1" a="1"/>
  <c r="U848" i="1" s="1"/>
  <c r="U807" i="1" a="1"/>
  <c r="U807" i="1" s="1"/>
  <c r="U970" i="1" a="1"/>
  <c r="U970" i="1" s="1"/>
  <c r="U521" i="1" a="1"/>
  <c r="U521" i="1" s="1"/>
  <c r="U811" i="1" a="1"/>
  <c r="U811" i="1" s="1"/>
  <c r="U924" i="1" a="1"/>
  <c r="U924" i="1" s="1"/>
  <c r="U701" i="1" a="1"/>
  <c r="U701" i="1" s="1"/>
  <c r="U735" i="1" a="1"/>
  <c r="U735" i="1" s="1"/>
  <c r="U358" i="1" a="1"/>
  <c r="U358" i="1" s="1"/>
  <c r="U562" i="1" a="1"/>
  <c r="U562" i="1" s="1"/>
  <c r="U976" i="1" a="1"/>
  <c r="U976" i="1" s="1"/>
  <c r="U263" i="1" a="1"/>
  <c r="U263" i="1" s="1"/>
  <c r="U454" i="1" a="1"/>
  <c r="U454" i="1" s="1"/>
  <c r="U288" i="1" a="1"/>
  <c r="U288" i="1" s="1"/>
  <c r="U862" i="1" a="1"/>
  <c r="U862" i="1" s="1"/>
  <c r="U601" i="1" a="1"/>
  <c r="U601" i="1" s="1"/>
  <c r="U497" i="1" a="1"/>
  <c r="U497" i="1" s="1"/>
  <c r="U71" i="1" a="1"/>
  <c r="U71" i="1" s="1"/>
  <c r="U595" i="1" a="1"/>
  <c r="U595" i="1" s="1"/>
  <c r="U478" i="1" a="1"/>
  <c r="U478" i="1" s="1"/>
  <c r="U531" i="1" a="1"/>
  <c r="U531" i="1" s="1"/>
  <c r="U157" i="1" a="1"/>
  <c r="U157" i="1" s="1"/>
  <c r="U153" i="1" a="1"/>
  <c r="U153" i="1" s="1"/>
  <c r="U493" i="1" a="1"/>
  <c r="U493" i="1" s="1"/>
  <c r="U920" i="1" a="1"/>
  <c r="U920" i="1" s="1"/>
  <c r="U981" i="1" a="1"/>
  <c r="U981" i="1" s="1"/>
  <c r="U456" i="1" a="1"/>
  <c r="U456" i="1" s="1"/>
  <c r="U492" i="1" a="1"/>
  <c r="U492" i="1" s="1"/>
  <c r="U400" i="1" a="1"/>
  <c r="U400" i="1" s="1"/>
  <c r="U507" i="1" a="1"/>
  <c r="U507" i="1" s="1"/>
  <c r="U430" i="1" a="1"/>
  <c r="U430" i="1" s="1"/>
  <c r="U691" i="1" a="1"/>
  <c r="U691" i="1" s="1"/>
  <c r="U835" i="1" a="1"/>
  <c r="U835" i="1" s="1"/>
  <c r="U483" i="1" a="1"/>
  <c r="U483" i="1" s="1"/>
  <c r="U57" i="1" a="1"/>
  <c r="U57" i="1" s="1"/>
  <c r="U312" i="1" a="1"/>
  <c r="U312" i="1" s="1"/>
  <c r="U80" i="1" a="1"/>
  <c r="U80" i="1" s="1"/>
  <c r="U550" i="1" a="1"/>
  <c r="U550" i="1" s="1"/>
  <c r="U809" i="1" a="1"/>
  <c r="U809" i="1" s="1"/>
  <c r="U475" i="1" a="1"/>
  <c r="U475" i="1" s="1"/>
  <c r="U23" i="1" a="1"/>
  <c r="U23" i="1" s="1"/>
  <c r="U495" i="1" a="1"/>
  <c r="U495" i="1" s="1"/>
  <c r="U733" i="1" a="1"/>
  <c r="U733" i="1" s="1"/>
  <c r="U937" i="1" a="1"/>
  <c r="U937" i="1" s="1"/>
  <c r="U936" i="1" a="1"/>
  <c r="U936" i="1" s="1"/>
  <c r="U773" i="1" a="1"/>
  <c r="U773" i="1" s="1"/>
  <c r="U943" i="1" a="1"/>
  <c r="U943" i="1" s="1"/>
  <c r="U978" i="1" a="1"/>
  <c r="U978" i="1" s="1"/>
  <c r="U375" i="1" a="1"/>
  <c r="U375" i="1" s="1"/>
  <c r="U276" i="1" a="1"/>
  <c r="U276" i="1" s="1"/>
  <c r="U551" i="1" a="1"/>
  <c r="U551" i="1" s="1"/>
  <c r="U227" i="1" a="1"/>
  <c r="U227" i="1" s="1"/>
  <c r="U52" i="1" a="1"/>
  <c r="U52" i="1" s="1"/>
  <c r="U171" i="1" a="1"/>
  <c r="U171" i="1" s="1"/>
  <c r="U494" i="1" a="1"/>
  <c r="U494" i="1" s="1"/>
  <c r="U116" i="1" a="1"/>
  <c r="U116" i="1" s="1"/>
  <c r="U857" i="1" a="1"/>
  <c r="U857" i="1" s="1"/>
  <c r="U440" i="1" a="1"/>
  <c r="U440" i="1" s="1"/>
  <c r="U48" i="1" a="1"/>
  <c r="U48" i="1" s="1"/>
  <c r="U951" i="1" a="1"/>
  <c r="U951" i="1" s="1"/>
  <c r="U764" i="1" a="1"/>
  <c r="U764" i="1" s="1"/>
  <c r="U815" i="1" a="1"/>
  <c r="U815" i="1" s="1"/>
  <c r="U669" i="1" a="1"/>
  <c r="U669" i="1" s="1"/>
  <c r="U998" i="1" a="1"/>
  <c r="U998" i="1" s="1"/>
  <c r="U660" i="1" a="1"/>
  <c r="U660" i="1" s="1"/>
  <c r="U992" i="1" a="1"/>
  <c r="U992" i="1" s="1"/>
  <c r="U864" i="1" a="1"/>
  <c r="U864" i="1" s="1"/>
  <c r="U627" i="1" a="1"/>
  <c r="U627" i="1" s="1"/>
  <c r="U767" i="1" a="1"/>
  <c r="U767" i="1" s="1"/>
  <c r="U739" i="1" a="1"/>
  <c r="U739" i="1" s="1"/>
  <c r="U210" i="1" a="1"/>
  <c r="U210" i="1" s="1"/>
  <c r="U21" i="1" a="1"/>
  <c r="U21" i="1"/>
  <c r="U593" i="1" a="1"/>
  <c r="U593" i="1" s="1"/>
  <c r="U491" i="1" a="1"/>
  <c r="U491" i="1" s="1"/>
  <c r="U745" i="1" a="1"/>
  <c r="U745" i="1" s="1"/>
  <c r="U987" i="1" a="1"/>
  <c r="U987" i="1" s="1"/>
  <c r="U177" i="1" a="1"/>
  <c r="U177" i="1" s="1"/>
  <c r="U540" i="1" a="1"/>
  <c r="U540" i="1" s="1"/>
  <c r="U257" i="1" a="1"/>
  <c r="U257" i="1" s="1"/>
  <c r="U88" i="1" a="1"/>
  <c r="U88" i="1" s="1"/>
  <c r="U169" i="1" a="1"/>
  <c r="U169" i="1" s="1"/>
  <c r="U75" i="1" a="1"/>
  <c r="U75" i="1" s="1"/>
  <c r="U810" i="1" a="1"/>
  <c r="U810" i="1" s="1"/>
  <c r="U205" i="1" a="1"/>
  <c r="U205" i="1" s="1"/>
  <c r="U884" i="1" a="1"/>
  <c r="U884" i="1" s="1"/>
  <c r="U369" i="1" a="1"/>
  <c r="U369" i="1" s="1"/>
  <c r="U707" i="1" a="1"/>
  <c r="U707" i="1" s="1"/>
  <c r="U646" i="1" a="1"/>
  <c r="U646" i="1" s="1"/>
  <c r="U905" i="1" a="1"/>
  <c r="U905" i="1" s="1"/>
  <c r="U620" i="1" a="1"/>
  <c r="U620" i="1" s="1"/>
  <c r="U831" i="1" a="1"/>
  <c r="U831" i="1" s="1"/>
  <c r="U278" i="1" a="1"/>
  <c r="U278" i="1" s="1"/>
  <c r="U447" i="1" a="1"/>
  <c r="U447" i="1" s="1"/>
  <c r="U436" i="1" a="1"/>
  <c r="U436" i="1" s="1"/>
  <c r="U383" i="1" a="1"/>
  <c r="U383" i="1" s="1"/>
  <c r="U423" i="1" a="1"/>
  <c r="U423" i="1" s="1"/>
  <c r="U384" i="1" a="1"/>
  <c r="U384" i="1" s="1"/>
  <c r="U393" i="1" a="1"/>
  <c r="U393" i="1" s="1"/>
  <c r="U785" i="1" a="1"/>
  <c r="U785" i="1" s="1"/>
  <c r="U940" i="1" a="1"/>
  <c r="U940" i="1"/>
  <c r="U934" i="1" a="1"/>
  <c r="U934" i="1" s="1"/>
  <c r="U536" i="1" a="1"/>
  <c r="U536" i="1" s="1"/>
  <c r="U819" i="1" a="1"/>
  <c r="U819" i="1" s="1"/>
  <c r="U869" i="1" a="1"/>
  <c r="U869" i="1" s="1"/>
  <c r="U86" i="1" a="1"/>
  <c r="U86" i="1" s="1"/>
  <c r="U528" i="1" a="1"/>
  <c r="U528" i="1" s="1"/>
  <c r="U320" i="1" a="1"/>
  <c r="U320" i="1" s="1"/>
  <c r="U420" i="1" a="1"/>
  <c r="U420" i="1" s="1"/>
  <c r="U408" i="1" a="1"/>
  <c r="U408" i="1" s="1"/>
  <c r="U573" i="1" a="1"/>
  <c r="U573" i="1" s="1"/>
  <c r="U38" i="1" a="1"/>
  <c r="U38" i="1" s="1"/>
  <c r="U192" i="1" a="1"/>
  <c r="U192" i="1" s="1"/>
  <c r="U650" i="1" a="1"/>
  <c r="U650" i="1" s="1"/>
  <c r="U138" i="1" a="1"/>
  <c r="U138" i="1" s="1"/>
  <c r="U216" i="1" a="1"/>
  <c r="U216" i="1" s="1"/>
  <c r="U818" i="1" a="1"/>
  <c r="U818" i="1" s="1"/>
  <c r="U113" i="1" a="1"/>
  <c r="U113" i="1" s="1"/>
  <c r="U206" i="1" a="1"/>
  <c r="U206" i="1" s="1"/>
  <c r="U226" i="1" a="1"/>
  <c r="U226" i="1" s="1"/>
  <c r="U786" i="1" a="1"/>
  <c r="U786" i="1" s="1"/>
  <c r="U630" i="1" a="1"/>
  <c r="U630" i="1" s="1"/>
  <c r="U948" i="1" a="1"/>
  <c r="U948" i="1" s="1"/>
  <c r="U300" i="1" a="1"/>
  <c r="U300" i="1" s="1"/>
  <c r="U328" i="1" a="1"/>
  <c r="U328" i="1" s="1"/>
  <c r="U988" i="1" a="1"/>
  <c r="U988" i="1" s="1"/>
  <c r="U911" i="1" a="1"/>
  <c r="U911" i="1" s="1"/>
  <c r="U606" i="1" a="1"/>
  <c r="U606" i="1" s="1"/>
  <c r="U225" i="1" a="1"/>
  <c r="U225" i="1" s="1"/>
  <c r="U259" i="1" a="1"/>
  <c r="U259" i="1" s="1"/>
  <c r="U209" i="1" a="1"/>
  <c r="U209" i="1" s="1"/>
  <c r="U247" i="1" a="1"/>
  <c r="U247" i="1" s="1"/>
  <c r="U580" i="1" a="1"/>
  <c r="U580" i="1" s="1"/>
  <c r="U240" i="1" a="1"/>
  <c r="U240" i="1" s="1"/>
  <c r="U677" i="1" a="1"/>
  <c r="U677" i="1" s="1"/>
  <c r="U398" i="1" a="1"/>
  <c r="U398" i="1" s="1"/>
  <c r="U333" i="1" a="1"/>
  <c r="U333" i="1" s="1"/>
  <c r="U533" i="1" a="1"/>
  <c r="U533" i="1" s="1"/>
  <c r="U56" i="1" a="1"/>
  <c r="U56" i="1" s="1"/>
  <c r="U649" i="1" a="1"/>
  <c r="U649" i="1" s="1"/>
  <c r="U63" i="1" a="1"/>
  <c r="U63" i="1" s="1"/>
  <c r="U808" i="1" a="1"/>
  <c r="U808" i="1" s="1"/>
  <c r="U704" i="1" a="1"/>
  <c r="U704" i="1" s="1"/>
  <c r="U15" i="1" a="1"/>
  <c r="U15" i="1" s="1"/>
  <c r="U915" i="1" a="1"/>
  <c r="U915" i="1" s="1"/>
  <c r="U109" i="1" a="1"/>
  <c r="U109" i="1" s="1"/>
  <c r="U299" i="1" a="1"/>
  <c r="U299" i="1" s="1"/>
  <c r="U589" i="1" a="1"/>
  <c r="U589" i="1" s="1"/>
  <c r="U76" i="1" a="1"/>
  <c r="U76" i="1" s="1"/>
  <c r="U713" i="1" a="1"/>
  <c r="U713" i="1" s="1"/>
  <c r="U101" i="1" a="1"/>
  <c r="U101" i="1" s="1"/>
  <c r="U923" i="1" a="1"/>
  <c r="U923" i="1" s="1"/>
  <c r="U223" i="1" a="1"/>
  <c r="U223" i="1" s="1"/>
  <c r="U703" i="1" a="1"/>
  <c r="U703" i="1" s="1"/>
  <c r="U9" i="1" a="1"/>
  <c r="U9" i="1"/>
  <c r="U517" i="1" a="1"/>
  <c r="U517" i="1" s="1"/>
  <c r="U636" i="1" a="1"/>
  <c r="U636" i="1" s="1"/>
  <c r="U324" i="1" a="1"/>
  <c r="U324" i="1" s="1"/>
  <c r="U434" i="1" a="1"/>
  <c r="U434" i="1" s="1"/>
  <c r="U92" i="1" a="1"/>
  <c r="U92" i="1" s="1"/>
  <c r="U24" i="1" a="1"/>
  <c r="U24" i="1" s="1"/>
  <c r="U337" i="1" a="1"/>
  <c r="U337" i="1" s="1"/>
  <c r="U317" i="1" a="1"/>
  <c r="U317" i="1" s="1"/>
  <c r="U243" i="1" a="1"/>
  <c r="U243" i="1" s="1"/>
  <c r="U946" i="1" a="1"/>
  <c r="U946" i="1" s="1"/>
  <c r="U229" i="1" a="1"/>
  <c r="U229" i="1" s="1"/>
  <c r="U554" i="1" a="1"/>
  <c r="U554" i="1" s="1"/>
  <c r="U675" i="1" a="1"/>
  <c r="U675" i="1" s="1"/>
  <c r="U134" i="1" a="1"/>
  <c r="U134" i="1" s="1"/>
  <c r="U628" i="1" a="1"/>
  <c r="U628" i="1" s="1"/>
  <c r="U193" i="1" a="1"/>
  <c r="U193" i="1" s="1"/>
  <c r="U876" i="1" a="1"/>
  <c r="U876" i="1" s="1"/>
  <c r="U828" i="1" a="1"/>
  <c r="U828" i="1" s="1"/>
  <c r="U549" i="1" a="1"/>
  <c r="U549" i="1" s="1"/>
  <c r="U264" i="1" a="1"/>
  <c r="U264" i="1" s="1"/>
  <c r="U42" i="1" a="1"/>
  <c r="U42" i="1" s="1"/>
  <c r="U332" i="1" a="1"/>
  <c r="U332" i="1" s="1"/>
  <c r="U54" i="1" a="1"/>
  <c r="U54" i="1" s="1"/>
  <c r="U410" i="1" a="1"/>
  <c r="U410" i="1" s="1"/>
  <c r="U366" i="1" a="1"/>
  <c r="U366" i="1" s="1"/>
  <c r="U765" i="1" a="1"/>
  <c r="U765" i="1" s="1"/>
  <c r="U590" i="1" a="1"/>
  <c r="U590" i="1" s="1"/>
  <c r="U513" i="1" a="1"/>
  <c r="U513" i="1" s="1"/>
  <c r="U931" i="1" a="1"/>
  <c r="U931" i="1" s="1"/>
  <c r="U96" i="1" a="1"/>
  <c r="U96" i="1" s="1"/>
  <c r="U232" i="1" a="1"/>
  <c r="U232" i="1" s="1"/>
  <c r="U73" i="1" a="1"/>
  <c r="U73" i="1" s="1"/>
  <c r="U214" i="1" a="1"/>
  <c r="U214" i="1" s="1"/>
  <c r="U830" i="1" a="1"/>
  <c r="U830" i="1" s="1"/>
  <c r="U879" i="1" a="1"/>
  <c r="U879" i="1" s="1"/>
  <c r="U788" i="1" a="1"/>
  <c r="U788" i="1" s="1"/>
  <c r="U535" i="1" a="1"/>
  <c r="U535" i="1" s="1"/>
  <c r="U402" i="1" a="1"/>
  <c r="U402" i="1" s="1"/>
  <c r="U149" i="1" a="1"/>
  <c r="U149" i="1" s="1"/>
  <c r="U598" i="1" a="1"/>
  <c r="U598" i="1" s="1"/>
  <c r="U594" i="1" a="1"/>
  <c r="U594" i="1" s="1"/>
  <c r="U266" i="1" a="1"/>
  <c r="U266" i="1" s="1"/>
  <c r="U260" i="1" a="1"/>
  <c r="U260" i="1" s="1"/>
  <c r="U775" i="1" a="1"/>
  <c r="U775" i="1" s="1"/>
  <c r="U922" i="1" a="1"/>
  <c r="U922" i="1" s="1"/>
  <c r="U6" i="1" a="1"/>
  <c r="U6" i="1" s="1"/>
  <c r="U759" i="1" a="1"/>
  <c r="U759" i="1" s="1"/>
  <c r="U43" i="1" a="1"/>
  <c r="U43" i="1" s="1"/>
  <c r="U668" i="1" a="1"/>
  <c r="U668" i="1" s="1"/>
  <c r="U166" i="1" a="1"/>
  <c r="U166" i="1" s="1"/>
  <c r="U729" i="1" a="1"/>
  <c r="U729" i="1" s="1"/>
  <c r="U93" i="1" a="1"/>
  <c r="U93" i="1" s="1"/>
  <c r="U228" i="1" a="1"/>
  <c r="U228" i="1" s="1"/>
  <c r="U977" i="1" a="1"/>
  <c r="U977" i="1" s="1"/>
  <c r="U611" i="1" a="1"/>
  <c r="U611" i="1" s="1"/>
  <c r="U132" i="1" a="1"/>
  <c r="U132" i="1" s="1"/>
  <c r="U633" i="1" a="1"/>
  <c r="U633" i="1" s="1"/>
  <c r="U262" i="1" a="1"/>
  <c r="U262" i="1" s="1"/>
  <c r="U95" i="1" a="1"/>
  <c r="U95" i="1" s="1"/>
  <c r="U208" i="1" a="1"/>
  <c r="U208" i="1"/>
  <c r="U322" i="1" a="1"/>
  <c r="U322" i="1" s="1"/>
  <c r="U111" i="1" a="1"/>
  <c r="U111" i="1" s="1"/>
  <c r="U34" i="1" a="1"/>
  <c r="U34" i="1" s="1"/>
  <c r="U25" i="1" a="1"/>
  <c r="U25" i="1" s="1"/>
  <c r="U583" i="1" a="1"/>
  <c r="U583" i="1" s="1"/>
  <c r="U283" i="1" a="1"/>
  <c r="U283" i="1" s="1"/>
  <c r="U899" i="1" a="1"/>
  <c r="U899" i="1" s="1"/>
  <c r="U481" i="1" a="1"/>
  <c r="U481" i="1" s="1"/>
  <c r="U39" i="1" a="1"/>
  <c r="U39" i="1" s="1"/>
  <c r="U679" i="1" a="1"/>
  <c r="U679" i="1" s="1"/>
  <c r="U865" i="1" a="1"/>
  <c r="U865" i="1" s="1"/>
  <c r="U671" i="1" a="1"/>
  <c r="U671" i="1" s="1"/>
  <c r="U414" i="1" a="1"/>
  <c r="U414" i="1" s="1"/>
  <c r="U744" i="1" a="1"/>
  <c r="U744" i="1" s="1"/>
  <c r="U91" i="1" a="1"/>
  <c r="U91" i="1" s="1"/>
  <c r="U607" i="1" a="1"/>
  <c r="U607" i="1" s="1"/>
  <c r="U67" i="1" a="1"/>
  <c r="U67" i="1" s="1"/>
  <c r="U639" i="1" a="1"/>
  <c r="U639" i="1" s="1"/>
  <c r="U840" i="1" a="1"/>
  <c r="U840" i="1" s="1"/>
  <c r="U752" i="1" a="1"/>
  <c r="U752" i="1" s="1"/>
  <c r="U979" i="1" a="1"/>
  <c r="U979" i="1" s="1"/>
  <c r="U32" i="1" a="1"/>
  <c r="U32" i="1"/>
  <c r="U2" i="1" a="1"/>
  <c r="U2" i="1" s="1"/>
  <c r="U438" i="1" a="1"/>
  <c r="U438" i="1" s="1"/>
  <c r="U117" i="1" a="1"/>
  <c r="U117" i="1" s="1"/>
  <c r="U927" i="1" a="1"/>
  <c r="U927" i="1" s="1"/>
  <c r="U179" i="1" a="1"/>
  <c r="U179" i="1" s="1"/>
  <c r="U742" i="1" a="1"/>
  <c r="U742" i="1"/>
  <c r="U674" i="1" a="1"/>
  <c r="U674" i="1" s="1"/>
  <c r="U172" i="1" a="1"/>
  <c r="U172" i="1" s="1"/>
  <c r="U146" i="1" a="1"/>
  <c r="U146" i="1" s="1"/>
  <c r="U79" i="1" a="1"/>
  <c r="U79" i="1" s="1"/>
  <c r="U53" i="1" a="1"/>
  <c r="U53" i="1" s="1"/>
  <c r="U548" i="1" a="1"/>
  <c r="U548" i="1" s="1"/>
  <c r="U891" i="1" a="1"/>
  <c r="U891" i="1" s="1"/>
  <c r="U695" i="1" a="1"/>
  <c r="U695" i="1" s="1"/>
  <c r="U186" i="1" a="1"/>
  <c r="U186" i="1" s="1"/>
  <c r="U790" i="1" a="1"/>
  <c r="U790" i="1" s="1"/>
  <c r="U311" i="1" a="1"/>
  <c r="U311" i="1" s="1"/>
  <c r="U555" i="1" a="1"/>
  <c r="U555" i="1" s="1"/>
  <c r="U416" i="1" a="1"/>
  <c r="U416" i="1" s="1"/>
  <c r="U221" i="1" a="1"/>
  <c r="U221" i="1" s="1"/>
  <c r="U605" i="1" a="1"/>
  <c r="U605" i="1" s="1"/>
  <c r="U858" i="1" a="1"/>
  <c r="U858" i="1" s="1"/>
  <c r="U995" i="1" a="1"/>
  <c r="U995" i="1" s="1"/>
  <c r="U195" i="1" a="1"/>
  <c r="U195" i="1" s="1"/>
  <c r="U292" i="1" a="1"/>
  <c r="U292" i="1" s="1"/>
  <c r="U388" i="1" a="1"/>
  <c r="U388" i="1" s="1"/>
  <c r="U313" i="1" a="1"/>
  <c r="U313" i="1" s="1"/>
  <c r="U307" i="1" a="1"/>
  <c r="U307" i="1" s="1"/>
  <c r="U615" i="1" a="1"/>
  <c r="U615" i="1" s="1"/>
  <c r="U999" i="1" a="1"/>
  <c r="U999" i="1" s="1"/>
  <c r="U851" i="1" a="1"/>
  <c r="U851" i="1" s="1"/>
  <c r="U360" i="1" a="1"/>
  <c r="U360" i="1" s="1"/>
  <c r="U482" i="1" a="1"/>
  <c r="U482" i="1" s="1"/>
  <c r="U202" i="1" a="1"/>
  <c r="U202" i="1" s="1"/>
  <c r="U688" i="1" a="1"/>
  <c r="U688" i="1" s="1"/>
  <c r="U74" i="1" a="1"/>
  <c r="U74" i="1" s="1"/>
  <c r="U945" i="1" a="1"/>
  <c r="U945" i="1" s="1"/>
  <c r="U115" i="1" a="1"/>
  <c r="U115" i="1" s="1"/>
  <c r="U903" i="1" a="1"/>
  <c r="U903" i="1" s="1"/>
  <c r="U567" i="1" a="1"/>
  <c r="U567" i="1"/>
  <c r="U731" i="1" a="1"/>
  <c r="U731" i="1" s="1"/>
  <c r="U572" i="1" a="1"/>
  <c r="U572" i="1" s="1"/>
  <c r="U110" i="1" a="1"/>
  <c r="U110" i="1" s="1"/>
  <c r="U661" i="1" a="1"/>
  <c r="U661" i="1" s="1"/>
  <c r="U449" i="1" a="1"/>
  <c r="U449" i="1" s="1"/>
  <c r="U841" i="1" a="1"/>
  <c r="U841" i="1" s="1"/>
  <c r="U954" i="1" a="1"/>
  <c r="U954" i="1" s="1"/>
  <c r="U294" i="1" a="1"/>
  <c r="U294" i="1" s="1"/>
  <c r="U966" i="1" a="1"/>
  <c r="U966" i="1" s="1"/>
  <c r="U119" i="1" a="1"/>
  <c r="U119" i="1" s="1"/>
  <c r="U189" i="1" a="1"/>
  <c r="U189" i="1" s="1"/>
  <c r="U175" i="1" a="1"/>
  <c r="U175" i="1" s="1"/>
  <c r="U836" i="1" a="1"/>
  <c r="U836" i="1" s="1"/>
  <c r="U697" i="1" a="1"/>
  <c r="U697" i="1" s="1"/>
  <c r="U69" i="1" a="1"/>
  <c r="U69" i="1" s="1"/>
  <c r="U846" i="1" a="1"/>
  <c r="U846" i="1" s="1"/>
  <c r="U275" i="1" a="1"/>
  <c r="U275" i="1" s="1"/>
  <c r="U379" i="1" a="1"/>
  <c r="U379" i="1" s="1"/>
  <c r="U370" i="1" a="1"/>
  <c r="U370" i="1" s="1"/>
  <c r="U991" i="1" a="1"/>
  <c r="U991" i="1" s="1"/>
  <c r="U725" i="1" a="1"/>
  <c r="U725" i="1" s="1"/>
  <c r="U537" i="1" a="1"/>
  <c r="U537" i="1" s="1"/>
  <c r="U65" i="1" a="1"/>
  <c r="U65" i="1" s="1"/>
  <c r="U304" i="1" a="1"/>
  <c r="U304" i="1" s="1"/>
  <c r="U667" i="1" a="1"/>
  <c r="U667" i="1" s="1"/>
  <c r="U472" i="1" a="1"/>
  <c r="U472" i="1" s="1"/>
  <c r="U631" i="1" a="1"/>
  <c r="U631" i="1" s="1"/>
  <c r="U100" i="1" a="1"/>
  <c r="U100" i="1" s="1"/>
  <c r="U751" i="1" a="1"/>
  <c r="U751" i="1" s="1"/>
  <c r="U197" i="1" a="1"/>
  <c r="U197" i="1" s="1"/>
  <c r="U692" i="1" a="1"/>
  <c r="U692" i="1" s="1"/>
  <c r="U453" i="1" a="1"/>
  <c r="U453" i="1" s="1"/>
  <c r="U610" i="1" a="1"/>
  <c r="U610" i="1" s="1"/>
  <c r="U290" i="1" a="1"/>
  <c r="U290" i="1" s="1"/>
  <c r="U659" i="1" a="1"/>
  <c r="U659" i="1" s="1"/>
  <c r="U412" i="1" a="1"/>
  <c r="U412" i="1" s="1"/>
  <c r="U596" i="1" a="1"/>
  <c r="U596" i="1" s="1"/>
  <c r="U599" i="1" a="1"/>
  <c r="U599" i="1" s="1"/>
  <c r="U955" i="1" a="1"/>
  <c r="U955" i="1" s="1"/>
  <c r="U343" i="1" a="1"/>
  <c r="U343" i="1" s="1"/>
  <c r="U376" i="1" a="1"/>
  <c r="U376" i="1" s="1"/>
  <c r="U286" i="1" a="1"/>
  <c r="U286" i="1" s="1"/>
  <c r="U265" i="1" a="1"/>
  <c r="U265" i="1" s="1"/>
  <c r="U917" i="1" a="1"/>
  <c r="U917" i="1" s="1"/>
  <c r="U458" i="1" a="1"/>
  <c r="U458" i="1" s="1"/>
  <c r="U644" i="1" a="1"/>
  <c r="U644" i="1" s="1"/>
  <c r="U194" i="1" a="1"/>
  <c r="U194" i="1" s="1"/>
  <c r="U344" i="1" a="1"/>
  <c r="U344" i="1" s="1"/>
  <c r="U143" i="1" a="1"/>
  <c r="U143" i="1" s="1"/>
  <c r="U445" i="1" a="1"/>
  <c r="U445" i="1" s="1"/>
  <c r="U148" i="1" a="1"/>
  <c r="U148" i="1" s="1"/>
  <c r="U35" i="1" a="1"/>
  <c r="U35" i="1" s="1"/>
  <c r="U334" i="1" a="1"/>
  <c r="U334" i="1" s="1"/>
  <c r="U736" i="1" a="1"/>
  <c r="U736" i="1" s="1"/>
  <c r="U309" i="1" a="1"/>
  <c r="U309" i="1" s="1"/>
  <c r="U629" i="1" a="1"/>
  <c r="U629" i="1" s="1"/>
  <c r="U213" i="1" a="1"/>
  <c r="U213" i="1" s="1"/>
  <c r="U960" i="1" a="1"/>
  <c r="U960" i="1" s="1"/>
  <c r="U395" i="1" a="1"/>
  <c r="U395" i="1" s="1"/>
  <c r="U816" i="1" a="1"/>
  <c r="U816" i="1" s="1"/>
  <c r="U432" i="1" a="1"/>
  <c r="U432" i="1" s="1"/>
  <c r="U427" i="1" a="1"/>
  <c r="U427" i="1" s="1"/>
  <c r="U72" i="1" a="1"/>
  <c r="U72" i="1" s="1"/>
  <c r="U26" i="1" a="1"/>
  <c r="U26" i="1" s="1"/>
  <c r="U776" i="1" a="1"/>
  <c r="U776" i="1" s="1"/>
  <c r="U772" i="1" a="1"/>
  <c r="U772" i="1" s="1"/>
  <c r="U330" i="1" a="1"/>
  <c r="U330" i="1" s="1"/>
  <c r="U316" i="1" a="1"/>
  <c r="U316" i="1" s="1"/>
  <c r="U635" i="1" a="1"/>
  <c r="U635" i="1"/>
  <c r="U908" i="1" a="1"/>
  <c r="U908" i="1"/>
  <c r="U968" i="1" a="1"/>
  <c r="U968" i="1" s="1"/>
  <c r="U36" i="1" a="1"/>
  <c r="U36" i="1" s="1"/>
  <c r="U787" i="1" a="1"/>
  <c r="U787" i="1" s="1"/>
  <c r="U784" i="1" a="1"/>
  <c r="U784" i="1" s="1"/>
  <c r="U637" i="1" a="1"/>
  <c r="U637" i="1" s="1"/>
  <c r="U469" i="1" a="1"/>
  <c r="U469" i="1" s="1"/>
  <c r="U241" i="1" a="1"/>
  <c r="U241" i="1" s="1"/>
  <c r="U374" i="1" a="1"/>
  <c r="U374" i="1" s="1"/>
  <c r="U363" i="1" a="1"/>
  <c r="U363" i="1" s="1"/>
  <c r="U401" i="1" a="1"/>
  <c r="U401" i="1" s="1"/>
  <c r="U459" i="1" a="1"/>
  <c r="U459" i="1" s="1"/>
  <c r="U306" i="1" a="1"/>
  <c r="U306" i="1" s="1"/>
  <c r="U796" i="1" a="1"/>
  <c r="U796" i="1" s="1"/>
  <c r="U59" i="1" a="1"/>
  <c r="U59" i="1" s="1"/>
  <c r="U510" i="1" a="1"/>
  <c r="U510" i="1" s="1"/>
  <c r="U356" i="1" a="1"/>
  <c r="U356" i="1" s="1"/>
  <c r="U878" i="1" a="1"/>
  <c r="U878" i="1" s="1"/>
  <c r="U685" i="1" a="1"/>
  <c r="U685" i="1" s="1"/>
  <c r="U694" i="1" a="1"/>
  <c r="U694" i="1" s="1"/>
  <c r="U886" i="1" a="1"/>
  <c r="U886" i="1" s="1"/>
  <c r="U33" i="1" a="1"/>
  <c r="U33" i="1"/>
  <c r="U516" i="1" a="1"/>
  <c r="U516" i="1" s="1"/>
  <c r="U200" i="1" a="1"/>
  <c r="U200" i="1" s="1"/>
  <c r="U140" i="1" a="1"/>
  <c r="U140" i="1" s="1"/>
  <c r="U563" i="1" a="1"/>
  <c r="U563" i="1" s="1"/>
  <c r="U84" i="1" a="1"/>
  <c r="U84" i="1" s="1"/>
  <c r="U838" i="1" a="1"/>
  <c r="U838" i="1" s="1"/>
  <c r="U319" i="1" a="1"/>
  <c r="U319" i="1" s="1"/>
  <c r="U164" i="1" a="1"/>
  <c r="U164" i="1" s="1"/>
  <c r="U802" i="1" a="1"/>
  <c r="U802" i="1" s="1"/>
  <c r="U212" i="1" a="1"/>
  <c r="U212" i="1" s="1"/>
  <c r="U31" i="1" a="1"/>
  <c r="U31" i="1" s="1"/>
  <c r="U20" i="1" a="1"/>
  <c r="U20" i="1" s="1"/>
  <c r="U82" i="1" a="1"/>
  <c r="U82" i="1" s="1"/>
  <c r="U852" i="1" a="1"/>
  <c r="U852" i="1" s="1"/>
  <c r="U381" i="1" a="1"/>
  <c r="U381" i="1" s="1"/>
  <c r="U293" i="1" a="1"/>
  <c r="U293" i="1" s="1"/>
  <c r="U754" i="1" a="1"/>
  <c r="U754" i="1" s="1"/>
  <c r="U693" i="1" a="1"/>
  <c r="U693" i="1" s="1"/>
  <c r="U474" i="1" a="1"/>
  <c r="U474" i="1" s="1"/>
  <c r="U795" i="1" a="1"/>
  <c r="U795" i="1" s="1"/>
  <c r="U485" i="1" a="1"/>
  <c r="U485" i="1" s="1"/>
  <c r="U378" i="1" a="1"/>
  <c r="U378" i="1" s="1"/>
  <c r="U747" i="1" a="1"/>
  <c r="U747" i="1" s="1"/>
  <c r="U760" i="1" a="1"/>
  <c r="U760" i="1" s="1"/>
  <c r="U720" i="1" a="1"/>
  <c r="U720" i="1" s="1"/>
  <c r="U799" i="1" a="1"/>
  <c r="U799" i="1" s="1"/>
  <c r="U310" i="1" a="1"/>
  <c r="U310" i="1" s="1"/>
  <c r="U451" i="1" a="1"/>
  <c r="U451" i="1" s="1"/>
  <c r="U575" i="1" a="1"/>
  <c r="U575" i="1" s="1"/>
  <c r="U371" i="1" a="1"/>
  <c r="U371" i="1" s="1"/>
  <c r="U805" i="1" a="1"/>
  <c r="U805" i="1" s="1"/>
  <c r="U1000" i="1" a="1"/>
  <c r="U1000" i="1" s="1"/>
  <c r="U699" i="1" a="1"/>
  <c r="U699" i="1" s="1"/>
  <c r="U822" i="1" a="1"/>
  <c r="U822" i="1" s="1"/>
  <c r="U748" i="1" a="1"/>
  <c r="U748" i="1" s="1"/>
  <c r="U814" i="1" a="1"/>
  <c r="U814" i="1" s="1"/>
  <c r="U870" i="1" a="1"/>
  <c r="U870" i="1" s="1"/>
  <c r="U603" i="1" a="1"/>
  <c r="U603" i="1" s="1"/>
  <c r="U712" i="1" a="1"/>
  <c r="U712" i="1" s="1"/>
  <c r="U396" i="1" a="1"/>
  <c r="U396" i="1" s="1"/>
  <c r="U844" i="1" a="1"/>
  <c r="U844" i="1" s="1"/>
  <c r="U670" i="1" a="1"/>
  <c r="U670" i="1" s="1"/>
  <c r="U833" i="1" a="1"/>
  <c r="U833" i="1" s="1"/>
  <c r="U298" i="1" a="1"/>
  <c r="U298" i="1" s="1"/>
  <c r="U883" i="1" a="1"/>
  <c r="U883" i="1" s="1"/>
  <c r="U339" i="1" a="1"/>
  <c r="U339" i="1" s="1"/>
  <c r="U464" i="1" a="1"/>
  <c r="U464" i="1" s="1"/>
  <c r="U741" i="1" a="1"/>
  <c r="U741" i="1" s="1"/>
  <c r="U957" i="1" a="1"/>
  <c r="U957" i="1" s="1"/>
  <c r="U500" i="1" a="1"/>
  <c r="U500" i="1" s="1"/>
  <c r="U46" i="1" a="1"/>
  <c r="U46" i="1" s="1"/>
  <c r="U60" i="1" a="1"/>
  <c r="U60" i="1" s="1"/>
  <c r="U666" i="1" a="1"/>
  <c r="U666" i="1" s="1"/>
  <c r="U124" i="1" a="1"/>
  <c r="U124" i="1" s="1"/>
  <c r="U737" i="1" a="1"/>
  <c r="U737" i="1" s="1"/>
  <c r="U680" i="1" a="1"/>
  <c r="U680" i="1" s="1"/>
  <c r="U234" i="1" a="1"/>
  <c r="U234" i="1" s="1"/>
  <c r="U365" i="1" a="1"/>
  <c r="U365" i="1" s="1"/>
  <c r="U780" i="1" a="1"/>
  <c r="U780" i="1" s="1"/>
  <c r="U982" i="1" a="1"/>
  <c r="U982" i="1" s="1"/>
  <c r="U856" i="1" a="1"/>
  <c r="U856" i="1" s="1"/>
  <c r="U484" i="1" a="1"/>
  <c r="U484" i="1" s="1"/>
  <c r="U932" i="1" a="1"/>
  <c r="U932" i="1" s="1"/>
  <c r="U705" i="1" a="1"/>
  <c r="U705" i="1" s="1"/>
  <c r="U468" i="1" a="1"/>
  <c r="U468" i="1" s="1"/>
  <c r="U219" i="1" a="1"/>
  <c r="U219" i="1" s="1"/>
  <c r="U561" i="1" a="1"/>
  <c r="U561" i="1" s="1"/>
  <c r="U284" i="1" a="1"/>
  <c r="U284" i="1" s="1"/>
  <c r="U198" i="1" a="1"/>
  <c r="U198" i="1" s="1"/>
  <c r="U793" i="1" a="1"/>
  <c r="U793" i="1" s="1"/>
  <c r="U826" i="1" a="1"/>
  <c r="U826" i="1" s="1"/>
  <c r="U716" i="1" a="1"/>
  <c r="U716" i="1" s="1"/>
  <c r="U524" i="1" a="1"/>
  <c r="U524" i="1" s="1"/>
  <c r="U327" i="1" a="1"/>
  <c r="U327" i="1" s="1"/>
  <c r="U990" i="1" a="1"/>
  <c r="U990" i="1" s="1"/>
  <c r="U203" i="1" a="1"/>
  <c r="U203" i="1" s="1"/>
  <c r="U490" i="1" a="1"/>
  <c r="U490" i="1" s="1"/>
  <c r="U85" i="1" a="1"/>
  <c r="U85" i="1" s="1"/>
  <c r="U178" i="1" a="1"/>
  <c r="U178" i="1" s="1"/>
  <c r="U925" i="1" a="1"/>
  <c r="U925" i="1" s="1"/>
  <c r="U181" i="1" a="1"/>
  <c r="U181" i="1" s="1"/>
  <c r="U87" i="1" a="1"/>
  <c r="U87" i="1" s="1"/>
  <c r="U997" i="1" a="1"/>
  <c r="U997" i="1" s="1"/>
  <c r="U496" i="1" a="1"/>
  <c r="U496" i="1" s="1"/>
  <c r="U455" i="1" a="1"/>
  <c r="U455" i="1" s="1"/>
  <c r="U682" i="1" a="1"/>
  <c r="U682" i="1" s="1"/>
  <c r="U364" i="1" a="1"/>
  <c r="U364" i="1" s="1"/>
  <c r="U647" i="1" a="1"/>
  <c r="U647" i="1" s="1"/>
  <c r="U587" i="1" a="1"/>
  <c r="U587" i="1" s="1"/>
  <c r="U291" i="1" a="1"/>
  <c r="U291" i="1" s="1"/>
  <c r="U331" i="1" a="1"/>
  <c r="U331" i="1" s="1"/>
  <c r="U486" i="1" a="1"/>
  <c r="U486" i="1" s="1"/>
  <c r="U394" i="1" a="1"/>
  <c r="U394" i="1" s="1"/>
  <c r="U250" i="1" a="1"/>
  <c r="U250" i="1" s="1"/>
  <c r="U529" i="1" a="1"/>
  <c r="U529" i="1" s="1"/>
  <c r="U437" i="1" a="1"/>
  <c r="U437" i="1" s="1"/>
  <c r="U898" i="1" a="1"/>
  <c r="U898" i="1" s="1"/>
  <c r="U912" i="1" a="1"/>
  <c r="U912" i="1" s="1"/>
  <c r="U896" i="1" a="1"/>
  <c r="U896" i="1" s="1"/>
  <c r="U406" i="1" a="1"/>
  <c r="U406" i="1" s="1"/>
  <c r="U211" i="1" a="1"/>
  <c r="U211" i="1" s="1"/>
  <c r="U190" i="1" a="1"/>
  <c r="U190" i="1" s="1"/>
  <c r="U16" i="1" a="1"/>
  <c r="U16" i="1" s="1"/>
  <c r="U504" i="1" a="1"/>
  <c r="U504" i="1" s="1"/>
  <c r="U847" i="1" a="1"/>
  <c r="U847" i="1" s="1"/>
  <c r="U526" i="1" a="1"/>
  <c r="U526" i="1" s="1"/>
  <c r="U246" i="1" a="1"/>
  <c r="U246" i="1"/>
  <c r="U770" i="1" a="1"/>
  <c r="U770" i="1" s="1"/>
  <c r="U13" i="1" a="1"/>
  <c r="U13" i="1" s="1"/>
  <c r="U942" i="1" a="1"/>
  <c r="U942" i="1" s="1"/>
  <c r="U182" i="1" a="1"/>
  <c r="U182" i="1" s="1"/>
  <c r="U863" i="1" a="1"/>
  <c r="U863" i="1" s="1"/>
  <c r="U726" i="1" a="1"/>
  <c r="U726" i="1" s="1"/>
  <c r="U901" i="1" a="1"/>
  <c r="U901" i="1" s="1"/>
  <c r="U285" i="1" a="1"/>
  <c r="U285" i="1" s="1"/>
  <c r="AL444" i="1" a="1"/>
  <c r="AL444" i="1" s="1"/>
  <c r="AL103" i="1" a="1"/>
  <c r="AL103" i="1" s="1"/>
  <c r="AL663" i="1" a="1"/>
  <c r="AL663" i="1" s="1"/>
  <c r="AL952" i="1" a="1"/>
  <c r="AL952" i="1" s="1"/>
  <c r="AL182" i="1" a="1"/>
  <c r="AL182" i="1" s="1"/>
  <c r="AL974" i="1" a="1"/>
  <c r="AL974" i="1" s="1"/>
  <c r="AL315" i="1" a="1"/>
  <c r="AL315" i="1" s="1"/>
  <c r="AL700" i="1" a="1"/>
  <c r="AL700" i="1" s="1"/>
  <c r="AL763" i="1" a="1"/>
  <c r="AL763" i="1" s="1"/>
  <c r="AL558" i="1" a="1"/>
  <c r="AL558" i="1" s="1"/>
  <c r="AL268" i="1" a="1"/>
  <c r="AL268" i="1" s="1"/>
  <c r="AL246" i="1" a="1"/>
  <c r="AL246" i="1" s="1"/>
  <c r="AL66" i="1" a="1"/>
  <c r="AL66" i="1" s="1"/>
  <c r="AL130" i="1" a="1"/>
  <c r="AL130" i="1" s="1"/>
  <c r="AL55" i="1" a="1"/>
  <c r="AL55" i="1" s="1"/>
  <c r="AL211" i="1" a="1"/>
  <c r="AL211" i="1" s="1"/>
  <c r="AL912" i="1" a="1"/>
  <c r="AL912" i="1" s="1"/>
  <c r="AL70" i="1" a="1"/>
  <c r="AL70" i="1" s="1"/>
  <c r="AL898" i="1" a="1"/>
  <c r="AL898" i="1" s="1"/>
  <c r="AL372" i="1" a="1"/>
  <c r="AL372" i="1" s="1"/>
  <c r="AL1001" i="1" a="1"/>
  <c r="AL1001" i="1" s="1"/>
  <c r="AL357" i="1" a="1"/>
  <c r="AL357" i="1" s="1"/>
  <c r="AL529" i="1" a="1"/>
  <c r="AL529" i="1" s="1"/>
  <c r="AL486" i="1" a="1"/>
  <c r="AL486" i="1" s="1"/>
  <c r="AL163" i="1" a="1"/>
  <c r="AL163" i="1" s="1"/>
  <c r="AL321" i="1" a="1"/>
  <c r="AL321" i="1" s="1"/>
  <c r="AL824" i="1" a="1"/>
  <c r="AL824" i="1" s="1"/>
  <c r="AL587" i="1" a="1"/>
  <c r="AL587" i="1" s="1"/>
  <c r="AL532" i="1" a="1"/>
  <c r="AL532" i="1" s="1"/>
  <c r="AL926" i="1" a="1"/>
  <c r="AL926" i="1" s="1"/>
  <c r="AL559" i="1" a="1"/>
  <c r="AL559" i="1" s="1"/>
  <c r="AL44" i="1" a="1"/>
  <c r="AL44" i="1" s="1"/>
  <c r="AL242" i="1" a="1"/>
  <c r="AL242" i="1" s="1"/>
  <c r="AL318" i="1" a="1"/>
  <c r="AL318" i="1" s="1"/>
  <c r="AL364" i="1" a="1"/>
  <c r="AL364" i="1" s="1"/>
  <c r="AL801" i="1" a="1"/>
  <c r="AL801" i="1" s="1"/>
  <c r="AL557" i="1" a="1"/>
  <c r="AL557" i="1" s="1"/>
  <c r="AL734" i="1" a="1"/>
  <c r="AL734" i="1" s="1"/>
  <c r="AL502" i="1" a="1"/>
  <c r="AL502" i="1" s="1"/>
  <c r="AL380" i="1" a="1"/>
  <c r="AL380" i="1" s="1"/>
  <c r="AL657" i="1" a="1"/>
  <c r="AL657" i="1" s="1"/>
  <c r="AL461" i="1" a="1"/>
  <c r="AL461" i="1" s="1"/>
  <c r="AL168" i="1" a="1"/>
  <c r="AL168" i="1" s="1"/>
  <c r="AL106" i="1" a="1"/>
  <c r="AL106" i="1" s="1"/>
  <c r="AL78" i="1" a="1"/>
  <c r="AL78" i="1" s="1"/>
  <c r="AL602" i="1" a="1"/>
  <c r="AL602" i="1" s="1"/>
  <c r="AL17" i="1" a="1"/>
  <c r="AL17" i="1" s="1"/>
  <c r="AL618" i="1" a="1"/>
  <c r="AL618" i="1" s="1"/>
  <c r="AL768" i="1" a="1"/>
  <c r="AL768" i="1" s="1"/>
  <c r="AL280" i="1" a="1"/>
  <c r="AL280" i="1" s="1"/>
  <c r="AL355" i="1" a="1"/>
  <c r="AL355" i="1" s="1"/>
  <c r="AL353" i="1" a="1"/>
  <c r="AL353" i="1" s="1"/>
  <c r="AL925" i="1" a="1"/>
  <c r="AL925" i="1" s="1"/>
  <c r="AL249" i="1" a="1"/>
  <c r="AL249" i="1" s="1"/>
  <c r="AL490" i="1" a="1"/>
  <c r="AL490" i="1" s="1"/>
  <c r="AL346" i="1" a="1"/>
  <c r="AL346" i="1" s="1"/>
  <c r="AL446" i="1" a="1"/>
  <c r="AL446" i="1" s="1"/>
  <c r="AL812" i="1" a="1"/>
  <c r="AL812" i="1" s="1"/>
  <c r="AL327" i="1" a="1"/>
  <c r="AL327" i="1"/>
  <c r="AL672" i="1" a="1"/>
  <c r="AL672" i="1" s="1"/>
  <c r="AL342" i="1" a="1"/>
  <c r="AL342" i="1" s="1"/>
  <c r="AL683" i="1" a="1"/>
  <c r="AL683" i="1" s="1"/>
  <c r="AL233" i="1" a="1"/>
  <c r="AL233" i="1" s="1"/>
  <c r="AL112" i="1" a="1"/>
  <c r="AL112" i="1" s="1"/>
  <c r="AL932" i="1" a="1"/>
  <c r="AL932" i="1" s="1"/>
  <c r="AL173" i="1" a="1"/>
  <c r="AL173" i="1" s="1"/>
  <c r="AL956" i="1" a="1"/>
  <c r="AL956" i="1" s="1"/>
  <c r="AL261" i="1" a="1"/>
  <c r="AL261" i="1" s="1"/>
  <c r="AL780" i="1" a="1"/>
  <c r="AL780" i="1" s="1"/>
  <c r="AL832" i="1" a="1"/>
  <c r="AL832" i="1" s="1"/>
  <c r="AL239" i="1" a="1"/>
  <c r="AL239" i="1" s="1"/>
  <c r="AL928" i="1" a="1"/>
  <c r="AL928" i="1" s="1"/>
  <c r="AL391" i="1" a="1"/>
  <c r="AL391" i="1" s="1"/>
  <c r="AL797" i="1" a="1"/>
  <c r="AL797" i="1" s="1"/>
  <c r="AL994" i="1" a="1"/>
  <c r="AL994" i="1" s="1"/>
  <c r="AL527" i="1" a="1"/>
  <c r="AL527" i="1" s="1"/>
  <c r="AL939" i="1" a="1"/>
  <c r="AL939" i="1" s="1"/>
  <c r="AL450" i="1" a="1"/>
  <c r="AL450" i="1" s="1"/>
  <c r="AL834" i="1" a="1"/>
  <c r="AL834" i="1" s="1"/>
  <c r="AL709" i="1" a="1"/>
  <c r="AL709" i="1" s="1"/>
  <c r="AL90" i="1" a="1"/>
  <c r="AL90" i="1" s="1"/>
  <c r="AL426" i="1" a="1"/>
  <c r="AL426" i="1" s="1"/>
  <c r="AL547" i="1" a="1"/>
  <c r="AL547" i="1" s="1"/>
  <c r="AL914" i="1" a="1"/>
  <c r="AL914" i="1" s="1"/>
  <c r="AL724" i="1" a="1"/>
  <c r="AL724" i="1" s="1"/>
  <c r="AL523" i="1" a="1"/>
  <c r="AL523" i="1" s="1"/>
  <c r="AL127" i="1" a="1"/>
  <c r="AL127" i="1" s="1"/>
  <c r="AL365" i="1" a="1"/>
  <c r="AL365" i="1" s="1"/>
  <c r="AL245" i="1" a="1"/>
  <c r="AL245" i="1" s="1"/>
  <c r="AL890" i="1" a="1"/>
  <c r="AL890" i="1" s="1"/>
  <c r="AL234" i="1" a="1"/>
  <c r="AL234" i="1" s="1"/>
  <c r="AL230" i="1" a="1"/>
  <c r="AL230" i="1" s="1"/>
  <c r="AL612" i="1" a="1"/>
  <c r="AL612" i="1" s="1"/>
  <c r="AL919" i="1" a="1"/>
  <c r="AL919" i="1" s="1"/>
  <c r="AL518" i="1" a="1"/>
  <c r="AL518" i="1" s="1"/>
  <c r="AL837" i="1" a="1"/>
  <c r="AL837" i="1" s="1"/>
  <c r="AL632" i="1" a="1"/>
  <c r="AL632" i="1" s="1"/>
  <c r="AL743" i="1" a="1"/>
  <c r="AL743" i="1" s="1"/>
  <c r="AL737" i="1" a="1"/>
  <c r="AL737" i="1" s="1"/>
  <c r="AL373" i="1" a="1"/>
  <c r="AL373" i="1" s="1"/>
  <c r="AL473" i="1" a="1"/>
  <c r="AL473" i="1" s="1"/>
  <c r="AL18" i="1" a="1"/>
  <c r="AL18" i="1" s="1"/>
  <c r="AL560" i="1" a="1"/>
  <c r="AL560" i="1" s="1"/>
  <c r="AL397" i="1" a="1"/>
  <c r="AL397" i="1" s="1"/>
  <c r="AL170" i="1" a="1"/>
  <c r="AL170" i="1" s="1"/>
  <c r="AL791" i="1" a="1"/>
  <c r="AL791" i="1" s="1"/>
  <c r="AL509" i="1" a="1"/>
  <c r="AL509" i="1" s="1"/>
  <c r="AL935" i="1" a="1"/>
  <c r="AL935" i="1" s="1"/>
  <c r="AL124" i="1" a="1"/>
  <c r="AL124" i="1" s="1"/>
  <c r="AL789" i="1" a="1"/>
  <c r="AL789" i="1" s="1"/>
  <c r="AL362" i="1" a="1"/>
  <c r="AL362" i="1" s="1"/>
  <c r="AL626" i="1" a="1"/>
  <c r="AL626" i="1" s="1"/>
  <c r="AL147" i="1" a="1"/>
  <c r="AL147" i="1" s="1"/>
  <c r="AL986" i="1" a="1"/>
  <c r="AL986" i="1" s="1"/>
  <c r="AL717" i="1" a="1"/>
  <c r="AL717" i="1" s="1"/>
  <c r="AL144" i="1" a="1"/>
  <c r="AL144" i="1" s="1"/>
  <c r="AL60" i="1" a="1"/>
  <c r="AL60" i="1" s="1"/>
  <c r="AL108" i="1" a="1"/>
  <c r="AL108" i="1" s="1"/>
  <c r="AL500" i="1" a="1"/>
  <c r="AL500" i="1" s="1"/>
  <c r="AL957" i="1" a="1"/>
  <c r="AL957" i="1" s="1"/>
  <c r="AL656" i="1" a="1"/>
  <c r="AL656" i="1" s="1"/>
  <c r="AL782" i="1" a="1"/>
  <c r="AL782" i="1" s="1"/>
  <c r="AL708" i="1" a="1"/>
  <c r="AL708" i="1" s="1"/>
  <c r="AL711" i="1" a="1"/>
  <c r="AL711" i="1" s="1"/>
  <c r="AL409" i="1" a="1"/>
  <c r="AL409" i="1" s="1"/>
  <c r="AL814" i="1" a="1"/>
  <c r="AL814" i="1" s="1"/>
  <c r="AL273" i="1" a="1"/>
  <c r="AL273" i="1" s="1"/>
  <c r="AL929" i="1" a="1"/>
  <c r="AL929" i="1" s="1"/>
  <c r="AL748" i="1" a="1"/>
  <c r="AL748" i="1" s="1"/>
  <c r="AL757" i="1" a="1"/>
  <c r="AL757" i="1" s="1"/>
  <c r="AL254" i="1" a="1"/>
  <c r="AL254" i="1" s="1"/>
  <c r="AL575" i="1" a="1"/>
  <c r="AL575" i="1" s="1"/>
  <c r="AL167" i="1" a="1"/>
  <c r="AL167" i="1" s="1"/>
  <c r="AL310" i="1" a="1"/>
  <c r="AL310" i="1" s="1"/>
  <c r="AL411" i="1" a="1"/>
  <c r="AL411" i="1" s="1"/>
  <c r="AL218" i="1" a="1"/>
  <c r="AL218" i="1" s="1"/>
  <c r="AL94" i="1" a="1"/>
  <c r="AL94" i="1" s="1"/>
  <c r="AL352" i="1" a="1"/>
  <c r="AL352" i="1" s="1"/>
  <c r="AL538" i="1" a="1"/>
  <c r="AL538" i="1" s="1"/>
  <c r="AL418" i="1" a="1"/>
  <c r="AL418" i="1" s="1"/>
  <c r="AL477" i="1" a="1"/>
  <c r="AL477" i="1" s="1"/>
  <c r="AL451" i="1" a="1"/>
  <c r="AL451" i="1" s="1"/>
  <c r="AL747" i="1" a="1"/>
  <c r="AL747" i="1" s="1"/>
  <c r="AL485" i="1" a="1"/>
  <c r="AL485" i="1" s="1"/>
  <c r="AL31" i="1" a="1"/>
  <c r="AL31" i="1" s="1"/>
  <c r="AL68" i="1" a="1"/>
  <c r="AL68" i="1" s="1"/>
  <c r="AL347" i="1" a="1"/>
  <c r="AL347" i="1" s="1"/>
  <c r="AL348" i="1" a="1"/>
  <c r="AL348" i="1" s="1"/>
  <c r="AL361" i="1" a="1"/>
  <c r="AL361" i="1" s="1"/>
  <c r="AL40" i="1" a="1"/>
  <c r="AL40" i="1" s="1"/>
  <c r="AL474" i="1" a="1"/>
  <c r="AL474" i="1" s="1"/>
  <c r="AL778" i="1" a="1"/>
  <c r="AL778" i="1" s="1"/>
  <c r="AL880" i="1" a="1"/>
  <c r="AL880" i="1" s="1"/>
  <c r="AL892" i="1" a="1"/>
  <c r="AL892" i="1" s="1"/>
  <c r="AL222" i="1" a="1"/>
  <c r="AL222" i="1" s="1"/>
  <c r="AL158" i="1" a="1"/>
  <c r="AL158" i="1" s="1"/>
  <c r="AL738" i="1" a="1"/>
  <c r="AL738" i="1" s="1"/>
  <c r="AL431" i="1" a="1"/>
  <c r="AL431" i="1" s="1"/>
  <c r="AL237" i="1" a="1"/>
  <c r="AL237" i="1" s="1"/>
  <c r="AL727" i="1" a="1"/>
  <c r="AL727" i="1" s="1"/>
  <c r="AL457" i="1" a="1"/>
  <c r="AL457" i="1" s="1"/>
  <c r="AL212" i="1" a="1"/>
  <c r="AL212" i="1" s="1"/>
  <c r="AL488" i="1" a="1"/>
  <c r="AL488" i="1" s="1"/>
  <c r="AL155" i="1" a="1"/>
  <c r="AL155" i="1" s="1"/>
  <c r="AL269" i="1" a="1"/>
  <c r="AL269" i="1" s="1"/>
  <c r="AL207" i="1" a="1"/>
  <c r="AL207" i="1"/>
  <c r="AL217" i="1" a="1"/>
  <c r="AL217" i="1" s="1"/>
  <c r="AL49" i="1" a="1"/>
  <c r="AL49" i="1" s="1"/>
  <c r="AL81" i="1" a="1"/>
  <c r="AL81" i="1" s="1"/>
  <c r="AL859" i="1" a="1"/>
  <c r="AL859" i="1" s="1"/>
  <c r="AL886" i="1" a="1"/>
  <c r="AL886" i="1" s="1"/>
  <c r="AL467" i="1" a="1"/>
  <c r="AL467" i="1" s="1"/>
  <c r="AL59" i="1" a="1"/>
  <c r="AL59" i="1" s="1"/>
  <c r="AL871" i="1" a="1"/>
  <c r="AL871" i="1" s="1"/>
  <c r="AL459" i="1" a="1"/>
  <c r="AL459" i="1" s="1"/>
  <c r="AL796" i="1" a="1"/>
  <c r="AL796" i="1" s="1"/>
  <c r="AL597" i="1" a="1"/>
  <c r="AL597" i="1" s="1"/>
  <c r="AL908" i="1" a="1"/>
  <c r="AL908" i="1" s="1"/>
  <c r="AL842" i="1" a="1"/>
  <c r="AL842" i="1" s="1"/>
  <c r="AL139" i="1" a="1"/>
  <c r="AL139" i="1" s="1"/>
  <c r="AL854" i="1" a="1"/>
  <c r="AL854" i="1" s="1"/>
  <c r="AL14" i="1" a="1"/>
  <c r="AL14" i="1" s="1"/>
  <c r="AL894" i="1" a="1"/>
  <c r="AL894" i="1" s="1"/>
  <c r="AL498" i="1" a="1"/>
  <c r="AL498" i="1" s="1"/>
  <c r="AL873" i="1" a="1"/>
  <c r="AL873" i="1" s="1"/>
  <c r="AL706" i="1" a="1"/>
  <c r="AL706" i="1" s="1"/>
  <c r="AL316" i="1" a="1"/>
  <c r="AL316" i="1" s="1"/>
  <c r="AL608" i="1" a="1"/>
  <c r="AL608" i="1"/>
  <c r="AL750" i="1" a="1"/>
  <c r="AL750" i="1" s="1"/>
  <c r="AL681" i="1" a="1"/>
  <c r="AL681" i="1" s="1"/>
  <c r="AL427" i="1" a="1"/>
  <c r="AL427" i="1" s="1"/>
  <c r="AL676" i="1" a="1"/>
  <c r="AL676" i="1" s="1"/>
  <c r="AL35" i="1" a="1"/>
  <c r="AL35" i="1" s="1"/>
  <c r="AL875" i="1" a="1"/>
  <c r="AL875" i="1" s="1"/>
  <c r="AL955" i="1" a="1"/>
  <c r="AL955" i="1" s="1"/>
  <c r="AL596" i="1" a="1"/>
  <c r="AL596" i="1" s="1"/>
  <c r="AL471" i="1" a="1"/>
  <c r="AL471" i="1" s="1"/>
  <c r="AL771" i="1" a="1"/>
  <c r="AL771" i="1" s="1"/>
  <c r="AL756" i="1" a="1"/>
  <c r="AL756" i="1" s="1"/>
  <c r="AL673" i="1" a="1"/>
  <c r="AL673" i="1" s="1"/>
  <c r="AL944" i="1" a="1"/>
  <c r="AL944" i="1" s="1"/>
  <c r="AL684" i="1" a="1"/>
  <c r="AL684" i="1" s="1"/>
  <c r="AL220" i="1" a="1"/>
  <c r="AL220" i="1" s="1"/>
  <c r="AL412" i="1" a="1"/>
  <c r="AL412" i="1" s="1"/>
  <c r="AL530" i="1" a="1"/>
  <c r="AL530" i="1" s="1"/>
  <c r="AL845" i="1" a="1"/>
  <c r="AL845" i="1" s="1"/>
  <c r="AL732" i="1" a="1"/>
  <c r="AL732" i="1" s="1"/>
  <c r="AL197" i="1" a="1"/>
  <c r="AL197" i="1" s="1"/>
  <c r="AL941" i="1" a="1"/>
  <c r="AL941" i="1" s="1"/>
  <c r="AL991" i="1" a="1"/>
  <c r="AL991" i="1" s="1"/>
  <c r="AL379" i="1" a="1"/>
  <c r="AL379" i="1" s="1"/>
  <c r="AL665" i="1" a="1"/>
  <c r="AL665" i="1" s="1"/>
  <c r="AL918" i="1" a="1"/>
  <c r="AL918" i="1" s="1"/>
  <c r="AL189" i="1" a="1"/>
  <c r="AL189" i="1" s="1"/>
  <c r="AL196" i="1" a="1"/>
  <c r="AL196" i="1" s="1"/>
  <c r="AL624" i="1" a="1"/>
  <c r="AL624" i="1" s="1"/>
  <c r="AL721" i="1" a="1"/>
  <c r="AL721" i="1" s="1"/>
  <c r="AL120" i="1" a="1"/>
  <c r="AL120" i="1" s="1"/>
  <c r="AL697" i="1" a="1"/>
  <c r="AL697" i="1" s="1"/>
  <c r="AL966" i="1" a="1"/>
  <c r="AL966" i="1" s="1"/>
  <c r="AL969" i="1" a="1"/>
  <c r="AL969" i="1" s="1"/>
  <c r="AL906" i="1" a="1"/>
  <c r="AL906" i="1" s="1"/>
  <c r="AL294" i="1" a="1"/>
  <c r="AL294" i="1" s="1"/>
  <c r="AL110" i="1" a="1"/>
  <c r="AL110" i="1" s="1"/>
  <c r="AL345" i="1" a="1"/>
  <c r="AL345" i="1" s="1"/>
  <c r="AL553" i="1" a="1"/>
  <c r="AL553" i="1" s="1"/>
  <c r="AL803" i="1" a="1"/>
  <c r="AL803" i="1" s="1"/>
  <c r="AL236" i="1" a="1"/>
  <c r="AL236" i="1" s="1"/>
  <c r="AL415" i="1" a="1"/>
  <c r="AL415" i="1" s="1"/>
  <c r="AL29" i="1" a="1"/>
  <c r="AL29" i="1" s="1"/>
  <c r="AL903" i="1" a="1"/>
  <c r="AL903" i="1" s="1"/>
  <c r="AL904" i="1" a="1"/>
  <c r="AL904" i="1" s="1"/>
  <c r="AL74" i="1" a="1"/>
  <c r="AL74" i="1" s="1"/>
  <c r="AL514" i="1" a="1"/>
  <c r="AL514" i="1" s="1"/>
  <c r="AL503" i="1" a="1"/>
  <c r="AL503" i="1" s="1"/>
  <c r="AL174" i="1" a="1"/>
  <c r="AL174" i="1" s="1"/>
  <c r="AL202" i="1" a="1"/>
  <c r="AL202" i="1" s="1"/>
  <c r="AL482" i="1" a="1"/>
  <c r="AL482" i="1" s="1"/>
  <c r="AL83" i="1" a="1"/>
  <c r="AL83" i="1" s="1"/>
  <c r="AL470" i="1" a="1"/>
  <c r="AL470" i="1" s="1"/>
  <c r="AL999" i="1" a="1"/>
  <c r="AL999" i="1" s="1"/>
  <c r="AL186" i="1" a="1"/>
  <c r="AL186" i="1" s="1"/>
  <c r="AL50" i="1" a="1"/>
  <c r="AL50" i="1" s="1"/>
  <c r="AL861" i="1" a="1"/>
  <c r="AL861" i="1" s="1"/>
  <c r="AL136" i="1" a="1"/>
  <c r="AL136" i="1" s="1"/>
  <c r="AL909" i="1" a="1"/>
  <c r="AL909" i="1" s="1"/>
  <c r="AL872" i="1" a="1"/>
  <c r="AL872" i="1" s="1"/>
  <c r="AL296" i="1" a="1"/>
  <c r="AL296" i="1" s="1"/>
  <c r="AL336" i="1" a="1"/>
  <c r="AL336" i="1" s="1"/>
  <c r="AL295" i="1" a="1"/>
  <c r="AL295" i="1" s="1"/>
  <c r="AL984" i="1" a="1"/>
  <c r="AL984" i="1" s="1"/>
  <c r="AL199" i="1" a="1"/>
  <c r="AL199" i="1" s="1"/>
  <c r="AL967" i="1" a="1"/>
  <c r="AL967" i="1" s="1"/>
  <c r="AL248" i="1" a="1"/>
  <c r="AL248" i="1" s="1"/>
  <c r="AL698" i="1" a="1"/>
  <c r="AL698" i="1" s="1"/>
  <c r="AL79" i="1" a="1"/>
  <c r="AL79" i="1" s="1"/>
  <c r="AL377" i="1" a="1"/>
  <c r="AL377" i="1" s="1"/>
  <c r="AL146" i="1" a="1"/>
  <c r="AL146" i="1" s="1"/>
  <c r="AL792" i="1" a="1"/>
  <c r="AL792" i="1" s="1"/>
  <c r="AL489" i="1" a="1"/>
  <c r="AL489" i="1" s="1"/>
  <c r="AL746" i="1" a="1"/>
  <c r="AL746" i="1" s="1"/>
  <c r="AL123" i="1" a="1"/>
  <c r="AL123" i="1" s="1"/>
  <c r="AL653" i="1" a="1"/>
  <c r="AL653" i="1" s="1"/>
  <c r="AL301" i="1" a="1"/>
  <c r="AL301" i="1" s="1"/>
  <c r="AL466" i="1" a="1"/>
  <c r="AL466" i="1" s="1"/>
  <c r="AL779" i="1" a="1"/>
  <c r="AL779" i="1" s="1"/>
  <c r="AL953" i="1" a="1"/>
  <c r="AL953" i="1" s="1"/>
  <c r="AL438" i="1" a="1"/>
  <c r="AL438" i="1" s="1"/>
  <c r="AL405" i="1" a="1"/>
  <c r="AL405" i="1" s="1"/>
  <c r="AL253" i="1" a="1"/>
  <c r="AL253" i="1" s="1"/>
  <c r="AL849" i="1" a="1"/>
  <c r="AL849" i="1" s="1"/>
  <c r="AL571" i="1" a="1"/>
  <c r="AL571" i="1" s="1"/>
  <c r="AL7" i="1" a="1"/>
  <c r="AL7" i="1" s="1"/>
  <c r="AL274" i="1" a="1"/>
  <c r="AL274" i="1" s="1"/>
  <c r="AL297" i="1" a="1"/>
  <c r="AL297" i="1" s="1"/>
  <c r="AL403" i="1" a="1"/>
  <c r="AL403" i="1" s="1"/>
  <c r="AL32" i="1" a="1"/>
  <c r="AL32" i="1" s="1"/>
  <c r="AL121" i="1" a="1"/>
  <c r="AL121" i="1" s="1"/>
  <c r="AL399" i="1" a="1"/>
  <c r="AL399" i="1" s="1"/>
  <c r="AL671" i="1" a="1"/>
  <c r="AL671" i="1" s="1"/>
  <c r="AL578" i="1" a="1"/>
  <c r="AL578" i="1" s="1"/>
  <c r="AL137" i="1" a="1"/>
  <c r="AL137" i="1" s="1"/>
  <c r="AL25" i="1" a="1"/>
  <c r="AL25" i="1" s="1"/>
  <c r="AL89" i="1" a="1"/>
  <c r="AL89" i="1" s="1"/>
  <c r="AL638" i="1" a="1"/>
  <c r="AL638" i="1" s="1"/>
  <c r="AL798" i="1" a="1"/>
  <c r="AL798" i="1" s="1"/>
  <c r="AL652" i="1" a="1"/>
  <c r="AL652" i="1"/>
  <c r="AL180" i="1" a="1"/>
  <c r="AL180" i="1" s="1"/>
  <c r="AL487" i="1" a="1"/>
  <c r="AL487" i="1" s="1"/>
  <c r="AL58" i="1" a="1"/>
  <c r="AL58" i="1" s="1"/>
  <c r="AL107" i="1" a="1"/>
  <c r="AL107" i="1" s="1"/>
  <c r="AL99" i="1" a="1"/>
  <c r="AL99" i="1" s="1"/>
  <c r="AL125" i="1" a="1"/>
  <c r="AL125" i="1" s="1"/>
  <c r="AL28" i="1" a="1"/>
  <c r="AL28" i="1" s="1"/>
  <c r="AL710" i="1" a="1"/>
  <c r="AL710" i="1" s="1"/>
  <c r="AL761" i="1" a="1"/>
  <c r="AL761" i="1"/>
  <c r="AL961" i="1" a="1"/>
  <c r="AL961" i="1" s="1"/>
  <c r="AL105" i="1" a="1"/>
  <c r="AL105" i="1" s="1"/>
  <c r="AL718" i="1" a="1"/>
  <c r="AL718" i="1" s="1"/>
  <c r="AL582" i="1" a="1"/>
  <c r="AL582" i="1" s="1"/>
  <c r="AL616" i="1" a="1"/>
  <c r="AL616" i="1" s="1"/>
  <c r="AL581" i="1" a="1"/>
  <c r="AL581" i="1" s="1"/>
  <c r="AL228" i="1" a="1"/>
  <c r="AL228" i="1" s="1"/>
  <c r="AL642" i="1" a="1"/>
  <c r="AL642" i="1" s="1"/>
  <c r="AL719" i="1" a="1"/>
  <c r="AL719" i="1" s="1"/>
  <c r="AL191" i="1" a="1"/>
  <c r="AL191" i="1" s="1"/>
  <c r="AL322" i="1" a="1"/>
  <c r="AL322" i="1"/>
  <c r="AL302" i="1" a="1"/>
  <c r="AL302" i="1" s="1"/>
  <c r="AL664" i="1" a="1"/>
  <c r="AL664" i="1" s="1"/>
  <c r="AL166" i="1" a="1"/>
  <c r="AL166" i="1" s="1"/>
  <c r="AL162" i="1" a="1"/>
  <c r="AL162" i="1" s="1"/>
  <c r="AL413" i="1" a="1"/>
  <c r="AL413" i="1" s="1"/>
  <c r="AL267" i="1" a="1"/>
  <c r="AL267" i="1" s="1"/>
  <c r="AL525" i="1" a="1"/>
  <c r="AL525" i="1" s="1"/>
  <c r="AL392" i="1" a="1"/>
  <c r="AL392" i="1" s="1"/>
  <c r="AL433" i="1" a="1"/>
  <c r="AL433" i="1" s="1"/>
  <c r="AL522" i="1" a="1"/>
  <c r="AL522" i="1" s="1"/>
  <c r="AL775" i="1" a="1"/>
  <c r="AL775" i="1" s="1"/>
  <c r="AL308" i="1" a="1"/>
  <c r="AL308" i="1" s="1"/>
  <c r="AL930" i="1" a="1"/>
  <c r="AL930" i="1" s="1"/>
  <c r="AL821" i="1" a="1"/>
  <c r="AL821" i="1" s="1"/>
  <c r="AL314" i="1" a="1"/>
  <c r="AL314" i="1" s="1"/>
  <c r="AL159" i="1" a="1"/>
  <c r="AL159" i="1" s="1"/>
  <c r="AL252" i="1" a="1"/>
  <c r="AL252" i="1" s="1"/>
  <c r="AL277" i="1" a="1"/>
  <c r="AL277" i="1" s="1"/>
  <c r="AL566" i="1" a="1"/>
  <c r="AL566" i="1" s="1"/>
  <c r="AL51" i="1" a="1"/>
  <c r="AL51" i="1" s="1"/>
  <c r="AL855" i="1" a="1"/>
  <c r="AL855" i="1" s="1"/>
  <c r="AL161" i="1" a="1"/>
  <c r="AL161" i="1" s="1"/>
  <c r="AL282" i="1" a="1"/>
  <c r="AL282" i="1" s="1"/>
  <c r="AL97" i="1" a="1"/>
  <c r="AL97" i="1" s="1"/>
  <c r="AL949" i="1" a="1"/>
  <c r="AL949" i="1" s="1"/>
  <c r="AL165" i="1" a="1"/>
  <c r="AL165" i="1" s="1"/>
  <c r="AL260" i="1" a="1"/>
  <c r="AL260" i="1" s="1"/>
  <c r="AL442" i="1" a="1"/>
  <c r="AL442" i="1" s="1"/>
  <c r="AL678" i="1" a="1"/>
  <c r="AL678" i="1" s="1"/>
  <c r="AL623" i="1" a="1"/>
  <c r="AL623" i="1" s="1"/>
  <c r="AL879" i="1" a="1"/>
  <c r="AL879" i="1" s="1"/>
  <c r="AL604" i="1" a="1"/>
  <c r="AL604" i="1" s="1"/>
  <c r="AL201" i="1" a="1"/>
  <c r="AL201" i="1" s="1"/>
  <c r="AL114" i="1" a="1"/>
  <c r="AL114" i="1" s="1"/>
  <c r="AL755" i="1" a="1"/>
  <c r="AL755" i="1" s="1"/>
  <c r="AL564" i="1" a="1"/>
  <c r="AL564" i="1" s="1"/>
  <c r="AL696" i="1" a="1"/>
  <c r="AL696" i="1" s="1"/>
  <c r="AL232" i="1" a="1"/>
  <c r="AL232" i="1" s="1"/>
  <c r="AL506" i="1" a="1"/>
  <c r="AL506" i="1" s="1"/>
  <c r="AL874" i="1" a="1"/>
  <c r="AL874" i="1" s="1"/>
  <c r="AL938" i="1" a="1"/>
  <c r="AL938" i="1" s="1"/>
  <c r="AL323" i="1" a="1"/>
  <c r="AL323" i="1" s="1"/>
  <c r="AL590" i="1" a="1"/>
  <c r="AL590" i="1" s="1"/>
  <c r="AL351" i="1" a="1"/>
  <c r="AL351" i="1" s="1"/>
  <c r="AL151" i="1" a="1"/>
  <c r="AL151" i="1" s="1"/>
  <c r="AL129" i="1" a="1"/>
  <c r="AL129" i="1" s="1"/>
  <c r="AL765" i="1" a="1"/>
  <c r="AL765" i="1" s="1"/>
  <c r="AL958" i="1" a="1"/>
  <c r="AL958" i="1"/>
  <c r="AL215" i="1" a="1"/>
  <c r="AL215" i="1" s="1"/>
  <c r="AL366" i="1" a="1"/>
  <c r="AL366" i="1" s="1"/>
  <c r="AL410" i="1" a="1"/>
  <c r="AL410" i="1" s="1"/>
  <c r="AL287" i="1" a="1"/>
  <c r="AL287" i="1" s="1"/>
  <c r="AL774" i="1" a="1"/>
  <c r="AL774" i="1" s="1"/>
  <c r="AL542" i="1" a="1"/>
  <c r="AL542" i="1" s="1"/>
  <c r="AL5" i="1" a="1"/>
  <c r="AL5" i="1" s="1"/>
  <c r="AL519" i="1" a="1"/>
  <c r="AL519" i="1" s="1"/>
  <c r="AL54" i="1" a="1"/>
  <c r="AL54" i="1" s="1"/>
  <c r="AL463" i="1" a="1"/>
  <c r="AL463" i="1" s="1"/>
  <c r="AL354" i="1" a="1"/>
  <c r="AL354" i="1" s="1"/>
  <c r="AL586" i="1" a="1"/>
  <c r="AL586" i="1" s="1"/>
  <c r="AL317" i="1" a="1"/>
  <c r="AL317" i="1" s="1"/>
  <c r="AL910" i="1" a="1"/>
  <c r="AL910" i="1" s="1"/>
  <c r="AL349" i="1" a="1"/>
  <c r="AL349" i="1" s="1"/>
  <c r="AL337" i="1" a="1"/>
  <c r="AL337" i="1" s="1"/>
  <c r="AL122" i="1" a="1"/>
  <c r="AL122" i="1" s="1"/>
  <c r="AL640" i="1" a="1"/>
  <c r="AL640" i="1" s="1"/>
  <c r="AL971" i="1" a="1"/>
  <c r="AL971" i="1" s="1"/>
  <c r="AL897" i="1" a="1"/>
  <c r="AL897" i="1" s="1"/>
  <c r="AL185" i="1" a="1"/>
  <c r="AL185" i="1" s="1"/>
  <c r="AL591" i="1" a="1"/>
  <c r="AL591" i="1" s="1"/>
  <c r="AL877" i="1" a="1"/>
  <c r="AL877" i="1" s="1"/>
  <c r="AL769" i="1" a="1"/>
  <c r="AL769" i="1" s="1"/>
  <c r="AL589" i="1" a="1"/>
  <c r="AL589" i="1" s="1"/>
  <c r="AL303" i="1" a="1"/>
  <c r="AL303" i="1" s="1"/>
  <c r="AL8" i="1" a="1"/>
  <c r="AL8" i="1" s="1"/>
  <c r="AL338" i="1" a="1"/>
  <c r="AL338" i="1" s="1"/>
  <c r="AL223" i="1" a="1"/>
  <c r="AL223" i="1" s="1"/>
  <c r="AL808" i="1" a="1"/>
  <c r="AL808" i="1" s="1"/>
  <c r="AL783" i="1" a="1"/>
  <c r="AL783" i="1" s="1"/>
  <c r="AL687" i="1" a="1"/>
  <c r="AL687" i="1" s="1"/>
  <c r="AL766" i="1" a="1"/>
  <c r="AL766" i="1" s="1"/>
  <c r="AL829" i="1" a="1"/>
  <c r="AL829" i="1" s="1"/>
  <c r="AL333" i="1" a="1"/>
  <c r="AL333" i="1" s="1"/>
  <c r="AL209" i="1" a="1"/>
  <c r="AL209" i="1" s="1"/>
  <c r="AL959" i="1" a="1"/>
  <c r="AL959" i="1" s="1"/>
  <c r="AL135" i="1" a="1"/>
  <c r="AL135" i="1" s="1"/>
  <c r="AL804" i="1" a="1"/>
  <c r="AL804" i="1" s="1"/>
  <c r="AL255" i="1" a="1"/>
  <c r="AL255" i="1" s="1"/>
  <c r="AL619" i="1" a="1"/>
  <c r="AL619" i="1" s="1"/>
  <c r="AL577" i="1" a="1"/>
  <c r="AL577" i="1" s="1"/>
  <c r="AL350" i="1" a="1"/>
  <c r="AL350" i="1" s="1"/>
  <c r="AL823" i="1" a="1"/>
  <c r="AL823" i="1" s="1"/>
  <c r="AL224" i="1" a="1"/>
  <c r="AL224" i="1" s="1"/>
  <c r="AL462" i="1" a="1"/>
  <c r="AL462" i="1" s="1"/>
  <c r="AL113" i="1" a="1"/>
  <c r="AL113" i="1" s="1"/>
  <c r="AL940" i="1" a="1"/>
  <c r="AL940" i="1" s="1"/>
  <c r="AL785" i="1" a="1"/>
  <c r="AL785" i="1" s="1"/>
  <c r="AL393" i="1" a="1"/>
  <c r="AL393" i="1" s="1"/>
  <c r="AL441" i="1" a="1"/>
  <c r="AL441" i="1" s="1"/>
  <c r="AL104" i="1" a="1"/>
  <c r="AL104" i="1" s="1"/>
  <c r="AL367" i="1" a="1"/>
  <c r="AL367" i="1" s="1"/>
  <c r="AL340" i="1" a="1"/>
  <c r="AL340" i="1" s="1"/>
  <c r="AL465" i="1" a="1"/>
  <c r="AL465" i="1" s="1"/>
  <c r="AL895" i="1" a="1"/>
  <c r="AL895" i="1" s="1"/>
  <c r="AL568" i="1" a="1"/>
  <c r="AL568" i="1" s="1"/>
  <c r="AL648" i="1" a="1"/>
  <c r="AL648" i="1" s="1"/>
  <c r="AL806" i="1" a="1"/>
  <c r="AL806" i="1" s="1"/>
  <c r="AL993" i="1" a="1"/>
  <c r="AL993" i="1" s="1"/>
  <c r="AL613" i="1" a="1"/>
  <c r="AL613" i="1" s="1"/>
  <c r="AL512" i="1" a="1"/>
  <c r="AL512" i="1" s="1"/>
  <c r="AL443" i="1" a="1"/>
  <c r="AL443" i="1" s="1"/>
  <c r="AL176" i="1" a="1"/>
  <c r="AL176" i="1" s="1"/>
  <c r="AL860" i="1" a="1"/>
  <c r="AL860" i="1" s="1"/>
  <c r="AL585" i="1" a="1"/>
  <c r="AL585" i="1" s="1"/>
  <c r="AL980" i="1" a="1"/>
  <c r="AL980" i="1" s="1"/>
  <c r="AL501" i="1" a="1"/>
  <c r="AL501" i="1" s="1"/>
  <c r="AL541" i="1" a="1"/>
  <c r="AL541" i="1" s="1"/>
  <c r="AL820" i="1" a="1"/>
  <c r="AL820" i="1" s="1"/>
  <c r="AL423" i="1" a="1"/>
  <c r="AL423" i="1" s="1"/>
  <c r="AL447" i="1" a="1"/>
  <c r="AL447" i="1" s="1"/>
  <c r="AL975" i="1" a="1"/>
  <c r="AL975" i="1" s="1"/>
  <c r="AL620" i="1" a="1"/>
  <c r="AL620" i="1" s="1"/>
  <c r="AL905" i="1" a="1"/>
  <c r="AL905" i="1" s="1"/>
  <c r="AL231" i="1" a="1"/>
  <c r="AL231" i="1" s="1"/>
  <c r="AL579" i="1" a="1"/>
  <c r="AL579" i="1" s="1"/>
  <c r="AL369" i="1" a="1"/>
  <c r="AL369" i="1" s="1"/>
  <c r="AL270" i="1" a="1"/>
  <c r="AL270" i="1" s="1"/>
  <c r="AL588" i="1" a="1"/>
  <c r="AL588" i="1" s="1"/>
  <c r="AL204" i="1" a="1"/>
  <c r="AL204" i="1" s="1"/>
  <c r="AL983" i="1" a="1"/>
  <c r="AL983" i="1" s="1"/>
  <c r="AL794" i="1" a="1"/>
  <c r="AL794" i="1" s="1"/>
  <c r="AL546" i="1" a="1"/>
  <c r="AL546" i="1" s="1"/>
  <c r="AL702" i="1" a="1"/>
  <c r="AL702" i="1" s="1"/>
  <c r="AL884" i="1" a="1"/>
  <c r="AL884" i="1" s="1"/>
  <c r="AL271" i="1" a="1"/>
  <c r="AL271" i="1" s="1"/>
  <c r="AL825" i="1" a="1"/>
  <c r="AL825" i="1" s="1"/>
  <c r="AL800" i="1" a="1"/>
  <c r="AL800" i="1" s="1"/>
  <c r="AL868" i="1" a="1"/>
  <c r="AL868" i="1" s="1"/>
  <c r="AL75" i="1" a="1"/>
  <c r="AL75" i="1" s="1"/>
  <c r="AL556" i="1" a="1"/>
  <c r="AL556" i="1" s="1"/>
  <c r="AL279" i="1" a="1"/>
  <c r="AL279" i="1" s="1"/>
  <c r="AL515" i="1" a="1"/>
  <c r="AL515" i="1" s="1"/>
  <c r="AL45" i="1" a="1"/>
  <c r="AL45" i="1" s="1"/>
  <c r="AL767" i="1" a="1"/>
  <c r="AL767" i="1" s="1"/>
  <c r="AL660" i="1" a="1"/>
  <c r="AL660" i="1" s="1"/>
  <c r="AL998" i="1" a="1"/>
  <c r="AL998" i="1" s="1"/>
  <c r="AL508" i="1" a="1"/>
  <c r="AL508" i="1" s="1"/>
  <c r="AL689" i="1" a="1"/>
  <c r="AL689" i="1" s="1"/>
  <c r="AL539" i="1" a="1"/>
  <c r="AL539" i="1" s="1"/>
  <c r="AL419" i="1" a="1"/>
  <c r="AL419" i="1" s="1"/>
  <c r="AL749" i="1" a="1"/>
  <c r="AL749" i="1" s="1"/>
  <c r="AL64" i="1" a="1"/>
  <c r="AL64" i="1" s="1"/>
  <c r="AL499" i="1" a="1"/>
  <c r="AL499" i="1" s="1"/>
  <c r="AL645" i="1" a="1"/>
  <c r="AL645" i="1" s="1"/>
  <c r="AL621" i="1" a="1"/>
  <c r="AL621" i="1" s="1"/>
  <c r="AL30" i="1" a="1"/>
  <c r="AL30" i="1" s="1"/>
  <c r="AL634" i="1" a="1"/>
  <c r="AL634" i="1" s="1"/>
  <c r="AL385" i="1" a="1"/>
  <c r="AL385" i="1" s="1"/>
  <c r="AL973" i="1" a="1"/>
  <c r="AL973" i="1" s="1"/>
  <c r="AL764" i="1" a="1"/>
  <c r="AL764" i="1" s="1"/>
  <c r="AL440" i="1" a="1"/>
  <c r="AL440" i="1" s="1"/>
  <c r="AL131" i="1" a="1"/>
  <c r="AL131" i="1" s="1"/>
  <c r="AL171" i="1" a="1"/>
  <c r="AL171" i="1" s="1"/>
  <c r="AL505" i="1" a="1"/>
  <c r="AL505" i="1" s="1"/>
  <c r="AL37" i="1" a="1"/>
  <c r="AL37" i="1" s="1"/>
  <c r="AL227" i="1" a="1"/>
  <c r="AL227" i="1" s="1"/>
  <c r="AL584" i="1" a="1"/>
  <c r="AL584" i="1" s="1"/>
  <c r="AL866" i="1" a="1"/>
  <c r="AL866" i="1" s="1"/>
  <c r="AL238" i="1" a="1"/>
  <c r="AL238" i="1" s="1"/>
  <c r="AL551" i="1" a="1"/>
  <c r="AL551" i="1" s="1"/>
  <c r="AL885" i="1" a="1"/>
  <c r="AL885" i="1" s="1"/>
  <c r="AL368" i="1" a="1"/>
  <c r="AL368" i="1" s="1"/>
  <c r="AL80" i="1" a="1"/>
  <c r="AL80" i="1" s="1"/>
  <c r="AL19" i="1" a="1"/>
  <c r="AL19" i="1" s="1"/>
  <c r="AL325" i="1" a="1"/>
  <c r="AL325" i="1" s="1"/>
  <c r="AL570" i="1" a="1"/>
  <c r="AL570" i="1" s="1"/>
  <c r="AL543" i="1" a="1"/>
  <c r="AL543" i="1" s="1"/>
  <c r="AL722" i="1" a="1"/>
  <c r="AL722" i="1" s="1"/>
  <c r="AL813" i="1" a="1"/>
  <c r="AL813" i="1" s="1"/>
  <c r="AL425" i="1" a="1"/>
  <c r="AL425" i="1" s="1"/>
  <c r="AL574" i="1" a="1"/>
  <c r="AL574" i="1" s="1"/>
  <c r="AL658" i="1" a="1"/>
  <c r="AL658" i="1" s="1"/>
  <c r="AL62" i="1" a="1"/>
  <c r="AL62" i="1" s="1"/>
  <c r="AL326" i="1" a="1"/>
  <c r="AL326" i="1" s="1"/>
  <c r="AL141" i="1" a="1"/>
  <c r="AL141" i="1" s="1"/>
  <c r="AL507" i="1" a="1"/>
  <c r="AL507" i="1" s="1"/>
  <c r="AL913" i="1" a="1"/>
  <c r="AL913" i="1" s="1"/>
  <c r="AL417" i="1" a="1"/>
  <c r="AL417" i="1" s="1"/>
  <c r="AL126" i="1" a="1"/>
  <c r="AL126" i="1" s="1"/>
  <c r="AL569" i="1" a="1"/>
  <c r="AL569" i="1" s="1"/>
  <c r="AL258" i="1" a="1"/>
  <c r="AL258" i="1" s="1"/>
  <c r="AL889" i="1" a="1"/>
  <c r="AL889" i="1" s="1"/>
  <c r="AL933" i="1" a="1"/>
  <c r="AL933" i="1" s="1"/>
  <c r="AL545" i="1" a="1"/>
  <c r="AL545" i="1" s="1"/>
  <c r="AL424" i="1" a="1"/>
  <c r="AL424" i="1" s="1"/>
  <c r="AL183" i="1" a="1"/>
  <c r="AL183" i="1" s="1"/>
  <c r="AL867" i="1" a="1"/>
  <c r="AL867" i="1" s="1"/>
  <c r="AL715" i="1" a="1"/>
  <c r="AL715" i="1" s="1"/>
  <c r="AL981" i="1" a="1"/>
  <c r="AL981" i="1" s="1"/>
  <c r="AL11" i="1" a="1"/>
  <c r="AL11" i="1" s="1"/>
  <c r="AL41" i="1" a="1"/>
  <c r="AL41" i="1" s="1"/>
  <c r="AL531" i="1" a="1"/>
  <c r="AL531" i="1" s="1"/>
  <c r="AL622" i="1" a="1"/>
  <c r="AL622" i="1" s="1"/>
  <c r="AL460" i="1" a="1"/>
  <c r="AL460" i="1" s="1"/>
  <c r="AL329" i="1" a="1"/>
  <c r="AL329" i="1" s="1"/>
  <c r="AL497" i="1" a="1"/>
  <c r="AL497" i="1" s="1"/>
  <c r="AL454" i="1" a="1"/>
  <c r="AL454" i="1" s="1"/>
  <c r="AL850" i="1" a="1"/>
  <c r="AL850" i="1" s="1"/>
  <c r="AL753" i="1" a="1"/>
  <c r="AL753" i="1" s="1"/>
  <c r="AL976" i="1" a="1"/>
  <c r="AL976" i="1" s="1"/>
  <c r="AL156" i="1" a="1"/>
  <c r="AL156" i="1" s="1"/>
  <c r="AL848" i="1" a="1"/>
  <c r="AL848" i="1" s="1"/>
  <c r="AL807" i="1" a="1"/>
  <c r="AL807" i="1" s="1"/>
  <c r="AL970" i="1" a="1"/>
  <c r="AL970" i="1" s="1"/>
  <c r="AL521" i="1" a="1"/>
  <c r="AL521" i="1" s="1"/>
  <c r="AL735" i="1" a="1"/>
  <c r="AL735" i="1" s="1"/>
  <c r="AL924" i="1" a="1"/>
  <c r="AL924" i="1" s="1"/>
  <c r="AL701" i="1" a="1"/>
  <c r="AL701" i="1" s="1"/>
  <c r="AL811" i="1" a="1"/>
  <c r="AL811" i="1" s="1"/>
  <c r="AL358" i="1" a="1"/>
  <c r="AL358" i="1" s="1"/>
  <c r="AL562" i="1" a="1"/>
  <c r="AL562" i="1" s="1"/>
  <c r="AL963" i="1" a="1"/>
  <c r="AL963" i="1" s="1"/>
  <c r="AL263" i="1" a="1"/>
  <c r="AL263" i="1" s="1"/>
  <c r="AL10" i="1" a="1"/>
  <c r="AL10" i="1" s="1"/>
  <c r="AL288" i="1" a="1"/>
  <c r="AL288" i="1" s="1"/>
  <c r="AL862" i="1" a="1"/>
  <c r="AL862" i="1" s="1"/>
  <c r="AL601" i="1" a="1"/>
  <c r="AL601" i="1" s="1"/>
  <c r="AL758" i="1" a="1"/>
  <c r="AL758" i="1" s="1"/>
  <c r="AL71" i="1" a="1"/>
  <c r="AL71" i="1" s="1"/>
  <c r="AL595" i="1" a="1"/>
  <c r="AL595" i="1" s="1"/>
  <c r="AL478" i="1" a="1"/>
  <c r="AL478" i="1" s="1"/>
  <c r="AL654" i="1" a="1"/>
  <c r="AL654" i="1" s="1"/>
  <c r="AL157" i="1" a="1"/>
  <c r="AL157" i="1" s="1"/>
  <c r="AL153" i="1" a="1"/>
  <c r="AL153" i="1" s="1"/>
  <c r="AL493" i="1" a="1"/>
  <c r="AL493" i="1" s="1"/>
  <c r="AL920" i="1" a="1"/>
  <c r="AL920" i="1" s="1"/>
  <c r="AL22" i="1" a="1"/>
  <c r="AL22" i="1" s="1"/>
  <c r="AL456" i="1" a="1"/>
  <c r="AL456" i="1" s="1"/>
  <c r="AL492" i="1" a="1"/>
  <c r="AL492" i="1" s="1"/>
  <c r="AL400" i="1" a="1"/>
  <c r="AL400" i="1" s="1"/>
  <c r="AL651" i="1" a="1"/>
  <c r="AL651" i="1" s="1"/>
  <c r="AL430" i="1" a="1"/>
  <c r="AL430" i="1" s="1"/>
  <c r="AL691" i="1" a="1"/>
  <c r="AL691" i="1" s="1"/>
  <c r="AL835" i="1" a="1"/>
  <c r="AL835" i="1" s="1"/>
  <c r="AL483" i="1" a="1"/>
  <c r="AL483" i="1" s="1"/>
  <c r="AL57" i="1" a="1"/>
  <c r="AL57" i="1" s="1"/>
  <c r="AL312" i="1" a="1"/>
  <c r="AL312" i="1" s="1"/>
  <c r="AL777" i="1" a="1"/>
  <c r="AL777" i="1" s="1"/>
  <c r="AL550" i="1" a="1"/>
  <c r="AL550" i="1" s="1"/>
  <c r="AL809" i="1" a="1"/>
  <c r="AL809" i="1" s="1"/>
  <c r="AL475" i="1" a="1"/>
  <c r="AL475" i="1" s="1"/>
  <c r="AL23" i="1" a="1"/>
  <c r="AL23" i="1" s="1"/>
  <c r="AL495" i="1" a="1"/>
  <c r="AL495" i="1" s="1"/>
  <c r="AL733" i="1" a="1"/>
  <c r="AL733" i="1" s="1"/>
  <c r="AL937" i="1" a="1"/>
  <c r="AL937" i="1" s="1"/>
  <c r="AL936" i="1" a="1"/>
  <c r="AL936" i="1" s="1"/>
  <c r="AL773" i="1" a="1"/>
  <c r="AL773" i="1" s="1"/>
  <c r="AL943" i="1" a="1"/>
  <c r="AL943" i="1" s="1"/>
  <c r="AL978" i="1" a="1"/>
  <c r="AL978" i="1" s="1"/>
  <c r="AL375" i="1" a="1"/>
  <c r="AL375" i="1" s="1"/>
  <c r="AL276" i="1" a="1"/>
  <c r="AL276" i="1" s="1"/>
  <c r="AL565" i="1" a="1"/>
  <c r="AL565" i="1" s="1"/>
  <c r="AL118" i="1" a="1"/>
  <c r="AL118" i="1" s="1"/>
  <c r="AL52" i="1" a="1"/>
  <c r="AL52" i="1" s="1"/>
  <c r="AL655" i="1" a="1"/>
  <c r="AL655" i="1" s="1"/>
  <c r="AL494" i="1" a="1"/>
  <c r="AL494" i="1" s="1"/>
  <c r="AL116" i="1" a="1"/>
  <c r="AL116" i="1" s="1"/>
  <c r="AL857" i="1" a="1"/>
  <c r="AL857" i="1" s="1"/>
  <c r="AL520" i="1" a="1"/>
  <c r="AL520" i="1" s="1"/>
  <c r="AL48" i="1" a="1"/>
  <c r="AL48" i="1" s="1"/>
  <c r="AL951" i="1" a="1"/>
  <c r="AL951" i="1" s="1"/>
  <c r="AL61" i="1" a="1"/>
  <c r="AL61" i="1" s="1"/>
  <c r="AL815" i="1" a="1"/>
  <c r="AL815" i="1" s="1"/>
  <c r="AL669" i="1" a="1"/>
  <c r="AL669" i="1" s="1"/>
  <c r="AL888" i="1" a="1"/>
  <c r="AL888" i="1" s="1"/>
  <c r="AL389" i="1" a="1"/>
  <c r="AL389" i="1" s="1"/>
  <c r="AL992" i="1" a="1"/>
  <c r="AL992" i="1" s="1"/>
  <c r="AL864" i="1" a="1"/>
  <c r="AL864" i="1" s="1"/>
  <c r="AL627" i="1" a="1"/>
  <c r="AL627" i="1" s="1"/>
  <c r="AL429" i="1" a="1"/>
  <c r="AL429" i="1" s="1"/>
  <c r="AL739" i="1" a="1"/>
  <c r="AL739" i="1" s="1"/>
  <c r="AL210" i="1" a="1"/>
  <c r="AL210" i="1" s="1"/>
  <c r="AL21" i="1" a="1"/>
  <c r="AL21" i="1" s="1"/>
  <c r="AL593" i="1" a="1"/>
  <c r="AL593" i="1" s="1"/>
  <c r="AL491" i="1" a="1"/>
  <c r="AL491" i="1" s="1"/>
  <c r="AL745" i="1" a="1"/>
  <c r="AL745" i="1" s="1"/>
  <c r="AL987" i="1" a="1"/>
  <c r="AL987" i="1" s="1"/>
  <c r="AL177" i="1" a="1"/>
  <c r="AL177" i="1" s="1"/>
  <c r="AL540" i="1" a="1"/>
  <c r="AL540" i="1" s="1"/>
  <c r="AL257" i="1" a="1"/>
  <c r="AL257" i="1" s="1"/>
  <c r="AL88" i="1" a="1"/>
  <c r="AL88" i="1" s="1"/>
  <c r="AL169" i="1" a="1"/>
  <c r="AL169" i="1" s="1"/>
  <c r="AL662" i="1" a="1"/>
  <c r="AL662" i="1" s="1"/>
  <c r="AL810" i="1" a="1"/>
  <c r="AL810" i="1" s="1"/>
  <c r="AL205" i="1" a="1"/>
  <c r="AL205" i="1" s="1"/>
  <c r="AL476" i="1" a="1"/>
  <c r="AL476" i="1" s="1"/>
  <c r="AL902" i="1" a="1"/>
  <c r="AL902" i="1" s="1"/>
  <c r="AL707" i="1" a="1"/>
  <c r="AL707" i="1" s="1"/>
  <c r="AL646" i="1" a="1"/>
  <c r="AL646" i="1" s="1"/>
  <c r="AL184" i="1" a="1"/>
  <c r="AL184" i="1" s="1"/>
  <c r="AL421" i="1" a="1"/>
  <c r="AL421" i="1" s="1"/>
  <c r="AL831" i="1" a="1"/>
  <c r="AL831" i="1" s="1"/>
  <c r="AL278" i="1" a="1"/>
  <c r="AL278" i="1" s="1"/>
  <c r="AL592" i="1" a="1"/>
  <c r="AL592" i="1" s="1"/>
  <c r="AL436" i="1" a="1"/>
  <c r="AL436" i="1" s="1"/>
  <c r="AL383" i="1" a="1"/>
  <c r="AL383" i="1" s="1"/>
  <c r="AL479" i="1" a="1"/>
  <c r="AL479" i="1" s="1"/>
  <c r="AL384" i="1" a="1"/>
  <c r="AL384" i="1" s="1"/>
  <c r="AL359" i="1" a="1"/>
  <c r="AL359" i="1" s="1"/>
  <c r="AL452" i="1" a="1"/>
  <c r="AL452" i="1" s="1"/>
  <c r="AL160" i="1" a="1"/>
  <c r="AL160" i="1" s="1"/>
  <c r="AL934" i="1" a="1"/>
  <c r="AL934" i="1" s="1"/>
  <c r="AL536" i="1" a="1"/>
  <c r="AL536" i="1" s="1"/>
  <c r="AL819" i="1" a="1"/>
  <c r="AL819" i="1" s="1"/>
  <c r="AL869" i="1" a="1"/>
  <c r="AL869" i="1" s="1"/>
  <c r="AL86" i="1" a="1"/>
  <c r="AL86" i="1" s="1"/>
  <c r="AL528" i="1" a="1"/>
  <c r="AL528" i="1" s="1"/>
  <c r="AL320" i="1" a="1"/>
  <c r="AL320" i="1" s="1"/>
  <c r="AL420" i="1" a="1"/>
  <c r="AL420" i="1" s="1"/>
  <c r="AL408" i="1" a="1"/>
  <c r="AL408" i="1" s="1"/>
  <c r="AL573" i="1" a="1"/>
  <c r="AL573" i="1" s="1"/>
  <c r="AL38" i="1" a="1"/>
  <c r="AL38" i="1" s="1"/>
  <c r="AL192" i="1" a="1"/>
  <c r="AL192" i="1" s="1"/>
  <c r="AL650" i="1" a="1"/>
  <c r="AL650" i="1" s="1"/>
  <c r="AL138" i="1" a="1"/>
  <c r="AL138" i="1" s="1"/>
  <c r="AL216" i="1" a="1"/>
  <c r="AL216" i="1" s="1"/>
  <c r="AL818" i="1" a="1"/>
  <c r="AL818" i="1" s="1"/>
  <c r="AL893" i="1" a="1"/>
  <c r="AL893" i="1" s="1"/>
  <c r="AL206" i="1" a="1"/>
  <c r="AL206" i="1" s="1"/>
  <c r="AL226" i="1" a="1"/>
  <c r="AL226" i="1" s="1"/>
  <c r="AL786" i="1" a="1"/>
  <c r="AL786" i="1" s="1"/>
  <c r="AL630" i="1" a="1"/>
  <c r="AL630" i="1" s="1"/>
  <c r="AL948" i="1" a="1"/>
  <c r="AL948" i="1" s="1"/>
  <c r="AL300" i="1" a="1"/>
  <c r="AL300" i="1" s="1"/>
  <c r="AL328" i="1" a="1"/>
  <c r="AL328" i="1" s="1"/>
  <c r="AL988" i="1" a="1"/>
  <c r="AL988" i="1" s="1"/>
  <c r="AL911" i="1" a="1"/>
  <c r="AL911" i="1" s="1"/>
  <c r="AL606" i="1" a="1"/>
  <c r="AL606" i="1" s="1"/>
  <c r="AL225" i="1" a="1"/>
  <c r="AL225" i="1" s="1"/>
  <c r="AL259" i="1" a="1"/>
  <c r="AL259" i="1" s="1"/>
  <c r="AL881" i="1" a="1"/>
  <c r="AL881" i="1" s="1"/>
  <c r="AL247" i="1" a="1"/>
  <c r="AL247" i="1" s="1"/>
  <c r="AL580" i="1" a="1"/>
  <c r="AL580" i="1" s="1"/>
  <c r="AL240" i="1" a="1"/>
  <c r="AL240" i="1" s="1"/>
  <c r="AL677" i="1" a="1"/>
  <c r="AL677" i="1" s="1"/>
  <c r="AL398" i="1" a="1"/>
  <c r="AL398" i="1" s="1"/>
  <c r="AL428" i="1" a="1"/>
  <c r="AL428" i="1" s="1"/>
  <c r="AL533" i="1" a="1"/>
  <c r="AL533" i="1" s="1"/>
  <c r="AL56" i="1" a="1"/>
  <c r="AL56" i="1" s="1"/>
  <c r="AL649" i="1" a="1"/>
  <c r="AL649" i="1" s="1"/>
  <c r="AL63" i="1" a="1"/>
  <c r="AL63" i="1" s="1"/>
  <c r="AL972" i="1" a="1"/>
  <c r="AL972" i="1" s="1"/>
  <c r="AL704" i="1" a="1"/>
  <c r="AL704" i="1" s="1"/>
  <c r="AL15" i="1" a="1"/>
  <c r="AL15" i="1" s="1"/>
  <c r="AL915" i="1" a="1"/>
  <c r="AL915" i="1" s="1"/>
  <c r="AL109" i="1" a="1"/>
  <c r="AL109" i="1" s="1"/>
  <c r="AL299" i="1" a="1"/>
  <c r="AL299" i="1" s="1"/>
  <c r="AL289" i="1" a="1"/>
  <c r="AL289" i="1" s="1"/>
  <c r="AL76" i="1" a="1"/>
  <c r="AL76" i="1" s="1"/>
  <c r="AL713" i="1" a="1"/>
  <c r="AL713" i="1" s="1"/>
  <c r="AL101" i="1" a="1"/>
  <c r="AL101" i="1" s="1"/>
  <c r="AL923" i="1" a="1"/>
  <c r="AL923" i="1" s="1"/>
  <c r="AL256" i="1" a="1"/>
  <c r="AL256" i="1" s="1"/>
  <c r="AL703" i="1" a="1"/>
  <c r="AL703" i="1" s="1"/>
  <c r="AL9" i="1" a="1"/>
  <c r="AL9" i="1" s="1"/>
  <c r="AL517" i="1" a="1"/>
  <c r="AL517" i="1" s="1"/>
  <c r="AL636" i="1" a="1"/>
  <c r="AL636" i="1" s="1"/>
  <c r="AL324" i="1" a="1"/>
  <c r="AL324" i="1" s="1"/>
  <c r="AL434" i="1" a="1"/>
  <c r="AL434" i="1" s="1"/>
  <c r="AL92" i="1" a="1"/>
  <c r="AL92" i="1" s="1"/>
  <c r="AL24" i="1" a="1"/>
  <c r="AL24" i="1" s="1"/>
  <c r="AL964" i="1" a="1"/>
  <c r="AL964" i="1" s="1"/>
  <c r="AL387" i="1" a="1"/>
  <c r="AL387" i="1" s="1"/>
  <c r="AL243" i="1" a="1"/>
  <c r="AL243" i="1" s="1"/>
  <c r="AL946" i="1" a="1"/>
  <c r="AL946" i="1" s="1"/>
  <c r="AL229" i="1" a="1"/>
  <c r="AL229" i="1" s="1"/>
  <c r="AL554" i="1" a="1"/>
  <c r="AL554" i="1" s="1"/>
  <c r="AL675" i="1" a="1"/>
  <c r="AL675" i="1" s="1"/>
  <c r="AL134" i="1" a="1"/>
  <c r="AL134" i="1" s="1"/>
  <c r="AL628" i="1" a="1"/>
  <c r="AL628" i="1" s="1"/>
  <c r="AL193" i="1" a="1"/>
  <c r="AL193" i="1" s="1"/>
  <c r="AL876" i="1" a="1"/>
  <c r="AL876" i="1" s="1"/>
  <c r="AL828" i="1" a="1"/>
  <c r="AL828" i="1" s="1"/>
  <c r="AL549" i="1" a="1"/>
  <c r="AL549" i="1" s="1"/>
  <c r="AL264" i="1" a="1"/>
  <c r="AL264" i="1" s="1"/>
  <c r="AL42" i="1" a="1"/>
  <c r="AL42" i="1" s="1"/>
  <c r="AL332" i="1" a="1"/>
  <c r="AL332" i="1" s="1"/>
  <c r="AL641" i="1" a="1"/>
  <c r="AL641" i="1" s="1"/>
  <c r="AL12" i="1" a="1"/>
  <c r="AL12" i="1" s="1"/>
  <c r="AL962" i="1" a="1"/>
  <c r="AL962" i="1" s="1"/>
  <c r="AL552" i="1" a="1"/>
  <c r="AL552" i="1" s="1"/>
  <c r="AL781" i="1" a="1"/>
  <c r="AL781" i="1" s="1"/>
  <c r="AL513" i="1" a="1"/>
  <c r="AL513" i="1" s="1"/>
  <c r="AL931" i="1" a="1"/>
  <c r="AL931" i="1" s="1"/>
  <c r="AL96" i="1" a="1"/>
  <c r="AL96" i="1" s="1"/>
  <c r="AL921" i="1" a="1"/>
  <c r="AL921" i="1" s="1"/>
  <c r="AL73" i="1" a="1"/>
  <c r="AL73" i="1" s="1"/>
  <c r="AL214" i="1" a="1"/>
  <c r="AL214" i="1" s="1"/>
  <c r="AL830" i="1" a="1"/>
  <c r="AL830" i="1" s="1"/>
  <c r="AL723" i="1" a="1"/>
  <c r="AL723" i="1" s="1"/>
  <c r="AL788" i="1" a="1"/>
  <c r="AL788" i="1" s="1"/>
  <c r="AL535" i="1" a="1"/>
  <c r="AL535" i="1" s="1"/>
  <c r="AL402" i="1" a="1"/>
  <c r="AL402" i="1" s="1"/>
  <c r="AL149" i="1" a="1"/>
  <c r="AL149" i="1" s="1"/>
  <c r="AL598" i="1" a="1"/>
  <c r="AL598" i="1" s="1"/>
  <c r="AL594" i="1" a="1"/>
  <c r="AL594" i="1" s="1"/>
  <c r="AL266" i="1" a="1"/>
  <c r="AL266" i="1" s="1"/>
  <c r="AL985" i="1" a="1"/>
  <c r="AL985" i="1" s="1"/>
  <c r="AL98" i="1" a="1"/>
  <c r="AL98" i="1" s="1"/>
  <c r="AL922" i="1" a="1"/>
  <c r="AL922" i="1" s="1"/>
  <c r="AL6" i="1" a="1"/>
  <c r="AL6" i="1" s="1"/>
  <c r="AL759" i="1" a="1"/>
  <c r="AL759" i="1" s="1"/>
  <c r="AL43" i="1" a="1"/>
  <c r="AL43" i="1" s="1"/>
  <c r="AL668" i="1" a="1"/>
  <c r="AL668" i="1" s="1"/>
  <c r="AL950" i="1" a="1"/>
  <c r="AL950" i="1" s="1"/>
  <c r="AL729" i="1" a="1"/>
  <c r="AL729" i="1" s="1"/>
  <c r="AL93" i="1" a="1"/>
  <c r="AL93" i="1" s="1"/>
  <c r="AL907" i="1" a="1"/>
  <c r="AL907" i="1" s="1"/>
  <c r="AL977" i="1" a="1"/>
  <c r="AL977" i="1" s="1"/>
  <c r="AL611" i="1" a="1"/>
  <c r="AL611" i="1" s="1"/>
  <c r="AL132" i="1" a="1"/>
  <c r="AL132" i="1" s="1"/>
  <c r="AL633" i="1" a="1"/>
  <c r="AL633" i="1" s="1"/>
  <c r="AL262" i="1" a="1"/>
  <c r="AL262" i="1" s="1"/>
  <c r="AL95" i="1" a="1"/>
  <c r="AL95" i="1" s="1"/>
  <c r="AL208" i="1" a="1"/>
  <c r="AL208" i="1" s="1"/>
  <c r="AL272" i="1" a="1"/>
  <c r="AL272" i="1" s="1"/>
  <c r="AL111" i="1" a="1"/>
  <c r="AL111" i="1" s="1"/>
  <c r="AL34" i="1" a="1"/>
  <c r="AL34" i="1" s="1"/>
  <c r="AL617" i="1" a="1"/>
  <c r="AL617" i="1" s="1"/>
  <c r="AL583" i="1" a="1"/>
  <c r="AL583" i="1" s="1"/>
  <c r="AL283" i="1" a="1"/>
  <c r="AL283" i="1" s="1"/>
  <c r="AL899" i="1" a="1"/>
  <c r="AL899" i="1" s="1"/>
  <c r="AL481" i="1" a="1"/>
  <c r="AL481" i="1" s="1"/>
  <c r="AL39" i="1" a="1"/>
  <c r="AL39" i="1" s="1"/>
  <c r="AL679" i="1" a="1"/>
  <c r="AL679" i="1" s="1"/>
  <c r="AL865" i="1" a="1"/>
  <c r="AL865" i="1" s="1"/>
  <c r="AL305" i="1" a="1"/>
  <c r="AL305" i="1" s="1"/>
  <c r="AL414" i="1" a="1"/>
  <c r="AL414" i="1" s="1"/>
  <c r="AL744" i="1" a="1"/>
  <c r="AL744" i="1" s="1"/>
  <c r="AL91" i="1" a="1"/>
  <c r="AL91" i="1" s="1"/>
  <c r="AL607" i="1" a="1"/>
  <c r="AL607" i="1" s="1"/>
  <c r="AL67" i="1" a="1"/>
  <c r="AL67" i="1" s="1"/>
  <c r="AL639" i="1" a="1"/>
  <c r="AL639" i="1" s="1"/>
  <c r="AL840" i="1" a="1"/>
  <c r="AL840" i="1" s="1"/>
  <c r="AL752" i="1" a="1"/>
  <c r="AL752" i="1" s="1"/>
  <c r="AL979" i="1" a="1"/>
  <c r="AL979" i="1" s="1"/>
  <c r="AL625" i="1" a="1"/>
  <c r="AL625" i="1" s="1"/>
  <c r="AL2" i="1" a="1"/>
  <c r="AL2" i="1" s="1"/>
  <c r="AL989" i="1" a="1"/>
  <c r="AL989" i="1" s="1"/>
  <c r="AL117" i="1" a="1"/>
  <c r="AL117" i="1" s="1"/>
  <c r="AL927" i="1" a="1"/>
  <c r="AL927" i="1" s="1"/>
  <c r="AL179" i="1" a="1"/>
  <c r="AL179" i="1" s="1"/>
  <c r="AL742" i="1" a="1"/>
  <c r="AL742" i="1" s="1"/>
  <c r="AL674" i="1" a="1"/>
  <c r="AL674" i="1" s="1"/>
  <c r="AL172" i="1" a="1"/>
  <c r="AL172" i="1" s="1"/>
  <c r="AL145" i="1" a="1"/>
  <c r="AL145" i="1" s="1"/>
  <c r="AL150" i="1" a="1"/>
  <c r="AL150" i="1" s="1"/>
  <c r="AL53" i="1" a="1"/>
  <c r="AL53" i="1" s="1"/>
  <c r="AL548" i="1" a="1"/>
  <c r="AL548" i="1" s="1"/>
  <c r="AL891" i="1" a="1"/>
  <c r="AL891" i="1" s="1"/>
  <c r="AL695" i="1" a="1"/>
  <c r="AL695" i="1" s="1"/>
  <c r="AL947" i="1" a="1"/>
  <c r="AL947" i="1" s="1"/>
  <c r="AL790" i="1" a="1"/>
  <c r="AL790" i="1"/>
  <c r="AL311" i="1" a="1"/>
  <c r="AL311" i="1" s="1"/>
  <c r="AL555" i="1" a="1"/>
  <c r="AL555" i="1" s="1"/>
  <c r="AL416" i="1" a="1"/>
  <c r="AL416" i="1" s="1"/>
  <c r="AL221" i="1" a="1"/>
  <c r="AL221" i="1" s="1"/>
  <c r="AL605" i="1" a="1"/>
  <c r="AL605" i="1" s="1"/>
  <c r="AL858" i="1" a="1"/>
  <c r="AL858" i="1" s="1"/>
  <c r="AL995" i="1" a="1"/>
  <c r="AL995" i="1" s="1"/>
  <c r="AL195" i="1" a="1"/>
  <c r="AL195" i="1" s="1"/>
  <c r="AL292" i="1" a="1"/>
  <c r="AL292" i="1" s="1"/>
  <c r="AL388" i="1" a="1"/>
  <c r="AL388" i="1" s="1"/>
  <c r="AL313" i="1" a="1"/>
  <c r="AL313" i="1" s="1"/>
  <c r="AL307" i="1" a="1"/>
  <c r="AL307" i="1" s="1"/>
  <c r="AL615" i="1" a="1"/>
  <c r="AL615" i="1" s="1"/>
  <c r="AL128" i="1" a="1"/>
  <c r="AL128" i="1" s="1"/>
  <c r="AL851" i="1" a="1"/>
  <c r="AL851" i="1" s="1"/>
  <c r="AL360" i="1" a="1"/>
  <c r="AL360" i="1" s="1"/>
  <c r="AL714" i="1" a="1"/>
  <c r="AL714" i="1" s="1"/>
  <c r="AL188" i="1" a="1"/>
  <c r="AL188" i="1" s="1"/>
  <c r="AL688" i="1" a="1"/>
  <c r="AL688" i="1" s="1"/>
  <c r="AL404" i="1" a="1"/>
  <c r="AL404" i="1" s="1"/>
  <c r="AL945" i="1" a="1"/>
  <c r="AL945" i="1" s="1"/>
  <c r="AL115" i="1" a="1"/>
  <c r="AL115" i="1" s="1"/>
  <c r="AL686" i="1" a="1"/>
  <c r="AL686" i="1" s="1"/>
  <c r="AL567" i="1" a="1"/>
  <c r="AL567" i="1" s="1"/>
  <c r="AL731" i="1" a="1"/>
  <c r="AL731" i="1" s="1"/>
  <c r="AL572" i="1" a="1"/>
  <c r="AL572" i="1" s="1"/>
  <c r="AL544" i="1" a="1"/>
  <c r="AL544" i="1" s="1"/>
  <c r="AL661" i="1" a="1"/>
  <c r="AL661" i="1" s="1"/>
  <c r="AL449" i="1" a="1"/>
  <c r="AL449" i="1" s="1"/>
  <c r="AL841" i="1" a="1"/>
  <c r="AL841" i="1" s="1"/>
  <c r="AL954" i="1" a="1"/>
  <c r="AL954" i="1" s="1"/>
  <c r="AL839" i="1" a="1"/>
  <c r="AL839" i="1" s="1"/>
  <c r="AL187" i="1" a="1"/>
  <c r="AL187" i="1" s="1"/>
  <c r="AL119" i="1" a="1"/>
  <c r="AL119" i="1" s="1"/>
  <c r="AL102" i="1" a="1"/>
  <c r="AL102" i="1" s="1"/>
  <c r="AL175" i="1" a="1"/>
  <c r="AL175" i="1" s="1"/>
  <c r="AL836" i="1" a="1"/>
  <c r="AL836" i="1" s="1"/>
  <c r="AL47" i="1" a="1"/>
  <c r="AL47" i="1"/>
  <c r="AL69" i="1" a="1"/>
  <c r="AL69" i="1" s="1"/>
  <c r="AL846" i="1" a="1"/>
  <c r="AL846" i="1" s="1"/>
  <c r="AL275" i="1" a="1"/>
  <c r="AL275" i="1" s="1"/>
  <c r="AL133" i="1" a="1"/>
  <c r="AL133" i="1" s="1"/>
  <c r="AL370" i="1" a="1"/>
  <c r="AL370" i="1" s="1"/>
  <c r="AL534" i="1" a="1"/>
  <c r="AL534" i="1" s="1"/>
  <c r="AL725" i="1" a="1"/>
  <c r="AL725" i="1" s="1"/>
  <c r="AL537" i="1" a="1"/>
  <c r="AL537" i="1" s="1"/>
  <c r="AL65" i="1" a="1"/>
  <c r="AL65" i="1" s="1"/>
  <c r="AL304" i="1" a="1"/>
  <c r="AL304" i="1" s="1"/>
  <c r="AL667" i="1" a="1"/>
  <c r="AL667" i="1"/>
  <c r="AL472" i="1" a="1"/>
  <c r="AL472" i="1" s="1"/>
  <c r="AL631" i="1" a="1"/>
  <c r="AL631" i="1" s="1"/>
  <c r="AL100" i="1" a="1"/>
  <c r="AL100" i="1" s="1"/>
  <c r="AL751" i="1" a="1"/>
  <c r="AL751" i="1" s="1"/>
  <c r="AL154" i="1" a="1"/>
  <c r="AL154" i="1" s="1"/>
  <c r="AL692" i="1" a="1"/>
  <c r="AL692" i="1" s="1"/>
  <c r="AL453" i="1" a="1"/>
  <c r="AL453" i="1" s="1"/>
  <c r="AL610" i="1" a="1"/>
  <c r="AL610" i="1" s="1"/>
  <c r="AL290" i="1" a="1"/>
  <c r="AL290" i="1" s="1"/>
  <c r="AL659" i="1" a="1"/>
  <c r="AL659" i="1" s="1"/>
  <c r="AL422" i="1" a="1"/>
  <c r="AL422" i="1" s="1"/>
  <c r="AL382" i="1" a="1"/>
  <c r="AL382" i="1" s="1"/>
  <c r="AL599" i="1" a="1"/>
  <c r="AL599" i="1" s="1"/>
  <c r="AL251" i="1" a="1"/>
  <c r="AL251" i="1" s="1"/>
  <c r="AL343" i="1" a="1"/>
  <c r="AL343" i="1" s="1"/>
  <c r="AL376" i="1" a="1"/>
  <c r="AL376" i="1" s="1"/>
  <c r="AL286" i="1" a="1"/>
  <c r="AL286" i="1" s="1"/>
  <c r="AL265" i="1" a="1"/>
  <c r="AL265" i="1" s="1"/>
  <c r="AL917" i="1" a="1"/>
  <c r="AL917" i="1" s="1"/>
  <c r="AL458" i="1" a="1"/>
  <c r="AL458" i="1" s="1"/>
  <c r="AL644" i="1" a="1"/>
  <c r="AL644" i="1" s="1"/>
  <c r="AL194" i="1" a="1"/>
  <c r="AL194" i="1" s="1"/>
  <c r="AL344" i="1" a="1"/>
  <c r="AL344" i="1" s="1"/>
  <c r="AL143" i="1" a="1"/>
  <c r="AL143" i="1" s="1"/>
  <c r="AL445" i="1" a="1"/>
  <c r="AL445" i="1" s="1"/>
  <c r="AL148" i="1" a="1"/>
  <c r="AL148" i="1" s="1"/>
  <c r="AL853" i="1" a="1"/>
  <c r="AL853" i="1" s="1"/>
  <c r="AL334" i="1" a="1"/>
  <c r="AL334" i="1" s="1"/>
  <c r="AL736" i="1" a="1"/>
  <c r="AL736" i="1" s="1"/>
  <c r="AL309" i="1" a="1"/>
  <c r="AL309" i="1" s="1"/>
  <c r="AL629" i="1" a="1"/>
  <c r="AL629" i="1" s="1"/>
  <c r="AL213" i="1" a="1"/>
  <c r="AL213" i="1" s="1"/>
  <c r="AL960" i="1" a="1"/>
  <c r="AL960" i="1" s="1"/>
  <c r="AL395" i="1" a="1"/>
  <c r="AL395" i="1" s="1"/>
  <c r="AL816" i="1" a="1"/>
  <c r="AL816" i="1" s="1"/>
  <c r="AL432" i="1" a="1"/>
  <c r="AL432" i="1" s="1"/>
  <c r="AL843" i="1" a="1"/>
  <c r="AL843" i="1" s="1"/>
  <c r="AL72" i="1" a="1"/>
  <c r="AL72" i="1" s="1"/>
  <c r="AL26" i="1" a="1"/>
  <c r="AL26" i="1" s="1"/>
  <c r="AL776" i="1" a="1"/>
  <c r="AL776" i="1" s="1"/>
  <c r="AL772" i="1" a="1"/>
  <c r="AL772" i="1" s="1"/>
  <c r="AL330" i="1" a="1"/>
  <c r="AL330" i="1" s="1"/>
  <c r="AL480" i="1" a="1"/>
  <c r="AL480" i="1" s="1"/>
  <c r="AL635" i="1" a="1"/>
  <c r="AL635" i="1" s="1"/>
  <c r="AL996" i="1" a="1"/>
  <c r="AL996" i="1" s="1"/>
  <c r="AL968" i="1" a="1"/>
  <c r="AL968" i="1" s="1"/>
  <c r="AL36" i="1" a="1"/>
  <c r="AL36" i="1" s="1"/>
  <c r="AL787" i="1" a="1"/>
  <c r="AL787" i="1" s="1"/>
  <c r="AL784" i="1" a="1"/>
  <c r="AL784" i="1" s="1"/>
  <c r="AL637" i="1" a="1"/>
  <c r="AL637" i="1" s="1"/>
  <c r="AL469" i="1" a="1"/>
  <c r="AL469" i="1" s="1"/>
  <c r="AL241" i="1" a="1"/>
  <c r="AL241" i="1" s="1"/>
  <c r="AL374" i="1" a="1"/>
  <c r="AL374" i="1" s="1"/>
  <c r="AL363" i="1" a="1"/>
  <c r="AL363" i="1" s="1"/>
  <c r="AL401" i="1" a="1"/>
  <c r="AL401" i="1" s="1"/>
  <c r="AL576" i="1" a="1"/>
  <c r="AL576" i="1" s="1"/>
  <c r="AL306" i="1" a="1"/>
  <c r="AL306" i="1" s="1"/>
  <c r="AL965" i="1" a="1"/>
  <c r="AL965" i="1" s="1"/>
  <c r="AL882" i="1" a="1"/>
  <c r="AL882" i="1" s="1"/>
  <c r="AL510" i="1" a="1"/>
  <c r="AL510" i="1" s="1"/>
  <c r="AL356" i="1" a="1"/>
  <c r="AL356" i="1" s="1"/>
  <c r="AL878" i="1" a="1"/>
  <c r="AL878" i="1" s="1"/>
  <c r="AL685" i="1" a="1"/>
  <c r="AL685" i="1" s="1"/>
  <c r="AL694" i="1" a="1"/>
  <c r="AL694" i="1" s="1"/>
  <c r="AL281" i="1" a="1"/>
  <c r="AL281" i="1" s="1"/>
  <c r="AL33" i="1" a="1"/>
  <c r="AL33" i="1" s="1"/>
  <c r="AL516" i="1" a="1"/>
  <c r="AL516" i="1" s="1"/>
  <c r="AL200" i="1" a="1"/>
  <c r="AL200" i="1" s="1"/>
  <c r="AL140" i="1" a="1"/>
  <c r="AL140" i="1" s="1"/>
  <c r="AL563" i="1" a="1"/>
  <c r="AL563" i="1" s="1"/>
  <c r="AL84" i="1" a="1"/>
  <c r="AL84" i="1" s="1"/>
  <c r="AL838" i="1" a="1"/>
  <c r="AL838" i="1" s="1"/>
  <c r="AL319" i="1" a="1"/>
  <c r="AL319" i="1" s="1"/>
  <c r="AL164" i="1" a="1"/>
  <c r="AL164" i="1" s="1"/>
  <c r="AL802" i="1" a="1"/>
  <c r="AL802" i="1" s="1"/>
  <c r="AL900" i="1" a="1"/>
  <c r="AL900" i="1" s="1"/>
  <c r="AL439" i="1" a="1"/>
  <c r="AL439" i="1" s="1"/>
  <c r="AL20" i="1" a="1"/>
  <c r="AL20" i="1" s="1"/>
  <c r="AL82" i="1" a="1"/>
  <c r="AL82" i="1" s="1"/>
  <c r="AL852" i="1" a="1"/>
  <c r="AL852" i="1" s="1"/>
  <c r="AL381" i="1" a="1"/>
  <c r="AL381" i="1" s="1"/>
  <c r="AL293" i="1" a="1"/>
  <c r="AL293" i="1" s="1"/>
  <c r="AL754" i="1" a="1"/>
  <c r="AL754" i="1" s="1"/>
  <c r="AL693" i="1" a="1"/>
  <c r="AL693" i="1" s="1"/>
  <c r="AL728" i="1" a="1"/>
  <c r="AL728" i="1" s="1"/>
  <c r="AL795" i="1" a="1"/>
  <c r="AL795" i="1" s="1"/>
  <c r="AL341" i="1" a="1"/>
  <c r="AL341" i="1" s="1"/>
  <c r="AL378" i="1" a="1"/>
  <c r="AL378" i="1" s="1"/>
  <c r="AL511" i="1" a="1"/>
  <c r="AL511" i="1" s="1"/>
  <c r="AL760" i="1" a="1"/>
  <c r="AL760" i="1" s="1"/>
  <c r="AL720" i="1" a="1"/>
  <c r="AL720" i="1" s="1"/>
  <c r="AL799" i="1" a="1"/>
  <c r="AL799" i="1" s="1"/>
  <c r="AL152" i="1" a="1"/>
  <c r="AL152" i="1" s="1"/>
  <c r="AL817" i="1" a="1"/>
  <c r="AL817" i="1" s="1"/>
  <c r="AL244" i="1" a="1"/>
  <c r="AL244" i="1" s="1"/>
  <c r="AL371" i="1" a="1"/>
  <c r="AL371" i="1" s="1"/>
  <c r="AL805" i="1" a="1"/>
  <c r="AL805" i="1" s="1"/>
  <c r="AL1000" i="1" a="1"/>
  <c r="AL1000" i="1" s="1"/>
  <c r="AL699" i="1" a="1"/>
  <c r="AL699" i="1" s="1"/>
  <c r="AL822" i="1" a="1"/>
  <c r="AL822" i="1" s="1"/>
  <c r="AL407" i="1" a="1"/>
  <c r="AL407" i="1" s="1"/>
  <c r="AL235" i="1" a="1"/>
  <c r="AL235" i="1" s="1"/>
  <c r="AL870" i="1" a="1"/>
  <c r="AL870" i="1" s="1"/>
  <c r="AL603" i="1" a="1"/>
  <c r="AL603" i="1" s="1"/>
  <c r="AL712" i="1" a="1"/>
  <c r="AL712" i="1" s="1"/>
  <c r="AL396" i="1" a="1"/>
  <c r="AL396" i="1" s="1"/>
  <c r="AL844" i="1" a="1"/>
  <c r="AL844" i="1" s="1"/>
  <c r="AL670" i="1" a="1"/>
  <c r="AL670" i="1" s="1"/>
  <c r="AL833" i="1" a="1"/>
  <c r="AL833" i="1" s="1"/>
  <c r="AL298" i="1" a="1"/>
  <c r="AL298" i="1" s="1"/>
  <c r="AL883" i="1" a="1"/>
  <c r="AL883" i="1" s="1"/>
  <c r="AL339" i="1" a="1"/>
  <c r="AL339" i="1" s="1"/>
  <c r="AL464" i="1" a="1"/>
  <c r="AL464" i="1" s="1"/>
  <c r="AL741" i="1" a="1"/>
  <c r="AL741" i="1" s="1"/>
  <c r="AL740" i="1" a="1"/>
  <c r="AL740" i="1" s="1"/>
  <c r="AL916" i="1" a="1"/>
  <c r="AL916" i="1" s="1"/>
  <c r="AL46" i="1" a="1"/>
  <c r="AL46" i="1" s="1"/>
  <c r="AL643" i="1" a="1"/>
  <c r="AL643" i="1" s="1"/>
  <c r="AL666" i="1" a="1"/>
  <c r="AL666" i="1" s="1"/>
  <c r="AL435" i="1" a="1"/>
  <c r="AL435" i="1" s="1"/>
  <c r="AL690" i="1" a="1"/>
  <c r="AL690" i="1" s="1"/>
  <c r="AL680" i="1" a="1"/>
  <c r="AL680" i="1" s="1"/>
  <c r="AL77" i="1" a="1"/>
  <c r="AL77" i="1" s="1"/>
  <c r="AL4" i="1" a="1"/>
  <c r="AL4" i="1" s="1"/>
  <c r="AL614" i="1" a="1"/>
  <c r="AL614" i="1" s="1"/>
  <c r="AL982" i="1" a="1"/>
  <c r="AL982" i="1" s="1"/>
  <c r="AL856" i="1" a="1"/>
  <c r="AL856" i="1" s="1"/>
  <c r="AL484" i="1" a="1"/>
  <c r="AL484" i="1" s="1"/>
  <c r="AL142" i="1" a="1"/>
  <c r="AL142" i="1" s="1"/>
  <c r="AL705" i="1" a="1"/>
  <c r="AL705" i="1" s="1"/>
  <c r="AL468" i="1" a="1"/>
  <c r="AL468" i="1" s="1"/>
  <c r="AL219" i="1" a="1"/>
  <c r="AL219" i="1" s="1"/>
  <c r="AL561" i="1" a="1"/>
  <c r="AL561" i="1" s="1"/>
  <c r="AL284" i="1" a="1"/>
  <c r="AL284" i="1" s="1"/>
  <c r="AL198" i="1" a="1"/>
  <c r="AL198" i="1" s="1"/>
  <c r="AL793" i="1" a="1"/>
  <c r="AL793" i="1" s="1"/>
  <c r="AL826" i="1" a="1"/>
  <c r="AL826" i="1" s="1"/>
  <c r="AL716" i="1" a="1"/>
  <c r="AL716" i="1" s="1"/>
  <c r="AL524" i="1" a="1"/>
  <c r="AL524" i="1" s="1"/>
  <c r="AL600" i="1" a="1"/>
  <c r="AL600" i="1" s="1"/>
  <c r="AL990" i="1" a="1"/>
  <c r="AL990" i="1" s="1"/>
  <c r="AL203" i="1" a="1"/>
  <c r="AL203" i="1" s="1"/>
  <c r="AL609" i="1" a="1"/>
  <c r="AL609" i="1" s="1"/>
  <c r="AL85" i="1" a="1"/>
  <c r="AL85" i="1" s="1"/>
  <c r="AL178" i="1" a="1"/>
  <c r="AL178" i="1" s="1"/>
  <c r="AL887" i="1" a="1"/>
  <c r="AL887" i="1" s="1"/>
  <c r="AL181" i="1" a="1"/>
  <c r="AL181" i="1" s="1"/>
  <c r="AL87" i="1" a="1"/>
  <c r="AL87" i="1" s="1"/>
  <c r="AL997" i="1" a="1"/>
  <c r="AL997" i="1" s="1"/>
  <c r="AL496" i="1" a="1"/>
  <c r="AL496" i="1" s="1"/>
  <c r="AL455" i="1" a="1"/>
  <c r="AL455" i="1" s="1"/>
  <c r="AL682" i="1" a="1"/>
  <c r="AL682" i="1" s="1"/>
  <c r="AL27" i="1" a="1"/>
  <c r="AL27" i="1" s="1"/>
  <c r="AL647" i="1" a="1"/>
  <c r="AL647" i="1" s="1"/>
  <c r="AL762" i="1" a="1"/>
  <c r="AL762" i="1" s="1"/>
  <c r="AL291" i="1" a="1"/>
  <c r="AL291" i="1" s="1"/>
  <c r="AL331" i="1" a="1"/>
  <c r="AL331" i="1" s="1"/>
  <c r="AL386" i="1" a="1"/>
  <c r="AL386" i="1" s="1"/>
  <c r="AL394" i="1" a="1"/>
  <c r="AL394" i="1" s="1"/>
  <c r="AL250" i="1" a="1"/>
  <c r="AL250" i="1" s="1"/>
  <c r="AL335" i="1" a="1"/>
  <c r="AL335" i="1" s="1"/>
  <c r="AL437" i="1" a="1"/>
  <c r="AL437" i="1" s="1"/>
  <c r="AL390" i="1" a="1"/>
  <c r="AL390" i="1" s="1"/>
  <c r="AL448" i="1" a="1"/>
  <c r="AL448" i="1" s="1"/>
  <c r="AL896" i="1" a="1"/>
  <c r="AL896" i="1" s="1"/>
  <c r="AL406" i="1" a="1"/>
  <c r="AL406" i="1" s="1"/>
  <c r="AL3" i="1" a="1"/>
  <c r="AL3" i="1" s="1"/>
  <c r="AL190" i="1" a="1"/>
  <c r="AL190" i="1" s="1"/>
  <c r="AL16" i="1" a="1"/>
  <c r="AL16" i="1" s="1"/>
  <c r="AL504" i="1" a="1"/>
  <c r="AL504" i="1" s="1"/>
  <c r="AL847" i="1" a="1"/>
  <c r="AL847" i="1" s="1"/>
  <c r="AL526" i="1" a="1"/>
  <c r="AL526" i="1" s="1"/>
  <c r="AL827" i="1" a="1"/>
  <c r="AL827" i="1" s="1"/>
  <c r="AL770" i="1" a="1"/>
  <c r="AL770" i="1" s="1"/>
  <c r="AL13" i="1" a="1"/>
  <c r="AL13" i="1" s="1"/>
  <c r="AL942" i="1" a="1"/>
  <c r="AL942" i="1" s="1"/>
  <c r="AL730" i="1" a="1"/>
  <c r="AL730" i="1" s="1"/>
  <c r="AL863" i="1" a="1"/>
  <c r="AL863" i="1" s="1"/>
  <c r="AL726" i="1" a="1"/>
  <c r="AL726" i="1" s="1"/>
  <c r="AL901" i="1" a="1"/>
  <c r="AL901" i="1" s="1"/>
  <c r="AL285" i="1" a="1"/>
  <c r="AL285" i="1" s="1"/>
  <c r="AC872" i="1"/>
  <c r="AC907" i="1"/>
  <c r="AC502" i="1"/>
  <c r="AC251" i="1"/>
  <c r="AC464" i="1"/>
  <c r="AC50" i="1"/>
  <c r="AC344" i="1"/>
  <c r="AC818" i="1"/>
  <c r="AC550" i="1"/>
  <c r="AC604" i="1"/>
  <c r="AC790" i="1"/>
  <c r="AC662" i="1"/>
  <c r="AC88" i="1"/>
  <c r="AC490" i="1"/>
  <c r="AC506" i="1"/>
  <c r="AC613" i="1"/>
  <c r="AC212" i="1"/>
  <c r="AC708" i="1"/>
  <c r="AC877" i="1"/>
  <c r="AC402" i="1"/>
  <c r="AC871" i="1"/>
  <c r="AC134" i="1"/>
  <c r="AC769" i="1"/>
  <c r="AC393" i="1"/>
  <c r="AC281" i="1"/>
  <c r="AC781" i="1"/>
  <c r="AC214" i="1"/>
  <c r="AC945" i="1"/>
  <c r="AC329" i="1"/>
  <c r="AC959" i="1"/>
  <c r="AC49" i="1"/>
  <c r="AC661" i="1"/>
  <c r="AC215" i="1"/>
  <c r="AC475" i="1"/>
  <c r="AC95" i="1"/>
  <c r="AC967" i="1"/>
  <c r="AC418" i="1"/>
  <c r="AC677" i="1"/>
  <c r="AC687" i="1"/>
  <c r="AC592" i="1"/>
  <c r="AC621" i="1"/>
  <c r="AC115" i="1"/>
  <c r="AC904" i="1"/>
  <c r="AC104" i="1"/>
  <c r="AC554" i="1"/>
  <c r="AC658" i="1"/>
  <c r="AC983" i="1"/>
  <c r="AC359" i="1"/>
  <c r="AC79" i="1"/>
  <c r="AC947" i="1"/>
  <c r="AC545" i="1"/>
  <c r="AC667" i="1"/>
  <c r="AC108" i="1"/>
  <c r="AC782" i="1"/>
  <c r="AC923" i="1"/>
  <c r="AC686" i="1"/>
  <c r="AC555" i="1"/>
  <c r="AC155" i="1"/>
  <c r="AC473" i="1"/>
  <c r="AC597" i="1"/>
  <c r="AC70" i="1"/>
  <c r="AC31" i="1"/>
  <c r="AC957" i="1"/>
  <c r="AC235" i="1"/>
  <c r="AC145" i="1"/>
  <c r="AC384" i="1"/>
  <c r="AC263" i="1"/>
  <c r="AC934" i="1"/>
  <c r="AC588" i="1"/>
  <c r="AC424" i="1"/>
  <c r="AC521" i="1"/>
  <c r="AC561" i="1"/>
  <c r="AC712" i="1"/>
  <c r="AC758" i="1"/>
  <c r="AC261" i="1"/>
  <c r="AC158" i="1"/>
  <c r="AC990" i="1"/>
  <c r="AC260" i="1"/>
  <c r="AC199" i="1"/>
  <c r="AC39" i="1"/>
  <c r="AC921" i="1"/>
  <c r="AC457" i="1"/>
  <c r="AC56" i="1"/>
  <c r="AC304" i="1"/>
  <c r="AC267" i="1"/>
  <c r="AC266" i="1"/>
  <c r="AC460" i="1"/>
  <c r="AC271" i="1"/>
  <c r="AC40" i="1"/>
  <c r="AC340" i="1"/>
  <c r="AC991" i="1"/>
  <c r="AC313" i="1"/>
  <c r="AC516" i="1"/>
  <c r="AC201" i="1"/>
  <c r="AC383" i="1"/>
  <c r="AC720" i="1"/>
  <c r="AC880" i="1"/>
  <c r="AC143" i="1"/>
  <c r="AC512" i="1"/>
  <c r="AC1000" i="1"/>
  <c r="AC816" i="1"/>
  <c r="AC544" i="1"/>
  <c r="AC4" i="1"/>
  <c r="AC478" i="1"/>
  <c r="AC84" i="1"/>
  <c r="AC64" i="1"/>
  <c r="AC713" i="1"/>
  <c r="AC917" i="1"/>
  <c r="AC300" i="1"/>
  <c r="AC565" i="1"/>
  <c r="AC355" i="1"/>
  <c r="AC434" i="1"/>
  <c r="AC362" i="1"/>
  <c r="AC844" i="1"/>
  <c r="AC73" i="1"/>
  <c r="AC280" i="1"/>
  <c r="AC332" i="1"/>
  <c r="AC89" i="1"/>
  <c r="AC674" i="1"/>
  <c r="AC114" i="1"/>
  <c r="AC54" i="1"/>
  <c r="AC668" i="1"/>
  <c r="AC910" i="1"/>
  <c r="AC616" i="1"/>
  <c r="AC222" i="1"/>
  <c r="AC343" i="1"/>
  <c r="AC639" i="1"/>
  <c r="AC885" i="1"/>
  <c r="AC6" i="1"/>
  <c r="AC128" i="1"/>
  <c r="AC24" i="1"/>
  <c r="AC262" i="1"/>
  <c r="AC392" i="1"/>
  <c r="AC59" i="1"/>
  <c r="AC965" i="1"/>
  <c r="AC807" i="1"/>
  <c r="AC637" i="1"/>
  <c r="AC421" i="1"/>
  <c r="AC398" i="1"/>
  <c r="AC496" i="1"/>
  <c r="AC864" i="1"/>
  <c r="AC131" i="1"/>
  <c r="AC292" i="1"/>
  <c r="AC587" i="1"/>
  <c r="AC633" i="1"/>
  <c r="AC649" i="1"/>
  <c r="AC730" i="1"/>
  <c r="AC106" i="1"/>
  <c r="AC523" i="1"/>
  <c r="AC542" i="1"/>
  <c r="AC875" i="1"/>
  <c r="AC772" i="1"/>
  <c r="AC44" i="1"/>
  <c r="AC390" i="1"/>
  <c r="AC866" i="1"/>
  <c r="AC702" i="1"/>
  <c r="AC258" i="1"/>
  <c r="AC368" i="1"/>
  <c r="AC417" i="1"/>
  <c r="AC369" i="1"/>
  <c r="AC90" i="1"/>
  <c r="AC571" i="1"/>
  <c r="AC62" i="1"/>
  <c r="AC683" i="1"/>
  <c r="AC857" i="1"/>
  <c r="AC401" i="1"/>
  <c r="AC342" i="1"/>
  <c r="AC77" i="1"/>
  <c r="AC361" i="1"/>
  <c r="AC746" i="1"/>
  <c r="AC351" i="1"/>
  <c r="AC470" i="1"/>
  <c r="AC16" i="1"/>
  <c r="AC763" i="1"/>
  <c r="AC105" i="1"/>
  <c r="AC752" i="1"/>
  <c r="AC927" i="1"/>
  <c r="AC7" i="1"/>
  <c r="AC227" i="1"/>
  <c r="AC65" i="1"/>
  <c r="AC289" i="1"/>
  <c r="AC376" i="1"/>
  <c r="AC933" i="1"/>
  <c r="AC395" i="1"/>
  <c r="AC997" i="1"/>
  <c r="AC932" i="1"/>
  <c r="AC400" i="1"/>
  <c r="AC950" i="1"/>
  <c r="AC940" i="1"/>
  <c r="AC925" i="1"/>
  <c r="AC301" i="1"/>
  <c r="AC180" i="1"/>
  <c r="AC11" i="1"/>
  <c r="AC43" i="1"/>
  <c r="AC747" i="1"/>
  <c r="AC900" i="1"/>
  <c r="AC690" i="1"/>
  <c r="AC680" i="1"/>
  <c r="AC151" i="1"/>
  <c r="AC614" i="1"/>
  <c r="AC691" i="1"/>
  <c r="AC120" i="1"/>
  <c r="AC780" i="1"/>
  <c r="AC298" i="1"/>
  <c r="AC240" i="1"/>
  <c r="AC537" i="1"/>
  <c r="AC812" i="1"/>
  <c r="AC469" i="1"/>
  <c r="AC286" i="1"/>
  <c r="AC759" i="1"/>
  <c r="AC749" i="1"/>
  <c r="AC109" i="1"/>
  <c r="AC433" i="1"/>
  <c r="AC380" i="1"/>
  <c r="AC928" i="1"/>
  <c r="AC293" i="1"/>
  <c r="AC920" i="1"/>
  <c r="AC715" i="1"/>
  <c r="AC862" i="1"/>
  <c r="AC48" i="1"/>
  <c r="AC626" i="1"/>
  <c r="AC939" i="1"/>
  <c r="AC428" i="1"/>
  <c r="AC481" i="1"/>
  <c r="AC564" i="1"/>
  <c r="AC609" i="1"/>
  <c r="AC404" i="1"/>
  <c r="AC130" i="1"/>
  <c r="AC724" i="1"/>
  <c r="AC968" i="1"/>
  <c r="AC531" i="1"/>
  <c r="AC132" i="1"/>
  <c r="AC97" i="1"/>
  <c r="AC161" i="1"/>
  <c r="AC859" i="1"/>
  <c r="AC528" i="1"/>
  <c r="AC732" i="1"/>
  <c r="AC638" i="1"/>
  <c r="AC881" i="1"/>
  <c r="AC302" i="1"/>
  <c r="AC924" i="1"/>
  <c r="AC574" i="1"/>
  <c r="AC837" i="1"/>
  <c r="AC19" i="1"/>
  <c r="AC282" i="1"/>
  <c r="AC524" i="1"/>
  <c r="AC998" i="1"/>
  <c r="AC200" i="1"/>
  <c r="AC243" i="1"/>
  <c r="AC312" i="1"/>
  <c r="AC692" i="1"/>
  <c r="AC889" i="1"/>
  <c r="AC210" i="1"/>
  <c r="AC238" i="1"/>
  <c r="AC822" i="1"/>
  <c r="AC635" i="1"/>
  <c r="AC413" i="1"/>
  <c r="AC700" i="1"/>
  <c r="AC296" i="1"/>
  <c r="AC892" i="1"/>
  <c r="AC953" i="1"/>
  <c r="AC731" i="1"/>
  <c r="AC876" i="1"/>
  <c r="AC182" i="1"/>
  <c r="AC707" i="1"/>
  <c r="AC471" i="1"/>
  <c r="AC536" i="1"/>
  <c r="AC320" i="1"/>
  <c r="AC336" i="1"/>
  <c r="AC814" i="1"/>
  <c r="AC22" i="1"/>
  <c r="AC172" i="1"/>
  <c r="AC847" i="1"/>
  <c r="AC896" i="1"/>
  <c r="AC526" i="1"/>
  <c r="AC14" i="1"/>
  <c r="AC140" i="1"/>
  <c r="AC738" i="1"/>
  <c r="AC511" i="1"/>
  <c r="AC98" i="1"/>
  <c r="AC601" i="1"/>
  <c r="AC809" i="1"/>
  <c r="AC992" i="1"/>
  <c r="AC208" i="1"/>
  <c r="AC480" i="1"/>
  <c r="AC152" i="1"/>
  <c r="AC539" i="1"/>
  <c r="AC529" i="1"/>
  <c r="AC579" i="1"/>
  <c r="AC429" i="1"/>
  <c r="AC600" i="1"/>
  <c r="AC602" i="1"/>
  <c r="AC908" i="1"/>
  <c r="AC455" i="1"/>
  <c r="AC170" i="1"/>
  <c r="AC783" i="1"/>
  <c r="AC81" i="1"/>
  <c r="AC760" i="1"/>
  <c r="AC276" i="1"/>
  <c r="AC229" i="1"/>
  <c r="AC389" i="1"/>
  <c r="AC345" i="1"/>
  <c r="AC748" i="1"/>
  <c r="AC665" i="1"/>
  <c r="AC440" i="1"/>
  <c r="AC405" i="1"/>
  <c r="AC666" i="1"/>
  <c r="AC472" i="1"/>
  <c r="AC911" i="1"/>
  <c r="AC829" i="1"/>
  <c r="AC100" i="1"/>
  <c r="AC804" i="1"/>
  <c r="AC740" i="1"/>
  <c r="AC664" i="1"/>
  <c r="AC640" i="1"/>
  <c r="AC303" i="1"/>
  <c r="AC488" i="1"/>
  <c r="AC684" i="1"/>
  <c r="AC124" i="1"/>
  <c r="AC963" i="1"/>
  <c r="AC884" i="1"/>
  <c r="AC119" i="1"/>
  <c r="AC165" i="1"/>
  <c r="AC381" i="1"/>
  <c r="AC905" i="1"/>
  <c r="AC792" i="1"/>
  <c r="AC60" i="1"/>
  <c r="AC441" i="1"/>
  <c r="AC774" i="1"/>
  <c r="AC593" i="1"/>
  <c r="AC725" i="1"/>
  <c r="AC673" i="1"/>
  <c r="AC787" i="1"/>
  <c r="AC902" i="1"/>
  <c r="AC705" i="1"/>
  <c r="AC116" i="1"/>
  <c r="AC654" i="1"/>
  <c r="AC714" i="1"/>
  <c r="AC888" i="1"/>
  <c r="AC694" i="1"/>
  <c r="AC821" i="1"/>
  <c r="AC827" i="1"/>
  <c r="AC709" i="1"/>
  <c r="AC825" i="1"/>
  <c r="AC786" i="1"/>
  <c r="AC978" i="1"/>
  <c r="AC75" i="1"/>
  <c r="AC255" i="1"/>
  <c r="AC123" i="1"/>
  <c r="AC175" i="1"/>
  <c r="AC572" i="1"/>
  <c r="AC657" i="1"/>
  <c r="AC168" i="1"/>
  <c r="AC848" i="1"/>
  <c r="AC964" i="1"/>
  <c r="AC419" i="1"/>
  <c r="AC607" i="1"/>
  <c r="AC895" i="1"/>
  <c r="AC828" i="1"/>
  <c r="AC252" i="1"/>
  <c r="AC557" i="1"/>
  <c r="AC743" i="1"/>
  <c r="AC581" i="1"/>
  <c r="AC465" i="1"/>
  <c r="AC444" i="1"/>
  <c r="AC854" i="1"/>
  <c r="AC37" i="1"/>
  <c r="AC765" i="1"/>
  <c r="AC331" i="1"/>
  <c r="AC450" i="1"/>
  <c r="AC220" i="1"/>
  <c r="AC250" i="1"/>
  <c r="AC34" i="1"/>
  <c r="AC802" i="1"/>
  <c r="AC899" i="1"/>
  <c r="AC867" i="1"/>
  <c r="AC269" i="1"/>
  <c r="AC225" i="1"/>
  <c r="AC425" i="1"/>
  <c r="AC125" i="1"/>
  <c r="AC853" i="1"/>
  <c r="AC5" i="1"/>
  <c r="AC509" i="1"/>
  <c r="AC341" i="1"/>
  <c r="AC788" i="1"/>
  <c r="AC969" i="1"/>
  <c r="AC372" i="1"/>
  <c r="AC778" i="1"/>
  <c r="AC171" i="1"/>
  <c r="AC894" i="1"/>
  <c r="AC350" i="1"/>
  <c r="AC146" i="1"/>
  <c r="AC176" i="1"/>
  <c r="AC241" i="1"/>
  <c r="AC956" i="1"/>
  <c r="AC505" i="1"/>
  <c r="AC949" i="1"/>
  <c r="AC551" i="1"/>
  <c r="AC202" i="1"/>
  <c r="AC435" i="1"/>
  <c r="AC209" i="1"/>
  <c r="AC980" i="1"/>
  <c r="AC987" i="1"/>
  <c r="AC69" i="1"/>
  <c r="AC660" i="1"/>
  <c r="AC191" i="1"/>
  <c r="AC111" i="1"/>
  <c r="AC164" i="1"/>
  <c r="AC42" i="1"/>
  <c r="AC321" i="1"/>
  <c r="AC422" i="1"/>
  <c r="AC630" i="1"/>
  <c r="AC971" i="1"/>
  <c r="AC13" i="1"/>
  <c r="AC86" i="1"/>
  <c r="AC986" i="1"/>
  <c r="AC912" i="1"/>
  <c r="AC643" i="1"/>
  <c r="AC205" i="1"/>
  <c r="AC596" i="1"/>
  <c r="AC82" i="1"/>
  <c r="AC479" i="1"/>
  <c r="AC33" i="1"/>
  <c r="AC995" i="1"/>
  <c r="AC914" i="1"/>
  <c r="AC162" i="1"/>
  <c r="AC989" i="1"/>
  <c r="AC316" i="1"/>
  <c r="AC595" i="1"/>
  <c r="AC87" i="1"/>
  <c r="AC832" i="1"/>
  <c r="AC188" i="1"/>
  <c r="AC358" i="1"/>
  <c r="AC463" i="1"/>
  <c r="AC810" i="1"/>
  <c r="AC306" i="1"/>
  <c r="AC563" i="1"/>
  <c r="AC231" i="1"/>
  <c r="AC328" i="1"/>
  <c r="AC586" i="1"/>
  <c r="AC756" i="1"/>
  <c r="AC704" i="1"/>
  <c r="AC396" i="1"/>
  <c r="AC651" i="1"/>
  <c r="AC926" i="1"/>
  <c r="AC287" i="1"/>
  <c r="AC688" i="1"/>
  <c r="AC25" i="1"/>
  <c r="AC99" i="1"/>
  <c r="AC458" i="1"/>
  <c r="AC38" i="1"/>
  <c r="AC346" i="1"/>
  <c r="AC767" i="1"/>
  <c r="AC454" i="1"/>
  <c r="AC10" i="1"/>
  <c r="AC582" i="1"/>
  <c r="AC411" i="1"/>
  <c r="AC761" i="1"/>
  <c r="AC317" i="1"/>
  <c r="AC648" i="1"/>
  <c r="AC999" i="1"/>
  <c r="AC693" i="1"/>
  <c r="AC716" i="1"/>
  <c r="AC198" i="1"/>
  <c r="AC279" i="1"/>
  <c r="AC535" i="1"/>
  <c r="AC679" i="1"/>
  <c r="AC570" i="1"/>
  <c r="AC370" i="1"/>
  <c r="AC733" i="1"/>
  <c r="AC154" i="1"/>
  <c r="AC834" i="1"/>
  <c r="AC698" i="1"/>
  <c r="AC833" i="1"/>
  <c r="AC221" i="1"/>
  <c r="AC378" i="1"/>
  <c r="AC799" i="1"/>
  <c r="AC367" i="1"/>
  <c r="AC157" i="1"/>
  <c r="AC547" i="1"/>
  <c r="AC327" i="1"/>
  <c r="AC768" i="1"/>
  <c r="AC646" i="1"/>
  <c r="AC163" i="1"/>
  <c r="AC863" i="1"/>
  <c r="AC436" i="1"/>
  <c r="AC318" i="1"/>
  <c r="AC391" i="1"/>
  <c r="AC373" i="1"/>
  <c r="AC55" i="1"/>
  <c r="AC177" i="1"/>
  <c r="AC297" i="1"/>
  <c r="AC195" i="1"/>
  <c r="AC493" i="1"/>
  <c r="AC226" i="1"/>
  <c r="AC354" i="1"/>
  <c r="AC556" i="1"/>
  <c r="AC144" i="1"/>
  <c r="AC695" i="1"/>
  <c r="AC722" i="1"/>
  <c r="AC148" i="1"/>
  <c r="AC245" i="1"/>
  <c r="AC299" i="1"/>
  <c r="AC710" i="1"/>
  <c r="AC676" i="1"/>
  <c r="AC941" i="1"/>
  <c r="AC270" i="1"/>
  <c r="AC562" i="1"/>
  <c r="AC619" i="1"/>
  <c r="AC721" i="1"/>
  <c r="AC136" i="1"/>
  <c r="AC53" i="1"/>
  <c r="AC324" i="1"/>
  <c r="AC66" i="1"/>
  <c r="AC974" i="1"/>
  <c r="AC256" i="1"/>
  <c r="AC482" i="1"/>
  <c r="AC887" i="1"/>
  <c r="AC771" i="1"/>
  <c r="AC187" i="1"/>
  <c r="AC149" i="1"/>
  <c r="AC936" i="1"/>
  <c r="AC719" i="1"/>
  <c r="AC408" i="1"/>
  <c r="AC315" i="1"/>
  <c r="AC319" i="1"/>
  <c r="AC954" i="1"/>
  <c r="AC599" i="1"/>
  <c r="AC290" i="1"/>
  <c r="AC325" i="1"/>
  <c r="AC159" i="1"/>
  <c r="AC515" i="1"/>
  <c r="AC865" i="1"/>
  <c r="AC26" i="1"/>
  <c r="AC689" i="1"/>
  <c r="AC711" i="1"/>
  <c r="AC257" i="1"/>
  <c r="AC230" i="1"/>
  <c r="AC446" i="1"/>
  <c r="AC8" i="1"/>
  <c r="AC856" i="1"/>
  <c r="AC612" i="1"/>
  <c r="AC548" i="1"/>
  <c r="AC795" i="1"/>
  <c r="AC30" i="1"/>
  <c r="AC806" i="1"/>
  <c r="AC628" i="1"/>
  <c r="AC784" i="1"/>
  <c r="AC840" i="1"/>
  <c r="AC878" i="1"/>
  <c r="AC817" i="1"/>
  <c r="AC377" i="1"/>
  <c r="AC594" i="1"/>
  <c r="AC757" i="1"/>
  <c r="AC461" i="1"/>
  <c r="AC474" i="1"/>
  <c r="AC642" i="1"/>
  <c r="AC723" i="1"/>
  <c r="AC338" i="1"/>
  <c r="AC540" i="1"/>
  <c r="AC543" i="1"/>
  <c r="AC541" i="1"/>
  <c r="AC861" i="1"/>
  <c r="AC234" i="1"/>
  <c r="AC972" i="1"/>
  <c r="AC118" i="1"/>
  <c r="AC494" i="1"/>
  <c r="AC500" i="1"/>
  <c r="AC503" i="1"/>
  <c r="AC364" i="1"/>
  <c r="AC207" i="1"/>
  <c r="AC228" i="1"/>
  <c r="AC185" i="1"/>
  <c r="AC584" i="1"/>
  <c r="AC232" i="1"/>
  <c r="AC606" i="1"/>
  <c r="AC308" i="1"/>
  <c r="AC45" i="1"/>
  <c r="AC785" i="1"/>
  <c r="AC852" i="1"/>
  <c r="AC897" i="1"/>
  <c r="AC507" i="1"/>
  <c r="AC277" i="1"/>
  <c r="AC288" i="1"/>
  <c r="AC416" i="1"/>
  <c r="AC650" i="1"/>
  <c r="AC498" i="1"/>
  <c r="AC605" i="1"/>
  <c r="AC309" i="1"/>
  <c r="AC445" i="1"/>
  <c r="AC423" i="1"/>
  <c r="AC898" i="1"/>
  <c r="AC742" i="1"/>
  <c r="AC1001" i="1"/>
  <c r="AC439" i="1"/>
  <c r="AC942" i="1"/>
  <c r="AC453" i="1"/>
  <c r="AC285" i="1"/>
  <c r="AC141" i="1"/>
  <c r="AC623" i="1"/>
  <c r="AC982" i="1"/>
  <c r="AC110" i="1"/>
  <c r="AC186" i="1"/>
  <c r="AC18" i="1"/>
  <c r="AC150" i="1"/>
  <c r="AC568" i="1"/>
  <c r="AC777" i="1"/>
  <c r="AC335" i="1"/>
  <c r="AC858" i="1"/>
  <c r="AC815" i="1"/>
  <c r="AC883" i="1"/>
  <c r="AC268" i="1"/>
  <c r="AC330" i="1"/>
  <c r="AC943" i="1"/>
  <c r="AC849" i="1"/>
  <c r="AC314" i="1"/>
  <c r="AC36" i="1"/>
  <c r="AC811" i="1"/>
  <c r="AC427" i="1"/>
  <c r="AC851" i="1"/>
  <c r="AC671" i="1"/>
  <c r="AC808" i="1"/>
  <c r="AC184" i="1"/>
  <c r="AC886" i="1"/>
  <c r="AC305" i="1"/>
  <c r="AC137" i="1"/>
  <c r="AC682" i="1"/>
  <c r="AC737" i="1"/>
  <c r="AC247" i="1"/>
  <c r="AC580" i="1"/>
  <c r="AC823" i="1"/>
  <c r="AC194" i="1"/>
  <c r="AC360" i="1"/>
  <c r="AC766" i="1"/>
  <c r="AC213" i="1"/>
  <c r="AC223" i="1"/>
  <c r="AC913" i="1"/>
  <c r="AC353" i="1"/>
  <c r="AC736" i="1"/>
  <c r="AC236" i="1"/>
  <c r="AC117" i="1"/>
  <c r="AC153" i="1"/>
  <c r="AC233" i="1"/>
  <c r="AC41" i="1"/>
  <c r="AC938" i="1"/>
  <c r="AC775" i="1"/>
  <c r="AC484" i="1"/>
  <c r="AC426" i="1"/>
  <c r="AC415" i="1"/>
  <c r="AC485" i="1"/>
  <c r="AC976" i="1"/>
  <c r="AC21" i="1"/>
  <c r="AC929" i="1"/>
  <c r="AC206" i="1"/>
  <c r="AC966" i="1"/>
  <c r="AC133" i="1"/>
  <c r="AC835" i="1"/>
  <c r="AC903" i="1"/>
  <c r="AC918" i="1"/>
  <c r="AC797" i="1"/>
  <c r="AC67" i="1"/>
  <c r="AC127" i="1"/>
  <c r="AC789" i="1"/>
  <c r="AC452" i="1"/>
  <c r="AC699" i="1"/>
  <c r="AC546" i="1"/>
  <c r="AC701" i="1"/>
  <c r="AC179" i="1"/>
  <c r="AC101" i="1"/>
  <c r="AC726" i="1"/>
  <c r="AC371" i="1"/>
  <c r="AC882" i="1"/>
  <c r="AC409" i="1"/>
  <c r="AC669" i="1"/>
  <c r="AC242" i="1"/>
  <c r="AC85" i="1"/>
  <c r="AC244" i="1"/>
  <c r="AC334" i="1"/>
  <c r="AC190" i="1"/>
  <c r="AC641" i="1"/>
  <c r="AC843" i="1"/>
  <c r="AC495" i="1"/>
  <c r="AC347" i="1"/>
  <c r="AC764" i="1"/>
  <c r="AC755" i="1"/>
  <c r="AC656" i="1"/>
  <c r="AC855" i="1"/>
  <c r="AC717" i="1"/>
  <c r="AC906" i="1"/>
  <c r="AC497" i="1"/>
  <c r="AC273" i="1"/>
  <c r="AC678" i="1"/>
  <c r="AC71" i="1"/>
  <c r="AC431" i="1"/>
  <c r="AC644" i="1"/>
  <c r="AC948" i="1"/>
  <c r="AC278" i="1"/>
  <c r="AC970" i="1"/>
  <c r="AC624" i="1"/>
  <c r="AC753" i="1"/>
  <c r="AC585" i="1"/>
  <c r="AC121" i="1"/>
  <c r="AC204" i="1"/>
  <c r="AC672" i="1"/>
  <c r="AC122" i="1"/>
  <c r="AC442" i="1"/>
  <c r="AC386" i="1"/>
  <c r="AC218" i="1"/>
  <c r="AC961" i="1"/>
  <c r="AC166" i="1"/>
  <c r="AC801" i="1"/>
  <c r="AC838" i="1"/>
  <c r="AC74" i="1"/>
  <c r="AC138" i="1"/>
  <c r="AC622" i="1"/>
  <c r="AC517" i="1"/>
  <c r="AC870" i="1"/>
  <c r="AC387" i="1"/>
  <c r="AC283" i="1"/>
  <c r="AC532" i="1"/>
  <c r="AC35" i="1"/>
  <c r="AC487" i="1"/>
  <c r="AC631" i="1"/>
  <c r="AC379" i="1"/>
  <c r="AC394" i="1"/>
  <c r="AC955" i="1"/>
  <c r="AC264" i="1"/>
  <c r="AC57" i="1"/>
  <c r="AC873" i="1"/>
  <c r="AC385" i="1"/>
  <c r="AC779" i="1"/>
  <c r="AC178" i="1"/>
  <c r="AC397" i="1"/>
  <c r="AC994" i="1"/>
  <c r="AC135" i="1"/>
  <c r="AC820" i="1"/>
  <c r="AC617" i="1"/>
  <c r="AC193" i="1"/>
  <c r="AC284" i="1"/>
  <c r="AC52" i="1"/>
  <c r="AC32" i="1"/>
  <c r="AC58" i="1"/>
  <c r="AC414" i="1"/>
  <c r="AC181" i="1"/>
  <c r="AC504" i="1"/>
  <c r="AC448" i="1"/>
  <c r="AC618" i="1"/>
  <c r="AC993" i="1"/>
  <c r="AC869" i="1"/>
  <c r="AC447" i="1"/>
  <c r="AC916" i="1"/>
  <c r="AC3" i="1"/>
  <c r="AC363" i="1"/>
  <c r="AC15" i="1"/>
  <c r="AC583" i="1"/>
  <c r="AC841" i="1"/>
  <c r="AC217" i="1"/>
  <c r="AC534" i="1"/>
  <c r="AC219" i="1"/>
  <c r="AC988" i="1"/>
  <c r="AC173" i="1"/>
  <c r="AC357" i="1"/>
  <c r="AC246" i="1"/>
  <c r="AC518" i="1"/>
  <c r="AC919" i="1"/>
  <c r="AC750" i="1"/>
  <c r="AC739" i="1"/>
  <c r="AC836" i="1"/>
  <c r="AC578" i="1"/>
  <c r="AC663" i="1"/>
  <c r="AC333" i="1"/>
  <c r="AC703" i="1"/>
  <c r="AC476" i="1"/>
  <c r="AC944" i="1"/>
  <c r="AC406" i="1"/>
  <c r="AC846" i="1"/>
  <c r="AC634" i="1"/>
  <c r="AC636" i="1"/>
  <c r="AC514" i="1"/>
  <c r="AC78" i="1"/>
  <c r="AC477" i="1"/>
  <c r="AC339" i="1"/>
  <c r="AC522" i="1"/>
  <c r="AC291" i="1"/>
  <c r="AC573" i="1"/>
  <c r="AC559" i="1"/>
  <c r="AC591" i="1"/>
  <c r="AC374" i="1"/>
  <c r="AC451" i="1"/>
  <c r="AC831" i="1"/>
  <c r="AC92" i="1"/>
  <c r="AC72" i="1"/>
  <c r="AC322" i="1"/>
  <c r="AC51" i="1"/>
  <c r="AC706" i="1"/>
  <c r="AC443" i="1"/>
  <c r="AC365" i="1"/>
  <c r="AC839" i="1"/>
  <c r="AC169" i="1"/>
  <c r="AC984" i="1"/>
  <c r="AC798" i="1"/>
  <c r="AC216" i="1"/>
  <c r="AC499" i="1"/>
  <c r="AC627" i="1"/>
  <c r="AC549" i="1"/>
  <c r="AC203" i="1"/>
  <c r="AC449" i="1"/>
  <c r="AC979" i="1"/>
  <c r="AC773" i="1"/>
  <c r="AC352" i="1"/>
  <c r="AC729" i="1"/>
  <c r="AC237" i="1"/>
  <c r="AC129" i="1"/>
  <c r="AC183" i="1"/>
  <c r="AC438" i="1"/>
  <c r="AC388" i="1"/>
  <c r="AC647" i="1"/>
  <c r="AC745" i="1"/>
  <c r="AC310" i="1"/>
  <c r="AC915" i="1"/>
  <c r="AC951" i="1"/>
  <c r="AC107" i="1"/>
  <c r="AC850" i="1"/>
  <c r="AC569" i="1"/>
  <c r="AC366" i="1"/>
  <c r="AC113" i="1"/>
  <c r="AC946" i="1"/>
  <c r="AC80" i="1"/>
  <c r="AC629" i="1"/>
  <c r="AC491" i="1"/>
  <c r="AC23" i="1"/>
  <c r="AC492" i="1"/>
  <c r="AC295" i="1"/>
  <c r="AC558" i="1"/>
  <c r="AC958" i="1"/>
  <c r="AC91" i="1"/>
  <c r="AC489" i="1"/>
  <c r="AC259" i="1"/>
  <c r="AC196" i="1"/>
  <c r="AC63" i="1"/>
  <c r="AC893" i="1"/>
  <c r="AC909" i="1"/>
  <c r="AC407" i="1"/>
  <c r="AC9" i="1"/>
  <c r="AC803" i="1"/>
  <c r="AC412" i="1"/>
  <c r="AC102" i="1"/>
  <c r="AC985" i="1"/>
  <c r="AC103" i="1"/>
  <c r="AC349" i="1"/>
  <c r="AC94" i="1"/>
  <c r="AC590" i="1"/>
  <c r="AC382" i="1"/>
  <c r="AC437" i="1"/>
  <c r="AC197" i="1"/>
  <c r="AC508" i="1"/>
  <c r="AC937" i="1"/>
  <c r="AC891" i="1"/>
  <c r="AC501" i="1"/>
  <c r="AC430" i="1"/>
  <c r="AC323" i="1"/>
  <c r="AC981" i="1"/>
  <c r="AC2" i="1"/>
  <c r="AC615" i="1"/>
  <c r="AC96" i="1"/>
  <c r="AC776" i="1"/>
  <c r="AC560" i="1"/>
  <c r="AC930" i="1"/>
  <c r="AC845" i="1"/>
  <c r="AC770" i="1"/>
  <c r="AC467" i="1"/>
  <c r="AC611" i="1"/>
  <c r="AC142" i="1"/>
  <c r="AC147" i="1"/>
  <c r="AC901" i="1"/>
  <c r="AC576" i="1"/>
  <c r="AC348" i="1"/>
  <c r="AC68" i="1"/>
  <c r="AC189" i="1"/>
  <c r="AC659" i="1"/>
  <c r="AC842" i="1"/>
  <c r="AC46" i="1"/>
  <c r="AC272" i="1"/>
  <c r="AC620" i="1"/>
  <c r="AC307" i="1"/>
  <c r="AC174" i="1"/>
  <c r="AC603" i="1"/>
  <c r="AC973" i="1"/>
  <c r="AC931" i="1"/>
  <c r="AC589" i="1"/>
  <c r="AC274" i="1"/>
  <c r="AC952" i="1"/>
  <c r="AC577" i="1"/>
  <c r="AC754" i="1"/>
  <c r="AC793" i="1"/>
  <c r="AC741" i="1"/>
  <c r="AC459" i="1"/>
  <c r="AC553" i="1"/>
  <c r="AC375" i="1"/>
  <c r="AC598" i="1"/>
  <c r="AC653" i="1"/>
  <c r="AC160" i="1"/>
  <c r="AC28" i="1"/>
  <c r="AC685" i="1"/>
  <c r="AC337" i="1"/>
  <c r="AC248" i="1"/>
  <c r="AC696" i="1"/>
  <c r="AC824" i="1"/>
  <c r="AC527" i="1"/>
  <c r="AC456" i="1"/>
  <c r="AC800" i="1"/>
  <c r="AC249" i="1"/>
  <c r="AC791" i="1"/>
  <c r="AC655" i="1"/>
  <c r="AC935" i="1"/>
  <c r="AC156" i="1"/>
  <c r="AC253" i="1"/>
  <c r="AC652" i="1"/>
  <c r="AC410" i="1"/>
  <c r="AC567" i="1"/>
  <c r="AC275" i="1"/>
  <c r="AC519" i="1"/>
  <c r="AC520" i="1"/>
  <c r="AC996" i="1"/>
  <c r="AC744" i="1"/>
  <c r="AC552" i="1"/>
  <c r="AC139" i="1"/>
  <c r="AC879" i="1"/>
  <c r="AC566" i="1"/>
  <c r="AC483" i="1"/>
  <c r="AC735" i="1"/>
  <c r="AC513" i="1"/>
  <c r="AC734" i="1"/>
  <c r="AC432" i="1"/>
  <c r="AC47" i="1"/>
  <c r="AC610" i="1"/>
  <c r="AC728" i="1"/>
  <c r="AC868" i="1"/>
  <c r="AC399" i="1"/>
  <c r="AC468" i="1"/>
  <c r="AC874" i="1"/>
  <c r="AC697" i="1"/>
  <c r="AC239" i="1"/>
  <c r="AC466" i="1"/>
  <c r="AC830" i="1"/>
  <c r="AC61" i="1"/>
  <c r="AC192" i="1"/>
  <c r="AC112" i="1"/>
  <c r="AC403" i="1"/>
  <c r="AC265" i="1"/>
  <c r="AC922" i="1"/>
  <c r="AC311" i="1"/>
  <c r="AC718" i="1"/>
  <c r="AC254" i="1"/>
  <c r="AC93" i="1"/>
  <c r="AC224" i="1"/>
  <c r="AC211" i="1"/>
  <c r="AC675" i="1"/>
  <c r="AC538" i="1"/>
  <c r="AC462" i="1"/>
  <c r="AC530" i="1"/>
  <c r="AC890" i="1"/>
  <c r="AC126" i="1"/>
  <c r="AC819" i="1"/>
  <c r="AC533" i="1"/>
  <c r="AC575" i="1"/>
  <c r="AC294" i="1"/>
  <c r="AC356" i="1"/>
  <c r="AC975" i="1"/>
  <c r="AC27" i="1"/>
  <c r="AC625" i="1"/>
  <c r="AC29" i="1"/>
  <c r="AC681" i="1"/>
  <c r="AC326" i="1"/>
  <c r="AC167" i="1"/>
  <c r="AC962" i="1"/>
  <c r="AC977" i="1"/>
  <c r="AC608" i="1"/>
  <c r="AC12" i="1"/>
  <c r="AC486" i="1"/>
  <c r="AC83" i="1"/>
  <c r="AC76" i="1"/>
  <c r="AC813" i="1"/>
  <c r="AC17" i="1"/>
  <c r="AC525" i="1"/>
  <c r="AC826" i="1"/>
  <c r="AC794" i="1"/>
  <c r="AC510" i="1"/>
  <c r="AC860" i="1"/>
  <c r="AC751" i="1"/>
  <c r="AC645" i="1"/>
  <c r="AC727" i="1"/>
  <c r="AC420" i="1"/>
  <c r="AC670" i="1"/>
  <c r="AC632" i="1"/>
  <c r="AC20" i="1"/>
  <c r="AC796" i="1"/>
  <c r="AC762" i="1"/>
  <c r="AC805" i="1"/>
  <c r="AC960" i="1"/>
  <c r="C5" i="2"/>
  <c r="C32" i="2"/>
  <c r="C13" i="2"/>
  <c r="C15" i="2"/>
  <c r="A28" i="2"/>
  <c r="C6" i="2"/>
  <c r="C14" i="2"/>
  <c r="B28" i="2"/>
  <c r="C7" i="2"/>
  <c r="C16" i="2" l="1"/>
  <c r="C8" i="2"/>
  <c r="K805" i="1"/>
  <c r="K20" i="1"/>
  <c r="K645" i="1"/>
  <c r="K813" i="1"/>
  <c r="K608" i="1"/>
  <c r="K962" i="1"/>
  <c r="K681" i="1"/>
  <c r="K294" i="1"/>
  <c r="K533" i="1"/>
  <c r="K819" i="1"/>
  <c r="K530" i="1"/>
  <c r="K211" i="1"/>
  <c r="K93" i="1"/>
  <c r="K311" i="1"/>
  <c r="K265" i="1"/>
  <c r="K403" i="1"/>
  <c r="K734" i="1"/>
  <c r="K879" i="1"/>
  <c r="K744" i="1"/>
  <c r="K520" i="1"/>
  <c r="K275" i="1"/>
  <c r="K652" i="1"/>
  <c r="K655" i="1"/>
  <c r="K249" i="1"/>
  <c r="K456" i="1"/>
  <c r="K824" i="1"/>
  <c r="K248" i="1"/>
  <c r="K28" i="1"/>
  <c r="K375" i="1"/>
  <c r="K459" i="1"/>
  <c r="K793" i="1"/>
  <c r="K754" i="1"/>
  <c r="K973" i="1"/>
  <c r="K307" i="1"/>
  <c r="K46" i="1"/>
  <c r="K842" i="1"/>
  <c r="K348" i="1"/>
  <c r="K467" i="1"/>
  <c r="K845" i="1"/>
  <c r="K96" i="1"/>
  <c r="K891" i="1"/>
  <c r="K412" i="1"/>
  <c r="K909" i="1"/>
  <c r="K893" i="1"/>
  <c r="K259" i="1"/>
  <c r="K492" i="1"/>
  <c r="K946" i="1"/>
  <c r="K569" i="1"/>
  <c r="K850" i="1"/>
  <c r="K183" i="1"/>
  <c r="K773" i="1"/>
  <c r="K216" i="1"/>
  <c r="Q216" i="1" s="1"/>
  <c r="S216" i="1" s="1"/>
  <c r="K169" i="1"/>
  <c r="K443" i="1"/>
  <c r="K706" i="1"/>
  <c r="K51" i="1"/>
  <c r="K72" i="1"/>
  <c r="K92" i="1"/>
  <c r="K374" i="1"/>
  <c r="K559" i="1"/>
  <c r="K339" i="1"/>
  <c r="K78" i="1"/>
  <c r="K636" i="1"/>
  <c r="K406" i="1"/>
  <c r="K476" i="1"/>
  <c r="K703" i="1"/>
  <c r="K333" i="1"/>
  <c r="K663" i="1"/>
  <c r="K518" i="1"/>
  <c r="K173" i="1"/>
  <c r="K988" i="1"/>
  <c r="K534" i="1"/>
  <c r="K841" i="1"/>
  <c r="K583" i="1"/>
  <c r="K3" i="1"/>
  <c r="K993" i="1"/>
  <c r="K448" i="1"/>
  <c r="K181" i="1"/>
  <c r="K284" i="1"/>
  <c r="K135" i="1"/>
  <c r="K385" i="1"/>
  <c r="K955" i="1"/>
  <c r="K387" i="1"/>
  <c r="K870" i="1"/>
  <c r="K138" i="1"/>
  <c r="K166" i="1"/>
  <c r="K442" i="1"/>
  <c r="K121" i="1"/>
  <c r="K753" i="1"/>
  <c r="K970" i="1"/>
  <c r="K906" i="1"/>
  <c r="K717" i="1"/>
  <c r="K656" i="1"/>
  <c r="K755" i="1"/>
  <c r="K764" i="1"/>
  <c r="K495" i="1"/>
  <c r="K334" i="1"/>
  <c r="K242" i="1"/>
  <c r="K701" i="1"/>
  <c r="K127" i="1"/>
  <c r="K133" i="1"/>
  <c r="K426" i="1"/>
  <c r="K775" i="1"/>
  <c r="K938" i="1"/>
  <c r="K117" i="1"/>
  <c r="K766" i="1"/>
  <c r="K682" i="1"/>
  <c r="K671" i="1"/>
  <c r="K851" i="1"/>
  <c r="K849" i="1"/>
  <c r="K943" i="1"/>
  <c r="Q943" i="1" s="1"/>
  <c r="S943" i="1" s="1"/>
  <c r="K330" i="1"/>
  <c r="K335" i="1"/>
  <c r="Q186" i="1"/>
  <c r="S186" i="1" s="1"/>
  <c r="K110" i="1"/>
  <c r="Q110" i="1" s="1"/>
  <c r="S110" i="1" s="1"/>
  <c r="K141" i="1"/>
  <c r="Q141" i="1" s="1"/>
  <c r="S141" i="1" s="1"/>
  <c r="K942" i="1"/>
  <c r="K439" i="1"/>
  <c r="Q439" i="1" s="1"/>
  <c r="S439" i="1" s="1"/>
  <c r="K309" i="1"/>
  <c r="Q309" i="1" s="1"/>
  <c r="S309" i="1" s="1"/>
  <c r="K605" i="1"/>
  <c r="K650" i="1"/>
  <c r="K852" i="1"/>
  <c r="K45" i="1"/>
  <c r="K308" i="1"/>
  <c r="K232" i="1"/>
  <c r="K723" i="1"/>
  <c r="K474" i="1"/>
  <c r="Q474" i="1" s="1"/>
  <c r="S474" i="1" s="1"/>
  <c r="K757" i="1"/>
  <c r="Q757" i="1" s="1"/>
  <c r="S757" i="1" s="1"/>
  <c r="K628" i="1"/>
  <c r="K806" i="1"/>
  <c r="Q30" i="1"/>
  <c r="S30" i="1" s="1"/>
  <c r="K795" i="1"/>
  <c r="Q795" i="1" s="1"/>
  <c r="S795" i="1" s="1"/>
  <c r="K856" i="1"/>
  <c r="K446" i="1"/>
  <c r="Q230" i="1"/>
  <c r="S230" i="1" s="1"/>
  <c r="K865" i="1"/>
  <c r="Q865" i="1" s="1"/>
  <c r="S865" i="1" s="1"/>
  <c r="K954" i="1"/>
  <c r="Q954" i="1" s="1"/>
  <c r="S954" i="1" s="1"/>
  <c r="K256" i="1"/>
  <c r="Q53" i="1"/>
  <c r="S53" i="1" s="1"/>
  <c r="K136" i="1"/>
  <c r="Q136" i="1" s="1"/>
  <c r="S136" i="1" s="1"/>
  <c r="K721" i="1"/>
  <c r="K619" i="1"/>
  <c r="K710" i="1"/>
  <c r="K299" i="1"/>
  <c r="K144" i="1"/>
  <c r="Q144" i="1" s="1"/>
  <c r="S144" i="1" s="1"/>
  <c r="K195" i="1"/>
  <c r="K297" i="1"/>
  <c r="Q297" i="1" s="1"/>
  <c r="S297" i="1" s="1"/>
  <c r="K177" i="1"/>
  <c r="Q177" i="1" s="1"/>
  <c r="S177" i="1" s="1"/>
  <c r="Q55" i="1"/>
  <c r="S55" i="1" s="1"/>
  <c r="Q318" i="1"/>
  <c r="S318" i="1" s="1"/>
  <c r="K547" i="1"/>
  <c r="K157" i="1"/>
  <c r="K733" i="1"/>
  <c r="Q733" i="1" s="1"/>
  <c r="S733" i="1" s="1"/>
  <c r="K279" i="1"/>
  <c r="K999" i="1"/>
  <c r="K317" i="1"/>
  <c r="Q317" i="1" s="1"/>
  <c r="S317" i="1" s="1"/>
  <c r="K411" i="1"/>
  <c r="Q411" i="1" s="1"/>
  <c r="S411" i="1" s="1"/>
  <c r="K767" i="1"/>
  <c r="Q767" i="1" s="1"/>
  <c r="S767" i="1" s="1"/>
  <c r="K458" i="1"/>
  <c r="K25" i="1"/>
  <c r="K926" i="1"/>
  <c r="K651" i="1"/>
  <c r="K756" i="1"/>
  <c r="K231" i="1"/>
  <c r="K563" i="1"/>
  <c r="Q563" i="1" s="1"/>
  <c r="S563" i="1" s="1"/>
  <c r="K316" i="1"/>
  <c r="K914" i="1"/>
  <c r="Q914" i="1" s="1"/>
  <c r="S914" i="1" s="1"/>
  <c r="K205" i="1"/>
  <c r="K643" i="1"/>
  <c r="K986" i="1"/>
  <c r="Q986" i="1" s="1"/>
  <c r="S986" i="1" s="1"/>
  <c r="K971" i="1"/>
  <c r="K630" i="1"/>
  <c r="K422" i="1"/>
  <c r="K111" i="1"/>
  <c r="K435" i="1"/>
  <c r="Q435" i="1" s="1"/>
  <c r="S435" i="1" s="1"/>
  <c r="K171" i="1"/>
  <c r="Q171" i="1" s="1"/>
  <c r="S171" i="1" s="1"/>
  <c r="K372" i="1"/>
  <c r="K788" i="1"/>
  <c r="Q788" i="1" s="1"/>
  <c r="S788" i="1" s="1"/>
  <c r="K425" i="1"/>
  <c r="Q425" i="1" s="1"/>
  <c r="S425" i="1" s="1"/>
  <c r="K269" i="1"/>
  <c r="K867" i="1"/>
  <c r="K899" i="1"/>
  <c r="K250" i="1"/>
  <c r="Q450" i="1"/>
  <c r="S450" i="1" s="1"/>
  <c r="K581" i="1"/>
  <c r="Q581" i="1" s="1"/>
  <c r="S581" i="1" s="1"/>
  <c r="K828" i="1"/>
  <c r="K895" i="1"/>
  <c r="K607" i="1"/>
  <c r="K419" i="1"/>
  <c r="K75" i="1"/>
  <c r="K978" i="1"/>
  <c r="K825" i="1"/>
  <c r="K821" i="1"/>
  <c r="K694" i="1"/>
  <c r="Q714" i="1"/>
  <c r="S714" i="1" s="1"/>
  <c r="K654" i="1"/>
  <c r="Q654" i="1" s="1"/>
  <c r="S654" i="1" s="1"/>
  <c r="K673" i="1"/>
  <c r="K725" i="1"/>
  <c r="Q60" i="1"/>
  <c r="S60" i="1" s="1"/>
  <c r="K792" i="1"/>
  <c r="Q124" i="1"/>
  <c r="S124" i="1" s="1"/>
  <c r="K488" i="1"/>
  <c r="K100" i="1"/>
  <c r="K829" i="1"/>
  <c r="K472" i="1"/>
  <c r="Q472" i="1" s="1"/>
  <c r="S472" i="1" s="1"/>
  <c r="K666" i="1"/>
  <c r="K440" i="1"/>
  <c r="Q440" i="1" s="1"/>
  <c r="S440" i="1" s="1"/>
  <c r="K345" i="1"/>
  <c r="Q345" i="1" s="1"/>
  <c r="S345" i="1" s="1"/>
  <c r="Q229" i="1"/>
  <c r="S229" i="1" s="1"/>
  <c r="K170" i="1"/>
  <c r="K455" i="1"/>
  <c r="K600" i="1"/>
  <c r="Q600" i="1" s="1"/>
  <c r="S600" i="1" s="1"/>
  <c r="K579" i="1"/>
  <c r="K601" i="1"/>
  <c r="K98" i="1"/>
  <c r="Q98" i="1" s="1"/>
  <c r="S98" i="1" s="1"/>
  <c r="K511" i="1"/>
  <c r="K738" i="1"/>
  <c r="Q172" i="1"/>
  <c r="S172" i="1" s="1"/>
  <c r="K336" i="1"/>
  <c r="K635" i="1"/>
  <c r="K998" i="1"/>
  <c r="Q524" i="1"/>
  <c r="S524" i="1" s="1"/>
  <c r="K282" i="1"/>
  <c r="Q282" i="1" s="1"/>
  <c r="S282" i="1" s="1"/>
  <c r="K19" i="1"/>
  <c r="Q19" i="1" s="1"/>
  <c r="S19" i="1" s="1"/>
  <c r="K528" i="1"/>
  <c r="K859" i="1"/>
  <c r="Q859" i="1" s="1"/>
  <c r="S859" i="1" s="1"/>
  <c r="Q161" i="1"/>
  <c r="S161" i="1" s="1"/>
  <c r="Q564" i="1"/>
  <c r="S564" i="1" s="1"/>
  <c r="K433" i="1"/>
  <c r="K109" i="1"/>
  <c r="K749" i="1"/>
  <c r="K286" i="1"/>
  <c r="Q286" i="1" s="1"/>
  <c r="S286" i="1" s="1"/>
  <c r="K469" i="1"/>
  <c r="K812" i="1"/>
  <c r="Q812" i="1" s="1"/>
  <c r="S812" i="1" s="1"/>
  <c r="K780" i="1"/>
  <c r="Q780" i="1" s="1"/>
  <c r="S780" i="1" s="1"/>
  <c r="K120" i="1"/>
  <c r="K925" i="1"/>
  <c r="K950" i="1"/>
  <c r="K932" i="1"/>
  <c r="K752" i="1"/>
  <c r="Q752" i="1" s="1"/>
  <c r="S752" i="1" s="1"/>
  <c r="K470" i="1"/>
  <c r="Q470" i="1" s="1"/>
  <c r="S470" i="1" s="1"/>
  <c r="Q351" i="1"/>
  <c r="S351" i="1" s="1"/>
  <c r="K77" i="1"/>
  <c r="K683" i="1"/>
  <c r="Q683" i="1" s="1"/>
  <c r="S683" i="1" s="1"/>
  <c r="K62" i="1"/>
  <c r="Q62" i="1" s="1"/>
  <c r="S62" i="1" s="1"/>
  <c r="K571" i="1"/>
  <c r="K866" i="1"/>
  <c r="K772" i="1"/>
  <c r="Q772" i="1" s="1"/>
  <c r="S772" i="1" s="1"/>
  <c r="K875" i="1"/>
  <c r="K542" i="1"/>
  <c r="K730" i="1"/>
  <c r="K496" i="1"/>
  <c r="Q496" i="1" s="1"/>
  <c r="S496" i="1" s="1"/>
  <c r="K398" i="1"/>
  <c r="K637" i="1"/>
  <c r="K262" i="1"/>
  <c r="Q262" i="1" s="1"/>
  <c r="S262" i="1" s="1"/>
  <c r="Q6" i="1"/>
  <c r="S6" i="1" s="1"/>
  <c r="Q885" i="1"/>
  <c r="S885" i="1" s="1"/>
  <c r="K222" i="1"/>
  <c r="K54" i="1"/>
  <c r="K280" i="1"/>
  <c r="K434" i="1"/>
  <c r="K300" i="1"/>
  <c r="Q713" i="1"/>
  <c r="S713" i="1" s="1"/>
  <c r="K84" i="1"/>
  <c r="K544" i="1"/>
  <c r="K816" i="1"/>
  <c r="K1000" i="1"/>
  <c r="K880" i="1"/>
  <c r="K383" i="1"/>
  <c r="Q383" i="1" s="1"/>
  <c r="S383" i="1" s="1"/>
  <c r="Q516" i="1"/>
  <c r="S516" i="1" s="1"/>
  <c r="K313" i="1"/>
  <c r="K460" i="1"/>
  <c r="K457" i="1"/>
  <c r="K921" i="1"/>
  <c r="K39" i="1"/>
  <c r="K260" i="1"/>
  <c r="K424" i="1"/>
  <c r="Q424" i="1" s="1"/>
  <c r="S424" i="1" s="1"/>
  <c r="K588" i="1"/>
  <c r="K384" i="1"/>
  <c r="K145" i="1"/>
  <c r="Q145" i="1" s="1"/>
  <c r="S145" i="1" s="1"/>
  <c r="K235" i="1"/>
  <c r="K957" i="1"/>
  <c r="Q70" i="1"/>
  <c r="S70" i="1" s="1"/>
  <c r="K555" i="1"/>
  <c r="K686" i="1"/>
  <c r="K923" i="1"/>
  <c r="Q923" i="1" s="1"/>
  <c r="S923" i="1" s="1"/>
  <c r="K667" i="1"/>
  <c r="K947" i="1"/>
  <c r="K359" i="1"/>
  <c r="Q359" i="1" s="1"/>
  <c r="S359" i="1" s="1"/>
  <c r="K983" i="1"/>
  <c r="K658" i="1"/>
  <c r="K554" i="1"/>
  <c r="Q554" i="1" s="1"/>
  <c r="S554" i="1" s="1"/>
  <c r="Q104" i="1"/>
  <c r="S104" i="1" s="1"/>
  <c r="K115" i="1"/>
  <c r="K621" i="1"/>
  <c r="Q621" i="1" s="1"/>
  <c r="S621" i="1" s="1"/>
  <c r="K677" i="1"/>
  <c r="Q677" i="1" s="1"/>
  <c r="S677" i="1" s="1"/>
  <c r="Q95" i="1"/>
  <c r="S95" i="1" s="1"/>
  <c r="Q49" i="1"/>
  <c r="S49" i="1" s="1"/>
  <c r="K945" i="1"/>
  <c r="K402" i="1"/>
  <c r="K490" i="1"/>
  <c r="Q490" i="1" s="1"/>
  <c r="S490" i="1" s="1"/>
  <c r="K50" i="1"/>
  <c r="K502" i="1"/>
  <c r="P762" i="1"/>
  <c r="L762" i="1"/>
  <c r="P796" i="1"/>
  <c r="L796" i="1"/>
  <c r="P632" i="1"/>
  <c r="L632" i="1"/>
  <c r="N632" i="1" s="1"/>
  <c r="P670" i="1"/>
  <c r="L670" i="1"/>
  <c r="O670" i="1" s="1"/>
  <c r="P420" i="1"/>
  <c r="L420" i="1"/>
  <c r="M420" i="1" s="1"/>
  <c r="P727" i="1"/>
  <c r="L727" i="1"/>
  <c r="O727" i="1" s="1"/>
  <c r="P751" i="1"/>
  <c r="L751" i="1"/>
  <c r="P860" i="1"/>
  <c r="L860" i="1"/>
  <c r="P510" i="1"/>
  <c r="L510" i="1"/>
  <c r="P794" i="1"/>
  <c r="L794" i="1"/>
  <c r="O794" i="1" s="1"/>
  <c r="P826" i="1"/>
  <c r="L826" i="1"/>
  <c r="N826" i="1" s="1"/>
  <c r="P17" i="1"/>
  <c r="L17" i="1"/>
  <c r="O17" i="1" s="1"/>
  <c r="P76" i="1"/>
  <c r="L76" i="1"/>
  <c r="M76" i="1" s="1"/>
  <c r="P486" i="1"/>
  <c r="L486" i="1"/>
  <c r="O486" i="1" s="1"/>
  <c r="P12" i="1"/>
  <c r="L12" i="1"/>
  <c r="M12" i="1" s="1"/>
  <c r="P977" i="1"/>
  <c r="L977" i="1"/>
  <c r="O977" i="1" s="1"/>
  <c r="P167" i="1"/>
  <c r="L167" i="1"/>
  <c r="M167" i="1" s="1"/>
  <c r="P326" i="1"/>
  <c r="L326" i="1"/>
  <c r="O326" i="1" s="1"/>
  <c r="P625" i="1"/>
  <c r="L625" i="1"/>
  <c r="P975" i="1"/>
  <c r="L975" i="1"/>
  <c r="P356" i="1"/>
  <c r="L356" i="1"/>
  <c r="M356" i="1" s="1"/>
  <c r="P575" i="1"/>
  <c r="L575" i="1"/>
  <c r="O575" i="1" s="1"/>
  <c r="P890" i="1"/>
  <c r="L890" i="1"/>
  <c r="M890" i="1" s="1"/>
  <c r="P462" i="1"/>
  <c r="L462" i="1"/>
  <c r="P538" i="1"/>
  <c r="L538" i="1"/>
  <c r="M538" i="1" s="1"/>
  <c r="P675" i="1"/>
  <c r="L675" i="1"/>
  <c r="O675" i="1" s="1"/>
  <c r="P254" i="1"/>
  <c r="L254" i="1"/>
  <c r="M254" i="1" s="1"/>
  <c r="P718" i="1"/>
  <c r="L718" i="1"/>
  <c r="O718" i="1" s="1"/>
  <c r="P922" i="1"/>
  <c r="L922" i="1"/>
  <c r="O922" i="1" s="1"/>
  <c r="P192" i="1"/>
  <c r="L192" i="1"/>
  <c r="O192" i="1" s="1"/>
  <c r="P61" i="1"/>
  <c r="L61" i="1"/>
  <c r="P830" i="1"/>
  <c r="L830" i="1"/>
  <c r="P466" i="1"/>
  <c r="L466" i="1"/>
  <c r="P239" i="1"/>
  <c r="L239" i="1"/>
  <c r="O239" i="1" s="1"/>
  <c r="P697" i="1"/>
  <c r="L697" i="1"/>
  <c r="M697" i="1" s="1"/>
  <c r="P874" i="1"/>
  <c r="L874" i="1"/>
  <c r="O874" i="1" s="1"/>
  <c r="P468" i="1"/>
  <c r="L468" i="1"/>
  <c r="M468" i="1" s="1"/>
  <c r="P399" i="1"/>
  <c r="L399" i="1"/>
  <c r="P868" i="1"/>
  <c r="L868" i="1"/>
  <c r="P728" i="1"/>
  <c r="L728" i="1"/>
  <c r="O728" i="1" s="1"/>
  <c r="P610" i="1"/>
  <c r="L610" i="1"/>
  <c r="P513" i="1"/>
  <c r="L513" i="1"/>
  <c r="M513" i="1" s="1"/>
  <c r="P735" i="1"/>
  <c r="L735" i="1"/>
  <c r="P483" i="1"/>
  <c r="L483" i="1"/>
  <c r="P566" i="1"/>
  <c r="L566" i="1"/>
  <c r="P139" i="1"/>
  <c r="L139" i="1"/>
  <c r="P552" i="1"/>
  <c r="L552" i="1"/>
  <c r="M552" i="1" s="1"/>
  <c r="P996" i="1"/>
  <c r="L996" i="1"/>
  <c r="P519" i="1"/>
  <c r="L519" i="1"/>
  <c r="M519" i="1" s="1"/>
  <c r="P567" i="1"/>
  <c r="L567" i="1"/>
  <c r="M567" i="1" s="1"/>
  <c r="P410" i="1"/>
  <c r="L410" i="1"/>
  <c r="M410" i="1" s="1"/>
  <c r="P253" i="1"/>
  <c r="L253" i="1"/>
  <c r="O253" i="1" s="1"/>
  <c r="P935" i="1"/>
  <c r="L935" i="1"/>
  <c r="O935" i="1" s="1"/>
  <c r="P791" i="1"/>
  <c r="L791" i="1"/>
  <c r="O791" i="1" s="1"/>
  <c r="P800" i="1"/>
  <c r="L800" i="1"/>
  <c r="P527" i="1"/>
  <c r="L527" i="1"/>
  <c r="P696" i="1"/>
  <c r="L696" i="1"/>
  <c r="M696" i="1" s="1"/>
  <c r="P337" i="1"/>
  <c r="L337" i="1"/>
  <c r="O337" i="1" s="1"/>
  <c r="P685" i="1"/>
  <c r="L685" i="1"/>
  <c r="M685" i="1" s="1"/>
  <c r="P160" i="1"/>
  <c r="L160" i="1"/>
  <c r="N160" i="1" s="1"/>
  <c r="P653" i="1"/>
  <c r="L653" i="1"/>
  <c r="M653" i="1" s="1"/>
  <c r="P598" i="1"/>
  <c r="L598" i="1"/>
  <c r="O598" i="1" s="1"/>
  <c r="P553" i="1"/>
  <c r="L553" i="1"/>
  <c r="P741" i="1"/>
  <c r="L741" i="1"/>
  <c r="O741" i="1" s="1"/>
  <c r="P952" i="1"/>
  <c r="L952" i="1"/>
  <c r="O952" i="1" s="1"/>
  <c r="P274" i="1"/>
  <c r="L274" i="1"/>
  <c r="O274" i="1" s="1"/>
  <c r="P589" i="1"/>
  <c r="L589" i="1"/>
  <c r="P931" i="1"/>
  <c r="L931" i="1"/>
  <c r="P603" i="1"/>
  <c r="L603" i="1"/>
  <c r="M603" i="1" s="1"/>
  <c r="P620" i="1"/>
  <c r="L620" i="1"/>
  <c r="O620" i="1" s="1"/>
  <c r="P272" i="1"/>
  <c r="L272" i="1"/>
  <c r="M272" i="1" s="1"/>
  <c r="P659" i="1"/>
  <c r="L659" i="1"/>
  <c r="P68" i="1"/>
  <c r="L68" i="1"/>
  <c r="M68" i="1" s="1"/>
  <c r="P576" i="1"/>
  <c r="L576" i="1"/>
  <c r="O576" i="1" s="1"/>
  <c r="P901" i="1"/>
  <c r="L901" i="1"/>
  <c r="M901" i="1" s="1"/>
  <c r="P147" i="1"/>
  <c r="L147" i="1"/>
  <c r="O147" i="1" s="1"/>
  <c r="P142" i="1"/>
  <c r="L142" i="1"/>
  <c r="O142" i="1" s="1"/>
  <c r="P611" i="1"/>
  <c r="L611" i="1"/>
  <c r="P770" i="1"/>
  <c r="L770" i="1"/>
  <c r="P930" i="1"/>
  <c r="L930" i="1"/>
  <c r="P560" i="1"/>
  <c r="L560" i="1"/>
  <c r="M560" i="1" s="1"/>
  <c r="P776" i="1"/>
  <c r="L776" i="1"/>
  <c r="P615" i="1"/>
  <c r="L615" i="1"/>
  <c r="M615" i="1" s="1"/>
  <c r="P2" i="1"/>
  <c r="L2" i="1"/>
  <c r="M2" i="1" s="1"/>
  <c r="P981" i="1"/>
  <c r="L981" i="1"/>
  <c r="M981" i="1" s="1"/>
  <c r="P323" i="1"/>
  <c r="L323" i="1"/>
  <c r="O323" i="1" s="1"/>
  <c r="P430" i="1"/>
  <c r="L430" i="1"/>
  <c r="M430" i="1" s="1"/>
  <c r="P501" i="1"/>
  <c r="L501" i="1"/>
  <c r="O501" i="1" s="1"/>
  <c r="P937" i="1"/>
  <c r="L937" i="1"/>
  <c r="N937" i="1" s="1"/>
  <c r="P508" i="1"/>
  <c r="L508" i="1"/>
  <c r="M508" i="1" s="1"/>
  <c r="P197" i="1"/>
  <c r="L197" i="1"/>
  <c r="P437" i="1"/>
  <c r="L437" i="1"/>
  <c r="P382" i="1"/>
  <c r="L382" i="1"/>
  <c r="M382" i="1" s="1"/>
  <c r="P590" i="1"/>
  <c r="L590" i="1"/>
  <c r="M590" i="1" s="1"/>
  <c r="P94" i="1"/>
  <c r="L94" i="1"/>
  <c r="N94" i="1" s="1"/>
  <c r="P349" i="1"/>
  <c r="L349" i="1"/>
  <c r="N349" i="1" s="1"/>
  <c r="P103" i="1"/>
  <c r="L103" i="1"/>
  <c r="M103" i="1" s="1"/>
  <c r="P985" i="1"/>
  <c r="L985" i="1"/>
  <c r="M985" i="1" s="1"/>
  <c r="P102" i="1"/>
  <c r="L102" i="1"/>
  <c r="M102" i="1" s="1"/>
  <c r="P803" i="1"/>
  <c r="L803" i="1"/>
  <c r="O803" i="1" s="1"/>
  <c r="P9" i="1"/>
  <c r="L9" i="1"/>
  <c r="N9" i="1" s="1"/>
  <c r="P407" i="1"/>
  <c r="L407" i="1"/>
  <c r="O407" i="1" s="1"/>
  <c r="P196" i="1"/>
  <c r="L196" i="1"/>
  <c r="P489" i="1"/>
  <c r="L489" i="1"/>
  <c r="P91" i="1"/>
  <c r="L91" i="1"/>
  <c r="M91" i="1" s="1"/>
  <c r="P958" i="1"/>
  <c r="L958" i="1"/>
  <c r="O958" i="1" s="1"/>
  <c r="P558" i="1"/>
  <c r="L558" i="1"/>
  <c r="M558" i="1" s="1"/>
  <c r="P295" i="1"/>
  <c r="L295" i="1"/>
  <c r="P491" i="1"/>
  <c r="L491" i="1"/>
  <c r="M491" i="1" s="1"/>
  <c r="P629" i="1"/>
  <c r="L629" i="1"/>
  <c r="O629" i="1" s="1"/>
  <c r="P366" i="1"/>
  <c r="L366" i="1"/>
  <c r="M366" i="1" s="1"/>
  <c r="P107" i="1"/>
  <c r="L107" i="1"/>
  <c r="O107" i="1" s="1"/>
  <c r="P951" i="1"/>
  <c r="L951" i="1"/>
  <c r="N951" i="1" s="1"/>
  <c r="P915" i="1"/>
  <c r="L915" i="1"/>
  <c r="O915" i="1" s="1"/>
  <c r="P310" i="1"/>
  <c r="L310" i="1"/>
  <c r="P745" i="1"/>
  <c r="L745" i="1"/>
  <c r="P647" i="1"/>
  <c r="L647" i="1"/>
  <c r="P129" i="1"/>
  <c r="L129" i="1"/>
  <c r="M129" i="1" s="1"/>
  <c r="P237" i="1"/>
  <c r="L237" i="1"/>
  <c r="P729" i="1"/>
  <c r="L729" i="1"/>
  <c r="P352" i="1"/>
  <c r="L352" i="1"/>
  <c r="M352" i="1" s="1"/>
  <c r="P979" i="1"/>
  <c r="L979" i="1"/>
  <c r="M979" i="1" s="1"/>
  <c r="P449" i="1"/>
  <c r="L449" i="1"/>
  <c r="N449" i="1" s="1"/>
  <c r="P203" i="1"/>
  <c r="L203" i="1"/>
  <c r="P549" i="1"/>
  <c r="L549" i="1"/>
  <c r="O549" i="1" s="1"/>
  <c r="P627" i="1"/>
  <c r="L627" i="1"/>
  <c r="P499" i="1"/>
  <c r="L499" i="1"/>
  <c r="P798" i="1"/>
  <c r="L798" i="1"/>
  <c r="P984" i="1"/>
  <c r="L984" i="1"/>
  <c r="M984" i="1" s="1"/>
  <c r="P839" i="1"/>
  <c r="L839" i="1"/>
  <c r="M839" i="1" s="1"/>
  <c r="P451" i="1"/>
  <c r="L451" i="1"/>
  <c r="M451" i="1" s="1"/>
  <c r="P591" i="1"/>
  <c r="L591" i="1"/>
  <c r="M591" i="1" s="1"/>
  <c r="P573" i="1"/>
  <c r="L573" i="1"/>
  <c r="P291" i="1"/>
  <c r="L291" i="1"/>
  <c r="P522" i="1"/>
  <c r="L522" i="1"/>
  <c r="M522" i="1" s="1"/>
  <c r="P477" i="1"/>
  <c r="L477" i="1"/>
  <c r="P634" i="1"/>
  <c r="L634" i="1"/>
  <c r="O634" i="1" s="1"/>
  <c r="P846" i="1"/>
  <c r="L846" i="1"/>
  <c r="M846" i="1" s="1"/>
  <c r="P944" i="1"/>
  <c r="L944" i="1"/>
  <c r="O944" i="1" s="1"/>
  <c r="P578" i="1"/>
  <c r="L578" i="1"/>
  <c r="P836" i="1"/>
  <c r="L836" i="1"/>
  <c r="M836" i="1" s="1"/>
  <c r="P739" i="1"/>
  <c r="L739" i="1"/>
  <c r="M739" i="1" s="1"/>
  <c r="P750" i="1"/>
  <c r="L750" i="1"/>
  <c r="P919" i="1"/>
  <c r="L919" i="1"/>
  <c r="P246" i="1"/>
  <c r="L246" i="1"/>
  <c r="M246" i="1" s="1"/>
  <c r="P357" i="1"/>
  <c r="L357" i="1"/>
  <c r="P217" i="1"/>
  <c r="L217" i="1"/>
  <c r="N217" i="1" s="1"/>
  <c r="P15" i="1"/>
  <c r="L15" i="1"/>
  <c r="P363" i="1"/>
  <c r="L363" i="1"/>
  <c r="N363" i="1" s="1"/>
  <c r="P916" i="1"/>
  <c r="L916" i="1"/>
  <c r="O916" i="1" s="1"/>
  <c r="P447" i="1"/>
  <c r="L447" i="1"/>
  <c r="O447" i="1" s="1"/>
  <c r="P869" i="1"/>
  <c r="L869" i="1"/>
  <c r="P618" i="1"/>
  <c r="L618" i="1"/>
  <c r="P504" i="1"/>
  <c r="L504" i="1"/>
  <c r="M504" i="1" s="1"/>
  <c r="P414" i="1"/>
  <c r="L414" i="1"/>
  <c r="M414" i="1" s="1"/>
  <c r="P32" i="1"/>
  <c r="L32" i="1"/>
  <c r="P52" i="1"/>
  <c r="L52" i="1"/>
  <c r="P193" i="1"/>
  <c r="L193" i="1"/>
  <c r="P617" i="1"/>
  <c r="L617" i="1"/>
  <c r="O617" i="1" s="1"/>
  <c r="P820" i="1"/>
  <c r="L820" i="1"/>
  <c r="P994" i="1"/>
  <c r="L994" i="1"/>
  <c r="O994" i="1" s="1"/>
  <c r="P397" i="1"/>
  <c r="L397" i="1"/>
  <c r="P873" i="1"/>
  <c r="L873" i="1"/>
  <c r="O873" i="1" s="1"/>
  <c r="P57" i="1"/>
  <c r="L57" i="1"/>
  <c r="P394" i="1"/>
  <c r="L394" i="1"/>
  <c r="P379" i="1"/>
  <c r="L379" i="1"/>
  <c r="M379" i="1" s="1"/>
  <c r="P631" i="1"/>
  <c r="L631" i="1"/>
  <c r="M631" i="1" s="1"/>
  <c r="P487" i="1"/>
  <c r="L487" i="1"/>
  <c r="P35" i="1"/>
  <c r="L35" i="1"/>
  <c r="P532" i="1"/>
  <c r="L532" i="1"/>
  <c r="P283" i="1"/>
  <c r="L283" i="1"/>
  <c r="N283" i="1" s="1"/>
  <c r="P517" i="1"/>
  <c r="L517" i="1"/>
  <c r="P622" i="1"/>
  <c r="L622" i="1"/>
  <c r="N622" i="1" s="1"/>
  <c r="P74" i="1"/>
  <c r="L74" i="1"/>
  <c r="O74" i="1" s="1"/>
  <c r="P838" i="1"/>
  <c r="L838" i="1"/>
  <c r="M838" i="1" s="1"/>
  <c r="P801" i="1"/>
  <c r="L801" i="1"/>
  <c r="P961" i="1"/>
  <c r="L961" i="1"/>
  <c r="M961" i="1" s="1"/>
  <c r="P218" i="1"/>
  <c r="L218" i="1"/>
  <c r="M218" i="1" s="1"/>
  <c r="P386" i="1"/>
  <c r="L386" i="1"/>
  <c r="P122" i="1"/>
  <c r="L122" i="1"/>
  <c r="O122" i="1" s="1"/>
  <c r="P672" i="1"/>
  <c r="L672" i="1"/>
  <c r="M672" i="1" s="1"/>
  <c r="P585" i="1"/>
  <c r="L585" i="1"/>
  <c r="P624" i="1"/>
  <c r="L624" i="1"/>
  <c r="N624" i="1" s="1"/>
  <c r="P278" i="1"/>
  <c r="L278" i="1"/>
  <c r="O278" i="1" s="1"/>
  <c r="P948" i="1"/>
  <c r="L948" i="1"/>
  <c r="P644" i="1"/>
  <c r="L644" i="1"/>
  <c r="O644" i="1" s="1"/>
  <c r="P431" i="1"/>
  <c r="L431" i="1"/>
  <c r="P678" i="1"/>
  <c r="L678" i="1"/>
  <c r="P273" i="1"/>
  <c r="L273" i="1"/>
  <c r="P497" i="1"/>
  <c r="L497" i="1"/>
  <c r="M497" i="1" s="1"/>
  <c r="P855" i="1"/>
  <c r="L855" i="1"/>
  <c r="M855" i="1" s="1"/>
  <c r="P347" i="1"/>
  <c r="L347" i="1"/>
  <c r="P843" i="1"/>
  <c r="L843" i="1"/>
  <c r="P641" i="1"/>
  <c r="L641" i="1"/>
  <c r="P190" i="1"/>
  <c r="L190" i="1"/>
  <c r="N190" i="1" s="1"/>
  <c r="P85" i="1"/>
  <c r="L85" i="1"/>
  <c r="P669" i="1"/>
  <c r="L669" i="1"/>
  <c r="M669" i="1" s="1"/>
  <c r="P409" i="1"/>
  <c r="L409" i="1"/>
  <c r="O409" i="1" s="1"/>
  <c r="P882" i="1"/>
  <c r="L882" i="1"/>
  <c r="M882" i="1" s="1"/>
  <c r="P726" i="1"/>
  <c r="L726" i="1"/>
  <c r="P179" i="1"/>
  <c r="L179" i="1"/>
  <c r="P546" i="1"/>
  <c r="L546" i="1"/>
  <c r="M546" i="1" s="1"/>
  <c r="P699" i="1"/>
  <c r="L699" i="1"/>
  <c r="M699" i="1" s="1"/>
  <c r="P452" i="1"/>
  <c r="L452" i="1"/>
  <c r="O452" i="1" s="1"/>
  <c r="P789" i="1"/>
  <c r="L789" i="1"/>
  <c r="M789" i="1" s="1"/>
  <c r="P67" i="1"/>
  <c r="L67" i="1"/>
  <c r="M67" i="1" s="1"/>
  <c r="P797" i="1"/>
  <c r="L797" i="1"/>
  <c r="N797" i="1" s="1"/>
  <c r="P918" i="1"/>
  <c r="L918" i="1"/>
  <c r="P903" i="1"/>
  <c r="L903" i="1"/>
  <c r="O903" i="1" s="1"/>
  <c r="P835" i="1"/>
  <c r="L835" i="1"/>
  <c r="O835" i="1" s="1"/>
  <c r="P966" i="1"/>
  <c r="L966" i="1"/>
  <c r="N966" i="1" s="1"/>
  <c r="P206" i="1"/>
  <c r="L206" i="1"/>
  <c r="P929" i="1"/>
  <c r="L929" i="1"/>
  <c r="M929" i="1" s="1"/>
  <c r="P21" i="1"/>
  <c r="L21" i="1"/>
  <c r="P976" i="1"/>
  <c r="L976" i="1"/>
  <c r="M976" i="1" s="1"/>
  <c r="P415" i="1"/>
  <c r="L415" i="1"/>
  <c r="N415" i="1" s="1"/>
  <c r="P484" i="1"/>
  <c r="L484" i="1"/>
  <c r="P41" i="1"/>
  <c r="L41" i="1"/>
  <c r="O41" i="1" s="1"/>
  <c r="P233" i="1"/>
  <c r="L233" i="1"/>
  <c r="N233" i="1" s="1"/>
  <c r="P236" i="1"/>
  <c r="L236" i="1"/>
  <c r="O236" i="1" s="1"/>
  <c r="P736" i="1"/>
  <c r="L736" i="1"/>
  <c r="M736" i="1" s="1"/>
  <c r="P353" i="1"/>
  <c r="L353" i="1"/>
  <c r="O353" i="1" s="1"/>
  <c r="P913" i="1"/>
  <c r="L913" i="1"/>
  <c r="M913" i="1" s="1"/>
  <c r="P223" i="1"/>
  <c r="L223" i="1"/>
  <c r="P213" i="1"/>
  <c r="L213" i="1"/>
  <c r="P823" i="1"/>
  <c r="L823" i="1"/>
  <c r="M823" i="1" s="1"/>
  <c r="P580" i="1"/>
  <c r="L580" i="1"/>
  <c r="M580" i="1" s="1"/>
  <c r="P247" i="1"/>
  <c r="L247" i="1"/>
  <c r="M247" i="1" s="1"/>
  <c r="P737" i="1"/>
  <c r="L737" i="1"/>
  <c r="P305" i="1"/>
  <c r="L305" i="1"/>
  <c r="P886" i="1"/>
  <c r="L886" i="1"/>
  <c r="N886" i="1" s="1"/>
  <c r="P184" i="1"/>
  <c r="L184" i="1"/>
  <c r="P808" i="1"/>
  <c r="L808" i="1"/>
  <c r="O808" i="1" s="1"/>
  <c r="P427" i="1"/>
  <c r="L427" i="1"/>
  <c r="O427" i="1" s="1"/>
  <c r="P811" i="1"/>
  <c r="L811" i="1"/>
  <c r="O811" i="1" s="1"/>
  <c r="P36" i="1"/>
  <c r="L36" i="1"/>
  <c r="P314" i="1"/>
  <c r="L314" i="1"/>
  <c r="M314" i="1" s="1"/>
  <c r="P268" i="1"/>
  <c r="L268" i="1"/>
  <c r="M268" i="1" s="1"/>
  <c r="P883" i="1"/>
  <c r="L883" i="1"/>
  <c r="M883" i="1" s="1"/>
  <c r="P815" i="1"/>
  <c r="L815" i="1"/>
  <c r="O815" i="1" s="1"/>
  <c r="P858" i="1"/>
  <c r="L858" i="1"/>
  <c r="M858" i="1" s="1"/>
  <c r="P777" i="1"/>
  <c r="L777" i="1"/>
  <c r="O777" i="1" s="1"/>
  <c r="P568" i="1"/>
  <c r="L568" i="1"/>
  <c r="N568" i="1" s="1"/>
  <c r="P150" i="1"/>
  <c r="L150" i="1"/>
  <c r="P18" i="1"/>
  <c r="L18" i="1"/>
  <c r="O18" i="1" s="1"/>
  <c r="P982" i="1"/>
  <c r="L982" i="1"/>
  <c r="P623" i="1"/>
  <c r="L623" i="1"/>
  <c r="P285" i="1"/>
  <c r="L285" i="1"/>
  <c r="P1001" i="1"/>
  <c r="L1001" i="1"/>
  <c r="P742" i="1"/>
  <c r="L742" i="1"/>
  <c r="M742" i="1" s="1"/>
  <c r="P898" i="1"/>
  <c r="L898" i="1"/>
  <c r="M898" i="1" s="1"/>
  <c r="P423" i="1"/>
  <c r="L423" i="1"/>
  <c r="M423" i="1" s="1"/>
  <c r="P445" i="1"/>
  <c r="L445" i="1"/>
  <c r="M445" i="1" s="1"/>
  <c r="P498" i="1"/>
  <c r="L498" i="1"/>
  <c r="P416" i="1"/>
  <c r="L416" i="1"/>
  <c r="N416" i="1" s="1"/>
  <c r="P288" i="1"/>
  <c r="L288" i="1"/>
  <c r="P277" i="1"/>
  <c r="L277" i="1"/>
  <c r="M277" i="1" s="1"/>
  <c r="P507" i="1"/>
  <c r="L507" i="1"/>
  <c r="P897" i="1"/>
  <c r="L897" i="1"/>
  <c r="O897" i="1" s="1"/>
  <c r="P785" i="1"/>
  <c r="L785" i="1"/>
  <c r="P606" i="1"/>
  <c r="L606" i="1"/>
  <c r="P185" i="1"/>
  <c r="L185" i="1"/>
  <c r="P228" i="1"/>
  <c r="L228" i="1"/>
  <c r="M228" i="1" s="1"/>
  <c r="P364" i="1"/>
  <c r="L364" i="1"/>
  <c r="O364" i="1" s="1"/>
  <c r="P503" i="1"/>
  <c r="L503" i="1"/>
  <c r="P500" i="1"/>
  <c r="L500" i="1"/>
  <c r="O500" i="1" s="1"/>
  <c r="P494" i="1"/>
  <c r="L494" i="1"/>
  <c r="N494" i="1" s="1"/>
  <c r="P972" i="1"/>
  <c r="L972" i="1"/>
  <c r="O972" i="1" s="1"/>
  <c r="P234" i="1"/>
  <c r="L234" i="1"/>
  <c r="P861" i="1"/>
  <c r="L861" i="1"/>
  <c r="O861" i="1" s="1"/>
  <c r="P541" i="1"/>
  <c r="L541" i="1"/>
  <c r="M541" i="1" s="1"/>
  <c r="P543" i="1"/>
  <c r="L543" i="1"/>
  <c r="P540" i="1"/>
  <c r="L540" i="1"/>
  <c r="P338" i="1"/>
  <c r="L338" i="1"/>
  <c r="M338" i="1" s="1"/>
  <c r="P642" i="1"/>
  <c r="L642" i="1"/>
  <c r="M642" i="1" s="1"/>
  <c r="P461" i="1"/>
  <c r="L461" i="1"/>
  <c r="P594" i="1"/>
  <c r="L594" i="1"/>
  <c r="M594" i="1" s="1"/>
  <c r="P377" i="1"/>
  <c r="L377" i="1"/>
  <c r="P817" i="1"/>
  <c r="L817" i="1"/>
  <c r="N817" i="1" s="1"/>
  <c r="P878" i="1"/>
  <c r="L878" i="1"/>
  <c r="P840" i="1"/>
  <c r="L840" i="1"/>
  <c r="P784" i="1"/>
  <c r="L784" i="1"/>
  <c r="N784" i="1" s="1"/>
  <c r="P548" i="1"/>
  <c r="L548" i="1"/>
  <c r="M548" i="1" s="1"/>
  <c r="P612" i="1"/>
  <c r="L612" i="1"/>
  <c r="P8" i="1"/>
  <c r="L8" i="1"/>
  <c r="M8" i="1" s="1"/>
  <c r="P257" i="1"/>
  <c r="L257" i="1"/>
  <c r="M257" i="1" s="1"/>
  <c r="P711" i="1"/>
  <c r="L711" i="1"/>
  <c r="M711" i="1" s="1"/>
  <c r="P689" i="1"/>
  <c r="L689" i="1"/>
  <c r="M689" i="1" s="1"/>
  <c r="P26" i="1"/>
  <c r="L26" i="1"/>
  <c r="M26" i="1" s="1"/>
  <c r="P515" i="1"/>
  <c r="L515" i="1"/>
  <c r="O515" i="1" s="1"/>
  <c r="P159" i="1"/>
  <c r="L159" i="1"/>
  <c r="P325" i="1"/>
  <c r="L325" i="1"/>
  <c r="P290" i="1"/>
  <c r="L290" i="1"/>
  <c r="O290" i="1" s="1"/>
  <c r="P599" i="1"/>
  <c r="L599" i="1"/>
  <c r="O599" i="1" s="1"/>
  <c r="P319" i="1"/>
  <c r="L319" i="1"/>
  <c r="O319" i="1" s="1"/>
  <c r="P315" i="1"/>
  <c r="L315" i="1"/>
  <c r="P408" i="1"/>
  <c r="L408" i="1"/>
  <c r="M408" i="1" s="1"/>
  <c r="P719" i="1"/>
  <c r="L719" i="1"/>
  <c r="P936" i="1"/>
  <c r="L936" i="1"/>
  <c r="M936" i="1" s="1"/>
  <c r="P149" i="1"/>
  <c r="L149" i="1"/>
  <c r="M149" i="1" s="1"/>
  <c r="P187" i="1"/>
  <c r="L187" i="1"/>
  <c r="P771" i="1"/>
  <c r="L771" i="1"/>
  <c r="P887" i="1"/>
  <c r="L887" i="1"/>
  <c r="N887" i="1" s="1"/>
  <c r="P482" i="1"/>
  <c r="L482" i="1"/>
  <c r="P974" i="1"/>
  <c r="L974" i="1"/>
  <c r="M974" i="1" s="1"/>
  <c r="P66" i="1"/>
  <c r="L66" i="1"/>
  <c r="O66" i="1" s="1"/>
  <c r="P562" i="1"/>
  <c r="L562" i="1"/>
  <c r="M562" i="1" s="1"/>
  <c r="P270" i="1"/>
  <c r="L270" i="1"/>
  <c r="P941" i="1"/>
  <c r="L941" i="1"/>
  <c r="M941" i="1" s="1"/>
  <c r="P676" i="1"/>
  <c r="L676" i="1"/>
  <c r="M676" i="1" s="1"/>
  <c r="P245" i="1"/>
  <c r="L245" i="1"/>
  <c r="M245" i="1" s="1"/>
  <c r="P148" i="1"/>
  <c r="L148" i="1"/>
  <c r="P722" i="1"/>
  <c r="L722" i="1"/>
  <c r="P695" i="1"/>
  <c r="L695" i="1"/>
  <c r="P556" i="1"/>
  <c r="L556" i="1"/>
  <c r="N556" i="1" s="1"/>
  <c r="P354" i="1"/>
  <c r="L354" i="1"/>
  <c r="O354" i="1" s="1"/>
  <c r="P226" i="1"/>
  <c r="L226" i="1"/>
  <c r="P493" i="1"/>
  <c r="L493" i="1"/>
  <c r="O493" i="1" s="1"/>
  <c r="P373" i="1"/>
  <c r="L373" i="1"/>
  <c r="M373" i="1" s="1"/>
  <c r="P391" i="1"/>
  <c r="L391" i="1"/>
  <c r="P436" i="1"/>
  <c r="L436" i="1"/>
  <c r="P863" i="1"/>
  <c r="L863" i="1"/>
  <c r="M863" i="1" s="1"/>
  <c r="P163" i="1"/>
  <c r="L163" i="1"/>
  <c r="M163" i="1" s="1"/>
  <c r="P646" i="1"/>
  <c r="L646" i="1"/>
  <c r="P768" i="1"/>
  <c r="L768" i="1"/>
  <c r="P327" i="1"/>
  <c r="L327" i="1"/>
  <c r="P367" i="1"/>
  <c r="L367" i="1"/>
  <c r="N367" i="1" s="1"/>
  <c r="P799" i="1"/>
  <c r="L799" i="1"/>
  <c r="O799" i="1" s="1"/>
  <c r="P378" i="1"/>
  <c r="L378" i="1"/>
  <c r="O378" i="1" s="1"/>
  <c r="P221" i="1"/>
  <c r="L221" i="1"/>
  <c r="N221" i="1" s="1"/>
  <c r="P833" i="1"/>
  <c r="L833" i="1"/>
  <c r="O833" i="1" s="1"/>
  <c r="P698" i="1"/>
  <c r="L698" i="1"/>
  <c r="P834" i="1"/>
  <c r="L834" i="1"/>
  <c r="P154" i="1"/>
  <c r="L154" i="1"/>
  <c r="M154" i="1" s="1"/>
  <c r="P370" i="1"/>
  <c r="L370" i="1"/>
  <c r="M370" i="1" s="1"/>
  <c r="P570" i="1"/>
  <c r="L570" i="1"/>
  <c r="P679" i="1"/>
  <c r="L679" i="1"/>
  <c r="M679" i="1" s="1"/>
  <c r="P535" i="1"/>
  <c r="L535" i="1"/>
  <c r="N535" i="1" s="1"/>
  <c r="P198" i="1"/>
  <c r="L198" i="1"/>
  <c r="N198" i="1" s="1"/>
  <c r="P716" i="1"/>
  <c r="L716" i="1"/>
  <c r="M716" i="1" s="1"/>
  <c r="P693" i="1"/>
  <c r="L693" i="1"/>
  <c r="O693" i="1" s="1"/>
  <c r="P648" i="1"/>
  <c r="L648" i="1"/>
  <c r="P761" i="1"/>
  <c r="L761" i="1"/>
  <c r="O761" i="1" s="1"/>
  <c r="P582" i="1"/>
  <c r="L582" i="1"/>
  <c r="O582" i="1" s="1"/>
  <c r="P10" i="1"/>
  <c r="L10" i="1"/>
  <c r="P454" i="1"/>
  <c r="L454" i="1"/>
  <c r="P38" i="1"/>
  <c r="L38" i="1"/>
  <c r="P99" i="1"/>
  <c r="L99" i="1"/>
  <c r="O99" i="1" s="1"/>
  <c r="P688" i="1"/>
  <c r="L688" i="1"/>
  <c r="M688" i="1" s="1"/>
  <c r="P287" i="1"/>
  <c r="L287" i="1"/>
  <c r="O287" i="1" s="1"/>
  <c r="P396" i="1"/>
  <c r="L396" i="1"/>
  <c r="P704" i="1"/>
  <c r="L704" i="1"/>
  <c r="P586" i="1"/>
  <c r="L586" i="1"/>
  <c r="O586" i="1" s="1"/>
  <c r="P328" i="1"/>
  <c r="L328" i="1"/>
  <c r="P306" i="1"/>
  <c r="L306" i="1"/>
  <c r="P810" i="1"/>
  <c r="L810" i="1"/>
  <c r="O810" i="1" s="1"/>
  <c r="P463" i="1"/>
  <c r="L463" i="1"/>
  <c r="O463" i="1" s="1"/>
  <c r="P358" i="1"/>
  <c r="L358" i="1"/>
  <c r="P832" i="1"/>
  <c r="L832" i="1"/>
  <c r="M832" i="1" s="1"/>
  <c r="P87" i="1"/>
  <c r="L87" i="1"/>
  <c r="M87" i="1" s="1"/>
  <c r="P595" i="1"/>
  <c r="L595" i="1"/>
  <c r="M595" i="1" s="1"/>
  <c r="P989" i="1"/>
  <c r="L989" i="1"/>
  <c r="P162" i="1"/>
  <c r="L162" i="1"/>
  <c r="O162" i="1" s="1"/>
  <c r="P995" i="1"/>
  <c r="L995" i="1"/>
  <c r="P33" i="1"/>
  <c r="L33" i="1"/>
  <c r="P479" i="1"/>
  <c r="L479" i="1"/>
  <c r="O479" i="1" s="1"/>
  <c r="P82" i="1"/>
  <c r="L82" i="1"/>
  <c r="O82" i="1" s="1"/>
  <c r="P596" i="1"/>
  <c r="L596" i="1"/>
  <c r="O596" i="1" s="1"/>
  <c r="P912" i="1"/>
  <c r="L912" i="1"/>
  <c r="P86" i="1"/>
  <c r="L86" i="1"/>
  <c r="P13" i="1"/>
  <c r="L13" i="1"/>
  <c r="P321" i="1"/>
  <c r="L321" i="1"/>
  <c r="M321" i="1" s="1"/>
  <c r="P164" i="1"/>
  <c r="L164" i="1"/>
  <c r="M164" i="1" s="1"/>
  <c r="P191" i="1"/>
  <c r="L191" i="1"/>
  <c r="O191" i="1" s="1"/>
  <c r="P660" i="1"/>
  <c r="L660" i="1"/>
  <c r="M660" i="1" s="1"/>
  <c r="P980" i="1"/>
  <c r="L980" i="1"/>
  <c r="O980" i="1" s="1"/>
  <c r="P209" i="1"/>
  <c r="L209" i="1"/>
  <c r="P202" i="1"/>
  <c r="L202" i="1"/>
  <c r="P551" i="1"/>
  <c r="L551" i="1"/>
  <c r="O551" i="1" s="1"/>
  <c r="P505" i="1"/>
  <c r="L505" i="1"/>
  <c r="N505" i="1" s="1"/>
  <c r="P956" i="1"/>
  <c r="L956" i="1"/>
  <c r="O956" i="1" s="1"/>
  <c r="P176" i="1"/>
  <c r="L176" i="1"/>
  <c r="M176" i="1" s="1"/>
  <c r="P146" i="1"/>
  <c r="L146" i="1"/>
  <c r="M146" i="1" s="1"/>
  <c r="P350" i="1"/>
  <c r="L350" i="1"/>
  <c r="N350" i="1" s="1"/>
  <c r="P894" i="1"/>
  <c r="L894" i="1"/>
  <c r="N894" i="1" s="1"/>
  <c r="P778" i="1"/>
  <c r="L778" i="1"/>
  <c r="P969" i="1"/>
  <c r="L969" i="1"/>
  <c r="P341" i="1"/>
  <c r="L341" i="1"/>
  <c r="O341" i="1" s="1"/>
  <c r="P5" i="1"/>
  <c r="L5" i="1"/>
  <c r="P853" i="1"/>
  <c r="L853" i="1"/>
  <c r="O853" i="1" s="1"/>
  <c r="P125" i="1"/>
  <c r="L125" i="1"/>
  <c r="O125" i="1" s="1"/>
  <c r="P225" i="1"/>
  <c r="L225" i="1"/>
  <c r="O225" i="1" s="1"/>
  <c r="P802" i="1"/>
  <c r="L802" i="1"/>
  <c r="P34" i="1"/>
  <c r="L34" i="1"/>
  <c r="M34" i="1" s="1"/>
  <c r="P220" i="1"/>
  <c r="L220" i="1"/>
  <c r="M220" i="1" s="1"/>
  <c r="P331" i="1"/>
  <c r="L331" i="1"/>
  <c r="N331" i="1" s="1"/>
  <c r="P765" i="1"/>
  <c r="L765" i="1"/>
  <c r="M765" i="1" s="1"/>
  <c r="P37" i="1"/>
  <c r="L37" i="1"/>
  <c r="O37" i="1" s="1"/>
  <c r="P854" i="1"/>
  <c r="L854" i="1"/>
  <c r="M854" i="1" s="1"/>
  <c r="P444" i="1"/>
  <c r="L444" i="1"/>
  <c r="O444" i="1" s="1"/>
  <c r="P465" i="1"/>
  <c r="L465" i="1"/>
  <c r="O465" i="1" s="1"/>
  <c r="P743" i="1"/>
  <c r="L743" i="1"/>
  <c r="P557" i="1"/>
  <c r="L557" i="1"/>
  <c r="P252" i="1"/>
  <c r="L252" i="1"/>
  <c r="M252" i="1" s="1"/>
  <c r="P964" i="1"/>
  <c r="L964" i="1"/>
  <c r="O964" i="1" s="1"/>
  <c r="P848" i="1"/>
  <c r="L848" i="1"/>
  <c r="M848" i="1" s="1"/>
  <c r="P168" i="1"/>
  <c r="L168" i="1"/>
  <c r="M168" i="1" s="1"/>
  <c r="P657" i="1"/>
  <c r="L657" i="1"/>
  <c r="O657" i="1" s="1"/>
  <c r="P572" i="1"/>
  <c r="L572" i="1"/>
  <c r="M572" i="1" s="1"/>
  <c r="P175" i="1"/>
  <c r="L175" i="1"/>
  <c r="O175" i="1" s="1"/>
  <c r="P123" i="1"/>
  <c r="L123" i="1"/>
  <c r="O123" i="1" s="1"/>
  <c r="P255" i="1"/>
  <c r="L255" i="1"/>
  <c r="O255" i="1" s="1"/>
  <c r="P786" i="1"/>
  <c r="L786" i="1"/>
  <c r="P709" i="1"/>
  <c r="L709" i="1"/>
  <c r="P827" i="1"/>
  <c r="L827" i="1"/>
  <c r="O827" i="1" s="1"/>
  <c r="P888" i="1"/>
  <c r="L888" i="1"/>
  <c r="O888" i="1" s="1"/>
  <c r="P705" i="1"/>
  <c r="L705" i="1"/>
  <c r="O705" i="1" s="1"/>
  <c r="P902" i="1"/>
  <c r="L902" i="1"/>
  <c r="M902" i="1" s="1"/>
  <c r="P787" i="1"/>
  <c r="L787" i="1"/>
  <c r="P593" i="1"/>
  <c r="L593" i="1"/>
  <c r="N593" i="1" s="1"/>
  <c r="P774" i="1"/>
  <c r="L774" i="1"/>
  <c r="M774" i="1" s="1"/>
  <c r="P441" i="1"/>
  <c r="L441" i="1"/>
  <c r="P905" i="1"/>
  <c r="L905" i="1"/>
  <c r="P381" i="1"/>
  <c r="L381" i="1"/>
  <c r="P165" i="1"/>
  <c r="L165" i="1"/>
  <c r="O165" i="1" s="1"/>
  <c r="P119" i="1"/>
  <c r="L119" i="1"/>
  <c r="P884" i="1"/>
  <c r="L884" i="1"/>
  <c r="P963" i="1"/>
  <c r="L963" i="1"/>
  <c r="N963" i="1" s="1"/>
  <c r="P684" i="1"/>
  <c r="L684" i="1"/>
  <c r="O684" i="1" s="1"/>
  <c r="P640" i="1"/>
  <c r="L640" i="1"/>
  <c r="P664" i="1"/>
  <c r="L664" i="1"/>
  <c r="M664" i="1" s="1"/>
  <c r="P740" i="1"/>
  <c r="L740" i="1"/>
  <c r="O740" i="1" s="1"/>
  <c r="P804" i="1"/>
  <c r="L804" i="1"/>
  <c r="M804" i="1" s="1"/>
  <c r="P911" i="1"/>
  <c r="L911" i="1"/>
  <c r="P405" i="1"/>
  <c r="L405" i="1"/>
  <c r="N405" i="1" s="1"/>
  <c r="P665" i="1"/>
  <c r="L665" i="1"/>
  <c r="P748" i="1"/>
  <c r="L748" i="1"/>
  <c r="P389" i="1"/>
  <c r="L389" i="1"/>
  <c r="O389" i="1" s="1"/>
  <c r="P276" i="1"/>
  <c r="L276" i="1"/>
  <c r="O276" i="1" s="1"/>
  <c r="P760" i="1"/>
  <c r="L760" i="1"/>
  <c r="M760" i="1" s="1"/>
  <c r="P783" i="1"/>
  <c r="L783" i="1"/>
  <c r="O783" i="1" s="1"/>
  <c r="P908" i="1"/>
  <c r="L908" i="1"/>
  <c r="M908" i="1" s="1"/>
  <c r="P602" i="1"/>
  <c r="L602" i="1"/>
  <c r="P429" i="1"/>
  <c r="L429" i="1"/>
  <c r="M429" i="1" s="1"/>
  <c r="P529" i="1"/>
  <c r="L529" i="1"/>
  <c r="M529" i="1" s="1"/>
  <c r="P539" i="1"/>
  <c r="L539" i="1"/>
  <c r="P152" i="1"/>
  <c r="L152" i="1"/>
  <c r="M152" i="1" s="1"/>
  <c r="P480" i="1"/>
  <c r="L480" i="1"/>
  <c r="P208" i="1"/>
  <c r="L208" i="1"/>
  <c r="M208" i="1" s="1"/>
  <c r="P992" i="1"/>
  <c r="L992" i="1"/>
  <c r="P809" i="1"/>
  <c r="L809" i="1"/>
  <c r="O809" i="1" s="1"/>
  <c r="P140" i="1"/>
  <c r="L140" i="1"/>
  <c r="O140" i="1" s="1"/>
  <c r="P14" i="1"/>
  <c r="L14" i="1"/>
  <c r="O14" i="1" s="1"/>
  <c r="P526" i="1"/>
  <c r="L526" i="1"/>
  <c r="M526" i="1" s="1"/>
  <c r="P896" i="1"/>
  <c r="L896" i="1"/>
  <c r="M896" i="1" s="1"/>
  <c r="P847" i="1"/>
  <c r="L847" i="1"/>
  <c r="N847" i="1" s="1"/>
  <c r="P22" i="1"/>
  <c r="L22" i="1"/>
  <c r="M22" i="1" s="1"/>
  <c r="P814" i="1"/>
  <c r="L814" i="1"/>
  <c r="P320" i="1"/>
  <c r="L320" i="1"/>
  <c r="P536" i="1"/>
  <c r="L536" i="1"/>
  <c r="O536" i="1" s="1"/>
  <c r="P471" i="1"/>
  <c r="L471" i="1"/>
  <c r="O471" i="1" s="1"/>
  <c r="P707" i="1"/>
  <c r="L707" i="1"/>
  <c r="O707" i="1" s="1"/>
  <c r="P182" i="1"/>
  <c r="L182" i="1"/>
  <c r="N182" i="1" s="1"/>
  <c r="P876" i="1"/>
  <c r="L876" i="1"/>
  <c r="O876" i="1" s="1"/>
  <c r="P731" i="1"/>
  <c r="L731" i="1"/>
  <c r="M731" i="1" s="1"/>
  <c r="P892" i="1"/>
  <c r="L892" i="1"/>
  <c r="M892" i="1" s="1"/>
  <c r="P296" i="1"/>
  <c r="L296" i="1"/>
  <c r="M296" i="1" s="1"/>
  <c r="P700" i="1"/>
  <c r="L700" i="1"/>
  <c r="N700" i="1" s="1"/>
  <c r="P413" i="1"/>
  <c r="L413" i="1"/>
  <c r="M413" i="1" s="1"/>
  <c r="P822" i="1"/>
  <c r="L822" i="1"/>
  <c r="O822" i="1" s="1"/>
  <c r="P210" i="1"/>
  <c r="L210" i="1"/>
  <c r="M210" i="1" s="1"/>
  <c r="P889" i="1"/>
  <c r="L889" i="1"/>
  <c r="O889" i="1" s="1"/>
  <c r="P692" i="1"/>
  <c r="L692" i="1"/>
  <c r="O692" i="1" s="1"/>
  <c r="P312" i="1"/>
  <c r="L312" i="1"/>
  <c r="P243" i="1"/>
  <c r="L243" i="1"/>
  <c r="P200" i="1"/>
  <c r="L200" i="1"/>
  <c r="O200" i="1" s="1"/>
  <c r="P837" i="1"/>
  <c r="L837" i="1"/>
  <c r="O837" i="1" s="1"/>
  <c r="P574" i="1"/>
  <c r="L574" i="1"/>
  <c r="N574" i="1" s="1"/>
  <c r="P924" i="1"/>
  <c r="L924" i="1"/>
  <c r="M924" i="1" s="1"/>
  <c r="P302" i="1"/>
  <c r="L302" i="1"/>
  <c r="O302" i="1" s="1"/>
  <c r="P881" i="1"/>
  <c r="L881" i="1"/>
  <c r="P638" i="1"/>
  <c r="L638" i="1"/>
  <c r="O638" i="1" s="1"/>
  <c r="P732" i="1"/>
  <c r="L732" i="1"/>
  <c r="O732" i="1" s="1"/>
  <c r="P97" i="1"/>
  <c r="L97" i="1"/>
  <c r="O97" i="1" s="1"/>
  <c r="P132" i="1"/>
  <c r="L132" i="1"/>
  <c r="P531" i="1"/>
  <c r="L531" i="1"/>
  <c r="P968" i="1"/>
  <c r="L968" i="1"/>
  <c r="O968" i="1" s="1"/>
  <c r="P724" i="1"/>
  <c r="L724" i="1"/>
  <c r="O724" i="1" s="1"/>
  <c r="P130" i="1"/>
  <c r="L130" i="1"/>
  <c r="O130" i="1" s="1"/>
  <c r="P404" i="1"/>
  <c r="L404" i="1"/>
  <c r="M404" i="1" s="1"/>
  <c r="P609" i="1"/>
  <c r="L609" i="1"/>
  <c r="P481" i="1"/>
  <c r="L481" i="1"/>
  <c r="N481" i="1" s="1"/>
  <c r="P428" i="1"/>
  <c r="L428" i="1"/>
  <c r="N428" i="1" s="1"/>
  <c r="P939" i="1"/>
  <c r="L939" i="1"/>
  <c r="P626" i="1"/>
  <c r="L626" i="1"/>
  <c r="M626" i="1" s="1"/>
  <c r="P48" i="1"/>
  <c r="L48" i="1"/>
  <c r="P862" i="1"/>
  <c r="L862" i="1"/>
  <c r="O862" i="1" s="1"/>
  <c r="P715" i="1"/>
  <c r="L715" i="1"/>
  <c r="P920" i="1"/>
  <c r="L920" i="1"/>
  <c r="P293" i="1"/>
  <c r="L293" i="1"/>
  <c r="M293" i="1" s="1"/>
  <c r="P928" i="1"/>
  <c r="L928" i="1"/>
  <c r="O928" i="1" s="1"/>
  <c r="P380" i="1"/>
  <c r="L380" i="1"/>
  <c r="P759" i="1"/>
  <c r="L759" i="1"/>
  <c r="M759" i="1" s="1"/>
  <c r="P537" i="1"/>
  <c r="L537" i="1"/>
  <c r="P240" i="1"/>
  <c r="L240" i="1"/>
  <c r="M240" i="1" s="1"/>
  <c r="P298" i="1"/>
  <c r="L298" i="1"/>
  <c r="P691" i="1"/>
  <c r="L691" i="1"/>
  <c r="P614" i="1"/>
  <c r="L614" i="1"/>
  <c r="P680" i="1"/>
  <c r="L680" i="1"/>
  <c r="P690" i="1"/>
  <c r="L690" i="1"/>
  <c r="O690" i="1" s="1"/>
  <c r="P900" i="1"/>
  <c r="L900" i="1"/>
  <c r="P747" i="1"/>
  <c r="L747" i="1"/>
  <c r="M747" i="1" s="1"/>
  <c r="P43" i="1"/>
  <c r="L43" i="1"/>
  <c r="O43" i="1" s="1"/>
  <c r="P11" i="1"/>
  <c r="L11" i="1"/>
  <c r="M11" i="1" s="1"/>
  <c r="P301" i="1"/>
  <c r="L301" i="1"/>
  <c r="P940" i="1"/>
  <c r="L940" i="1"/>
  <c r="N940" i="1" s="1"/>
  <c r="P400" i="1"/>
  <c r="L400" i="1"/>
  <c r="M400" i="1" s="1"/>
  <c r="P997" i="1"/>
  <c r="L997" i="1"/>
  <c r="P395" i="1"/>
  <c r="L395" i="1"/>
  <c r="M395" i="1" s="1"/>
  <c r="P933" i="1"/>
  <c r="L933" i="1"/>
  <c r="O933" i="1" s="1"/>
  <c r="P376" i="1"/>
  <c r="L376" i="1"/>
  <c r="P289" i="1"/>
  <c r="L289" i="1"/>
  <c r="P65" i="1"/>
  <c r="L65" i="1"/>
  <c r="O65" i="1" s="1"/>
  <c r="P227" i="1"/>
  <c r="L227" i="1"/>
  <c r="O227" i="1" s="1"/>
  <c r="P7" i="1"/>
  <c r="L7" i="1"/>
  <c r="O7" i="1" s="1"/>
  <c r="P927" i="1"/>
  <c r="L927" i="1"/>
  <c r="M927" i="1" s="1"/>
  <c r="P105" i="1"/>
  <c r="L105" i="1"/>
  <c r="M105" i="1" s="1"/>
  <c r="P763" i="1"/>
  <c r="L763" i="1"/>
  <c r="P16" i="1"/>
  <c r="L16" i="1"/>
  <c r="P746" i="1"/>
  <c r="L746" i="1"/>
  <c r="P361" i="1"/>
  <c r="L361" i="1"/>
  <c r="P401" i="1"/>
  <c r="L401" i="1"/>
  <c r="O401" i="1" s="1"/>
  <c r="P857" i="1"/>
  <c r="L857" i="1"/>
  <c r="P90" i="1"/>
  <c r="L90" i="1"/>
  <c r="O90" i="1" s="1"/>
  <c r="P369" i="1"/>
  <c r="L369" i="1"/>
  <c r="N369" i="1" s="1"/>
  <c r="P368" i="1"/>
  <c r="L368" i="1"/>
  <c r="P258" i="1"/>
  <c r="L258" i="1"/>
  <c r="P702" i="1"/>
  <c r="L702" i="1"/>
  <c r="M702" i="1" s="1"/>
  <c r="P390" i="1"/>
  <c r="L390" i="1"/>
  <c r="M390" i="1" s="1"/>
  <c r="P44" i="1"/>
  <c r="L44" i="1"/>
  <c r="N44" i="1" s="1"/>
  <c r="P523" i="1"/>
  <c r="L523" i="1"/>
  <c r="M523" i="1" s="1"/>
  <c r="P106" i="1"/>
  <c r="L106" i="1"/>
  <c r="O106" i="1" s="1"/>
  <c r="P649" i="1"/>
  <c r="L649" i="1"/>
  <c r="M649" i="1" s="1"/>
  <c r="P633" i="1"/>
  <c r="L633" i="1"/>
  <c r="O633" i="1" s="1"/>
  <c r="P587" i="1"/>
  <c r="L587" i="1"/>
  <c r="N587" i="1" s="1"/>
  <c r="P292" i="1"/>
  <c r="L292" i="1"/>
  <c r="O292" i="1" s="1"/>
  <c r="P864" i="1"/>
  <c r="L864" i="1"/>
  <c r="M864" i="1" s="1"/>
  <c r="P421" i="1"/>
  <c r="L421" i="1"/>
  <c r="P807" i="1"/>
  <c r="L807" i="1"/>
  <c r="O807" i="1" s="1"/>
  <c r="P965" i="1"/>
  <c r="L965" i="1"/>
  <c r="M965" i="1" s="1"/>
  <c r="P59" i="1"/>
  <c r="L59" i="1"/>
  <c r="M59" i="1" s="1"/>
  <c r="P392" i="1"/>
  <c r="L392" i="1"/>
  <c r="O392" i="1" s="1"/>
  <c r="P24" i="1"/>
  <c r="L24" i="1"/>
  <c r="M24" i="1" s="1"/>
  <c r="P128" i="1"/>
  <c r="L128" i="1"/>
  <c r="N128" i="1" s="1"/>
  <c r="P639" i="1"/>
  <c r="L639" i="1"/>
  <c r="M639" i="1" s="1"/>
  <c r="P616" i="1"/>
  <c r="L616" i="1"/>
  <c r="P910" i="1"/>
  <c r="L910" i="1"/>
  <c r="O910" i="1" s="1"/>
  <c r="P668" i="1"/>
  <c r="L668" i="1"/>
  <c r="P674" i="1"/>
  <c r="L674" i="1"/>
  <c r="P89" i="1"/>
  <c r="L89" i="1"/>
  <c r="P332" i="1"/>
  <c r="L332" i="1"/>
  <c r="O332" i="1" s="1"/>
  <c r="P73" i="1"/>
  <c r="L73" i="1"/>
  <c r="O73" i="1" s="1"/>
  <c r="P844" i="1"/>
  <c r="L844" i="1"/>
  <c r="O844" i="1" s="1"/>
  <c r="P362" i="1"/>
  <c r="L362" i="1"/>
  <c r="P355" i="1"/>
  <c r="L355" i="1"/>
  <c r="M355" i="1" s="1"/>
  <c r="P565" i="1"/>
  <c r="L565" i="1"/>
  <c r="O565" i="1" s="1"/>
  <c r="P917" i="1"/>
  <c r="L917" i="1"/>
  <c r="M917" i="1" s="1"/>
  <c r="P64" i="1"/>
  <c r="L64" i="1"/>
  <c r="O64" i="1" s="1"/>
  <c r="P478" i="1"/>
  <c r="L478" i="1"/>
  <c r="N478" i="1" s="1"/>
  <c r="P4" i="1"/>
  <c r="L4" i="1"/>
  <c r="O4" i="1" s="1"/>
  <c r="P512" i="1"/>
  <c r="L512" i="1"/>
  <c r="M512" i="1" s="1"/>
  <c r="P143" i="1"/>
  <c r="L143" i="1"/>
  <c r="P720" i="1"/>
  <c r="L720" i="1"/>
  <c r="O720" i="1" s="1"/>
  <c r="P201" i="1"/>
  <c r="L201" i="1"/>
  <c r="O201" i="1" s="1"/>
  <c r="P991" i="1"/>
  <c r="L991" i="1"/>
  <c r="N991" i="1" s="1"/>
  <c r="P340" i="1"/>
  <c r="L340" i="1"/>
  <c r="P40" i="1"/>
  <c r="L40" i="1"/>
  <c r="M40" i="1" s="1"/>
  <c r="P271" i="1"/>
  <c r="L271" i="1"/>
  <c r="O271" i="1" s="1"/>
  <c r="P266" i="1"/>
  <c r="L266" i="1"/>
  <c r="M266" i="1" s="1"/>
  <c r="P56" i="1"/>
  <c r="L56" i="1"/>
  <c r="P199" i="1"/>
  <c r="L199" i="1"/>
  <c r="O199" i="1" s="1"/>
  <c r="P990" i="1"/>
  <c r="L990" i="1"/>
  <c r="P158" i="1"/>
  <c r="L158" i="1"/>
  <c r="M158" i="1" s="1"/>
  <c r="P261" i="1"/>
  <c r="L261" i="1"/>
  <c r="P758" i="1"/>
  <c r="L758" i="1"/>
  <c r="O758" i="1" s="1"/>
  <c r="P712" i="1"/>
  <c r="L712" i="1"/>
  <c r="O712" i="1" s="1"/>
  <c r="P561" i="1"/>
  <c r="L561" i="1"/>
  <c r="M561" i="1" s="1"/>
  <c r="P521" i="1"/>
  <c r="L521" i="1"/>
  <c r="O521" i="1" s="1"/>
  <c r="P934" i="1"/>
  <c r="L934" i="1"/>
  <c r="P263" i="1"/>
  <c r="L263" i="1"/>
  <c r="P597" i="1"/>
  <c r="L597" i="1"/>
  <c r="P473" i="1"/>
  <c r="L473" i="1"/>
  <c r="O473" i="1" s="1"/>
  <c r="P155" i="1"/>
  <c r="L155" i="1"/>
  <c r="P782" i="1"/>
  <c r="L782" i="1"/>
  <c r="P108" i="1"/>
  <c r="L108" i="1"/>
  <c r="P545" i="1"/>
  <c r="L545" i="1"/>
  <c r="P904" i="1"/>
  <c r="L904" i="1"/>
  <c r="P592" i="1"/>
  <c r="L592" i="1"/>
  <c r="O592" i="1" s="1"/>
  <c r="P687" i="1"/>
  <c r="L687" i="1"/>
  <c r="O687" i="1" s="1"/>
  <c r="P418" i="1"/>
  <c r="L418" i="1"/>
  <c r="O418" i="1" s="1"/>
  <c r="P967" i="1"/>
  <c r="L967" i="1"/>
  <c r="M967" i="1" s="1"/>
  <c r="P475" i="1"/>
  <c r="L475" i="1"/>
  <c r="O475" i="1" s="1"/>
  <c r="P215" i="1"/>
  <c r="L215" i="1"/>
  <c r="N215" i="1" s="1"/>
  <c r="P661" i="1"/>
  <c r="L661" i="1"/>
  <c r="N661" i="1" s="1"/>
  <c r="P959" i="1"/>
  <c r="L959" i="1"/>
  <c r="P329" i="1"/>
  <c r="L329" i="1"/>
  <c r="P214" i="1"/>
  <c r="L214" i="1"/>
  <c r="O214" i="1" s="1"/>
  <c r="P781" i="1"/>
  <c r="L781" i="1"/>
  <c r="P281" i="1"/>
  <c r="L281" i="1"/>
  <c r="O281" i="1" s="1"/>
  <c r="P393" i="1"/>
  <c r="L393" i="1"/>
  <c r="P769" i="1"/>
  <c r="L769" i="1"/>
  <c r="O769" i="1" s="1"/>
  <c r="P134" i="1"/>
  <c r="L134" i="1"/>
  <c r="O134" i="1" s="1"/>
  <c r="P871" i="1"/>
  <c r="L871" i="1"/>
  <c r="M871" i="1" s="1"/>
  <c r="P877" i="1"/>
  <c r="L877" i="1"/>
  <c r="P708" i="1"/>
  <c r="L708" i="1"/>
  <c r="M708" i="1" s="1"/>
  <c r="P212" i="1"/>
  <c r="L212" i="1"/>
  <c r="M212" i="1" s="1"/>
  <c r="P613" i="1"/>
  <c r="L613" i="1"/>
  <c r="P506" i="1"/>
  <c r="L506" i="1"/>
  <c r="P88" i="1"/>
  <c r="L88" i="1"/>
  <c r="O88" i="1" s="1"/>
  <c r="P662" i="1"/>
  <c r="L662" i="1"/>
  <c r="P790" i="1"/>
  <c r="L790" i="1"/>
  <c r="P604" i="1"/>
  <c r="L604" i="1"/>
  <c r="M604" i="1" s="1"/>
  <c r="P550" i="1"/>
  <c r="L550" i="1"/>
  <c r="O550" i="1" s="1"/>
  <c r="P818" i="1"/>
  <c r="L818" i="1"/>
  <c r="P344" i="1"/>
  <c r="L344" i="1"/>
  <c r="M344" i="1" s="1"/>
  <c r="P464" i="1"/>
  <c r="L464" i="1"/>
  <c r="P251" i="1"/>
  <c r="L251" i="1"/>
  <c r="M251" i="1" s="1"/>
  <c r="P907" i="1"/>
  <c r="L907" i="1"/>
  <c r="P872" i="1"/>
  <c r="L872" i="1"/>
  <c r="P960" i="1"/>
  <c r="L960" i="1"/>
  <c r="M960" i="1" s="1"/>
  <c r="D20" i="1"/>
  <c r="D727" i="1"/>
  <c r="D645" i="1"/>
  <c r="D510" i="1"/>
  <c r="D794" i="1"/>
  <c r="D813" i="1"/>
  <c r="D486" i="1"/>
  <c r="D608" i="1"/>
  <c r="D167" i="1"/>
  <c r="D681" i="1"/>
  <c r="D975" i="1"/>
  <c r="D819" i="1"/>
  <c r="D538" i="1"/>
  <c r="D675" i="1"/>
  <c r="D311" i="1"/>
  <c r="D265" i="1"/>
  <c r="D403" i="1"/>
  <c r="D192" i="1"/>
  <c r="D61" i="1"/>
  <c r="D239" i="1"/>
  <c r="D697" i="1"/>
  <c r="D468" i="1"/>
  <c r="D399" i="1"/>
  <c r="D735" i="1"/>
  <c r="D483" i="1"/>
  <c r="D552" i="1"/>
  <c r="D520" i="1"/>
  <c r="D567" i="1"/>
  <c r="D652" i="1"/>
  <c r="D249" i="1"/>
  <c r="D824" i="1"/>
  <c r="D337" i="1"/>
  <c r="D685" i="1"/>
  <c r="D653" i="1"/>
  <c r="D598" i="1"/>
  <c r="D375" i="1"/>
  <c r="D459" i="1"/>
  <c r="D952" i="1"/>
  <c r="D659" i="1"/>
  <c r="D576" i="1"/>
  <c r="D147" i="1"/>
  <c r="D467" i="1"/>
  <c r="D845" i="1"/>
  <c r="D930" i="1"/>
  <c r="D560" i="1"/>
  <c r="D776" i="1"/>
  <c r="D96" i="1"/>
  <c r="D197" i="1"/>
  <c r="D437" i="1"/>
  <c r="D382" i="1"/>
  <c r="D590" i="1"/>
  <c r="D94" i="1"/>
  <c r="D102" i="1"/>
  <c r="D9" i="1"/>
  <c r="D909" i="1"/>
  <c r="D196" i="1"/>
  <c r="D958" i="1"/>
  <c r="D491" i="1"/>
  <c r="D629" i="1"/>
  <c r="D946" i="1"/>
  <c r="D569" i="1"/>
  <c r="D107" i="1"/>
  <c r="D647" i="1"/>
  <c r="D183" i="1"/>
  <c r="D129" i="1"/>
  <c r="D352" i="1"/>
  <c r="D773" i="1"/>
  <c r="D979" i="1"/>
  <c r="D549" i="1"/>
  <c r="D627" i="1"/>
  <c r="D499" i="1"/>
  <c r="D216" i="1"/>
  <c r="D798" i="1"/>
  <c r="D984" i="1"/>
  <c r="D706" i="1"/>
  <c r="D72" i="1"/>
  <c r="D92" i="1"/>
  <c r="D374" i="1"/>
  <c r="D591" i="1"/>
  <c r="D559" i="1"/>
  <c r="D573" i="1"/>
  <c r="D339" i="1"/>
  <c r="D477" i="1"/>
  <c r="D476" i="1"/>
  <c r="D333" i="1"/>
  <c r="D836" i="1"/>
  <c r="D739" i="1"/>
  <c r="D750" i="1"/>
  <c r="D246" i="1"/>
  <c r="D534" i="1"/>
  <c r="D3" i="1"/>
  <c r="D916" i="1"/>
  <c r="D447" i="1"/>
  <c r="D869" i="1"/>
  <c r="D993" i="1"/>
  <c r="D414" i="1"/>
  <c r="D284" i="1"/>
  <c r="D617" i="1"/>
  <c r="D820" i="1"/>
  <c r="D994" i="1"/>
  <c r="D873" i="1"/>
  <c r="D57" i="1"/>
  <c r="D379" i="1"/>
  <c r="D631" i="1"/>
  <c r="D487" i="1"/>
  <c r="D532" i="1"/>
  <c r="D870" i="1"/>
  <c r="D622" i="1"/>
  <c r="D138" i="1"/>
  <c r="D838" i="1"/>
  <c r="D166" i="1"/>
  <c r="D961" i="1"/>
  <c r="D218" i="1"/>
  <c r="D442" i="1"/>
  <c r="D122" i="1"/>
  <c r="D672" i="1"/>
  <c r="D585" i="1"/>
  <c r="D753" i="1"/>
  <c r="D278" i="1"/>
  <c r="D273" i="1"/>
  <c r="D906" i="1"/>
  <c r="D656" i="1"/>
  <c r="D495" i="1"/>
  <c r="D641" i="1"/>
  <c r="D334" i="1"/>
  <c r="D85" i="1"/>
  <c r="D242" i="1"/>
  <c r="D409" i="1"/>
  <c r="D701" i="1"/>
  <c r="D452" i="1"/>
  <c r="D127" i="1"/>
  <c r="D67" i="1"/>
  <c r="D797" i="1"/>
  <c r="D903" i="1"/>
  <c r="D133" i="1"/>
  <c r="D206" i="1"/>
  <c r="D21" i="1"/>
  <c r="D484" i="1"/>
  <c r="D775" i="1"/>
  <c r="D41" i="1"/>
  <c r="D236" i="1"/>
  <c r="D913" i="1"/>
  <c r="D247" i="1"/>
  <c r="D682" i="1"/>
  <c r="D305" i="1"/>
  <c r="D427" i="1"/>
  <c r="D36" i="1"/>
  <c r="D849" i="1"/>
  <c r="I330" i="1"/>
  <c r="E330" i="1"/>
  <c r="G330" i="1" s="1"/>
  <c r="I805" i="1"/>
  <c r="I762" i="1"/>
  <c r="I796" i="1"/>
  <c r="I632" i="1"/>
  <c r="I670" i="1"/>
  <c r="I420" i="1"/>
  <c r="I751" i="1"/>
  <c r="I860" i="1"/>
  <c r="I826" i="1"/>
  <c r="I76" i="1"/>
  <c r="I83" i="1"/>
  <c r="I12" i="1"/>
  <c r="I977" i="1"/>
  <c r="I962" i="1"/>
  <c r="I326" i="1"/>
  <c r="I625" i="1"/>
  <c r="I356" i="1"/>
  <c r="I294" i="1"/>
  <c r="I575" i="1"/>
  <c r="I533" i="1"/>
  <c r="I890" i="1"/>
  <c r="I530" i="1"/>
  <c r="I462" i="1"/>
  <c r="I211" i="1"/>
  <c r="I224" i="1"/>
  <c r="I93" i="1"/>
  <c r="I254" i="1"/>
  <c r="I718" i="1"/>
  <c r="I922" i="1"/>
  <c r="I830" i="1"/>
  <c r="I466" i="1"/>
  <c r="I874" i="1"/>
  <c r="I868" i="1"/>
  <c r="I728" i="1"/>
  <c r="I610" i="1"/>
  <c r="I47" i="1"/>
  <c r="I432" i="1"/>
  <c r="I734" i="1"/>
  <c r="I513" i="1"/>
  <c r="I566" i="1"/>
  <c r="I879" i="1"/>
  <c r="I139" i="1"/>
  <c r="I744" i="1"/>
  <c r="I996" i="1"/>
  <c r="I519" i="1"/>
  <c r="I275" i="1"/>
  <c r="I410" i="1"/>
  <c r="I253" i="1"/>
  <c r="I935" i="1"/>
  <c r="I655" i="1"/>
  <c r="I791" i="1"/>
  <c r="I800" i="1"/>
  <c r="I456" i="1"/>
  <c r="I527" i="1"/>
  <c r="I696" i="1"/>
  <c r="I248" i="1"/>
  <c r="I28" i="1"/>
  <c r="I160" i="1"/>
  <c r="I553" i="1"/>
  <c r="I741" i="1"/>
  <c r="I793" i="1"/>
  <c r="I754" i="1"/>
  <c r="I274" i="1"/>
  <c r="I589" i="1"/>
  <c r="I931" i="1"/>
  <c r="I973" i="1"/>
  <c r="I603" i="1"/>
  <c r="I307" i="1"/>
  <c r="I620" i="1"/>
  <c r="I272" i="1"/>
  <c r="I46" i="1"/>
  <c r="I842" i="1"/>
  <c r="I189" i="1"/>
  <c r="I68" i="1"/>
  <c r="I348" i="1"/>
  <c r="I901" i="1"/>
  <c r="I142" i="1"/>
  <c r="I611" i="1"/>
  <c r="I770" i="1"/>
  <c r="I615" i="1"/>
  <c r="I2" i="1"/>
  <c r="I981" i="1"/>
  <c r="I323" i="1"/>
  <c r="I430" i="1"/>
  <c r="I501" i="1"/>
  <c r="I891" i="1"/>
  <c r="I937" i="1"/>
  <c r="I508" i="1"/>
  <c r="I349" i="1"/>
  <c r="I103" i="1"/>
  <c r="I985" i="1"/>
  <c r="I412" i="1"/>
  <c r="I803" i="1"/>
  <c r="I407" i="1"/>
  <c r="I893" i="1"/>
  <c r="I63" i="1"/>
  <c r="I259" i="1"/>
  <c r="I489" i="1"/>
  <c r="I91" i="1"/>
  <c r="I558" i="1"/>
  <c r="I295" i="1"/>
  <c r="I492" i="1"/>
  <c r="I80" i="1"/>
  <c r="I366" i="1"/>
  <c r="I850" i="1"/>
  <c r="I951" i="1"/>
  <c r="I915" i="1"/>
  <c r="I310" i="1"/>
  <c r="I745" i="1"/>
  <c r="I388" i="1"/>
  <c r="I237" i="1"/>
  <c r="I729" i="1"/>
  <c r="I449" i="1"/>
  <c r="I203" i="1"/>
  <c r="I169" i="1"/>
  <c r="I839" i="1"/>
  <c r="I365" i="1"/>
  <c r="I443" i="1"/>
  <c r="I51" i="1"/>
  <c r="I322" i="1"/>
  <c r="I451" i="1"/>
  <c r="I291" i="1"/>
  <c r="I522" i="1"/>
  <c r="I78" i="1"/>
  <c r="I514" i="1"/>
  <c r="I636" i="1"/>
  <c r="I634" i="1"/>
  <c r="I846" i="1"/>
  <c r="I406" i="1"/>
  <c r="I944" i="1"/>
  <c r="I703" i="1"/>
  <c r="I663" i="1"/>
  <c r="I578" i="1"/>
  <c r="I919" i="1"/>
  <c r="I518" i="1"/>
  <c r="I357" i="1"/>
  <c r="I173" i="1"/>
  <c r="I988" i="1"/>
  <c r="I219" i="1"/>
  <c r="I217" i="1"/>
  <c r="I841" i="1"/>
  <c r="I583" i="1"/>
  <c r="I15" i="1"/>
  <c r="I363" i="1"/>
  <c r="I618" i="1"/>
  <c r="I448" i="1"/>
  <c r="I504" i="1"/>
  <c r="I181" i="1"/>
  <c r="I58" i="1"/>
  <c r="I32" i="1"/>
  <c r="I52" i="1"/>
  <c r="I193" i="1"/>
  <c r="I135" i="1"/>
  <c r="I397" i="1"/>
  <c r="I779" i="1"/>
  <c r="I385" i="1"/>
  <c r="I264" i="1"/>
  <c r="I955" i="1"/>
  <c r="I394" i="1"/>
  <c r="I35" i="1"/>
  <c r="I283" i="1"/>
  <c r="I387" i="1"/>
  <c r="I517" i="1"/>
  <c r="I74" i="1"/>
  <c r="I801" i="1"/>
  <c r="I386" i="1"/>
  <c r="I121" i="1"/>
  <c r="I624" i="1"/>
  <c r="I970" i="1"/>
  <c r="I948" i="1"/>
  <c r="I644" i="1"/>
  <c r="I431" i="1"/>
  <c r="I678" i="1"/>
  <c r="I497" i="1"/>
  <c r="I717" i="1"/>
  <c r="I855" i="1"/>
  <c r="I755" i="1"/>
  <c r="I764" i="1"/>
  <c r="I347" i="1"/>
  <c r="I843" i="1"/>
  <c r="I190" i="1"/>
  <c r="I244" i="1"/>
  <c r="I669" i="1"/>
  <c r="I882" i="1"/>
  <c r="I726" i="1"/>
  <c r="I101" i="1"/>
  <c r="I179" i="1"/>
  <c r="I546" i="1"/>
  <c r="I699" i="1"/>
  <c r="I789" i="1"/>
  <c r="I918" i="1"/>
  <c r="I835" i="1"/>
  <c r="I966" i="1"/>
  <c r="I929" i="1"/>
  <c r="I976" i="1"/>
  <c r="I485" i="1"/>
  <c r="I415" i="1"/>
  <c r="I426" i="1"/>
  <c r="I938" i="1"/>
  <c r="I233" i="1"/>
  <c r="I117" i="1"/>
  <c r="I736" i="1"/>
  <c r="I353" i="1"/>
  <c r="I223" i="1"/>
  <c r="I213" i="1"/>
  <c r="I766" i="1"/>
  <c r="I823" i="1"/>
  <c r="I580" i="1"/>
  <c r="I737" i="1"/>
  <c r="I137" i="1"/>
  <c r="I886" i="1"/>
  <c r="I184" i="1"/>
  <c r="I808" i="1"/>
  <c r="I671" i="1"/>
  <c r="I851" i="1"/>
  <c r="I811" i="1"/>
  <c r="I314" i="1"/>
  <c r="I883" i="1"/>
  <c r="I815" i="1"/>
  <c r="I335" i="1"/>
  <c r="I777" i="1"/>
  <c r="I150" i="1"/>
  <c r="I623" i="1"/>
  <c r="I453" i="1"/>
  <c r="I942" i="1"/>
  <c r="I742" i="1"/>
  <c r="I898" i="1"/>
  <c r="I423" i="1"/>
  <c r="I445" i="1"/>
  <c r="I605" i="1"/>
  <c r="I498" i="1"/>
  <c r="I650" i="1"/>
  <c r="I416" i="1"/>
  <c r="I277" i="1"/>
  <c r="I507" i="1"/>
  <c r="I852" i="1"/>
  <c r="I785" i="1"/>
  <c r="I45" i="1"/>
  <c r="I308" i="1"/>
  <c r="I232" i="1"/>
  <c r="I584" i="1"/>
  <c r="I185" i="1"/>
  <c r="I228" i="1"/>
  <c r="I207" i="1"/>
  <c r="I364" i="1"/>
  <c r="I503" i="1"/>
  <c r="I118" i="1"/>
  <c r="I234" i="1"/>
  <c r="I861" i="1"/>
  <c r="I541" i="1"/>
  <c r="I540" i="1"/>
  <c r="I723" i="1"/>
  <c r="I642" i="1"/>
  <c r="I461" i="1"/>
  <c r="I377" i="1"/>
  <c r="I628" i="1"/>
  <c r="I806" i="1"/>
  <c r="I612" i="1"/>
  <c r="I856" i="1"/>
  <c r="I8" i="1"/>
  <c r="I446" i="1"/>
  <c r="I257" i="1"/>
  <c r="I711" i="1"/>
  <c r="I515" i="1"/>
  <c r="I159" i="1"/>
  <c r="I290" i="1"/>
  <c r="I599" i="1"/>
  <c r="I319" i="1"/>
  <c r="I719" i="1"/>
  <c r="I936" i="1"/>
  <c r="I149" i="1"/>
  <c r="I187" i="1"/>
  <c r="I771" i="1"/>
  <c r="I482" i="1"/>
  <c r="I256" i="1"/>
  <c r="I66" i="1"/>
  <c r="I324" i="1"/>
  <c r="I721" i="1"/>
  <c r="I619" i="1"/>
  <c r="I270" i="1"/>
  <c r="I676" i="1"/>
  <c r="I710" i="1"/>
  <c r="I299" i="1"/>
  <c r="I722" i="1"/>
  <c r="I695" i="1"/>
  <c r="I354" i="1"/>
  <c r="I493" i="1"/>
  <c r="I195" i="1"/>
  <c r="I373" i="1"/>
  <c r="I391" i="1"/>
  <c r="I863" i="1"/>
  <c r="I163" i="1"/>
  <c r="I646" i="1"/>
  <c r="I768" i="1"/>
  <c r="I327" i="1"/>
  <c r="I547" i="1"/>
  <c r="I157" i="1"/>
  <c r="I367" i="1"/>
  <c r="I378" i="1"/>
  <c r="I833" i="1"/>
  <c r="I698" i="1"/>
  <c r="I834" i="1"/>
  <c r="I154" i="1"/>
  <c r="I370" i="1"/>
  <c r="I570" i="1"/>
  <c r="I679" i="1"/>
  <c r="I535" i="1"/>
  <c r="I279" i="1"/>
  <c r="I693" i="1"/>
  <c r="I999" i="1"/>
  <c r="I648" i="1"/>
  <c r="I761" i="1"/>
  <c r="I582" i="1"/>
  <c r="I454" i="1"/>
  <c r="I346" i="1"/>
  <c r="I458" i="1"/>
  <c r="I25" i="1"/>
  <c r="I926" i="1"/>
  <c r="I651" i="1"/>
  <c r="I396" i="1"/>
  <c r="I704" i="1"/>
  <c r="I756" i="1"/>
  <c r="I586" i="1"/>
  <c r="I328" i="1"/>
  <c r="I231" i="1"/>
  <c r="I810" i="1"/>
  <c r="I463" i="1"/>
  <c r="I358" i="1"/>
  <c r="I188" i="1"/>
  <c r="I87" i="1"/>
  <c r="I595" i="1"/>
  <c r="I316" i="1"/>
  <c r="I989" i="1"/>
  <c r="I162" i="1"/>
  <c r="I995" i="1"/>
  <c r="I33" i="1"/>
  <c r="I82" i="1"/>
  <c r="I205" i="1"/>
  <c r="I643" i="1"/>
  <c r="I912" i="1"/>
  <c r="I86" i="1"/>
  <c r="I13" i="1"/>
  <c r="I971" i="1"/>
  <c r="I630" i="1"/>
  <c r="I422" i="1"/>
  <c r="I321" i="1"/>
  <c r="I42" i="1"/>
  <c r="I164" i="1"/>
  <c r="I111" i="1"/>
  <c r="I191" i="1"/>
  <c r="I660" i="1"/>
  <c r="I69" i="1"/>
  <c r="I987" i="1"/>
  <c r="I980" i="1"/>
  <c r="I209" i="1"/>
  <c r="I202" i="1"/>
  <c r="I551" i="1"/>
  <c r="I949" i="1"/>
  <c r="I956" i="1"/>
  <c r="I241" i="1"/>
  <c r="I176" i="1"/>
  <c r="I350" i="1"/>
  <c r="I894" i="1"/>
  <c r="I372" i="1"/>
  <c r="I969" i="1"/>
  <c r="I341" i="1"/>
  <c r="I509" i="1"/>
  <c r="I5" i="1"/>
  <c r="I853" i="1"/>
  <c r="I125" i="1"/>
  <c r="I225" i="1"/>
  <c r="I269" i="1"/>
  <c r="I867" i="1"/>
  <c r="I899" i="1"/>
  <c r="I802" i="1"/>
  <c r="I250" i="1"/>
  <c r="I331" i="1"/>
  <c r="I765" i="1"/>
  <c r="I854" i="1"/>
  <c r="I444" i="1"/>
  <c r="I743" i="1"/>
  <c r="I252" i="1"/>
  <c r="I828" i="1"/>
  <c r="I895" i="1"/>
  <c r="I607" i="1"/>
  <c r="I419" i="1"/>
  <c r="I964" i="1"/>
  <c r="I848" i="1"/>
  <c r="I168" i="1"/>
  <c r="I657" i="1"/>
  <c r="I572" i="1"/>
  <c r="I175" i="1"/>
  <c r="I123" i="1"/>
  <c r="I75" i="1"/>
  <c r="I978" i="1"/>
  <c r="I825" i="1"/>
  <c r="I709" i="1"/>
  <c r="I827" i="1"/>
  <c r="I821" i="1"/>
  <c r="I694" i="1"/>
  <c r="I116" i="1"/>
  <c r="I902" i="1"/>
  <c r="I673" i="1"/>
  <c r="I725" i="1"/>
  <c r="I593" i="1"/>
  <c r="I441" i="1"/>
  <c r="I792" i="1"/>
  <c r="I905" i="1"/>
  <c r="I165" i="1"/>
  <c r="I119" i="1"/>
  <c r="I884" i="1"/>
  <c r="I684" i="1"/>
  <c r="I488" i="1"/>
  <c r="I303" i="1"/>
  <c r="I640" i="1"/>
  <c r="I664" i="1"/>
  <c r="I804" i="1"/>
  <c r="I100" i="1"/>
  <c r="I829" i="1"/>
  <c r="I911" i="1"/>
  <c r="I666" i="1"/>
  <c r="I405" i="1"/>
  <c r="I665" i="1"/>
  <c r="I748" i="1"/>
  <c r="I389" i="1"/>
  <c r="I81" i="1"/>
  <c r="I783" i="1"/>
  <c r="I170" i="1"/>
  <c r="I455" i="1"/>
  <c r="I908" i="1"/>
  <c r="I429" i="1"/>
  <c r="I579" i="1"/>
  <c r="I529" i="1"/>
  <c r="I152" i="1"/>
  <c r="I480" i="1"/>
  <c r="I208" i="1"/>
  <c r="I809" i="1"/>
  <c r="I601" i="1"/>
  <c r="I511" i="1"/>
  <c r="I738" i="1"/>
  <c r="I14" i="1"/>
  <c r="I847" i="1"/>
  <c r="I22" i="1"/>
  <c r="I814" i="1"/>
  <c r="I336" i="1"/>
  <c r="I471" i="1"/>
  <c r="I707" i="1"/>
  <c r="I731" i="1"/>
  <c r="I953" i="1"/>
  <c r="I892" i="1"/>
  <c r="I296" i="1"/>
  <c r="I700" i="1"/>
  <c r="I413" i="1"/>
  <c r="I635" i="1"/>
  <c r="I822" i="1"/>
  <c r="I238" i="1"/>
  <c r="I243" i="1"/>
  <c r="I998" i="1"/>
  <c r="I837" i="1"/>
  <c r="I924" i="1"/>
  <c r="I732" i="1"/>
  <c r="I528" i="1"/>
  <c r="I97" i="1"/>
  <c r="I132" i="1"/>
  <c r="I531" i="1"/>
  <c r="I130" i="1"/>
  <c r="I609" i="1"/>
  <c r="I481" i="1"/>
  <c r="I428" i="1"/>
  <c r="I939" i="1"/>
  <c r="I626" i="1"/>
  <c r="I293" i="1"/>
  <c r="I928" i="1"/>
  <c r="I433" i="1"/>
  <c r="I109" i="1"/>
  <c r="I749" i="1"/>
  <c r="I469" i="1"/>
  <c r="I537" i="1"/>
  <c r="I120" i="1"/>
  <c r="I614" i="1"/>
  <c r="I151" i="1"/>
  <c r="I900" i="1"/>
  <c r="I747" i="1"/>
  <c r="I43" i="1"/>
  <c r="I11" i="1"/>
  <c r="I180" i="1"/>
  <c r="I301" i="1"/>
  <c r="I925" i="1"/>
  <c r="I940" i="1"/>
  <c r="I950" i="1"/>
  <c r="I400" i="1"/>
  <c r="I932" i="1"/>
  <c r="I997" i="1"/>
  <c r="I395" i="1"/>
  <c r="I933" i="1"/>
  <c r="I376" i="1"/>
  <c r="I289" i="1"/>
  <c r="I927" i="1"/>
  <c r="I105" i="1"/>
  <c r="I763" i="1"/>
  <c r="I361" i="1"/>
  <c r="I77" i="1"/>
  <c r="I342" i="1"/>
  <c r="I401" i="1"/>
  <c r="I857" i="1"/>
  <c r="I571" i="1"/>
  <c r="I90" i="1"/>
  <c r="I417" i="1"/>
  <c r="I368" i="1"/>
  <c r="I866" i="1"/>
  <c r="I44" i="1"/>
  <c r="I875" i="1"/>
  <c r="I542" i="1"/>
  <c r="I730" i="1"/>
  <c r="I633" i="1"/>
  <c r="I292" i="1"/>
  <c r="I131" i="1"/>
  <c r="I864" i="1"/>
  <c r="I398" i="1"/>
  <c r="I421" i="1"/>
  <c r="I637" i="1"/>
  <c r="I807" i="1"/>
  <c r="I965" i="1"/>
  <c r="I59" i="1"/>
  <c r="I24" i="1"/>
  <c r="I128" i="1"/>
  <c r="I639" i="1"/>
  <c r="I343" i="1"/>
  <c r="I222" i="1"/>
  <c r="I910" i="1"/>
  <c r="I54" i="1"/>
  <c r="I114" i="1"/>
  <c r="I89" i="1"/>
  <c r="I280" i="1"/>
  <c r="I844" i="1"/>
  <c r="I434" i="1"/>
  <c r="I355" i="1"/>
  <c r="I565" i="1"/>
  <c r="I300" i="1"/>
  <c r="I917" i="1"/>
  <c r="I84" i="1"/>
  <c r="I478" i="1"/>
  <c r="I544" i="1"/>
  <c r="I816" i="1"/>
  <c r="I1000" i="1"/>
  <c r="I512" i="1"/>
  <c r="I880" i="1"/>
  <c r="I720" i="1"/>
  <c r="I201" i="1"/>
  <c r="I313" i="1"/>
  <c r="I991" i="1"/>
  <c r="I340" i="1"/>
  <c r="I271" i="1"/>
  <c r="I460" i="1"/>
  <c r="I266" i="1"/>
  <c r="I267" i="1"/>
  <c r="I304" i="1"/>
  <c r="I56" i="1"/>
  <c r="I457" i="1"/>
  <c r="I921" i="1"/>
  <c r="I39" i="1"/>
  <c r="I199" i="1"/>
  <c r="I260" i="1"/>
  <c r="I158" i="1"/>
  <c r="I712" i="1"/>
  <c r="I561" i="1"/>
  <c r="I521" i="1"/>
  <c r="I588" i="1"/>
  <c r="I934" i="1"/>
  <c r="I263" i="1"/>
  <c r="I384" i="1"/>
  <c r="I235" i="1"/>
  <c r="I957" i="1"/>
  <c r="I31" i="1"/>
  <c r="I473" i="1"/>
  <c r="I555" i="1"/>
  <c r="I686" i="1"/>
  <c r="I782" i="1"/>
  <c r="I108" i="1"/>
  <c r="I667" i="1"/>
  <c r="I545" i="1"/>
  <c r="I947" i="1"/>
  <c r="I79" i="1"/>
  <c r="I983" i="1"/>
  <c r="I658" i="1"/>
  <c r="I904" i="1"/>
  <c r="I115" i="1"/>
  <c r="I592" i="1"/>
  <c r="I687" i="1"/>
  <c r="I418" i="1"/>
  <c r="I475" i="1"/>
  <c r="I661" i="1"/>
  <c r="I329" i="1"/>
  <c r="I945" i="1"/>
  <c r="I214" i="1"/>
  <c r="I781" i="1"/>
  <c r="I281" i="1"/>
  <c r="I393" i="1"/>
  <c r="I769" i="1"/>
  <c r="I134" i="1"/>
  <c r="I871" i="1"/>
  <c r="I402" i="1"/>
  <c r="I708" i="1"/>
  <c r="I613" i="1"/>
  <c r="I506" i="1"/>
  <c r="I88" i="1"/>
  <c r="I662" i="1"/>
  <c r="I604" i="1"/>
  <c r="I818" i="1"/>
  <c r="I344" i="1"/>
  <c r="I50" i="1"/>
  <c r="I464" i="1"/>
  <c r="I502" i="1"/>
  <c r="I960" i="1"/>
  <c r="E805" i="1"/>
  <c r="G805" i="1" s="1"/>
  <c r="E762" i="1"/>
  <c r="E796" i="1"/>
  <c r="H796" i="1" s="1"/>
  <c r="E632" i="1"/>
  <c r="G632" i="1" s="1"/>
  <c r="E670" i="1"/>
  <c r="H670" i="1" s="1"/>
  <c r="E420" i="1"/>
  <c r="H420" i="1" s="1"/>
  <c r="E751" i="1"/>
  <c r="H751" i="1" s="1"/>
  <c r="E860" i="1"/>
  <c r="G860" i="1" s="1"/>
  <c r="E826" i="1"/>
  <c r="H826" i="1" s="1"/>
  <c r="E76" i="1"/>
  <c r="H76" i="1" s="1"/>
  <c r="E83" i="1"/>
  <c r="F83" i="1" s="1"/>
  <c r="E12" i="1"/>
  <c r="E977" i="1"/>
  <c r="E962" i="1"/>
  <c r="E326" i="1"/>
  <c r="E625" i="1"/>
  <c r="G625" i="1" s="1"/>
  <c r="E356" i="1"/>
  <c r="F356" i="1" s="1"/>
  <c r="E294" i="1"/>
  <c r="H294" i="1" s="1"/>
  <c r="E575" i="1"/>
  <c r="H575" i="1" s="1"/>
  <c r="E533" i="1"/>
  <c r="E890" i="1"/>
  <c r="H890" i="1" s="1"/>
  <c r="E530" i="1"/>
  <c r="H530" i="1" s="1"/>
  <c r="E462" i="1"/>
  <c r="F462" i="1" s="1"/>
  <c r="E211" i="1"/>
  <c r="H211" i="1" s="1"/>
  <c r="E224" i="1"/>
  <c r="E93" i="1"/>
  <c r="E254" i="1"/>
  <c r="E718" i="1"/>
  <c r="G718" i="1" s="1"/>
  <c r="E922" i="1"/>
  <c r="G922" i="1" s="1"/>
  <c r="E830" i="1"/>
  <c r="F830" i="1" s="1"/>
  <c r="E466" i="1"/>
  <c r="H466" i="1" s="1"/>
  <c r="E874" i="1"/>
  <c r="G874" i="1" s="1"/>
  <c r="E868" i="1"/>
  <c r="H868" i="1" s="1"/>
  <c r="E728" i="1"/>
  <c r="G728" i="1" s="1"/>
  <c r="E610" i="1"/>
  <c r="G610" i="1" s="1"/>
  <c r="E47" i="1"/>
  <c r="H47" i="1" s="1"/>
  <c r="E432" i="1"/>
  <c r="H432" i="1" s="1"/>
  <c r="E734" i="1"/>
  <c r="E513" i="1"/>
  <c r="E566" i="1"/>
  <c r="H566" i="1" s="1"/>
  <c r="E879" i="1"/>
  <c r="H879" i="1" s="1"/>
  <c r="E139" i="1"/>
  <c r="F139" i="1" s="1"/>
  <c r="E744" i="1"/>
  <c r="F744" i="1" s="1"/>
  <c r="E996" i="1"/>
  <c r="E519" i="1"/>
  <c r="H519" i="1" s="1"/>
  <c r="E275" i="1"/>
  <c r="H275" i="1" s="1"/>
  <c r="E410" i="1"/>
  <c r="F410" i="1" s="1"/>
  <c r="E253" i="1"/>
  <c r="H253" i="1" s="1"/>
  <c r="E935" i="1"/>
  <c r="H935" i="1" s="1"/>
  <c r="E655" i="1"/>
  <c r="F655" i="1" s="1"/>
  <c r="E791" i="1"/>
  <c r="G791" i="1" s="1"/>
  <c r="E800" i="1"/>
  <c r="E456" i="1"/>
  <c r="H456" i="1" s="1"/>
  <c r="E527" i="1"/>
  <c r="G527" i="1" s="1"/>
  <c r="E696" i="1"/>
  <c r="G696" i="1" s="1"/>
  <c r="E248" i="1"/>
  <c r="E28" i="1"/>
  <c r="H28" i="1" s="1"/>
  <c r="E160" i="1"/>
  <c r="G160" i="1" s="1"/>
  <c r="E553" i="1"/>
  <c r="G553" i="1" s="1"/>
  <c r="E741" i="1"/>
  <c r="E793" i="1"/>
  <c r="G793" i="1" s="1"/>
  <c r="E754" i="1"/>
  <c r="E274" i="1"/>
  <c r="F274" i="1" s="1"/>
  <c r="E589" i="1"/>
  <c r="G589" i="1" s="1"/>
  <c r="E931" i="1"/>
  <c r="E973" i="1"/>
  <c r="H973" i="1" s="1"/>
  <c r="E603" i="1"/>
  <c r="H603" i="1" s="1"/>
  <c r="E307" i="1"/>
  <c r="G307" i="1" s="1"/>
  <c r="E620" i="1"/>
  <c r="F620" i="1" s="1"/>
  <c r="E272" i="1"/>
  <c r="H272" i="1" s="1"/>
  <c r="E46" i="1"/>
  <c r="F46" i="1" s="1"/>
  <c r="E842" i="1"/>
  <c r="H842" i="1" s="1"/>
  <c r="E189" i="1"/>
  <c r="H189" i="1" s="1"/>
  <c r="E68" i="1"/>
  <c r="E348" i="1"/>
  <c r="E901" i="1"/>
  <c r="F901" i="1" s="1"/>
  <c r="E142" i="1"/>
  <c r="E611" i="1"/>
  <c r="E770" i="1"/>
  <c r="H770" i="1" s="1"/>
  <c r="E615" i="1"/>
  <c r="E2" i="1"/>
  <c r="H2" i="1" s="1"/>
  <c r="E981" i="1"/>
  <c r="F981" i="1" s="1"/>
  <c r="E323" i="1"/>
  <c r="E430" i="1"/>
  <c r="F430" i="1" s="1"/>
  <c r="E501" i="1"/>
  <c r="F501" i="1" s="1"/>
  <c r="E891" i="1"/>
  <c r="E937" i="1"/>
  <c r="E508" i="1"/>
  <c r="H508" i="1" s="1"/>
  <c r="E349" i="1"/>
  <c r="F349" i="1" s="1"/>
  <c r="E103" i="1"/>
  <c r="E985" i="1"/>
  <c r="H985" i="1" s="1"/>
  <c r="E412" i="1"/>
  <c r="E803" i="1"/>
  <c r="H803" i="1" s="1"/>
  <c r="E407" i="1"/>
  <c r="H407" i="1" s="1"/>
  <c r="E893" i="1"/>
  <c r="F893" i="1" s="1"/>
  <c r="E63" i="1"/>
  <c r="F63" i="1" s="1"/>
  <c r="E259" i="1"/>
  <c r="H259" i="1" s="1"/>
  <c r="E489" i="1"/>
  <c r="E91" i="1"/>
  <c r="E558" i="1"/>
  <c r="F558" i="1" s="1"/>
  <c r="E295" i="1"/>
  <c r="G295" i="1" s="1"/>
  <c r="E492" i="1"/>
  <c r="G492" i="1" s="1"/>
  <c r="E80" i="1"/>
  <c r="F80" i="1" s="1"/>
  <c r="E366" i="1"/>
  <c r="E850" i="1"/>
  <c r="H850" i="1" s="1"/>
  <c r="E951" i="1"/>
  <c r="H951" i="1" s="1"/>
  <c r="E915" i="1"/>
  <c r="F915" i="1" s="1"/>
  <c r="E310" i="1"/>
  <c r="E745" i="1"/>
  <c r="E388" i="1"/>
  <c r="E237" i="1"/>
  <c r="E729" i="1"/>
  <c r="H729" i="1" s="1"/>
  <c r="E449" i="1"/>
  <c r="H449" i="1" s="1"/>
  <c r="E203" i="1"/>
  <c r="H203" i="1" s="1"/>
  <c r="E169" i="1"/>
  <c r="H169" i="1" s="1"/>
  <c r="E839" i="1"/>
  <c r="E365" i="1"/>
  <c r="E443" i="1"/>
  <c r="H443" i="1" s="1"/>
  <c r="E51" i="1"/>
  <c r="F51" i="1" s="1"/>
  <c r="E322" i="1"/>
  <c r="H322" i="1" s="1"/>
  <c r="E451" i="1"/>
  <c r="G451" i="1" s="1"/>
  <c r="E291" i="1"/>
  <c r="E522" i="1"/>
  <c r="E78" i="1"/>
  <c r="F78" i="1" s="1"/>
  <c r="E514" i="1"/>
  <c r="H514" i="1" s="1"/>
  <c r="E636" i="1"/>
  <c r="F636" i="1" s="1"/>
  <c r="E634" i="1"/>
  <c r="H634" i="1" s="1"/>
  <c r="E846" i="1"/>
  <c r="G846" i="1" s="1"/>
  <c r="E406" i="1"/>
  <c r="H406" i="1" s="1"/>
  <c r="E944" i="1"/>
  <c r="G944" i="1" s="1"/>
  <c r="E703" i="1"/>
  <c r="H703" i="1" s="1"/>
  <c r="E663" i="1"/>
  <c r="F663" i="1" s="1"/>
  <c r="E578" i="1"/>
  <c r="H578" i="1" s="1"/>
  <c r="E919" i="1"/>
  <c r="E518" i="1"/>
  <c r="E357" i="1"/>
  <c r="H357" i="1" s="1"/>
  <c r="E173" i="1"/>
  <c r="F173" i="1" s="1"/>
  <c r="E988" i="1"/>
  <c r="F988" i="1" s="1"/>
  <c r="E219" i="1"/>
  <c r="F219" i="1" s="1"/>
  <c r="E217" i="1"/>
  <c r="E841" i="1"/>
  <c r="H841" i="1" s="1"/>
  <c r="E583" i="1"/>
  <c r="G583" i="1" s="1"/>
  <c r="E15" i="1"/>
  <c r="E363" i="1"/>
  <c r="E618" i="1"/>
  <c r="H618" i="1" s="1"/>
  <c r="E448" i="1"/>
  <c r="E504" i="1"/>
  <c r="E181" i="1"/>
  <c r="F181" i="1" s="1"/>
  <c r="E58" i="1"/>
  <c r="F58" i="1" s="1"/>
  <c r="E32" i="1"/>
  <c r="F32" i="1" s="1"/>
  <c r="E52" i="1"/>
  <c r="H52" i="1" s="1"/>
  <c r="E193" i="1"/>
  <c r="E135" i="1"/>
  <c r="H135" i="1" s="1"/>
  <c r="E397" i="1"/>
  <c r="E779" i="1"/>
  <c r="F779" i="1" s="1"/>
  <c r="E385" i="1"/>
  <c r="F385" i="1" s="1"/>
  <c r="E264" i="1"/>
  <c r="E955" i="1"/>
  <c r="G955" i="1" s="1"/>
  <c r="E394" i="1"/>
  <c r="E35" i="1"/>
  <c r="H35" i="1" s="1"/>
  <c r="E283" i="1"/>
  <c r="G283" i="1" s="1"/>
  <c r="E387" i="1"/>
  <c r="H387" i="1" s="1"/>
  <c r="E517" i="1"/>
  <c r="H517" i="1" s="1"/>
  <c r="E74" i="1"/>
  <c r="E801" i="1"/>
  <c r="H801" i="1" s="1"/>
  <c r="E386" i="1"/>
  <c r="E121" i="1"/>
  <c r="F121" i="1" s="1"/>
  <c r="E624" i="1"/>
  <c r="F624" i="1" s="1"/>
  <c r="E970" i="1"/>
  <c r="E948" i="1"/>
  <c r="E644" i="1"/>
  <c r="E431" i="1"/>
  <c r="H431" i="1" s="1"/>
  <c r="E678" i="1"/>
  <c r="H678" i="1" s="1"/>
  <c r="E497" i="1"/>
  <c r="F497" i="1" s="1"/>
  <c r="E717" i="1"/>
  <c r="H717" i="1" s="1"/>
  <c r="E855" i="1"/>
  <c r="G855" i="1" s="1"/>
  <c r="E755" i="1"/>
  <c r="H755" i="1" s="1"/>
  <c r="E764" i="1"/>
  <c r="E347" i="1"/>
  <c r="E843" i="1"/>
  <c r="H843" i="1" s="1"/>
  <c r="E190" i="1"/>
  <c r="H190" i="1" s="1"/>
  <c r="E244" i="1"/>
  <c r="E669" i="1"/>
  <c r="E882" i="1"/>
  <c r="F882" i="1" s="1"/>
  <c r="E726" i="1"/>
  <c r="F726" i="1" s="1"/>
  <c r="E101" i="1"/>
  <c r="H101" i="1" s="1"/>
  <c r="E179" i="1"/>
  <c r="F179" i="1" s="1"/>
  <c r="E546" i="1"/>
  <c r="G546" i="1" s="1"/>
  <c r="E699" i="1"/>
  <c r="H699" i="1" s="1"/>
  <c r="E789" i="1"/>
  <c r="G789" i="1" s="1"/>
  <c r="E918" i="1"/>
  <c r="G918" i="1" s="1"/>
  <c r="E835" i="1"/>
  <c r="F835" i="1" s="1"/>
  <c r="E966" i="1"/>
  <c r="H966" i="1" s="1"/>
  <c r="E929" i="1"/>
  <c r="G929" i="1" s="1"/>
  <c r="E976" i="1"/>
  <c r="E485" i="1"/>
  <c r="E415" i="1"/>
  <c r="H415" i="1" s="1"/>
  <c r="E426" i="1"/>
  <c r="G426" i="1" s="1"/>
  <c r="E938" i="1"/>
  <c r="G938" i="1" s="1"/>
  <c r="E233" i="1"/>
  <c r="E117" i="1"/>
  <c r="H117" i="1" s="1"/>
  <c r="E736" i="1"/>
  <c r="E353" i="1"/>
  <c r="F353" i="1" s="1"/>
  <c r="E223" i="1"/>
  <c r="H223" i="1" s="1"/>
  <c r="E213" i="1"/>
  <c r="H213" i="1" s="1"/>
  <c r="E766" i="1"/>
  <c r="H766" i="1" s="1"/>
  <c r="E823" i="1"/>
  <c r="E580" i="1"/>
  <c r="G580" i="1" s="1"/>
  <c r="E737" i="1"/>
  <c r="E137" i="1"/>
  <c r="H137" i="1" s="1"/>
  <c r="E886" i="1"/>
  <c r="H886" i="1" s="1"/>
  <c r="E184" i="1"/>
  <c r="G184" i="1" s="1"/>
  <c r="E808" i="1"/>
  <c r="F808" i="1" s="1"/>
  <c r="E671" i="1"/>
  <c r="E851" i="1"/>
  <c r="F851" i="1" s="1"/>
  <c r="E811" i="1"/>
  <c r="F811" i="1" s="1"/>
  <c r="E314" i="1"/>
  <c r="E883" i="1"/>
  <c r="E815" i="1"/>
  <c r="G815" i="1" s="1"/>
  <c r="E335" i="1"/>
  <c r="G335" i="1" s="1"/>
  <c r="E777" i="1"/>
  <c r="H777" i="1" s="1"/>
  <c r="E150" i="1"/>
  <c r="H150" i="1" s="1"/>
  <c r="E623" i="1"/>
  <c r="G623" i="1" s="1"/>
  <c r="E453" i="1"/>
  <c r="H453" i="1" s="1"/>
  <c r="E942" i="1"/>
  <c r="E742" i="1"/>
  <c r="E898" i="1"/>
  <c r="H898" i="1" s="1"/>
  <c r="E423" i="1"/>
  <c r="H423" i="1" s="1"/>
  <c r="E445" i="1"/>
  <c r="F445" i="1" s="1"/>
  <c r="E605" i="1"/>
  <c r="E498" i="1"/>
  <c r="F498" i="1" s="1"/>
  <c r="E650" i="1"/>
  <c r="F650" i="1" s="1"/>
  <c r="E416" i="1"/>
  <c r="F416" i="1" s="1"/>
  <c r="E277" i="1"/>
  <c r="H277" i="1" s="1"/>
  <c r="E507" i="1"/>
  <c r="E852" i="1"/>
  <c r="H852" i="1" s="1"/>
  <c r="E785" i="1"/>
  <c r="F785" i="1" s="1"/>
  <c r="E45" i="1"/>
  <c r="F45" i="1" s="1"/>
  <c r="E308" i="1"/>
  <c r="G308" i="1" s="1"/>
  <c r="E232" i="1"/>
  <c r="H232" i="1" s="1"/>
  <c r="E584" i="1"/>
  <c r="E185" i="1"/>
  <c r="E228" i="1"/>
  <c r="H228" i="1" s="1"/>
  <c r="E207" i="1"/>
  <c r="H207" i="1" s="1"/>
  <c r="E364" i="1"/>
  <c r="F364" i="1" s="1"/>
  <c r="E503" i="1"/>
  <c r="E118" i="1"/>
  <c r="E234" i="1"/>
  <c r="H234" i="1" s="1"/>
  <c r="E861" i="1"/>
  <c r="G861" i="1" s="1"/>
  <c r="E541" i="1"/>
  <c r="F541" i="1" s="1"/>
  <c r="E540" i="1"/>
  <c r="H540" i="1" s="1"/>
  <c r="E723" i="1"/>
  <c r="F723" i="1" s="1"/>
  <c r="E642" i="1"/>
  <c r="E461" i="1"/>
  <c r="E377" i="1"/>
  <c r="H377" i="1" s="1"/>
  <c r="E628" i="1"/>
  <c r="H628" i="1" s="1"/>
  <c r="E806" i="1"/>
  <c r="G806" i="1" s="1"/>
  <c r="E612" i="1"/>
  <c r="H612" i="1" s="1"/>
  <c r="E856" i="1"/>
  <c r="G856" i="1" s="1"/>
  <c r="E8" i="1"/>
  <c r="G8" i="1" s="1"/>
  <c r="E446" i="1"/>
  <c r="H446" i="1" s="1"/>
  <c r="E257" i="1"/>
  <c r="F257" i="1" s="1"/>
  <c r="E711" i="1"/>
  <c r="F711" i="1" s="1"/>
  <c r="E515" i="1"/>
  <c r="H515" i="1" s="1"/>
  <c r="E159" i="1"/>
  <c r="E290" i="1"/>
  <c r="E599" i="1"/>
  <c r="H599" i="1" s="1"/>
  <c r="E319" i="1"/>
  <c r="F319" i="1" s="1"/>
  <c r="E719" i="1"/>
  <c r="H719" i="1" s="1"/>
  <c r="E936" i="1"/>
  <c r="H936" i="1" s="1"/>
  <c r="E149" i="1"/>
  <c r="E187" i="1"/>
  <c r="H187" i="1" s="1"/>
  <c r="E771" i="1"/>
  <c r="E482" i="1"/>
  <c r="E256" i="1"/>
  <c r="H256" i="1" s="1"/>
  <c r="E66" i="1"/>
  <c r="H66" i="1" s="1"/>
  <c r="E324" i="1"/>
  <c r="E721" i="1"/>
  <c r="F721" i="1" s="1"/>
  <c r="E619" i="1"/>
  <c r="F619" i="1" s="1"/>
  <c r="E270" i="1"/>
  <c r="G270" i="1" s="1"/>
  <c r="E676" i="1"/>
  <c r="G676" i="1" s="1"/>
  <c r="E710" i="1"/>
  <c r="H710" i="1" s="1"/>
  <c r="E299" i="1"/>
  <c r="G299" i="1" s="1"/>
  <c r="E722" i="1"/>
  <c r="H722" i="1" s="1"/>
  <c r="E695" i="1"/>
  <c r="G695" i="1" s="1"/>
  <c r="E354" i="1"/>
  <c r="E493" i="1"/>
  <c r="E195" i="1"/>
  <c r="H195" i="1" s="1"/>
  <c r="E373" i="1"/>
  <c r="E391" i="1"/>
  <c r="E863" i="1"/>
  <c r="G863" i="1" s="1"/>
  <c r="E163" i="1"/>
  <c r="H163" i="1" s="1"/>
  <c r="E646" i="1"/>
  <c r="G646" i="1" s="1"/>
  <c r="E768" i="1"/>
  <c r="F768" i="1" s="1"/>
  <c r="E327" i="1"/>
  <c r="E547" i="1"/>
  <c r="F547" i="1" s="1"/>
  <c r="E157" i="1"/>
  <c r="E367" i="1"/>
  <c r="F367" i="1" s="1"/>
  <c r="E378" i="1"/>
  <c r="G378" i="1" s="1"/>
  <c r="E833" i="1"/>
  <c r="E698" i="1"/>
  <c r="F698" i="1" s="1"/>
  <c r="E834" i="1"/>
  <c r="E154" i="1"/>
  <c r="H154" i="1" s="1"/>
  <c r="E370" i="1"/>
  <c r="F370" i="1" s="1"/>
  <c r="E570" i="1"/>
  <c r="H570" i="1" s="1"/>
  <c r="E679" i="1"/>
  <c r="H679" i="1" s="1"/>
  <c r="E535" i="1"/>
  <c r="H535" i="1" s="1"/>
  <c r="E279" i="1"/>
  <c r="H279" i="1" s="1"/>
  <c r="E693" i="1"/>
  <c r="H693" i="1" s="1"/>
  <c r="E999" i="1"/>
  <c r="F999" i="1" s="1"/>
  <c r="E648" i="1"/>
  <c r="F648" i="1" s="1"/>
  <c r="E761" i="1"/>
  <c r="F761" i="1" s="1"/>
  <c r="E582" i="1"/>
  <c r="E454" i="1"/>
  <c r="E346" i="1"/>
  <c r="H346" i="1" s="1"/>
  <c r="E458" i="1"/>
  <c r="G458" i="1" s="1"/>
  <c r="E25" i="1"/>
  <c r="G25" i="1" s="1"/>
  <c r="E926" i="1"/>
  <c r="H926" i="1" s="1"/>
  <c r="E651" i="1"/>
  <c r="H651" i="1" s="1"/>
  <c r="E396" i="1"/>
  <c r="G396" i="1" s="1"/>
  <c r="E704" i="1"/>
  <c r="E756" i="1"/>
  <c r="F756" i="1" s="1"/>
  <c r="E586" i="1"/>
  <c r="G586" i="1" s="1"/>
  <c r="E328" i="1"/>
  <c r="E231" i="1"/>
  <c r="E810" i="1"/>
  <c r="E463" i="1"/>
  <c r="H463" i="1" s="1"/>
  <c r="E358" i="1"/>
  <c r="H358" i="1" s="1"/>
  <c r="E188" i="1"/>
  <c r="G188" i="1" s="1"/>
  <c r="E87" i="1"/>
  <c r="E595" i="1"/>
  <c r="H595" i="1" s="1"/>
  <c r="E316" i="1"/>
  <c r="H316" i="1" s="1"/>
  <c r="E989" i="1"/>
  <c r="E162" i="1"/>
  <c r="F162" i="1" s="1"/>
  <c r="E995" i="1"/>
  <c r="F995" i="1" s="1"/>
  <c r="E33" i="1"/>
  <c r="F33" i="1" s="1"/>
  <c r="E82" i="1"/>
  <c r="E205" i="1"/>
  <c r="E643" i="1"/>
  <c r="F643" i="1" s="1"/>
  <c r="E912" i="1"/>
  <c r="F912" i="1" s="1"/>
  <c r="E86" i="1"/>
  <c r="F86" i="1" s="1"/>
  <c r="E13" i="1"/>
  <c r="H13" i="1" s="1"/>
  <c r="E971" i="1"/>
  <c r="F971" i="1" s="1"/>
  <c r="E630" i="1"/>
  <c r="H630" i="1" s="1"/>
  <c r="E422" i="1"/>
  <c r="F422" i="1" s="1"/>
  <c r="E321" i="1"/>
  <c r="E42" i="1"/>
  <c r="F42" i="1" s="1"/>
  <c r="E164" i="1"/>
  <c r="F164" i="1" s="1"/>
  <c r="E111" i="1"/>
  <c r="E191" i="1"/>
  <c r="E660" i="1"/>
  <c r="F660" i="1" s="1"/>
  <c r="E69" i="1"/>
  <c r="G69" i="1" s="1"/>
  <c r="E987" i="1"/>
  <c r="H987" i="1" s="1"/>
  <c r="E980" i="1"/>
  <c r="H980" i="1" s="1"/>
  <c r="E209" i="1"/>
  <c r="F209" i="1" s="1"/>
  <c r="E202" i="1"/>
  <c r="E551" i="1"/>
  <c r="F551" i="1" s="1"/>
  <c r="E949" i="1"/>
  <c r="E956" i="1"/>
  <c r="E241" i="1"/>
  <c r="E176" i="1"/>
  <c r="E350" i="1"/>
  <c r="E894" i="1"/>
  <c r="H894" i="1" s="1"/>
  <c r="E372" i="1"/>
  <c r="H372" i="1" s="1"/>
  <c r="E969" i="1"/>
  <c r="G969" i="1" s="1"/>
  <c r="E341" i="1"/>
  <c r="H341" i="1" s="1"/>
  <c r="E509" i="1"/>
  <c r="H509" i="1" s="1"/>
  <c r="E5" i="1"/>
  <c r="E853" i="1"/>
  <c r="E125" i="1"/>
  <c r="G125" i="1" s="1"/>
  <c r="E225" i="1"/>
  <c r="F225" i="1" s="1"/>
  <c r="E269" i="1"/>
  <c r="E867" i="1"/>
  <c r="E899" i="1"/>
  <c r="E802" i="1"/>
  <c r="F802" i="1" s="1"/>
  <c r="E250" i="1"/>
  <c r="H250" i="1" s="1"/>
  <c r="E331" i="1"/>
  <c r="H331" i="1" s="1"/>
  <c r="E765" i="1"/>
  <c r="F765" i="1" s="1"/>
  <c r="E854" i="1"/>
  <c r="H854" i="1" s="1"/>
  <c r="E444" i="1"/>
  <c r="H444" i="1" s="1"/>
  <c r="E743" i="1"/>
  <c r="E252" i="1"/>
  <c r="F252" i="1" s="1"/>
  <c r="E828" i="1"/>
  <c r="E895" i="1"/>
  <c r="E607" i="1"/>
  <c r="E419" i="1"/>
  <c r="E964" i="1"/>
  <c r="F964" i="1" s="1"/>
  <c r="E848" i="1"/>
  <c r="E168" i="1"/>
  <c r="H168" i="1" s="1"/>
  <c r="E657" i="1"/>
  <c r="F657" i="1" s="1"/>
  <c r="E572" i="1"/>
  <c r="E175" i="1"/>
  <c r="E123" i="1"/>
  <c r="G123" i="1" s="1"/>
  <c r="E75" i="1"/>
  <c r="F75" i="1" s="1"/>
  <c r="E978" i="1"/>
  <c r="F978" i="1" s="1"/>
  <c r="E825" i="1"/>
  <c r="E709" i="1"/>
  <c r="E827" i="1"/>
  <c r="E821" i="1"/>
  <c r="H821" i="1" s="1"/>
  <c r="E694" i="1"/>
  <c r="H694" i="1" s="1"/>
  <c r="E116" i="1"/>
  <c r="H116" i="1" s="1"/>
  <c r="E902" i="1"/>
  <c r="G902" i="1" s="1"/>
  <c r="E673" i="1"/>
  <c r="E725" i="1"/>
  <c r="E593" i="1"/>
  <c r="E441" i="1"/>
  <c r="F441" i="1" s="1"/>
  <c r="E792" i="1"/>
  <c r="F792" i="1" s="1"/>
  <c r="E905" i="1"/>
  <c r="F905" i="1" s="1"/>
  <c r="E165" i="1"/>
  <c r="E119" i="1"/>
  <c r="F119" i="1" s="1"/>
  <c r="E884" i="1"/>
  <c r="H884" i="1" s="1"/>
  <c r="E684" i="1"/>
  <c r="H684" i="1" s="1"/>
  <c r="E488" i="1"/>
  <c r="H488" i="1" s="1"/>
  <c r="E303" i="1"/>
  <c r="H303" i="1" s="1"/>
  <c r="E640" i="1"/>
  <c r="H640" i="1" s="1"/>
  <c r="E664" i="1"/>
  <c r="G664" i="1" s="1"/>
  <c r="E804" i="1"/>
  <c r="E100" i="1"/>
  <c r="E829" i="1"/>
  <c r="E911" i="1"/>
  <c r="H911" i="1" s="1"/>
  <c r="E666" i="1"/>
  <c r="E405" i="1"/>
  <c r="E665" i="1"/>
  <c r="G665" i="1" s="1"/>
  <c r="E748" i="1"/>
  <c r="H748" i="1" s="1"/>
  <c r="E389" i="1"/>
  <c r="G389" i="1" s="1"/>
  <c r="E81" i="1"/>
  <c r="G81" i="1" s="1"/>
  <c r="E783" i="1"/>
  <c r="H783" i="1" s="1"/>
  <c r="E170" i="1"/>
  <c r="F170" i="1" s="1"/>
  <c r="E455" i="1"/>
  <c r="H455" i="1" s="1"/>
  <c r="E908" i="1"/>
  <c r="E429" i="1"/>
  <c r="E579" i="1"/>
  <c r="E529" i="1"/>
  <c r="E152" i="1"/>
  <c r="E480" i="1"/>
  <c r="G480" i="1" s="1"/>
  <c r="E208" i="1"/>
  <c r="F208" i="1" s="1"/>
  <c r="E809" i="1"/>
  <c r="H809" i="1" s="1"/>
  <c r="E601" i="1"/>
  <c r="H601" i="1" s="1"/>
  <c r="E511" i="1"/>
  <c r="H511" i="1" s="1"/>
  <c r="E738" i="1"/>
  <c r="E14" i="1"/>
  <c r="E847" i="1"/>
  <c r="G847" i="1" s="1"/>
  <c r="E22" i="1"/>
  <c r="F22" i="1" s="1"/>
  <c r="E814" i="1"/>
  <c r="E336" i="1"/>
  <c r="E471" i="1"/>
  <c r="E707" i="1"/>
  <c r="H707" i="1" s="1"/>
  <c r="E731" i="1"/>
  <c r="G731" i="1" s="1"/>
  <c r="E953" i="1"/>
  <c r="H953" i="1" s="1"/>
  <c r="E892" i="1"/>
  <c r="F892" i="1" s="1"/>
  <c r="E296" i="1"/>
  <c r="G296" i="1" s="1"/>
  <c r="E700" i="1"/>
  <c r="F700" i="1" s="1"/>
  <c r="E413" i="1"/>
  <c r="E635" i="1"/>
  <c r="G635" i="1" s="1"/>
  <c r="E822" i="1"/>
  <c r="F822" i="1" s="1"/>
  <c r="E238" i="1"/>
  <c r="F238" i="1" s="1"/>
  <c r="E243" i="1"/>
  <c r="E998" i="1"/>
  <c r="H998" i="1" s="1"/>
  <c r="E837" i="1"/>
  <c r="H837" i="1" s="1"/>
  <c r="E924" i="1"/>
  <c r="H924" i="1" s="1"/>
  <c r="E732" i="1"/>
  <c r="E528" i="1"/>
  <c r="H528" i="1" s="1"/>
  <c r="E97" i="1"/>
  <c r="H97" i="1" s="1"/>
  <c r="E132" i="1"/>
  <c r="E531" i="1"/>
  <c r="E130" i="1"/>
  <c r="F130" i="1" s="1"/>
  <c r="E609" i="1"/>
  <c r="E481" i="1"/>
  <c r="F481" i="1" s="1"/>
  <c r="E428" i="1"/>
  <c r="E939" i="1"/>
  <c r="E626" i="1"/>
  <c r="G626" i="1" s="1"/>
  <c r="E293" i="1"/>
  <c r="G293" i="1" s="1"/>
  <c r="E928" i="1"/>
  <c r="G928" i="1" s="1"/>
  <c r="E433" i="1"/>
  <c r="G433" i="1" s="1"/>
  <c r="E109" i="1"/>
  <c r="H109" i="1" s="1"/>
  <c r="E749" i="1"/>
  <c r="G749" i="1" s="1"/>
  <c r="E469" i="1"/>
  <c r="E537" i="1"/>
  <c r="F537" i="1" s="1"/>
  <c r="E120" i="1"/>
  <c r="E614" i="1"/>
  <c r="F614" i="1" s="1"/>
  <c r="E151" i="1"/>
  <c r="E900" i="1"/>
  <c r="E747" i="1"/>
  <c r="F747" i="1" s="1"/>
  <c r="E43" i="1"/>
  <c r="H43" i="1" s="1"/>
  <c r="E11" i="1"/>
  <c r="H11" i="1" s="1"/>
  <c r="E180" i="1"/>
  <c r="H180" i="1" s="1"/>
  <c r="E301" i="1"/>
  <c r="G301" i="1" s="1"/>
  <c r="E925" i="1"/>
  <c r="F925" i="1" s="1"/>
  <c r="E940" i="1"/>
  <c r="E950" i="1"/>
  <c r="E400" i="1"/>
  <c r="F400" i="1" s="1"/>
  <c r="E932" i="1"/>
  <c r="E997" i="1"/>
  <c r="G997" i="1" s="1"/>
  <c r="E395" i="1"/>
  <c r="E933" i="1"/>
  <c r="H933" i="1" s="1"/>
  <c r="E376" i="1"/>
  <c r="F376" i="1" s="1"/>
  <c r="E289" i="1"/>
  <c r="F289" i="1" s="1"/>
  <c r="E927" i="1"/>
  <c r="G927" i="1" s="1"/>
  <c r="E105" i="1"/>
  <c r="G105" i="1" s="1"/>
  <c r="E763" i="1"/>
  <c r="F763" i="1" s="1"/>
  <c r="E361" i="1"/>
  <c r="F361" i="1" s="1"/>
  <c r="E77" i="1"/>
  <c r="G77" i="1" s="1"/>
  <c r="E342" i="1"/>
  <c r="G342" i="1" s="1"/>
  <c r="E401" i="1"/>
  <c r="F401" i="1" s="1"/>
  <c r="E857" i="1"/>
  <c r="E571" i="1"/>
  <c r="E90" i="1"/>
  <c r="H90" i="1" s="1"/>
  <c r="E417" i="1"/>
  <c r="H417" i="1" s="1"/>
  <c r="E368" i="1"/>
  <c r="F368" i="1" s="1"/>
  <c r="E866" i="1"/>
  <c r="H866" i="1" s="1"/>
  <c r="E44" i="1"/>
  <c r="H44" i="1" s="1"/>
  <c r="E875" i="1"/>
  <c r="E542" i="1"/>
  <c r="E730" i="1"/>
  <c r="G730" i="1" s="1"/>
  <c r="E633" i="1"/>
  <c r="E292" i="1"/>
  <c r="G292" i="1" s="1"/>
  <c r="E131" i="1"/>
  <c r="E864" i="1"/>
  <c r="E398" i="1"/>
  <c r="F398" i="1" s="1"/>
  <c r="E421" i="1"/>
  <c r="F421" i="1" s="1"/>
  <c r="E637" i="1"/>
  <c r="H637" i="1" s="1"/>
  <c r="E807" i="1"/>
  <c r="F807" i="1" s="1"/>
  <c r="E965" i="1"/>
  <c r="H965" i="1" s="1"/>
  <c r="E59" i="1"/>
  <c r="H59" i="1" s="1"/>
  <c r="E24" i="1"/>
  <c r="E128" i="1"/>
  <c r="F128" i="1" s="1"/>
  <c r="E639" i="1"/>
  <c r="E343" i="1"/>
  <c r="E222" i="1"/>
  <c r="E910" i="1"/>
  <c r="F910" i="1" s="1"/>
  <c r="E54" i="1"/>
  <c r="H54" i="1" s="1"/>
  <c r="E114" i="1"/>
  <c r="H114" i="1" s="1"/>
  <c r="E89" i="1"/>
  <c r="H89" i="1" s="1"/>
  <c r="E280" i="1"/>
  <c r="G280" i="1" s="1"/>
  <c r="E844" i="1"/>
  <c r="E434" i="1"/>
  <c r="E355" i="1"/>
  <c r="E565" i="1"/>
  <c r="G565" i="1" s="1"/>
  <c r="E300" i="1"/>
  <c r="G300" i="1" s="1"/>
  <c r="E917" i="1"/>
  <c r="E84" i="1"/>
  <c r="E478" i="1"/>
  <c r="E544" i="1"/>
  <c r="H544" i="1" s="1"/>
  <c r="E816" i="1"/>
  <c r="F816" i="1" s="1"/>
  <c r="E1000" i="1"/>
  <c r="G1000" i="1" s="1"/>
  <c r="E512" i="1"/>
  <c r="F512" i="1" s="1"/>
  <c r="E880" i="1"/>
  <c r="F880" i="1" s="1"/>
  <c r="E720" i="1"/>
  <c r="E201" i="1"/>
  <c r="E313" i="1"/>
  <c r="G313" i="1" s="1"/>
  <c r="E991" i="1"/>
  <c r="G991" i="1" s="1"/>
  <c r="E340" i="1"/>
  <c r="G340" i="1" s="1"/>
  <c r="E271" i="1"/>
  <c r="E460" i="1"/>
  <c r="E266" i="1"/>
  <c r="H266" i="1" s="1"/>
  <c r="E267" i="1"/>
  <c r="H267" i="1" s="1"/>
  <c r="E304" i="1"/>
  <c r="H304" i="1" s="1"/>
  <c r="E56" i="1"/>
  <c r="H56" i="1" s="1"/>
  <c r="E457" i="1"/>
  <c r="F457" i="1" s="1"/>
  <c r="E921" i="1"/>
  <c r="E39" i="1"/>
  <c r="E199" i="1"/>
  <c r="E260" i="1"/>
  <c r="F260" i="1" s="1"/>
  <c r="E158" i="1"/>
  <c r="F158" i="1" s="1"/>
  <c r="E712" i="1"/>
  <c r="E561" i="1"/>
  <c r="E521" i="1"/>
  <c r="H521" i="1" s="1"/>
  <c r="E588" i="1"/>
  <c r="H588" i="1" s="1"/>
  <c r="E934" i="1"/>
  <c r="H934" i="1" s="1"/>
  <c r="E263" i="1"/>
  <c r="H263" i="1" s="1"/>
  <c r="E384" i="1"/>
  <c r="H384" i="1" s="1"/>
  <c r="E235" i="1"/>
  <c r="F235" i="1" s="1"/>
  <c r="E957" i="1"/>
  <c r="F957" i="1" s="1"/>
  <c r="E31" i="1"/>
  <c r="E473" i="1"/>
  <c r="E555" i="1"/>
  <c r="E686" i="1"/>
  <c r="E782" i="1"/>
  <c r="E108" i="1"/>
  <c r="H108" i="1" s="1"/>
  <c r="E667" i="1"/>
  <c r="H667" i="1" s="1"/>
  <c r="E545" i="1"/>
  <c r="H545" i="1" s="1"/>
  <c r="E947" i="1"/>
  <c r="H947" i="1" s="1"/>
  <c r="E79" i="1"/>
  <c r="H79" i="1" s="1"/>
  <c r="E983" i="1"/>
  <c r="G983" i="1" s="1"/>
  <c r="E658" i="1"/>
  <c r="E904" i="1"/>
  <c r="F904" i="1" s="1"/>
  <c r="E115" i="1"/>
  <c r="E592" i="1"/>
  <c r="E687" i="1"/>
  <c r="F687" i="1" s="1"/>
  <c r="E418" i="1"/>
  <c r="E475" i="1"/>
  <c r="H475" i="1" s="1"/>
  <c r="E661" i="1"/>
  <c r="F661" i="1" s="1"/>
  <c r="E329" i="1"/>
  <c r="H329" i="1" s="1"/>
  <c r="E945" i="1"/>
  <c r="H945" i="1" s="1"/>
  <c r="E214" i="1"/>
  <c r="H214" i="1" s="1"/>
  <c r="E781" i="1"/>
  <c r="G781" i="1" s="1"/>
  <c r="E281" i="1"/>
  <c r="E393" i="1"/>
  <c r="G393" i="1" s="1"/>
  <c r="E769" i="1"/>
  <c r="F769" i="1" s="1"/>
  <c r="E134" i="1"/>
  <c r="E871" i="1"/>
  <c r="E402" i="1"/>
  <c r="H402" i="1" s="1"/>
  <c r="E708" i="1"/>
  <c r="G708" i="1" s="1"/>
  <c r="E613" i="1"/>
  <c r="F613" i="1" s="1"/>
  <c r="E506" i="1"/>
  <c r="H506" i="1" s="1"/>
  <c r="E88" i="1"/>
  <c r="H88" i="1" s="1"/>
  <c r="E662" i="1"/>
  <c r="H662" i="1" s="1"/>
  <c r="E604" i="1"/>
  <c r="E818" i="1"/>
  <c r="E344" i="1"/>
  <c r="F344" i="1" s="1"/>
  <c r="E50" i="1"/>
  <c r="E464" i="1"/>
  <c r="F464" i="1" s="1"/>
  <c r="E502" i="1"/>
  <c r="E960" i="1"/>
  <c r="Q339" i="1" l="1"/>
  <c r="S339" i="1" s="1"/>
  <c r="Q403" i="1"/>
  <c r="S403" i="1" s="1"/>
  <c r="Q112" i="1"/>
  <c r="S112" i="1" s="1"/>
  <c r="Q559" i="1"/>
  <c r="S559" i="1" s="1"/>
  <c r="Q682" i="1"/>
  <c r="S682" i="1" s="1"/>
  <c r="Q265" i="1"/>
  <c r="S265" i="1" s="1"/>
  <c r="Q3" i="1"/>
  <c r="S3" i="1" s="1"/>
  <c r="Q706" i="1"/>
  <c r="S706" i="1" s="1"/>
  <c r="Q946" i="1"/>
  <c r="S946" i="1" s="1"/>
  <c r="Q467" i="1"/>
  <c r="S467" i="1" s="1"/>
  <c r="Q645" i="1"/>
  <c r="S645" i="1" s="1"/>
  <c r="Q133" i="1"/>
  <c r="S133" i="1" s="1"/>
  <c r="Q20" i="1"/>
  <c r="S20" i="1" s="1"/>
  <c r="Q194" i="1"/>
  <c r="S194" i="1" s="1"/>
  <c r="Q831" i="1"/>
  <c r="S831" i="1" s="1"/>
  <c r="Q311" i="1"/>
  <c r="S311" i="1" s="1"/>
  <c r="Q656" i="1"/>
  <c r="S656" i="1" s="1"/>
  <c r="Q23" i="1"/>
  <c r="S23" i="1" s="1"/>
  <c r="Q442" i="1"/>
  <c r="S442" i="1" s="1"/>
  <c r="Q375" i="1"/>
  <c r="S375" i="1" s="1"/>
  <c r="Q534" i="1"/>
  <c r="S534" i="1" s="1"/>
  <c r="Q178" i="1"/>
  <c r="S178" i="1" s="1"/>
  <c r="Q773" i="1"/>
  <c r="S773" i="1" s="1"/>
  <c r="Q374" i="1"/>
  <c r="S374" i="1" s="1"/>
  <c r="Q127" i="1"/>
  <c r="S127" i="1" s="1"/>
  <c r="Q906" i="1"/>
  <c r="S906" i="1" s="1"/>
  <c r="Q824" i="1"/>
  <c r="S824" i="1" s="1"/>
  <c r="Q27" i="1"/>
  <c r="S27" i="1" s="1"/>
  <c r="Q360" i="1"/>
  <c r="S360" i="1" s="1"/>
  <c r="Q753" i="1"/>
  <c r="S753" i="1" s="1"/>
  <c r="Q249" i="1"/>
  <c r="S249" i="1" s="1"/>
  <c r="Q242" i="1"/>
  <c r="S242" i="1" s="1"/>
  <c r="Q183" i="1"/>
  <c r="S183" i="1" s="1"/>
  <c r="Q174" i="1"/>
  <c r="S174" i="1" s="1"/>
  <c r="Q681" i="1"/>
  <c r="S681" i="1" s="1"/>
  <c r="Q204" i="1"/>
  <c r="S204" i="1" s="1"/>
  <c r="Q438" i="1"/>
  <c r="S438" i="1" s="1"/>
  <c r="Q92" i="1"/>
  <c r="S92" i="1" s="1"/>
  <c r="Q652" i="1"/>
  <c r="S652" i="1" s="1"/>
  <c r="Q495" i="1"/>
  <c r="S495" i="1" s="1"/>
  <c r="Q166" i="1"/>
  <c r="S166" i="1" s="1"/>
  <c r="Q333" i="1"/>
  <c r="S333" i="1" s="1"/>
  <c r="Q72" i="1"/>
  <c r="S72" i="1" s="1"/>
  <c r="Q126" i="1"/>
  <c r="S126" i="1" s="1"/>
  <c r="Q701" i="1"/>
  <c r="S701" i="1" s="1"/>
  <c r="Q156" i="1"/>
  <c r="S156" i="1" s="1"/>
  <c r="Q334" i="1"/>
  <c r="S334" i="1" s="1"/>
  <c r="Q577" i="1"/>
  <c r="S577" i="1" s="1"/>
  <c r="Q775" i="1"/>
  <c r="S775" i="1" s="1"/>
  <c r="Q138" i="1"/>
  <c r="S138" i="1" s="1"/>
  <c r="Q569" i="1"/>
  <c r="S569" i="1" s="1"/>
  <c r="Q96" i="1"/>
  <c r="S96" i="1" s="1"/>
  <c r="Q520" i="1"/>
  <c r="S520" i="1" s="1"/>
  <c r="Q813" i="1"/>
  <c r="S813" i="1" s="1"/>
  <c r="Q819" i="1"/>
  <c r="S819" i="1" s="1"/>
  <c r="Q71" i="1"/>
  <c r="S71" i="1" s="1"/>
  <c r="Q371" i="1"/>
  <c r="S371" i="1" s="1"/>
  <c r="Q29" i="1"/>
  <c r="S29" i="1" s="1"/>
  <c r="Q284" i="1"/>
  <c r="S284" i="1" s="1"/>
  <c r="Q909" i="1"/>
  <c r="S909" i="1" s="1"/>
  <c r="Q153" i="1"/>
  <c r="S153" i="1" s="1"/>
  <c r="Q608" i="1"/>
  <c r="S608" i="1" s="1"/>
  <c r="Q849" i="1"/>
  <c r="S849" i="1" s="1"/>
  <c r="Q870" i="1"/>
  <c r="S870" i="1" s="1"/>
  <c r="Q993" i="1"/>
  <c r="S993" i="1" s="1"/>
  <c r="Q476" i="1"/>
  <c r="S476" i="1" s="1"/>
  <c r="Q113" i="1"/>
  <c r="S113" i="1" s="1"/>
  <c r="Q845" i="1"/>
  <c r="S845" i="1" s="1"/>
  <c r="Q459" i="1"/>
  <c r="S459" i="1" s="1"/>
  <c r="Q525" i="1"/>
  <c r="S525" i="1" s="1"/>
  <c r="O508" i="1"/>
  <c r="M276" i="1"/>
  <c r="N276" i="1"/>
  <c r="K276" i="1" s="1"/>
  <c r="Q276" i="1" s="1"/>
  <c r="S276" i="1" s="1"/>
  <c r="M134" i="1"/>
  <c r="M724" i="1"/>
  <c r="N134" i="1"/>
  <c r="K134" i="1" s="1"/>
  <c r="N724" i="1"/>
  <c r="K724" i="1" s="1"/>
  <c r="Q724" i="1" s="1"/>
  <c r="S724" i="1" s="1"/>
  <c r="N854" i="1"/>
  <c r="M9" i="1"/>
  <c r="O129" i="1"/>
  <c r="N274" i="1"/>
  <c r="K274" i="1" s="1"/>
  <c r="O604" i="1"/>
  <c r="M142" i="1"/>
  <c r="O817" i="1"/>
  <c r="K817" i="1" s="1"/>
  <c r="Q817" i="1" s="1"/>
  <c r="S817" i="1" s="1"/>
  <c r="N379" i="1"/>
  <c r="N407" i="1"/>
  <c r="K407" i="1" s="1"/>
  <c r="O12" i="1"/>
  <c r="M994" i="1"/>
  <c r="M97" i="1"/>
  <c r="O429" i="1"/>
  <c r="N218" i="1"/>
  <c r="N321" i="1"/>
  <c r="O373" i="1"/>
  <c r="N508" i="1"/>
  <c r="N712" i="1"/>
  <c r="K712" i="1" s="1"/>
  <c r="O940" i="1"/>
  <c r="O574" i="1"/>
  <c r="K574" i="1" s="1"/>
  <c r="Q574" i="1" s="1"/>
  <c r="S574" i="1" s="1"/>
  <c r="M471" i="1"/>
  <c r="O277" i="1"/>
  <c r="O379" i="1"/>
  <c r="N994" i="1"/>
  <c r="K994" i="1" s="1"/>
  <c r="Q994" i="1" s="1"/>
  <c r="S994" i="1" s="1"/>
  <c r="M916" i="1"/>
  <c r="N916" i="1"/>
  <c r="K916" i="1" s="1"/>
  <c r="Q916" i="1" s="1"/>
  <c r="S916" i="1" s="1"/>
  <c r="M727" i="1"/>
  <c r="N378" i="1"/>
  <c r="K378" i="1" s="1"/>
  <c r="O965" i="1"/>
  <c r="N536" i="1"/>
  <c r="K536" i="1" s="1"/>
  <c r="Q536" i="1" s="1"/>
  <c r="S536" i="1" s="1"/>
  <c r="N149" i="1"/>
  <c r="O669" i="1"/>
  <c r="O504" i="1"/>
  <c r="M937" i="1"/>
  <c r="N917" i="1"/>
  <c r="N862" i="1"/>
  <c r="K862" i="1" s="1"/>
  <c r="Q862" i="1" s="1"/>
  <c r="S862" i="1" s="1"/>
  <c r="O481" i="1"/>
  <c r="K481" i="1" s="1"/>
  <c r="O572" i="1"/>
  <c r="O974" i="1"/>
  <c r="M363" i="1"/>
  <c r="N142" i="1"/>
  <c r="K142" i="1" s="1"/>
  <c r="O152" i="1"/>
  <c r="N711" i="1"/>
  <c r="M897" i="1"/>
  <c r="M622" i="1"/>
  <c r="N839" i="1"/>
  <c r="M952" i="1"/>
  <c r="M874" i="1"/>
  <c r="M486" i="1"/>
  <c r="O711" i="1"/>
  <c r="O622" i="1"/>
  <c r="K622" i="1" s="1"/>
  <c r="Q622" i="1" s="1"/>
  <c r="S622" i="1" s="1"/>
  <c r="O839" i="1"/>
  <c r="N952" i="1"/>
  <c r="K952" i="1" s="1"/>
  <c r="Q952" i="1" s="1"/>
  <c r="S952" i="1" s="1"/>
  <c r="N874" i="1"/>
  <c r="K874" i="1" s="1"/>
  <c r="N486" i="1"/>
  <c r="K486" i="1" s="1"/>
  <c r="Q486" i="1" s="1"/>
  <c r="S486" i="1" s="1"/>
  <c r="O293" i="1"/>
  <c r="N811" i="1"/>
  <c r="K811" i="1" s="1"/>
  <c r="O760" i="1"/>
  <c r="N228" i="1"/>
  <c r="N129" i="1"/>
  <c r="N293" i="1"/>
  <c r="N341" i="1"/>
  <c r="K341" i="1" s="1"/>
  <c r="N277" i="1"/>
  <c r="O363" i="1"/>
  <c r="K363" i="1" s="1"/>
  <c r="O937" i="1"/>
  <c r="K937" i="1" s="1"/>
  <c r="O927" i="1"/>
  <c r="K940" i="1"/>
  <c r="M140" i="1"/>
  <c r="N225" i="1"/>
  <c r="K225" i="1" s="1"/>
  <c r="M290" i="1"/>
  <c r="N883" i="1"/>
  <c r="M409" i="1"/>
  <c r="N451" i="1"/>
  <c r="N615" i="1"/>
  <c r="M794" i="1"/>
  <c r="M844" i="1"/>
  <c r="O887" i="1"/>
  <c r="K887" i="1" s="1"/>
  <c r="Q887" i="1" s="1"/>
  <c r="S887" i="1" s="1"/>
  <c r="N290" i="1"/>
  <c r="K290" i="1" s="1"/>
  <c r="O883" i="1"/>
  <c r="N409" i="1"/>
  <c r="K409" i="1" s="1"/>
  <c r="Q409" i="1" s="1"/>
  <c r="S409" i="1" s="1"/>
  <c r="N739" i="1"/>
  <c r="O451" i="1"/>
  <c r="O615" i="1"/>
  <c r="N794" i="1"/>
  <c r="K794" i="1" s="1"/>
  <c r="Q794" i="1" s="1"/>
  <c r="S794" i="1" s="1"/>
  <c r="O420" i="1"/>
  <c r="N604" i="1"/>
  <c r="N59" i="1"/>
  <c r="N523" i="1"/>
  <c r="N395" i="1"/>
  <c r="M574" i="1"/>
  <c r="M808" i="1"/>
  <c r="M353" i="1"/>
  <c r="O797" i="1"/>
  <c r="K797" i="1" s="1"/>
  <c r="Q797" i="1" s="1"/>
  <c r="S797" i="1" s="1"/>
  <c r="O102" i="1"/>
  <c r="N598" i="1"/>
  <c r="K598" i="1" s="1"/>
  <c r="Q598" i="1" s="1"/>
  <c r="S598" i="1" s="1"/>
  <c r="O697" i="1"/>
  <c r="N326" i="1"/>
  <c r="K326" i="1" s="1"/>
  <c r="O212" i="1"/>
  <c r="N418" i="1"/>
  <c r="K418" i="1" s="1"/>
  <c r="M369" i="1"/>
  <c r="N154" i="1"/>
  <c r="O163" i="1"/>
  <c r="N66" i="1"/>
  <c r="K66" i="1" s="1"/>
  <c r="M415" i="1"/>
  <c r="M966" i="1"/>
  <c r="M122" i="1"/>
  <c r="N590" i="1"/>
  <c r="O158" i="1"/>
  <c r="N965" i="1"/>
  <c r="M862" i="1"/>
  <c r="N429" i="1"/>
  <c r="N823" i="1"/>
  <c r="O966" i="1"/>
  <c r="K966" i="1" s="1"/>
  <c r="N122" i="1"/>
  <c r="K122" i="1" s="1"/>
  <c r="Q122" i="1" s="1"/>
  <c r="S122" i="1" s="1"/>
  <c r="N504" i="1"/>
  <c r="O590" i="1"/>
  <c r="M620" i="1"/>
  <c r="M575" i="1"/>
  <c r="N167" i="1"/>
  <c r="O632" i="1"/>
  <c r="K632" i="1" s="1"/>
  <c r="O661" i="1"/>
  <c r="K661" i="1" s="1"/>
  <c r="O128" i="1"/>
  <c r="O400" i="1"/>
  <c r="O747" i="1"/>
  <c r="O854" i="1"/>
  <c r="M341" i="1"/>
  <c r="O87" i="1"/>
  <c r="O149" i="1"/>
  <c r="N958" i="1"/>
  <c r="K958" i="1" s="1"/>
  <c r="Q958" i="1" s="1"/>
  <c r="S958" i="1" s="1"/>
  <c r="O2" i="1"/>
  <c r="O960" i="1"/>
  <c r="N212" i="1"/>
  <c r="M758" i="1"/>
  <c r="O512" i="1"/>
  <c r="O413" i="1"/>
  <c r="M876" i="1"/>
  <c r="M536" i="1"/>
  <c r="N152" i="1"/>
  <c r="N888" i="1"/>
  <c r="K888" i="1" s="1"/>
  <c r="Q888" i="1" s="1"/>
  <c r="S888" i="1" s="1"/>
  <c r="N87" i="1"/>
  <c r="N287" i="1"/>
  <c r="K287" i="1" s="1"/>
  <c r="Q287" i="1" s="1"/>
  <c r="S287" i="1" s="1"/>
  <c r="N163" i="1"/>
  <c r="N373" i="1"/>
  <c r="O556" i="1"/>
  <c r="K556" i="1" s="1"/>
  <c r="Q556" i="1" s="1"/>
  <c r="S556" i="1" s="1"/>
  <c r="N974" i="1"/>
  <c r="O415" i="1"/>
  <c r="K415" i="1" s="1"/>
  <c r="O699" i="1"/>
  <c r="O190" i="1"/>
  <c r="K190" i="1" s="1"/>
  <c r="O9" i="1"/>
  <c r="K9" i="1" s="1"/>
  <c r="Q9" i="1" s="1"/>
  <c r="S9" i="1" s="1"/>
  <c r="N323" i="1"/>
  <c r="K323" i="1" s="1"/>
  <c r="N420" i="1"/>
  <c r="M73" i="1"/>
  <c r="M968" i="1"/>
  <c r="M692" i="1"/>
  <c r="M809" i="1"/>
  <c r="N165" i="1"/>
  <c r="K165" i="1" s="1"/>
  <c r="N848" i="1"/>
  <c r="N765" i="1"/>
  <c r="M162" i="1"/>
  <c r="N370" i="1"/>
  <c r="O784" i="1"/>
  <c r="K784" i="1" s="1"/>
  <c r="Q784" i="1" s="1"/>
  <c r="S784" i="1" s="1"/>
  <c r="N580" i="1"/>
  <c r="N913" i="1"/>
  <c r="O283" i="1"/>
  <c r="K283" i="1" s="1"/>
  <c r="M549" i="1"/>
  <c r="N558" i="1"/>
  <c r="N685" i="1"/>
  <c r="M922" i="1"/>
  <c r="M592" i="1"/>
  <c r="N266" i="1"/>
  <c r="N73" i="1"/>
  <c r="K73" i="1" s="1"/>
  <c r="Q73" i="1" s="1"/>
  <c r="S73" i="1" s="1"/>
  <c r="M392" i="1"/>
  <c r="O649" i="1"/>
  <c r="N626" i="1"/>
  <c r="N968" i="1"/>
  <c r="K968" i="1" s="1"/>
  <c r="Q968" i="1" s="1"/>
  <c r="S968" i="1" s="1"/>
  <c r="M182" i="1"/>
  <c r="N809" i="1"/>
  <c r="K809" i="1" s="1"/>
  <c r="M827" i="1"/>
  <c r="O848" i="1"/>
  <c r="M465" i="1"/>
  <c r="O164" i="1"/>
  <c r="M761" i="1"/>
  <c r="O198" i="1"/>
  <c r="K198" i="1" s="1"/>
  <c r="Q198" i="1" s="1"/>
  <c r="S198" i="1" s="1"/>
  <c r="O370" i="1"/>
  <c r="O367" i="1"/>
  <c r="K367" i="1" s="1"/>
  <c r="O580" i="1"/>
  <c r="O913" i="1"/>
  <c r="O233" i="1"/>
  <c r="K233" i="1" s="1"/>
  <c r="O976" i="1"/>
  <c r="N546" i="1"/>
  <c r="N549" i="1"/>
  <c r="K549" i="1" s="1"/>
  <c r="Q549" i="1" s="1"/>
  <c r="S549" i="1" s="1"/>
  <c r="O349" i="1"/>
  <c r="K349" i="1" s="1"/>
  <c r="O685" i="1"/>
  <c r="N708" i="1"/>
  <c r="M769" i="1"/>
  <c r="M214" i="1"/>
  <c r="N592" i="1"/>
  <c r="K592" i="1" s="1"/>
  <c r="O266" i="1"/>
  <c r="N201" i="1"/>
  <c r="K201" i="1" s="1"/>
  <c r="N65" i="1"/>
  <c r="K65" i="1" s="1"/>
  <c r="Q65" i="1" s="1"/>
  <c r="S65" i="1" s="1"/>
  <c r="O626" i="1"/>
  <c r="O182" i="1"/>
  <c r="K182" i="1" s="1"/>
  <c r="Q182" i="1" s="1"/>
  <c r="S182" i="1" s="1"/>
  <c r="N526" i="1"/>
  <c r="O804" i="1"/>
  <c r="M684" i="1"/>
  <c r="N827" i="1"/>
  <c r="K827" i="1" s="1"/>
  <c r="M125" i="1"/>
  <c r="N761" i="1"/>
  <c r="K761" i="1" s="1"/>
  <c r="M221" i="1"/>
  <c r="O863" i="1"/>
  <c r="M493" i="1"/>
  <c r="M599" i="1"/>
  <c r="N541" i="1"/>
  <c r="N898" i="1"/>
  <c r="M815" i="1"/>
  <c r="O624" i="1"/>
  <c r="K624" i="1" s="1"/>
  <c r="M74" i="1"/>
  <c r="N414" i="1"/>
  <c r="M447" i="1"/>
  <c r="N366" i="1"/>
  <c r="M935" i="1"/>
  <c r="O708" i="1"/>
  <c r="N769" i="1"/>
  <c r="K769" i="1" s="1"/>
  <c r="N214" i="1"/>
  <c r="K214" i="1" s="1"/>
  <c r="N158" i="1"/>
  <c r="O526" i="1"/>
  <c r="N125" i="1"/>
  <c r="K125" i="1" s="1"/>
  <c r="O221" i="1"/>
  <c r="K221" i="1" s="1"/>
  <c r="Q221" i="1" s="1"/>
  <c r="S221" i="1" s="1"/>
  <c r="N493" i="1"/>
  <c r="K493" i="1" s="1"/>
  <c r="O936" i="1"/>
  <c r="N599" i="1"/>
  <c r="K599" i="1" s="1"/>
  <c r="N515" i="1"/>
  <c r="K515" i="1" s="1"/>
  <c r="N815" i="1"/>
  <c r="K815" i="1" s="1"/>
  <c r="N835" i="1"/>
  <c r="K835" i="1" s="1"/>
  <c r="N669" i="1"/>
  <c r="N74" i="1"/>
  <c r="K74" i="1" s="1"/>
  <c r="O414" i="1"/>
  <c r="N447" i="1"/>
  <c r="K447" i="1" s="1"/>
  <c r="Q447" i="1" s="1"/>
  <c r="S447" i="1" s="1"/>
  <c r="O366" i="1"/>
  <c r="M958" i="1"/>
  <c r="M407" i="1"/>
  <c r="N102" i="1"/>
  <c r="N2" i="1"/>
  <c r="K2" i="1" s="1"/>
  <c r="M274" i="1"/>
  <c r="M598" i="1"/>
  <c r="M326" i="1"/>
  <c r="N12" i="1"/>
  <c r="N251" i="1"/>
  <c r="M64" i="1"/>
  <c r="O639" i="1"/>
  <c r="N401" i="1"/>
  <c r="K401" i="1" s="1"/>
  <c r="M200" i="1"/>
  <c r="M740" i="1"/>
  <c r="O963" i="1"/>
  <c r="K963" i="1" s="1"/>
  <c r="Q963" i="1" s="1"/>
  <c r="S963" i="1" s="1"/>
  <c r="O321" i="1"/>
  <c r="N595" i="1"/>
  <c r="O154" i="1"/>
  <c r="N642" i="1"/>
  <c r="N897" i="1"/>
  <c r="K897" i="1" s="1"/>
  <c r="Q897" i="1" s="1"/>
  <c r="S897" i="1" s="1"/>
  <c r="O742" i="1"/>
  <c r="O823" i="1"/>
  <c r="N353" i="1"/>
  <c r="K353" i="1" s="1"/>
  <c r="M644" i="1"/>
  <c r="O218" i="1"/>
  <c r="N617" i="1"/>
  <c r="K617" i="1" s="1"/>
  <c r="Q617" i="1" s="1"/>
  <c r="S617" i="1" s="1"/>
  <c r="O739" i="1"/>
  <c r="M634" i="1"/>
  <c r="M915" i="1"/>
  <c r="N430" i="1"/>
  <c r="N620" i="1"/>
  <c r="K620" i="1" s="1"/>
  <c r="O552" i="1"/>
  <c r="N575" i="1"/>
  <c r="K575" i="1" s="1"/>
  <c r="N727" i="1"/>
  <c r="K727" i="1" s="1"/>
  <c r="Q727" i="1" s="1"/>
  <c r="S727" i="1" s="1"/>
  <c r="O251" i="1"/>
  <c r="M712" i="1"/>
  <c r="N64" i="1"/>
  <c r="K64" i="1" s="1"/>
  <c r="Q64" i="1" s="1"/>
  <c r="S64" i="1" s="1"/>
  <c r="N747" i="1"/>
  <c r="N22" i="1"/>
  <c r="N760" i="1"/>
  <c r="N740" i="1"/>
  <c r="K740" i="1" s="1"/>
  <c r="Q740" i="1" s="1"/>
  <c r="S740" i="1" s="1"/>
  <c r="M956" i="1"/>
  <c r="N980" i="1"/>
  <c r="K980" i="1" s="1"/>
  <c r="Q980" i="1" s="1"/>
  <c r="S980" i="1" s="1"/>
  <c r="O595" i="1"/>
  <c r="M378" i="1"/>
  <c r="N644" i="1"/>
  <c r="K644" i="1" s="1"/>
  <c r="N634" i="1"/>
  <c r="K634" i="1" s="1"/>
  <c r="N915" i="1"/>
  <c r="K915" i="1" s="1"/>
  <c r="O430" i="1"/>
  <c r="N960" i="1"/>
  <c r="M281" i="1"/>
  <c r="N512" i="1"/>
  <c r="N844" i="1"/>
  <c r="K844" i="1" s="1"/>
  <c r="O369" i="1"/>
  <c r="K369" i="1" s="1"/>
  <c r="Q369" i="1" s="1"/>
  <c r="S369" i="1" s="1"/>
  <c r="M7" i="1"/>
  <c r="N97" i="1"/>
  <c r="K97" i="1" s="1"/>
  <c r="N413" i="1"/>
  <c r="N140" i="1"/>
  <c r="K140" i="1" s="1"/>
  <c r="Q140" i="1" s="1"/>
  <c r="S140" i="1" s="1"/>
  <c r="O405" i="1"/>
  <c r="K405" i="1" s="1"/>
  <c r="N774" i="1"/>
  <c r="M888" i="1"/>
  <c r="O505" i="1"/>
  <c r="K505" i="1" s="1"/>
  <c r="Q505" i="1" s="1"/>
  <c r="S505" i="1" s="1"/>
  <c r="M287" i="1"/>
  <c r="N676" i="1"/>
  <c r="O548" i="1"/>
  <c r="N699" i="1"/>
  <c r="M190" i="1"/>
  <c r="O951" i="1"/>
  <c r="K951" i="1" s="1"/>
  <c r="M323" i="1"/>
  <c r="O167" i="1"/>
  <c r="N56" i="1"/>
  <c r="O56" i="1"/>
  <c r="O537" i="1"/>
  <c r="N537" i="1"/>
  <c r="M386" i="1"/>
  <c r="O386" i="1"/>
  <c r="N386" i="1"/>
  <c r="O499" i="1"/>
  <c r="N499" i="1"/>
  <c r="M499" i="1"/>
  <c r="M868" i="1"/>
  <c r="O868" i="1"/>
  <c r="N868" i="1"/>
  <c r="O857" i="1"/>
  <c r="N857" i="1"/>
  <c r="M857" i="1"/>
  <c r="N521" i="1"/>
  <c r="K521" i="1" s="1"/>
  <c r="M56" i="1"/>
  <c r="N392" i="1"/>
  <c r="K392" i="1" s="1"/>
  <c r="Q392" i="1" s="1"/>
  <c r="S392" i="1" s="1"/>
  <c r="M633" i="1"/>
  <c r="O523" i="1"/>
  <c r="O368" i="1"/>
  <c r="N368" i="1"/>
  <c r="M227" i="1"/>
  <c r="M537" i="1"/>
  <c r="N200" i="1"/>
  <c r="K200" i="1" s="1"/>
  <c r="Q200" i="1" s="1"/>
  <c r="S200" i="1" s="1"/>
  <c r="N876" i="1"/>
  <c r="K876" i="1" s="1"/>
  <c r="Q876" i="1" s="1"/>
  <c r="S876" i="1" s="1"/>
  <c r="N471" i="1"/>
  <c r="K471" i="1" s="1"/>
  <c r="O22" i="1"/>
  <c r="M14" i="1"/>
  <c r="N529" i="1"/>
  <c r="N660" i="1"/>
  <c r="M82" i="1"/>
  <c r="N162" i="1"/>
  <c r="K162" i="1" s="1"/>
  <c r="M810" i="1"/>
  <c r="M396" i="1"/>
  <c r="O396" i="1"/>
  <c r="N396" i="1"/>
  <c r="N245" i="1"/>
  <c r="N689" i="1"/>
  <c r="O840" i="1"/>
  <c r="N840" i="1"/>
  <c r="N808" i="1"/>
  <c r="K808" i="1" s="1"/>
  <c r="M903" i="1"/>
  <c r="O546" i="1"/>
  <c r="N497" i="1"/>
  <c r="O585" i="1"/>
  <c r="N585" i="1"/>
  <c r="M585" i="1"/>
  <c r="O919" i="1"/>
  <c r="N919" i="1"/>
  <c r="M919" i="1"/>
  <c r="N522" i="1"/>
  <c r="O627" i="1"/>
  <c r="N627" i="1"/>
  <c r="M627" i="1"/>
  <c r="O611" i="1"/>
  <c r="N611" i="1"/>
  <c r="M611" i="1"/>
  <c r="M576" i="1"/>
  <c r="N935" i="1"/>
  <c r="K935" i="1" s="1"/>
  <c r="N922" i="1"/>
  <c r="K922" i="1" s="1"/>
  <c r="O393" i="1"/>
  <c r="N393" i="1"/>
  <c r="M393" i="1"/>
  <c r="M332" i="1"/>
  <c r="N633" i="1"/>
  <c r="K633" i="1" s="1"/>
  <c r="M368" i="1"/>
  <c r="N227" i="1"/>
  <c r="K227" i="1" s="1"/>
  <c r="Q227" i="1" s="1"/>
  <c r="S227" i="1" s="1"/>
  <c r="N933" i="1"/>
  <c r="K933" i="1" s="1"/>
  <c r="M940" i="1"/>
  <c r="N210" i="1"/>
  <c r="O529" i="1"/>
  <c r="N176" i="1"/>
  <c r="M551" i="1"/>
  <c r="O660" i="1"/>
  <c r="N82" i="1"/>
  <c r="K82" i="1" s="1"/>
  <c r="N810" i="1"/>
  <c r="K810" i="1" s="1"/>
  <c r="O245" i="1"/>
  <c r="N562" i="1"/>
  <c r="M319" i="1"/>
  <c r="O689" i="1"/>
  <c r="M840" i="1"/>
  <c r="N364" i="1"/>
  <c r="K364" i="1" s="1"/>
  <c r="N903" i="1"/>
  <c r="K903" i="1" s="1"/>
  <c r="Q903" i="1" s="1"/>
  <c r="S903" i="1" s="1"/>
  <c r="O497" i="1"/>
  <c r="O948" i="1"/>
  <c r="N948" i="1"/>
  <c r="O522" i="1"/>
  <c r="O996" i="1"/>
  <c r="N996" i="1"/>
  <c r="M996" i="1"/>
  <c r="O561" i="1"/>
  <c r="N561" i="1"/>
  <c r="O991" i="1"/>
  <c r="K991" i="1" s="1"/>
  <c r="N639" i="1"/>
  <c r="M401" i="1"/>
  <c r="O210" i="1"/>
  <c r="O176" i="1"/>
  <c r="N551" i="1"/>
  <c r="K551" i="1" s="1"/>
  <c r="O562" i="1"/>
  <c r="N936" i="1"/>
  <c r="N319" i="1"/>
  <c r="K319" i="1" s="1"/>
  <c r="O568" i="1"/>
  <c r="K568" i="1" s="1"/>
  <c r="Q568" i="1" s="1"/>
  <c r="S568" i="1" s="1"/>
  <c r="M948" i="1"/>
  <c r="M750" i="1"/>
  <c r="O750" i="1"/>
  <c r="N750" i="1"/>
  <c r="O846" i="1"/>
  <c r="N846" i="1"/>
  <c r="O513" i="1"/>
  <c r="N513" i="1"/>
  <c r="M826" i="1"/>
  <c r="O826" i="1"/>
  <c r="K826" i="1" s="1"/>
  <c r="M905" i="1"/>
  <c r="O905" i="1"/>
  <c r="N905" i="1"/>
  <c r="O864" i="1"/>
  <c r="N864" i="1"/>
  <c r="O691" i="1"/>
  <c r="N691" i="1"/>
  <c r="M691" i="1"/>
  <c r="O480" i="1"/>
  <c r="N480" i="1"/>
  <c r="M894" i="1"/>
  <c r="O894" i="1"/>
  <c r="K894" i="1" s="1"/>
  <c r="N159" i="1"/>
  <c r="O159" i="1"/>
  <c r="O776" i="1"/>
  <c r="N776" i="1"/>
  <c r="M776" i="1"/>
  <c r="O5" i="1"/>
  <c r="N5" i="1"/>
  <c r="O982" i="1"/>
  <c r="N982" i="1"/>
  <c r="M982" i="1"/>
  <c r="O347" i="1"/>
  <c r="N347" i="1"/>
  <c r="O818" i="1"/>
  <c r="N818" i="1"/>
  <c r="M818" i="1"/>
  <c r="M661" i="1"/>
  <c r="M418" i="1"/>
  <c r="M597" i="1"/>
  <c r="O597" i="1"/>
  <c r="N597" i="1"/>
  <c r="M201" i="1"/>
  <c r="O917" i="1"/>
  <c r="O59" i="1"/>
  <c r="N927" i="1"/>
  <c r="M65" i="1"/>
  <c r="O395" i="1"/>
  <c r="N684" i="1"/>
  <c r="K684" i="1" s="1"/>
  <c r="Q684" i="1" s="1"/>
  <c r="S684" i="1" s="1"/>
  <c r="M165" i="1"/>
  <c r="O774" i="1"/>
  <c r="N572" i="1"/>
  <c r="O765" i="1"/>
  <c r="M225" i="1"/>
  <c r="M5" i="1"/>
  <c r="N863" i="1"/>
  <c r="O676" i="1"/>
  <c r="M66" i="1"/>
  <c r="M719" i="1"/>
  <c r="O719" i="1"/>
  <c r="N719" i="1"/>
  <c r="O642" i="1"/>
  <c r="O541" i="1"/>
  <c r="O494" i="1"/>
  <c r="K494" i="1" s="1"/>
  <c r="Q494" i="1" s="1"/>
  <c r="S494" i="1" s="1"/>
  <c r="O228" i="1"/>
  <c r="O416" i="1"/>
  <c r="K416" i="1" s="1"/>
  <c r="O898" i="1"/>
  <c r="O886" i="1"/>
  <c r="K886" i="1" s="1"/>
  <c r="N976" i="1"/>
  <c r="M347" i="1"/>
  <c r="M617" i="1"/>
  <c r="O558" i="1"/>
  <c r="O160" i="1"/>
  <c r="K160" i="1" s="1"/>
  <c r="O610" i="1"/>
  <c r="N610" i="1"/>
  <c r="M610" i="1"/>
  <c r="O340" i="1"/>
  <c r="N340" i="1"/>
  <c r="M340" i="1"/>
  <c r="O234" i="1"/>
  <c r="N234" i="1"/>
  <c r="M234" i="1"/>
  <c r="N907" i="1"/>
  <c r="O907" i="1"/>
  <c r="O900" i="1"/>
  <c r="N900" i="1"/>
  <c r="M900" i="1"/>
  <c r="M310" i="1"/>
  <c r="O310" i="1"/>
  <c r="N310" i="1"/>
  <c r="M553" i="1"/>
  <c r="O553" i="1"/>
  <c r="O139" i="1"/>
  <c r="N139" i="1"/>
  <c r="M139" i="1"/>
  <c r="M88" i="1"/>
  <c r="M596" i="1"/>
  <c r="N688" i="1"/>
  <c r="M582" i="1"/>
  <c r="M693" i="1"/>
  <c r="M185" i="1"/>
  <c r="O185" i="1"/>
  <c r="O507" i="1"/>
  <c r="N507" i="1"/>
  <c r="M507" i="1"/>
  <c r="M18" i="1"/>
  <c r="N268" i="1"/>
  <c r="M427" i="1"/>
  <c r="N41" i="1"/>
  <c r="K41" i="1" s="1"/>
  <c r="Q41" i="1" s="1"/>
  <c r="S41" i="1" s="1"/>
  <c r="O397" i="1"/>
  <c r="N397" i="1"/>
  <c r="O357" i="1"/>
  <c r="N357" i="1"/>
  <c r="M357" i="1"/>
  <c r="M237" i="1"/>
  <c r="O237" i="1"/>
  <c r="N553" i="1"/>
  <c r="N88" i="1"/>
  <c r="K88" i="1" s="1"/>
  <c r="M215" i="1"/>
  <c r="O215" i="1"/>
  <c r="K215" i="1" s="1"/>
  <c r="Q215" i="1" s="1"/>
  <c r="S215" i="1" s="1"/>
  <c r="O108" i="1"/>
  <c r="N108" i="1"/>
  <c r="M108" i="1"/>
  <c r="N240" i="1"/>
  <c r="M928" i="1"/>
  <c r="M428" i="1"/>
  <c r="O428" i="1"/>
  <c r="K428" i="1" s="1"/>
  <c r="M881" i="1"/>
  <c r="O881" i="1"/>
  <c r="N881" i="1"/>
  <c r="M405" i="1"/>
  <c r="M963" i="1"/>
  <c r="O593" i="1"/>
  <c r="K593" i="1" s="1"/>
  <c r="M255" i="1"/>
  <c r="O252" i="1"/>
  <c r="N252" i="1"/>
  <c r="M505" i="1"/>
  <c r="N596" i="1"/>
  <c r="K596" i="1" s="1"/>
  <c r="Q596" i="1" s="1"/>
  <c r="S596" i="1" s="1"/>
  <c r="M463" i="1"/>
  <c r="O688" i="1"/>
  <c r="N582" i="1"/>
  <c r="K582" i="1" s="1"/>
  <c r="N693" i="1"/>
  <c r="K693" i="1" s="1"/>
  <c r="N257" i="1"/>
  <c r="M784" i="1"/>
  <c r="N338" i="1"/>
  <c r="M861" i="1"/>
  <c r="N500" i="1"/>
  <c r="K500" i="1" s="1"/>
  <c r="Q500" i="1" s="1"/>
  <c r="S500" i="1" s="1"/>
  <c r="N185" i="1"/>
  <c r="N18" i="1"/>
  <c r="Q18" i="1" s="1"/>
  <c r="S18" i="1" s="1"/>
  <c r="O268" i="1"/>
  <c r="N427" i="1"/>
  <c r="K427" i="1" s="1"/>
  <c r="Q427" i="1" s="1"/>
  <c r="S427" i="1" s="1"/>
  <c r="M21" i="1"/>
  <c r="O21" i="1"/>
  <c r="N21" i="1"/>
  <c r="N855" i="1"/>
  <c r="M624" i="1"/>
  <c r="M397" i="1"/>
  <c r="N237" i="1"/>
  <c r="M94" i="1"/>
  <c r="O94" i="1"/>
  <c r="K94" i="1" s="1"/>
  <c r="Q94" i="1" s="1"/>
  <c r="S94" i="1" s="1"/>
  <c r="M16" i="1"/>
  <c r="O16" i="1"/>
  <c r="N16" i="1"/>
  <c r="O240" i="1"/>
  <c r="N928" i="1"/>
  <c r="K928" i="1" s="1"/>
  <c r="N255" i="1"/>
  <c r="K255" i="1" s="1"/>
  <c r="Q255" i="1" s="1"/>
  <c r="S255" i="1" s="1"/>
  <c r="N463" i="1"/>
  <c r="K463" i="1" s="1"/>
  <c r="O226" i="1"/>
  <c r="N226" i="1"/>
  <c r="M226" i="1"/>
  <c r="O257" i="1"/>
  <c r="O338" i="1"/>
  <c r="N861" i="1"/>
  <c r="K861" i="1" s="1"/>
  <c r="O736" i="1"/>
  <c r="N736" i="1"/>
  <c r="O855" i="1"/>
  <c r="M449" i="1"/>
  <c r="O449" i="1"/>
  <c r="K449" i="1" s="1"/>
  <c r="M951" i="1"/>
  <c r="M629" i="1"/>
  <c r="O217" i="1"/>
  <c r="K217" i="1" s="1"/>
  <c r="N629" i="1"/>
  <c r="K629" i="1" s="1"/>
  <c r="Q629" i="1" s="1"/>
  <c r="S629" i="1" s="1"/>
  <c r="N697" i="1"/>
  <c r="M337" i="1"/>
  <c r="M791" i="1"/>
  <c r="M192" i="1"/>
  <c r="N890" i="1"/>
  <c r="N631" i="1"/>
  <c r="M873" i="1"/>
  <c r="M944" i="1"/>
  <c r="N591" i="1"/>
  <c r="N901" i="1"/>
  <c r="N272" i="1"/>
  <c r="N337" i="1"/>
  <c r="K337" i="1" s="1"/>
  <c r="Q337" i="1" s="1"/>
  <c r="S337" i="1" s="1"/>
  <c r="N791" i="1"/>
  <c r="K791" i="1" s="1"/>
  <c r="N410" i="1"/>
  <c r="M239" i="1"/>
  <c r="N192" i="1"/>
  <c r="K192" i="1" s="1"/>
  <c r="Q192" i="1" s="1"/>
  <c r="S192" i="1" s="1"/>
  <c r="N254" i="1"/>
  <c r="O890" i="1"/>
  <c r="O631" i="1"/>
  <c r="N873" i="1"/>
  <c r="K873" i="1" s="1"/>
  <c r="Q873" i="1" s="1"/>
  <c r="S873" i="1" s="1"/>
  <c r="N944" i="1"/>
  <c r="K944" i="1" s="1"/>
  <c r="O591" i="1"/>
  <c r="O901" i="1"/>
  <c r="O272" i="1"/>
  <c r="O410" i="1"/>
  <c r="N239" i="1"/>
  <c r="K239" i="1" s="1"/>
  <c r="Q239" i="1" s="1"/>
  <c r="S239" i="1" s="1"/>
  <c r="O254" i="1"/>
  <c r="N649" i="1"/>
  <c r="N400" i="1"/>
  <c r="N804" i="1"/>
  <c r="N164" i="1"/>
  <c r="N548" i="1"/>
  <c r="N742" i="1"/>
  <c r="N777" i="1"/>
  <c r="K777" i="1" s="1"/>
  <c r="M811" i="1"/>
  <c r="M835" i="1"/>
  <c r="M283" i="1"/>
  <c r="N552" i="1"/>
  <c r="O464" i="1"/>
  <c r="N464" i="1"/>
  <c r="M464" i="1"/>
  <c r="O959" i="1"/>
  <c r="N959" i="1"/>
  <c r="M959" i="1"/>
  <c r="O782" i="1"/>
  <c r="N782" i="1"/>
  <c r="M782" i="1"/>
  <c r="O847" i="1"/>
  <c r="K847" i="1" s="1"/>
  <c r="M847" i="1"/>
  <c r="O208" i="1"/>
  <c r="N208" i="1"/>
  <c r="N586" i="1"/>
  <c r="K586" i="1" s="1"/>
  <c r="M586" i="1"/>
  <c r="O934" i="1"/>
  <c r="N934" i="1"/>
  <c r="M934" i="1"/>
  <c r="O997" i="1"/>
  <c r="N997" i="1"/>
  <c r="M997" i="1"/>
  <c r="O802" i="1"/>
  <c r="N802" i="1"/>
  <c r="M802" i="1"/>
  <c r="N15" i="1"/>
  <c r="M15" i="1"/>
  <c r="O15" i="1"/>
  <c r="O872" i="1"/>
  <c r="N872" i="1"/>
  <c r="O362" i="1"/>
  <c r="N362" i="1"/>
  <c r="O132" i="1"/>
  <c r="M132" i="1"/>
  <c r="N132" i="1"/>
  <c r="O327" i="1"/>
  <c r="N327" i="1"/>
  <c r="O751" i="1"/>
  <c r="N751" i="1"/>
  <c r="M751" i="1"/>
  <c r="M872" i="1"/>
  <c r="O506" i="1"/>
  <c r="N506" i="1"/>
  <c r="O904" i="1"/>
  <c r="N904" i="1"/>
  <c r="M904" i="1"/>
  <c r="O990" i="1"/>
  <c r="N990" i="1"/>
  <c r="M990" i="1"/>
  <c r="M362" i="1"/>
  <c r="N616" i="1"/>
  <c r="O616" i="1"/>
  <c r="M616" i="1"/>
  <c r="O763" i="1"/>
  <c r="M763" i="1"/>
  <c r="O376" i="1"/>
  <c r="N376" i="1"/>
  <c r="N911" i="1"/>
  <c r="M911" i="1"/>
  <c r="O911" i="1"/>
  <c r="M444" i="1"/>
  <c r="M327" i="1"/>
  <c r="O305" i="1"/>
  <c r="N305" i="1"/>
  <c r="M305" i="1"/>
  <c r="O291" i="1"/>
  <c r="N291" i="1"/>
  <c r="M291" i="1"/>
  <c r="N203" i="1"/>
  <c r="M203" i="1"/>
  <c r="O203" i="1"/>
  <c r="M506" i="1"/>
  <c r="N473" i="1"/>
  <c r="K473" i="1" s="1"/>
  <c r="M473" i="1"/>
  <c r="M521" i="1"/>
  <c r="N763" i="1"/>
  <c r="M376" i="1"/>
  <c r="O731" i="1"/>
  <c r="N731" i="1"/>
  <c r="O320" i="1"/>
  <c r="M320" i="1"/>
  <c r="N320" i="1"/>
  <c r="N444" i="1"/>
  <c r="K444" i="1" s="1"/>
  <c r="O377" i="1"/>
  <c r="N377" i="1"/>
  <c r="M377" i="1"/>
  <c r="N288" i="1"/>
  <c r="M288" i="1"/>
  <c r="O288" i="1"/>
  <c r="O193" i="1"/>
  <c r="N193" i="1"/>
  <c r="M193" i="1"/>
  <c r="O790" i="1"/>
  <c r="N790" i="1"/>
  <c r="N325" i="1"/>
  <c r="M325" i="1"/>
  <c r="O325" i="1"/>
  <c r="O487" i="1"/>
  <c r="N487" i="1"/>
  <c r="M487" i="1"/>
  <c r="O57" i="1"/>
  <c r="N57" i="1"/>
  <c r="M57" i="1"/>
  <c r="M790" i="1"/>
  <c r="N298" i="1"/>
  <c r="M298" i="1"/>
  <c r="O298" i="1"/>
  <c r="M889" i="1"/>
  <c r="O748" i="1"/>
  <c r="N748" i="1"/>
  <c r="M748" i="1"/>
  <c r="N716" i="1"/>
  <c r="O716" i="1"/>
  <c r="N570" i="1"/>
  <c r="M570" i="1"/>
  <c r="O570" i="1"/>
  <c r="O52" i="1"/>
  <c r="N52" i="1"/>
  <c r="M52" i="1"/>
  <c r="N421" i="1"/>
  <c r="M421" i="1"/>
  <c r="O421" i="1"/>
  <c r="O258" i="1"/>
  <c r="N258" i="1"/>
  <c r="O361" i="1"/>
  <c r="M361" i="1"/>
  <c r="N361" i="1"/>
  <c r="N889" i="1"/>
  <c r="K889" i="1" s="1"/>
  <c r="Q889" i="1" s="1"/>
  <c r="S889" i="1" s="1"/>
  <c r="O441" i="1"/>
  <c r="N441" i="1"/>
  <c r="M441" i="1"/>
  <c r="O557" i="1"/>
  <c r="N557" i="1"/>
  <c r="M557" i="1"/>
  <c r="N912" i="1"/>
  <c r="M912" i="1"/>
  <c r="O912" i="1"/>
  <c r="N989" i="1"/>
  <c r="M989" i="1"/>
  <c r="O989" i="1"/>
  <c r="O38" i="1"/>
  <c r="N38" i="1"/>
  <c r="M38" i="1"/>
  <c r="O771" i="1"/>
  <c r="N771" i="1"/>
  <c r="M771" i="1"/>
  <c r="O566" i="1"/>
  <c r="N566" i="1"/>
  <c r="M566" i="1"/>
  <c r="O975" i="1"/>
  <c r="N975" i="1"/>
  <c r="M975" i="1"/>
  <c r="N674" i="1"/>
  <c r="M674" i="1"/>
  <c r="M258" i="1"/>
  <c r="O350" i="1"/>
  <c r="K350" i="1" s="1"/>
  <c r="M350" i="1"/>
  <c r="O209" i="1"/>
  <c r="N209" i="1"/>
  <c r="M209" i="1"/>
  <c r="O674" i="1"/>
  <c r="O680" i="1"/>
  <c r="N680" i="1"/>
  <c r="M680" i="1"/>
  <c r="N148" i="1"/>
  <c r="M148" i="1"/>
  <c r="N820" i="1"/>
  <c r="M820" i="1"/>
  <c r="O820" i="1"/>
  <c r="N295" i="1"/>
  <c r="M295" i="1"/>
  <c r="O329" i="1"/>
  <c r="N329" i="1"/>
  <c r="M329" i="1"/>
  <c r="O939" i="1"/>
  <c r="N939" i="1"/>
  <c r="M939" i="1"/>
  <c r="O243" i="1"/>
  <c r="N243" i="1"/>
  <c r="M243" i="1"/>
  <c r="O539" i="1"/>
  <c r="N539" i="1"/>
  <c r="M539" i="1"/>
  <c r="O33" i="1"/>
  <c r="N33" i="1"/>
  <c r="M33" i="1"/>
  <c r="O148" i="1"/>
  <c r="O295" i="1"/>
  <c r="O589" i="1"/>
  <c r="N589" i="1"/>
  <c r="M589" i="1"/>
  <c r="O668" i="1"/>
  <c r="N668" i="1"/>
  <c r="M668" i="1"/>
  <c r="O786" i="1"/>
  <c r="M786" i="1"/>
  <c r="N786" i="1"/>
  <c r="O10" i="1"/>
  <c r="N10" i="1"/>
  <c r="M10" i="1"/>
  <c r="O270" i="1"/>
  <c r="N270" i="1"/>
  <c r="M270" i="1"/>
  <c r="N236" i="1"/>
  <c r="K236" i="1" s="1"/>
  <c r="Q236" i="1" s="1"/>
  <c r="S236" i="1" s="1"/>
  <c r="M236" i="1"/>
  <c r="O929" i="1"/>
  <c r="N929" i="1"/>
  <c r="O67" i="1"/>
  <c r="N67" i="1"/>
  <c r="N431" i="1"/>
  <c r="M431" i="1"/>
  <c r="O431" i="1"/>
  <c r="O798" i="1"/>
  <c r="N798" i="1"/>
  <c r="M798" i="1"/>
  <c r="O871" i="1"/>
  <c r="N871" i="1"/>
  <c r="N143" i="1"/>
  <c r="M143" i="1"/>
  <c r="O143" i="1"/>
  <c r="O587" i="1"/>
  <c r="K587" i="1" s="1"/>
  <c r="Q587" i="1" s="1"/>
  <c r="S587" i="1" s="1"/>
  <c r="M587" i="1"/>
  <c r="N106" i="1"/>
  <c r="K106" i="1" s="1"/>
  <c r="Q106" i="1" s="1"/>
  <c r="S106" i="1" s="1"/>
  <c r="M106" i="1"/>
  <c r="N822" i="1"/>
  <c r="K822" i="1" s="1"/>
  <c r="M822" i="1"/>
  <c r="N37" i="1"/>
  <c r="K37" i="1" s="1"/>
  <c r="Q37" i="1" s="1"/>
  <c r="S37" i="1" s="1"/>
  <c r="M37" i="1"/>
  <c r="N184" i="1"/>
  <c r="M184" i="1"/>
  <c r="O184" i="1"/>
  <c r="O979" i="1"/>
  <c r="N979" i="1"/>
  <c r="O437" i="1"/>
  <c r="N437" i="1"/>
  <c r="M437" i="1"/>
  <c r="O659" i="1"/>
  <c r="N659" i="1"/>
  <c r="M659" i="1"/>
  <c r="O399" i="1"/>
  <c r="N399" i="1"/>
  <c r="M399" i="1"/>
  <c r="O355" i="1"/>
  <c r="N355" i="1"/>
  <c r="O702" i="1"/>
  <c r="N702" i="1"/>
  <c r="N43" i="1"/>
  <c r="K43" i="1" s="1"/>
  <c r="M43" i="1"/>
  <c r="O609" i="1"/>
  <c r="N609" i="1"/>
  <c r="M609" i="1"/>
  <c r="O892" i="1"/>
  <c r="N892" i="1"/>
  <c r="N783" i="1"/>
  <c r="K783" i="1" s="1"/>
  <c r="M783" i="1"/>
  <c r="O787" i="1"/>
  <c r="N787" i="1"/>
  <c r="M787" i="1"/>
  <c r="O34" i="1"/>
  <c r="N34" i="1"/>
  <c r="N479" i="1"/>
  <c r="K479" i="1" s="1"/>
  <c r="Q479" i="1" s="1"/>
  <c r="S479" i="1" s="1"/>
  <c r="M479" i="1"/>
  <c r="O941" i="1"/>
  <c r="N941" i="1"/>
  <c r="O1001" i="1"/>
  <c r="N1001" i="1"/>
  <c r="M1001" i="1"/>
  <c r="O838" i="1"/>
  <c r="N838" i="1"/>
  <c r="O931" i="1"/>
  <c r="N931" i="1"/>
  <c r="M931" i="1"/>
  <c r="N690" i="1"/>
  <c r="K690" i="1" s="1"/>
  <c r="Q690" i="1" s="1"/>
  <c r="S690" i="1" s="1"/>
  <c r="M690" i="1"/>
  <c r="N389" i="1"/>
  <c r="K389" i="1" s="1"/>
  <c r="M389" i="1"/>
  <c r="N354" i="1"/>
  <c r="K354" i="1" s="1"/>
  <c r="M354" i="1"/>
  <c r="O612" i="1"/>
  <c r="N612" i="1"/>
  <c r="M612" i="1"/>
  <c r="O423" i="1"/>
  <c r="N423" i="1"/>
  <c r="O678" i="1"/>
  <c r="N678" i="1"/>
  <c r="M678" i="1"/>
  <c r="O836" i="1"/>
  <c r="N836" i="1"/>
  <c r="O91" i="1"/>
  <c r="N91" i="1"/>
  <c r="O985" i="1"/>
  <c r="N985" i="1"/>
  <c r="O969" i="1"/>
  <c r="M969" i="1"/>
  <c r="O704" i="1"/>
  <c r="N704" i="1"/>
  <c r="M704" i="1"/>
  <c r="O698" i="1"/>
  <c r="N698" i="1"/>
  <c r="M698" i="1"/>
  <c r="O540" i="1"/>
  <c r="N540" i="1"/>
  <c r="M540" i="1"/>
  <c r="O573" i="1"/>
  <c r="N573" i="1"/>
  <c r="O729" i="1"/>
  <c r="N729" i="1"/>
  <c r="O625" i="1"/>
  <c r="N625" i="1"/>
  <c r="M625" i="1"/>
  <c r="O48" i="1"/>
  <c r="N48" i="1"/>
  <c r="M48" i="1"/>
  <c r="O381" i="1"/>
  <c r="N381" i="1"/>
  <c r="M381" i="1"/>
  <c r="N969" i="1"/>
  <c r="M191" i="1"/>
  <c r="O13" i="1"/>
  <c r="N13" i="1"/>
  <c r="N878" i="1"/>
  <c r="M878" i="1"/>
  <c r="O206" i="1"/>
  <c r="N206" i="1"/>
  <c r="M206" i="1"/>
  <c r="M573" i="1"/>
  <c r="M729" i="1"/>
  <c r="O466" i="1"/>
  <c r="N466" i="1"/>
  <c r="O796" i="1"/>
  <c r="N796" i="1"/>
  <c r="M550" i="1"/>
  <c r="N781" i="1"/>
  <c r="M781" i="1"/>
  <c r="M475" i="1"/>
  <c r="M199" i="1"/>
  <c r="M720" i="1"/>
  <c r="M4" i="1"/>
  <c r="M44" i="1"/>
  <c r="O301" i="1"/>
  <c r="N301" i="1"/>
  <c r="M130" i="1"/>
  <c r="M700" i="1"/>
  <c r="O602" i="1"/>
  <c r="N602" i="1"/>
  <c r="M705" i="1"/>
  <c r="M331" i="1"/>
  <c r="N191" i="1"/>
  <c r="K191" i="1" s="1"/>
  <c r="M13" i="1"/>
  <c r="O358" i="1"/>
  <c r="M358" i="1"/>
  <c r="N306" i="1"/>
  <c r="M306" i="1"/>
  <c r="N648" i="1"/>
  <c r="M648" i="1"/>
  <c r="O768" i="1"/>
  <c r="N768" i="1"/>
  <c r="O878" i="1"/>
  <c r="O461" i="1"/>
  <c r="N461" i="1"/>
  <c r="M461" i="1"/>
  <c r="O641" i="1"/>
  <c r="N641" i="1"/>
  <c r="M641" i="1"/>
  <c r="O532" i="1"/>
  <c r="N532" i="1"/>
  <c r="O32" i="1"/>
  <c r="N32" i="1"/>
  <c r="M32" i="1"/>
  <c r="M466" i="1"/>
  <c r="M675" i="1"/>
  <c r="M796" i="1"/>
  <c r="N550" i="1"/>
  <c r="K550" i="1" s="1"/>
  <c r="Q550" i="1" s="1"/>
  <c r="S550" i="1" s="1"/>
  <c r="O613" i="1"/>
  <c r="M613" i="1"/>
  <c r="N877" i="1"/>
  <c r="M877" i="1"/>
  <c r="O781" i="1"/>
  <c r="N475" i="1"/>
  <c r="K475" i="1" s="1"/>
  <c r="M687" i="1"/>
  <c r="N261" i="1"/>
  <c r="M261" i="1"/>
  <c r="N199" i="1"/>
  <c r="K199" i="1" s="1"/>
  <c r="M271" i="1"/>
  <c r="N720" i="1"/>
  <c r="K720" i="1" s="1"/>
  <c r="N4" i="1"/>
  <c r="K4" i="1" s="1"/>
  <c r="Q4" i="1" s="1"/>
  <c r="S4" i="1" s="1"/>
  <c r="M910" i="1"/>
  <c r="M807" i="1"/>
  <c r="M292" i="1"/>
  <c r="O44" i="1"/>
  <c r="K44" i="1" s="1"/>
  <c r="N746" i="1"/>
  <c r="M746" i="1"/>
  <c r="M301" i="1"/>
  <c r="O380" i="1"/>
  <c r="M380" i="1"/>
  <c r="N920" i="1"/>
  <c r="M920" i="1"/>
  <c r="N130" i="1"/>
  <c r="K130" i="1" s="1"/>
  <c r="M732" i="1"/>
  <c r="M302" i="1"/>
  <c r="O700" i="1"/>
  <c r="K700" i="1" s="1"/>
  <c r="N814" i="1"/>
  <c r="M814" i="1"/>
  <c r="M602" i="1"/>
  <c r="O640" i="1"/>
  <c r="M640" i="1"/>
  <c r="N884" i="1"/>
  <c r="M884" i="1"/>
  <c r="N705" i="1"/>
  <c r="K705" i="1" s="1"/>
  <c r="Q705" i="1" s="1"/>
  <c r="S705" i="1" s="1"/>
  <c r="M123" i="1"/>
  <c r="M657" i="1"/>
  <c r="O331" i="1"/>
  <c r="K331" i="1" s="1"/>
  <c r="N778" i="1"/>
  <c r="M778" i="1"/>
  <c r="O995" i="1"/>
  <c r="M995" i="1"/>
  <c r="N358" i="1"/>
  <c r="O306" i="1"/>
  <c r="M99" i="1"/>
  <c r="O648" i="1"/>
  <c r="M833" i="1"/>
  <c r="M768" i="1"/>
  <c r="O436" i="1"/>
  <c r="N436" i="1"/>
  <c r="M436" i="1"/>
  <c r="O36" i="1"/>
  <c r="N36" i="1"/>
  <c r="M36" i="1"/>
  <c r="O737" i="1"/>
  <c r="N737" i="1"/>
  <c r="M532" i="1"/>
  <c r="N675" i="1"/>
  <c r="K675" i="1" s="1"/>
  <c r="Q675" i="1" s="1"/>
  <c r="S675" i="1" s="1"/>
  <c r="M17" i="1"/>
  <c r="O510" i="1"/>
  <c r="N510" i="1"/>
  <c r="M510" i="1"/>
  <c r="N662" i="1"/>
  <c r="M662" i="1"/>
  <c r="O662" i="1"/>
  <c r="N613" i="1"/>
  <c r="O877" i="1"/>
  <c r="N687" i="1"/>
  <c r="K687" i="1" s="1"/>
  <c r="O155" i="1"/>
  <c r="M155" i="1"/>
  <c r="N263" i="1"/>
  <c r="M263" i="1"/>
  <c r="O261" i="1"/>
  <c r="N271" i="1"/>
  <c r="K271" i="1" s="1"/>
  <c r="M991" i="1"/>
  <c r="N89" i="1"/>
  <c r="M89" i="1"/>
  <c r="N910" i="1"/>
  <c r="K910" i="1" s="1"/>
  <c r="M128" i="1"/>
  <c r="N807" i="1"/>
  <c r="K807" i="1" s="1"/>
  <c r="N292" i="1"/>
  <c r="K292" i="1" s="1"/>
  <c r="O746" i="1"/>
  <c r="O614" i="1"/>
  <c r="M614" i="1"/>
  <c r="N380" i="1"/>
  <c r="O920" i="1"/>
  <c r="M481" i="1"/>
  <c r="N531" i="1"/>
  <c r="M531" i="1"/>
  <c r="N732" i="1"/>
  <c r="K732" i="1" s="1"/>
  <c r="N302" i="1"/>
  <c r="K302" i="1" s="1"/>
  <c r="Q302" i="1" s="1"/>
  <c r="S302" i="1" s="1"/>
  <c r="M837" i="1"/>
  <c r="O814" i="1"/>
  <c r="O665" i="1"/>
  <c r="M665" i="1"/>
  <c r="N640" i="1"/>
  <c r="O884" i="1"/>
  <c r="M593" i="1"/>
  <c r="N709" i="1"/>
  <c r="M709" i="1"/>
  <c r="N123" i="1"/>
  <c r="K123" i="1" s="1"/>
  <c r="N657" i="1"/>
  <c r="K657" i="1" s="1"/>
  <c r="M964" i="1"/>
  <c r="O778" i="1"/>
  <c r="O86" i="1"/>
  <c r="N86" i="1"/>
  <c r="N995" i="1"/>
  <c r="N99" i="1"/>
  <c r="K99" i="1" s="1"/>
  <c r="Q99" i="1" s="1"/>
  <c r="S99" i="1" s="1"/>
  <c r="N833" i="1"/>
  <c r="K833" i="1" s="1"/>
  <c r="O315" i="1"/>
  <c r="N315" i="1"/>
  <c r="M315" i="1"/>
  <c r="O606" i="1"/>
  <c r="N606" i="1"/>
  <c r="O498" i="1"/>
  <c r="N498" i="1"/>
  <c r="M498" i="1"/>
  <c r="M737" i="1"/>
  <c r="O843" i="1"/>
  <c r="N843" i="1"/>
  <c r="M843" i="1"/>
  <c r="O830" i="1"/>
  <c r="N830" i="1"/>
  <c r="M830" i="1"/>
  <c r="N17" i="1"/>
  <c r="Q17" i="1" s="1"/>
  <c r="S17" i="1" s="1"/>
  <c r="M907" i="1"/>
  <c r="N545" i="1"/>
  <c r="M545" i="1"/>
  <c r="O545" i="1"/>
  <c r="N155" i="1"/>
  <c r="O263" i="1"/>
  <c r="O478" i="1"/>
  <c r="K478" i="1" s="1"/>
  <c r="M478" i="1"/>
  <c r="N565" i="1"/>
  <c r="K565" i="1" s="1"/>
  <c r="M565" i="1"/>
  <c r="O89" i="1"/>
  <c r="M933" i="1"/>
  <c r="O11" i="1"/>
  <c r="N11" i="1"/>
  <c r="N614" i="1"/>
  <c r="O531" i="1"/>
  <c r="N837" i="1"/>
  <c r="K837" i="1" s="1"/>
  <c r="M480" i="1"/>
  <c r="O908" i="1"/>
  <c r="N908" i="1"/>
  <c r="N665" i="1"/>
  <c r="O709" i="1"/>
  <c r="N964" i="1"/>
  <c r="K964" i="1" s="1"/>
  <c r="M980" i="1"/>
  <c r="M86" i="1"/>
  <c r="O535" i="1"/>
  <c r="K535" i="1" s="1"/>
  <c r="M535" i="1"/>
  <c r="O646" i="1"/>
  <c r="N646" i="1"/>
  <c r="M646" i="1"/>
  <c r="O722" i="1"/>
  <c r="N722" i="1"/>
  <c r="M722" i="1"/>
  <c r="N972" i="1"/>
  <c r="K972" i="1" s="1"/>
  <c r="Q972" i="1" s="1"/>
  <c r="S972" i="1" s="1"/>
  <c r="M972" i="1"/>
  <c r="M364" i="1"/>
  <c r="M606" i="1"/>
  <c r="M777" i="1"/>
  <c r="O213" i="1"/>
  <c r="N213" i="1"/>
  <c r="M213" i="1"/>
  <c r="N918" i="1"/>
  <c r="M918" i="1"/>
  <c r="O918" i="1"/>
  <c r="O770" i="1"/>
  <c r="N770" i="1"/>
  <c r="M770" i="1"/>
  <c r="O800" i="1"/>
  <c r="N800" i="1"/>
  <c r="M800" i="1"/>
  <c r="O344" i="1"/>
  <c r="N344" i="1"/>
  <c r="O967" i="1"/>
  <c r="N967" i="1"/>
  <c r="O40" i="1"/>
  <c r="N40" i="1"/>
  <c r="O24" i="1"/>
  <c r="N24" i="1"/>
  <c r="N90" i="1"/>
  <c r="K90" i="1" s="1"/>
  <c r="M90" i="1"/>
  <c r="N638" i="1"/>
  <c r="K638" i="1" s="1"/>
  <c r="Q638" i="1" s="1"/>
  <c r="S638" i="1" s="1"/>
  <c r="M638" i="1"/>
  <c r="N707" i="1"/>
  <c r="K707" i="1" s="1"/>
  <c r="M707" i="1"/>
  <c r="N175" i="1"/>
  <c r="K175" i="1" s="1"/>
  <c r="M175" i="1"/>
  <c r="N853" i="1"/>
  <c r="K853" i="1" s="1"/>
  <c r="M853" i="1"/>
  <c r="N799" i="1"/>
  <c r="K799" i="1" s="1"/>
  <c r="Q799" i="1" s="1"/>
  <c r="S799" i="1" s="1"/>
  <c r="M799" i="1"/>
  <c r="O26" i="1"/>
  <c r="N26" i="1"/>
  <c r="O543" i="1"/>
  <c r="N543" i="1"/>
  <c r="M543" i="1"/>
  <c r="O858" i="1"/>
  <c r="N858" i="1"/>
  <c r="O247" i="1"/>
  <c r="N247" i="1"/>
  <c r="N452" i="1"/>
  <c r="K452" i="1" s="1"/>
  <c r="Q452" i="1" s="1"/>
  <c r="S452" i="1" s="1"/>
  <c r="M452" i="1"/>
  <c r="O745" i="1"/>
  <c r="N745" i="1"/>
  <c r="M745" i="1"/>
  <c r="O196" i="1"/>
  <c r="N196" i="1"/>
  <c r="M196" i="1"/>
  <c r="O560" i="1"/>
  <c r="N560" i="1"/>
  <c r="O503" i="1"/>
  <c r="N503" i="1"/>
  <c r="O223" i="1"/>
  <c r="N223" i="1"/>
  <c r="M223" i="1"/>
  <c r="O484" i="1"/>
  <c r="N484" i="1"/>
  <c r="M484" i="1"/>
  <c r="O726" i="1"/>
  <c r="N726" i="1"/>
  <c r="M726" i="1"/>
  <c r="O869" i="1"/>
  <c r="N869" i="1"/>
  <c r="M869" i="1"/>
  <c r="O61" i="1"/>
  <c r="N61" i="1"/>
  <c r="M61" i="1"/>
  <c r="N281" i="1"/>
  <c r="K281" i="1" s="1"/>
  <c r="N758" i="1"/>
  <c r="K758" i="1" s="1"/>
  <c r="Q758" i="1" s="1"/>
  <c r="S758" i="1" s="1"/>
  <c r="N332" i="1"/>
  <c r="K332" i="1" s="1"/>
  <c r="Q332" i="1" s="1"/>
  <c r="S332" i="1" s="1"/>
  <c r="N7" i="1"/>
  <c r="K7" i="1" s="1"/>
  <c r="Q7" i="1" s="1"/>
  <c r="S7" i="1" s="1"/>
  <c r="O404" i="1"/>
  <c r="N404" i="1"/>
  <c r="N692" i="1"/>
  <c r="K692" i="1" s="1"/>
  <c r="Q692" i="1" s="1"/>
  <c r="S692" i="1" s="1"/>
  <c r="N14" i="1"/>
  <c r="K14" i="1" s="1"/>
  <c r="O902" i="1"/>
  <c r="N902" i="1"/>
  <c r="N465" i="1"/>
  <c r="K465" i="1" s="1"/>
  <c r="Q465" i="1" s="1"/>
  <c r="S465" i="1" s="1"/>
  <c r="N956" i="1"/>
  <c r="K956" i="1" s="1"/>
  <c r="O454" i="1"/>
  <c r="N454" i="1"/>
  <c r="M503" i="1"/>
  <c r="O285" i="1"/>
  <c r="N285" i="1"/>
  <c r="M285" i="1"/>
  <c r="O273" i="1"/>
  <c r="N273" i="1"/>
  <c r="O801" i="1"/>
  <c r="N801" i="1"/>
  <c r="M801" i="1"/>
  <c r="O35" i="1"/>
  <c r="N35" i="1"/>
  <c r="M35" i="1"/>
  <c r="M349" i="1"/>
  <c r="N576" i="1"/>
  <c r="K576" i="1" s="1"/>
  <c r="Q576" i="1" s="1"/>
  <c r="S576" i="1" s="1"/>
  <c r="M160" i="1"/>
  <c r="O483" i="1"/>
  <c r="N483" i="1"/>
  <c r="M483" i="1"/>
  <c r="O390" i="1"/>
  <c r="N390" i="1"/>
  <c r="O296" i="1"/>
  <c r="N296" i="1"/>
  <c r="O220" i="1"/>
  <c r="N220" i="1"/>
  <c r="M454" i="1"/>
  <c r="O882" i="1"/>
  <c r="N882" i="1"/>
  <c r="M273" i="1"/>
  <c r="O382" i="1"/>
  <c r="N382" i="1"/>
  <c r="O930" i="1"/>
  <c r="N930" i="1"/>
  <c r="M930" i="1"/>
  <c r="O696" i="1"/>
  <c r="N696" i="1"/>
  <c r="O567" i="1"/>
  <c r="N567" i="1"/>
  <c r="O462" i="1"/>
  <c r="N462" i="1"/>
  <c r="M462" i="1"/>
  <c r="N289" i="1"/>
  <c r="M289" i="1"/>
  <c r="N715" i="1"/>
  <c r="M715" i="1"/>
  <c r="N312" i="1"/>
  <c r="M312" i="1"/>
  <c r="N992" i="1"/>
  <c r="M992" i="1"/>
  <c r="N119" i="1"/>
  <c r="M119" i="1"/>
  <c r="N743" i="1"/>
  <c r="M743" i="1"/>
  <c r="N202" i="1"/>
  <c r="M202" i="1"/>
  <c r="N328" i="1"/>
  <c r="M328" i="1"/>
  <c r="O695" i="1"/>
  <c r="N695" i="1"/>
  <c r="M695" i="1"/>
  <c r="N482" i="1"/>
  <c r="M482" i="1"/>
  <c r="O623" i="1"/>
  <c r="N623" i="1"/>
  <c r="O179" i="1"/>
  <c r="N179" i="1"/>
  <c r="N517" i="1"/>
  <c r="M517" i="1"/>
  <c r="N477" i="1"/>
  <c r="M477" i="1"/>
  <c r="O647" i="1"/>
  <c r="N647" i="1"/>
  <c r="O197" i="1"/>
  <c r="N197" i="1"/>
  <c r="M197" i="1"/>
  <c r="O735" i="1"/>
  <c r="N735" i="1"/>
  <c r="M735" i="1"/>
  <c r="O105" i="1"/>
  <c r="N105" i="1"/>
  <c r="O289" i="1"/>
  <c r="O759" i="1"/>
  <c r="N759" i="1"/>
  <c r="O715" i="1"/>
  <c r="O924" i="1"/>
  <c r="N924" i="1"/>
  <c r="O312" i="1"/>
  <c r="O896" i="1"/>
  <c r="N896" i="1"/>
  <c r="O992" i="1"/>
  <c r="O664" i="1"/>
  <c r="N664" i="1"/>
  <c r="O119" i="1"/>
  <c r="O168" i="1"/>
  <c r="N168" i="1"/>
  <c r="O743" i="1"/>
  <c r="O146" i="1"/>
  <c r="N146" i="1"/>
  <c r="O202" i="1"/>
  <c r="O832" i="1"/>
  <c r="N832" i="1"/>
  <c r="O328" i="1"/>
  <c r="O679" i="1"/>
  <c r="N679" i="1"/>
  <c r="O482" i="1"/>
  <c r="O408" i="1"/>
  <c r="N408" i="1"/>
  <c r="M515" i="1"/>
  <c r="O594" i="1"/>
  <c r="N594" i="1"/>
  <c r="O785" i="1"/>
  <c r="N785" i="1"/>
  <c r="M785" i="1"/>
  <c r="M623" i="1"/>
  <c r="O314" i="1"/>
  <c r="N314" i="1"/>
  <c r="M179" i="1"/>
  <c r="N278" i="1"/>
  <c r="K278" i="1" s="1"/>
  <c r="Q278" i="1" s="1"/>
  <c r="S278" i="1" s="1"/>
  <c r="M278" i="1"/>
  <c r="O672" i="1"/>
  <c r="N672" i="1"/>
  <c r="O517" i="1"/>
  <c r="O246" i="1"/>
  <c r="N246" i="1"/>
  <c r="O477" i="1"/>
  <c r="M647" i="1"/>
  <c r="O489" i="1"/>
  <c r="N489" i="1"/>
  <c r="M489" i="1"/>
  <c r="O603" i="1"/>
  <c r="N603" i="1"/>
  <c r="O527" i="1"/>
  <c r="N527" i="1"/>
  <c r="M527" i="1"/>
  <c r="O356" i="1"/>
  <c r="N356" i="1"/>
  <c r="O860" i="1"/>
  <c r="N860" i="1"/>
  <c r="M860" i="1"/>
  <c r="O984" i="1"/>
  <c r="N984" i="1"/>
  <c r="O834" i="1"/>
  <c r="N834" i="1"/>
  <c r="O187" i="1"/>
  <c r="N187" i="1"/>
  <c r="N150" i="1"/>
  <c r="M150" i="1"/>
  <c r="N85" i="1"/>
  <c r="M85" i="1"/>
  <c r="O394" i="1"/>
  <c r="N394" i="1"/>
  <c r="O618" i="1"/>
  <c r="N618" i="1"/>
  <c r="O578" i="1"/>
  <c r="N578" i="1"/>
  <c r="M578" i="1"/>
  <c r="O762" i="1"/>
  <c r="N762" i="1"/>
  <c r="M834" i="1"/>
  <c r="O391" i="1"/>
  <c r="N391" i="1"/>
  <c r="M391" i="1"/>
  <c r="M187" i="1"/>
  <c r="O8" i="1"/>
  <c r="N8" i="1"/>
  <c r="M500" i="1"/>
  <c r="O445" i="1"/>
  <c r="N445" i="1"/>
  <c r="O150" i="1"/>
  <c r="M41" i="1"/>
  <c r="O789" i="1"/>
  <c r="N789" i="1"/>
  <c r="O85" i="1"/>
  <c r="M394" i="1"/>
  <c r="M618" i="1"/>
  <c r="O491" i="1"/>
  <c r="N491" i="1"/>
  <c r="O103" i="1"/>
  <c r="N103" i="1"/>
  <c r="O981" i="1"/>
  <c r="N981" i="1"/>
  <c r="O68" i="1"/>
  <c r="N68" i="1"/>
  <c r="O653" i="1"/>
  <c r="N653" i="1"/>
  <c r="O519" i="1"/>
  <c r="N519" i="1"/>
  <c r="O468" i="1"/>
  <c r="N468" i="1"/>
  <c r="O538" i="1"/>
  <c r="N538" i="1"/>
  <c r="O76" i="1"/>
  <c r="N76" i="1"/>
  <c r="M762" i="1"/>
  <c r="O961" i="1"/>
  <c r="N961" i="1"/>
  <c r="O352" i="1"/>
  <c r="N352" i="1"/>
  <c r="N107" i="1"/>
  <c r="K107" i="1" s="1"/>
  <c r="Q107" i="1" s="1"/>
  <c r="S107" i="1" s="1"/>
  <c r="M107" i="1"/>
  <c r="N803" i="1"/>
  <c r="K803" i="1" s="1"/>
  <c r="M803" i="1"/>
  <c r="N501" i="1"/>
  <c r="K501" i="1" s="1"/>
  <c r="M501" i="1"/>
  <c r="N147" i="1"/>
  <c r="K147" i="1" s="1"/>
  <c r="Q147" i="1" s="1"/>
  <c r="S147" i="1" s="1"/>
  <c r="M147" i="1"/>
  <c r="N741" i="1"/>
  <c r="K741" i="1" s="1"/>
  <c r="M741" i="1"/>
  <c r="N253" i="1"/>
  <c r="K253" i="1" s="1"/>
  <c r="M253" i="1"/>
  <c r="N728" i="1"/>
  <c r="K728" i="1" s="1"/>
  <c r="M728" i="1"/>
  <c r="N718" i="1"/>
  <c r="K718" i="1" s="1"/>
  <c r="M718" i="1"/>
  <c r="N977" i="1"/>
  <c r="K977" i="1" s="1"/>
  <c r="M977" i="1"/>
  <c r="N670" i="1"/>
  <c r="K670" i="1" s="1"/>
  <c r="M670" i="1"/>
  <c r="M198" i="1"/>
  <c r="M367" i="1"/>
  <c r="M556" i="1"/>
  <c r="M887" i="1"/>
  <c r="M159" i="1"/>
  <c r="M817" i="1"/>
  <c r="M494" i="1"/>
  <c r="M416" i="1"/>
  <c r="M568" i="1"/>
  <c r="M886" i="1"/>
  <c r="M233" i="1"/>
  <c r="M797" i="1"/>
  <c r="M217" i="1"/>
  <c r="M632" i="1"/>
  <c r="H330" i="1"/>
  <c r="D330" i="1" s="1"/>
  <c r="Q330" i="1" s="1"/>
  <c r="S330" i="1" s="1"/>
  <c r="F330" i="1"/>
  <c r="F331" i="1"/>
  <c r="F189" i="1"/>
  <c r="F256" i="1"/>
  <c r="F28" i="1"/>
  <c r="G886" i="1"/>
  <c r="D886" i="1" s="1"/>
  <c r="G634" i="1"/>
  <c r="D634" i="1" s="1"/>
  <c r="G803" i="1"/>
  <c r="D803" i="1" s="1"/>
  <c r="G751" i="1"/>
  <c r="D751" i="1" s="1"/>
  <c r="F160" i="1"/>
  <c r="G407" i="1"/>
  <c r="D407" i="1" s="1"/>
  <c r="F76" i="1"/>
  <c r="F806" i="1"/>
  <c r="G238" i="1"/>
  <c r="G116" i="1"/>
  <c r="Q116" i="1" s="1"/>
  <c r="S116" i="1" s="1"/>
  <c r="H32" i="1"/>
  <c r="F918" i="1"/>
  <c r="G612" i="1"/>
  <c r="D612" i="1" s="1"/>
  <c r="H58" i="1"/>
  <c r="F755" i="1"/>
  <c r="G234" i="1"/>
  <c r="D234" i="1" s="1"/>
  <c r="H793" i="1"/>
  <c r="D793" i="1" s="1"/>
  <c r="Q793" i="1" s="1"/>
  <c r="S793" i="1" s="1"/>
  <c r="F583" i="1"/>
  <c r="F841" i="1"/>
  <c r="G137" i="1"/>
  <c r="Q137" i="1" s="1"/>
  <c r="S137" i="1" s="1"/>
  <c r="G406" i="1"/>
  <c r="D406" i="1" s="1"/>
  <c r="Q406" i="1" s="1"/>
  <c r="S406" i="1" s="1"/>
  <c r="F866" i="1"/>
  <c r="F854" i="1"/>
  <c r="F676" i="1"/>
  <c r="F415" i="1"/>
  <c r="F803" i="1"/>
  <c r="F890" i="1"/>
  <c r="G481" i="1"/>
  <c r="G719" i="1"/>
  <c r="D719" i="1" s="1"/>
  <c r="G578" i="1"/>
  <c r="D578" i="1" s="1"/>
  <c r="G890" i="1"/>
  <c r="D890" i="1" s="1"/>
  <c r="H293" i="1"/>
  <c r="D293" i="1" s="1"/>
  <c r="H385" i="1"/>
  <c r="F417" i="1"/>
  <c r="H792" i="1"/>
  <c r="F125" i="1"/>
  <c r="F272" i="1"/>
  <c r="G947" i="1"/>
  <c r="D947" i="1" s="1"/>
  <c r="Q947" i="1" s="1"/>
  <c r="S947" i="1" s="1"/>
  <c r="G694" i="1"/>
  <c r="D694" i="1" s="1"/>
  <c r="Q694" i="1" s="1"/>
  <c r="S694" i="1" s="1"/>
  <c r="G852" i="1"/>
  <c r="D852" i="1" s="1"/>
  <c r="Q852" i="1" s="1"/>
  <c r="S852" i="1" s="1"/>
  <c r="G636" i="1"/>
  <c r="G420" i="1"/>
  <c r="D420" i="1" s="1"/>
  <c r="H225" i="1"/>
  <c r="H583" i="1"/>
  <c r="D583" i="1" s="1"/>
  <c r="Q583" i="1" s="1"/>
  <c r="S583" i="1" s="1"/>
  <c r="F847" i="1"/>
  <c r="F630" i="1"/>
  <c r="F612" i="1"/>
  <c r="F618" i="1"/>
  <c r="F553" i="1"/>
  <c r="G545" i="1"/>
  <c r="D545" i="1" s="1"/>
  <c r="G980" i="1"/>
  <c r="D980" i="1" s="1"/>
  <c r="G514" i="1"/>
  <c r="Q514" i="1" s="1"/>
  <c r="S514" i="1" s="1"/>
  <c r="G670" i="1"/>
  <c r="D670" i="1" s="1"/>
  <c r="H396" i="1"/>
  <c r="D396" i="1" s="1"/>
  <c r="F947" i="1"/>
  <c r="F601" i="1"/>
  <c r="G667" i="1"/>
  <c r="D667" i="1" s="1"/>
  <c r="Q667" i="1" s="1"/>
  <c r="S667" i="1" s="1"/>
  <c r="G987" i="1"/>
  <c r="Q987" i="1" s="1"/>
  <c r="S987" i="1" s="1"/>
  <c r="H313" i="1"/>
  <c r="D313" i="1" s="1"/>
  <c r="Q313" i="1" s="1"/>
  <c r="S313" i="1" s="1"/>
  <c r="H25" i="1"/>
  <c r="D25" i="1" s="1"/>
  <c r="Q25" i="1" s="1"/>
  <c r="S25" i="1" s="1"/>
  <c r="H430" i="1"/>
  <c r="F545" i="1"/>
  <c r="F809" i="1"/>
  <c r="F13" i="1"/>
  <c r="G158" i="1"/>
  <c r="G995" i="1"/>
  <c r="H880" i="1"/>
  <c r="H458" i="1"/>
  <c r="D458" i="1" s="1"/>
  <c r="Q458" i="1" s="1"/>
  <c r="S458" i="1" s="1"/>
  <c r="F667" i="1"/>
  <c r="F898" i="1"/>
  <c r="F275" i="1"/>
  <c r="G926" i="1"/>
  <c r="D926" i="1" s="1"/>
  <c r="Q926" i="1" s="1"/>
  <c r="S926" i="1" s="1"/>
  <c r="G213" i="1"/>
  <c r="D213" i="1" s="1"/>
  <c r="G842" i="1"/>
  <c r="D842" i="1" s="1"/>
  <c r="Q842" i="1" s="1"/>
  <c r="S842" i="1" s="1"/>
  <c r="H512" i="1"/>
  <c r="H553" i="1"/>
  <c r="D553" i="1" s="1"/>
  <c r="F313" i="1"/>
  <c r="F783" i="1"/>
  <c r="F396" i="1"/>
  <c r="F453" i="1"/>
  <c r="F634" i="1"/>
  <c r="F728" i="1"/>
  <c r="G679" i="1"/>
  <c r="D679" i="1" s="1"/>
  <c r="G699" i="1"/>
  <c r="D699" i="1" s="1"/>
  <c r="G275" i="1"/>
  <c r="D275" i="1" s="1"/>
  <c r="Q275" i="1" s="1"/>
  <c r="S275" i="1" s="1"/>
  <c r="H1000" i="1"/>
  <c r="D1000" i="1" s="1"/>
  <c r="Q1000" i="1" s="1"/>
  <c r="S1000" i="1" s="1"/>
  <c r="H728" i="1"/>
  <c r="D728" i="1" s="1"/>
  <c r="F1000" i="1"/>
  <c r="F303" i="1"/>
  <c r="F458" i="1"/>
  <c r="F223" i="1"/>
  <c r="F322" i="1"/>
  <c r="F868" i="1"/>
  <c r="G89" i="1"/>
  <c r="D89" i="1" s="1"/>
  <c r="G547" i="1"/>
  <c r="G755" i="1"/>
  <c r="D755" i="1" s="1"/>
  <c r="Q755" i="1" s="1"/>
  <c r="S755" i="1" s="1"/>
  <c r="G519" i="1"/>
  <c r="D519" i="1" s="1"/>
  <c r="H925" i="1"/>
  <c r="H806" i="1"/>
  <c r="D806" i="1" s="1"/>
  <c r="Q806" i="1" s="1"/>
  <c r="S806" i="1" s="1"/>
  <c r="F488" i="1"/>
  <c r="F722" i="1"/>
  <c r="F938" i="1"/>
  <c r="F466" i="1"/>
  <c r="G866" i="1"/>
  <c r="D866" i="1" s="1"/>
  <c r="Q866" i="1" s="1"/>
  <c r="S866" i="1" s="1"/>
  <c r="G256" i="1"/>
  <c r="D256" i="1" s="1"/>
  <c r="Q256" i="1" s="1"/>
  <c r="S256" i="1" s="1"/>
  <c r="G717" i="1"/>
  <c r="D717" i="1" s="1"/>
  <c r="Q717" i="1" s="1"/>
  <c r="S717" i="1" s="1"/>
  <c r="G879" i="1"/>
  <c r="D879" i="1" s="1"/>
  <c r="Q879" i="1" s="1"/>
  <c r="S879" i="1" s="1"/>
  <c r="H433" i="1"/>
  <c r="D433" i="1" s="1"/>
  <c r="Q433" i="1" s="1"/>
  <c r="S433" i="1" s="1"/>
  <c r="H308" i="1"/>
  <c r="D308" i="1" s="1"/>
  <c r="Q308" i="1" s="1"/>
  <c r="S308" i="1" s="1"/>
  <c r="F59" i="1"/>
  <c r="F684" i="1"/>
  <c r="F710" i="1"/>
  <c r="F426" i="1"/>
  <c r="F449" i="1"/>
  <c r="F211" i="1"/>
  <c r="G187" i="1"/>
  <c r="D187" i="1" s="1"/>
  <c r="G801" i="1"/>
  <c r="D801" i="1" s="1"/>
  <c r="H928" i="1"/>
  <c r="D928" i="1" s="1"/>
  <c r="F43" i="1"/>
  <c r="F678" i="1"/>
  <c r="F625" i="1"/>
  <c r="G544" i="1"/>
  <c r="D544" i="1" s="1"/>
  <c r="Q544" i="1" s="1"/>
  <c r="S544" i="1" s="1"/>
  <c r="G417" i="1"/>
  <c r="Q417" i="1" s="1"/>
  <c r="S417" i="1" s="1"/>
  <c r="G884" i="1"/>
  <c r="D884" i="1" s="1"/>
  <c r="G207" i="1"/>
  <c r="Q207" i="1" s="1"/>
  <c r="S207" i="1" s="1"/>
  <c r="G678" i="1"/>
  <c r="D678" i="1" s="1"/>
  <c r="H665" i="1"/>
  <c r="D665" i="1" s="1"/>
  <c r="F431" i="1"/>
  <c r="F508" i="1"/>
  <c r="G90" i="1"/>
  <c r="D90" i="1" s="1"/>
  <c r="G998" i="1"/>
  <c r="D998" i="1" s="1"/>
  <c r="Q998" i="1" s="1"/>
  <c r="S998" i="1" s="1"/>
  <c r="G346" i="1"/>
  <c r="Q346" i="1" s="1"/>
  <c r="S346" i="1" s="1"/>
  <c r="G228" i="1"/>
  <c r="D228" i="1" s="1"/>
  <c r="G431" i="1"/>
  <c r="D431" i="1" s="1"/>
  <c r="F108" i="1"/>
  <c r="F90" i="1"/>
  <c r="F884" i="1"/>
  <c r="F346" i="1"/>
  <c r="F729" i="1"/>
  <c r="G108" i="1"/>
  <c r="D108" i="1" s="1"/>
  <c r="G660" i="1"/>
  <c r="G508" i="1"/>
  <c r="D508" i="1" s="1"/>
  <c r="F384" i="1"/>
  <c r="F544" i="1"/>
  <c r="F928" i="1"/>
  <c r="F480" i="1"/>
  <c r="F341" i="1"/>
  <c r="F279" i="1"/>
  <c r="F270" i="1"/>
  <c r="F150" i="1"/>
  <c r="F789" i="1"/>
  <c r="F2" i="1"/>
  <c r="F935" i="1"/>
  <c r="F826" i="1"/>
  <c r="G934" i="1"/>
  <c r="D934" i="1" s="1"/>
  <c r="G114" i="1"/>
  <c r="Q114" i="1" s="1"/>
  <c r="S114" i="1" s="1"/>
  <c r="G925" i="1"/>
  <c r="G822" i="1"/>
  <c r="G821" i="1"/>
  <c r="D821" i="1" s="1"/>
  <c r="Q821" i="1" s="1"/>
  <c r="S821" i="1" s="1"/>
  <c r="G630" i="1"/>
  <c r="D630" i="1" s="1"/>
  <c r="Q630" i="1" s="1"/>
  <c r="S630" i="1" s="1"/>
  <c r="G570" i="1"/>
  <c r="D570" i="1" s="1"/>
  <c r="G319" i="1"/>
  <c r="G416" i="1"/>
  <c r="G223" i="1"/>
  <c r="D223" i="1" s="1"/>
  <c r="G385" i="1"/>
  <c r="G322" i="1"/>
  <c r="Q322" i="1" s="1"/>
  <c r="S322" i="1" s="1"/>
  <c r="G501" i="1"/>
  <c r="G566" i="1"/>
  <c r="D566" i="1" s="1"/>
  <c r="H613" i="1"/>
  <c r="H626" i="1"/>
  <c r="D626" i="1" s="1"/>
  <c r="H978" i="1"/>
  <c r="H547" i="1"/>
  <c r="H416" i="1"/>
  <c r="H663" i="1"/>
  <c r="H160" i="1"/>
  <c r="D160" i="1" s="1"/>
  <c r="F934" i="1"/>
  <c r="F565" i="1"/>
  <c r="F293" i="1"/>
  <c r="F455" i="1"/>
  <c r="F969" i="1"/>
  <c r="F535" i="1"/>
  <c r="F540" i="1"/>
  <c r="F815" i="1"/>
  <c r="F699" i="1"/>
  <c r="F801" i="1"/>
  <c r="F357" i="1"/>
  <c r="F951" i="1"/>
  <c r="F770" i="1"/>
  <c r="F253" i="1"/>
  <c r="F922" i="1"/>
  <c r="G769" i="1"/>
  <c r="G588" i="1"/>
  <c r="D588" i="1" s="1"/>
  <c r="Q588" i="1" s="1"/>
  <c r="S588" i="1" s="1"/>
  <c r="G54" i="1"/>
  <c r="D54" i="1" s="1"/>
  <c r="Q54" i="1" s="1"/>
  <c r="S54" i="1" s="1"/>
  <c r="G180" i="1"/>
  <c r="Q180" i="1" s="1"/>
  <c r="S180" i="1" s="1"/>
  <c r="G953" i="1"/>
  <c r="Q953" i="1" s="1"/>
  <c r="S953" i="1" s="1"/>
  <c r="G13" i="1"/>
  <c r="D13" i="1" s="1"/>
  <c r="G154" i="1"/>
  <c r="D154" i="1" s="1"/>
  <c r="G599" i="1"/>
  <c r="D599" i="1" s="1"/>
  <c r="G650" i="1"/>
  <c r="G966" i="1"/>
  <c r="D966" i="1" s="1"/>
  <c r="G52" i="1"/>
  <c r="D52" i="1" s="1"/>
  <c r="G443" i="1"/>
  <c r="D443" i="1" s="1"/>
  <c r="Q443" i="1" s="1"/>
  <c r="S443" i="1" s="1"/>
  <c r="G430" i="1"/>
  <c r="H708" i="1"/>
  <c r="D708" i="1" s="1"/>
  <c r="H565" i="1"/>
  <c r="D565" i="1" s="1"/>
  <c r="H238" i="1"/>
  <c r="H657" i="1"/>
  <c r="H646" i="1"/>
  <c r="D646" i="1" s="1"/>
  <c r="H650" i="1"/>
  <c r="H527" i="1"/>
  <c r="D527" i="1" s="1"/>
  <c r="F588" i="1"/>
  <c r="F54" i="1"/>
  <c r="F105" i="1"/>
  <c r="F626" i="1"/>
  <c r="F116" i="1"/>
  <c r="F372" i="1"/>
  <c r="F679" i="1"/>
  <c r="F101" i="1"/>
  <c r="F283" i="1"/>
  <c r="F406" i="1"/>
  <c r="F492" i="1"/>
  <c r="F718" i="1"/>
  <c r="G945" i="1"/>
  <c r="D945" i="1" s="1"/>
  <c r="Q945" i="1" s="1"/>
  <c r="S945" i="1" s="1"/>
  <c r="G521" i="1"/>
  <c r="D521" i="1" s="1"/>
  <c r="G59" i="1"/>
  <c r="D59" i="1" s="1"/>
  <c r="G11" i="1"/>
  <c r="D11" i="1" s="1"/>
  <c r="G707" i="1"/>
  <c r="D707" i="1" s="1"/>
  <c r="G657" i="1"/>
  <c r="G33" i="1"/>
  <c r="G453" i="1"/>
  <c r="Q453" i="1" s="1"/>
  <c r="S453" i="1" s="1"/>
  <c r="G835" i="1"/>
  <c r="G32" i="1"/>
  <c r="G203" i="1"/>
  <c r="D203" i="1" s="1"/>
  <c r="G2" i="1"/>
  <c r="D2" i="1" s="1"/>
  <c r="G868" i="1"/>
  <c r="D868" i="1" s="1"/>
  <c r="H661" i="1"/>
  <c r="H421" i="1"/>
  <c r="H822" i="1"/>
  <c r="H802" i="1"/>
  <c r="H676" i="1"/>
  <c r="D676" i="1" s="1"/>
  <c r="H944" i="1"/>
  <c r="D944" i="1" s="1"/>
  <c r="H610" i="1"/>
  <c r="D610" i="1" s="1"/>
  <c r="F708" i="1"/>
  <c r="F521" i="1"/>
  <c r="F694" i="1"/>
  <c r="F894" i="1"/>
  <c r="F570" i="1"/>
  <c r="F207" i="1"/>
  <c r="F35" i="1"/>
  <c r="F295" i="1"/>
  <c r="G329" i="1"/>
  <c r="D329" i="1" s="1"/>
  <c r="G965" i="1"/>
  <c r="D965" i="1" s="1"/>
  <c r="G43" i="1"/>
  <c r="D43" i="1" s="1"/>
  <c r="G511" i="1"/>
  <c r="D511" i="1" s="1"/>
  <c r="Q511" i="1" s="1"/>
  <c r="S511" i="1" s="1"/>
  <c r="G168" i="1"/>
  <c r="D168" i="1" s="1"/>
  <c r="G58" i="1"/>
  <c r="G449" i="1"/>
  <c r="D449" i="1" s="1"/>
  <c r="H398" i="1"/>
  <c r="H635" i="1"/>
  <c r="D635" i="1" s="1"/>
  <c r="Q635" i="1" s="1"/>
  <c r="S635" i="1" s="1"/>
  <c r="H270" i="1"/>
  <c r="D270" i="1" s="1"/>
  <c r="H815" i="1"/>
  <c r="D815" i="1" s="1"/>
  <c r="H636" i="1"/>
  <c r="F214" i="1"/>
  <c r="F965" i="1"/>
  <c r="F837" i="1"/>
  <c r="F389" i="1"/>
  <c r="F821" i="1"/>
  <c r="F316" i="1"/>
  <c r="F187" i="1"/>
  <c r="F228" i="1"/>
  <c r="F135" i="1"/>
  <c r="F259" i="1"/>
  <c r="F842" i="1"/>
  <c r="F519" i="1"/>
  <c r="G661" i="1"/>
  <c r="G260" i="1"/>
  <c r="G637" i="1"/>
  <c r="D637" i="1" s="1"/>
  <c r="Q637" i="1" s="1"/>
  <c r="S637" i="1" s="1"/>
  <c r="G601" i="1"/>
  <c r="D601" i="1" s="1"/>
  <c r="Q601" i="1" s="1"/>
  <c r="S601" i="1" s="1"/>
  <c r="G331" i="1"/>
  <c r="D331" i="1" s="1"/>
  <c r="G316" i="1"/>
  <c r="D316" i="1" s="1"/>
  <c r="Q316" i="1" s="1"/>
  <c r="S316" i="1" s="1"/>
  <c r="G195" i="1"/>
  <c r="D195" i="1" s="1"/>
  <c r="Q195" i="1" s="1"/>
  <c r="S195" i="1" s="1"/>
  <c r="G150" i="1"/>
  <c r="D150" i="1" s="1"/>
  <c r="G729" i="1"/>
  <c r="D729" i="1" s="1"/>
  <c r="G272" i="1"/>
  <c r="D272" i="1" s="1"/>
  <c r="G466" i="1"/>
  <c r="D466" i="1" s="1"/>
  <c r="H730" i="1"/>
  <c r="D730" i="1" s="1"/>
  <c r="Q730" i="1" s="1"/>
  <c r="S730" i="1" s="1"/>
  <c r="H731" i="1"/>
  <c r="D731" i="1" s="1"/>
  <c r="H69" i="1"/>
  <c r="Q69" i="1" s="1"/>
  <c r="S69" i="1" s="1"/>
  <c r="H938" i="1"/>
  <c r="D938" i="1" s="1"/>
  <c r="Q938" i="1" s="1"/>
  <c r="S938" i="1" s="1"/>
  <c r="H80" i="1"/>
  <c r="H625" i="1"/>
  <c r="D625" i="1" s="1"/>
  <c r="F945" i="1"/>
  <c r="F56" i="1"/>
  <c r="F933" i="1"/>
  <c r="F296" i="1"/>
  <c r="F748" i="1"/>
  <c r="F188" i="1"/>
  <c r="F719" i="1"/>
  <c r="F213" i="1"/>
  <c r="F843" i="1"/>
  <c r="F52" i="1"/>
  <c r="F514" i="1"/>
  <c r="F530" i="1"/>
  <c r="G475" i="1"/>
  <c r="D475" i="1" s="1"/>
  <c r="G56" i="1"/>
  <c r="D56" i="1" s="1"/>
  <c r="G421" i="1"/>
  <c r="G109" i="1"/>
  <c r="D109" i="1" s="1"/>
  <c r="Q109" i="1" s="1"/>
  <c r="S109" i="1" s="1"/>
  <c r="G809" i="1"/>
  <c r="D809" i="1" s="1"/>
  <c r="G250" i="1"/>
  <c r="D250" i="1" s="1"/>
  <c r="Q250" i="1" s="1"/>
  <c r="S250" i="1" s="1"/>
  <c r="G463" i="1"/>
  <c r="D463" i="1" s="1"/>
  <c r="G628" i="1"/>
  <c r="D628" i="1" s="1"/>
  <c r="Q628" i="1" s="1"/>
  <c r="S628" i="1" s="1"/>
  <c r="G101" i="1"/>
  <c r="Q101" i="1" s="1"/>
  <c r="S101" i="1" s="1"/>
  <c r="G841" i="1"/>
  <c r="D841" i="1" s="1"/>
  <c r="Q841" i="1" s="1"/>
  <c r="S841" i="1" s="1"/>
  <c r="G80" i="1"/>
  <c r="G973" i="1"/>
  <c r="D973" i="1" s="1"/>
  <c r="Q973" i="1" s="1"/>
  <c r="S973" i="1" s="1"/>
  <c r="G530" i="1"/>
  <c r="D530" i="1" s="1"/>
  <c r="Q530" i="1" s="1"/>
  <c r="S530" i="1" s="1"/>
  <c r="H401" i="1"/>
  <c r="H22" i="1"/>
  <c r="H660" i="1"/>
  <c r="H319" i="1"/>
  <c r="H426" i="1"/>
  <c r="D426" i="1" s="1"/>
  <c r="Q426" i="1" s="1"/>
  <c r="S426" i="1" s="1"/>
  <c r="H492" i="1"/>
  <c r="D492" i="1" s="1"/>
  <c r="Q492" i="1" s="1"/>
  <c r="S492" i="1" s="1"/>
  <c r="H632" i="1"/>
  <c r="D632" i="1" s="1"/>
  <c r="F329" i="1"/>
  <c r="F304" i="1"/>
  <c r="F637" i="1"/>
  <c r="F301" i="1"/>
  <c r="F665" i="1"/>
  <c r="F987" i="1"/>
  <c r="F358" i="1"/>
  <c r="F646" i="1"/>
  <c r="G304" i="1"/>
  <c r="Q304" i="1" s="1"/>
  <c r="S304" i="1" s="1"/>
  <c r="G802" i="1"/>
  <c r="G722" i="1"/>
  <c r="D722" i="1" s="1"/>
  <c r="G540" i="1"/>
  <c r="D540" i="1" s="1"/>
  <c r="H77" i="1"/>
  <c r="D77" i="1" s="1"/>
  <c r="Q77" i="1" s="1"/>
  <c r="S77" i="1" s="1"/>
  <c r="H847" i="1"/>
  <c r="D847" i="1" s="1"/>
  <c r="H422" i="1"/>
  <c r="H295" i="1"/>
  <c r="D295" i="1" s="1"/>
  <c r="F267" i="1"/>
  <c r="F730" i="1"/>
  <c r="F180" i="1"/>
  <c r="F953" i="1"/>
  <c r="F640" i="1"/>
  <c r="F444" i="1"/>
  <c r="F69" i="1"/>
  <c r="F463" i="1"/>
  <c r="F163" i="1"/>
  <c r="F599" i="1"/>
  <c r="F852" i="1"/>
  <c r="F117" i="1"/>
  <c r="F717" i="1"/>
  <c r="F451" i="1"/>
  <c r="F407" i="1"/>
  <c r="F879" i="1"/>
  <c r="F294" i="1"/>
  <c r="G79" i="1"/>
  <c r="Q79" i="1" s="1"/>
  <c r="S79" i="1" s="1"/>
  <c r="G44" i="1"/>
  <c r="D44" i="1" s="1"/>
  <c r="G488" i="1"/>
  <c r="D488" i="1" s="1"/>
  <c r="Q488" i="1" s="1"/>
  <c r="S488" i="1" s="1"/>
  <c r="G225" i="1"/>
  <c r="G663" i="1"/>
  <c r="G28" i="1"/>
  <c r="D28" i="1" s="1"/>
  <c r="Q28" i="1" s="1"/>
  <c r="S28" i="1" s="1"/>
  <c r="G826" i="1"/>
  <c r="D826" i="1" s="1"/>
  <c r="H260" i="1"/>
  <c r="H400" i="1"/>
  <c r="H81" i="1"/>
  <c r="Q81" i="1" s="1"/>
  <c r="S81" i="1" s="1"/>
  <c r="H995" i="1"/>
  <c r="H8" i="1"/>
  <c r="H558" i="1"/>
  <c r="F266" i="1"/>
  <c r="F11" i="1"/>
  <c r="F863" i="1"/>
  <c r="F973" i="1"/>
  <c r="F566" i="1"/>
  <c r="G684" i="1"/>
  <c r="D684" i="1" s="1"/>
  <c r="G894" i="1"/>
  <c r="D894" i="1" s="1"/>
  <c r="G558" i="1"/>
  <c r="G456" i="1"/>
  <c r="D456" i="1" s="1"/>
  <c r="Q456" i="1" s="1"/>
  <c r="S456" i="1" s="1"/>
  <c r="H389" i="1"/>
  <c r="D389" i="1" s="1"/>
  <c r="G655" i="1"/>
  <c r="H445" i="1"/>
  <c r="H960" i="1"/>
  <c r="G960" i="1"/>
  <c r="F960" i="1"/>
  <c r="F418" i="1"/>
  <c r="G418" i="1"/>
  <c r="H418" i="1"/>
  <c r="F782" i="1"/>
  <c r="G782" i="1"/>
  <c r="H782" i="1"/>
  <c r="F561" i="1"/>
  <c r="G561" i="1"/>
  <c r="H460" i="1"/>
  <c r="G460" i="1"/>
  <c r="H478" i="1"/>
  <c r="G478" i="1"/>
  <c r="F478" i="1"/>
  <c r="G910" i="1"/>
  <c r="H910" i="1"/>
  <c r="F864" i="1"/>
  <c r="G864" i="1"/>
  <c r="H864" i="1"/>
  <c r="H571" i="1"/>
  <c r="F571" i="1"/>
  <c r="H395" i="1"/>
  <c r="F395" i="1"/>
  <c r="G900" i="1"/>
  <c r="H900" i="1"/>
  <c r="H939" i="1"/>
  <c r="G939" i="1"/>
  <c r="F939" i="1"/>
  <c r="H471" i="1"/>
  <c r="F471" i="1"/>
  <c r="G471" i="1"/>
  <c r="H152" i="1"/>
  <c r="G152" i="1"/>
  <c r="F152" i="1"/>
  <c r="G405" i="1"/>
  <c r="F405" i="1"/>
  <c r="H405" i="1"/>
  <c r="H119" i="1"/>
  <c r="G119" i="1"/>
  <c r="H827" i="1"/>
  <c r="F827" i="1"/>
  <c r="G827" i="1"/>
  <c r="H419" i="1"/>
  <c r="G419" i="1"/>
  <c r="F899" i="1"/>
  <c r="H899" i="1"/>
  <c r="G899" i="1"/>
  <c r="H350" i="1"/>
  <c r="F350" i="1"/>
  <c r="G191" i="1"/>
  <c r="F191" i="1"/>
  <c r="H191" i="1"/>
  <c r="H205" i="1"/>
  <c r="G205" i="1"/>
  <c r="G810" i="1"/>
  <c r="H810" i="1"/>
  <c r="F810" i="1"/>
  <c r="H454" i="1"/>
  <c r="G454" i="1"/>
  <c r="H834" i="1"/>
  <c r="F834" i="1"/>
  <c r="G834" i="1"/>
  <c r="H391" i="1"/>
  <c r="G391" i="1"/>
  <c r="F391" i="1"/>
  <c r="G721" i="1"/>
  <c r="H721" i="1"/>
  <c r="H290" i="1"/>
  <c r="G290" i="1"/>
  <c r="F290" i="1"/>
  <c r="F461" i="1"/>
  <c r="H461" i="1"/>
  <c r="G461" i="1"/>
  <c r="H185" i="1"/>
  <c r="F185" i="1"/>
  <c r="H605" i="1"/>
  <c r="G605" i="1"/>
  <c r="G883" i="1"/>
  <c r="H883" i="1"/>
  <c r="F883" i="1"/>
  <c r="F823" i="1"/>
  <c r="H823" i="1"/>
  <c r="G823" i="1"/>
  <c r="H976" i="1"/>
  <c r="F976" i="1"/>
  <c r="G976" i="1"/>
  <c r="H669" i="1"/>
  <c r="G669" i="1"/>
  <c r="F669" i="1"/>
  <c r="H644" i="1"/>
  <c r="G644" i="1"/>
  <c r="F644" i="1"/>
  <c r="H394" i="1"/>
  <c r="G394" i="1"/>
  <c r="H504" i="1"/>
  <c r="F504" i="1"/>
  <c r="H518" i="1"/>
  <c r="G518" i="1"/>
  <c r="F518" i="1"/>
  <c r="H522" i="1"/>
  <c r="G522" i="1"/>
  <c r="F522" i="1"/>
  <c r="H237" i="1"/>
  <c r="G237" i="1"/>
  <c r="H91" i="1"/>
  <c r="F91" i="1"/>
  <c r="G91" i="1"/>
  <c r="H937" i="1"/>
  <c r="F937" i="1"/>
  <c r="G937" i="1"/>
  <c r="H348" i="1"/>
  <c r="G348" i="1"/>
  <c r="F348" i="1"/>
  <c r="H274" i="1"/>
  <c r="G274" i="1"/>
  <c r="H791" i="1"/>
  <c r="D791" i="1" s="1"/>
  <c r="F791" i="1"/>
  <c r="H513" i="1"/>
  <c r="G513" i="1"/>
  <c r="F513" i="1"/>
  <c r="H254" i="1"/>
  <c r="G254" i="1"/>
  <c r="F254" i="1"/>
  <c r="G326" i="1"/>
  <c r="F326" i="1"/>
  <c r="F237" i="1"/>
  <c r="G350" i="1"/>
  <c r="H561" i="1"/>
  <c r="H502" i="1"/>
  <c r="G502" i="1"/>
  <c r="F502" i="1"/>
  <c r="H871" i="1"/>
  <c r="G871" i="1"/>
  <c r="F871" i="1"/>
  <c r="G687" i="1"/>
  <c r="H687" i="1"/>
  <c r="H686" i="1"/>
  <c r="F686" i="1"/>
  <c r="G686" i="1"/>
  <c r="F712" i="1"/>
  <c r="H712" i="1"/>
  <c r="G712" i="1"/>
  <c r="G271" i="1"/>
  <c r="H271" i="1"/>
  <c r="F271" i="1"/>
  <c r="G84" i="1"/>
  <c r="F84" i="1"/>
  <c r="H222" i="1"/>
  <c r="G222" i="1"/>
  <c r="F222" i="1"/>
  <c r="G131" i="1"/>
  <c r="H131" i="1"/>
  <c r="H857" i="1"/>
  <c r="F857" i="1"/>
  <c r="G857" i="1"/>
  <c r="H997" i="1"/>
  <c r="D997" i="1" s="1"/>
  <c r="F997" i="1"/>
  <c r="H151" i="1"/>
  <c r="G151" i="1"/>
  <c r="F151" i="1"/>
  <c r="H428" i="1"/>
  <c r="F428" i="1"/>
  <c r="H243" i="1"/>
  <c r="G243" i="1"/>
  <c r="F243" i="1"/>
  <c r="H336" i="1"/>
  <c r="G336" i="1"/>
  <c r="H529" i="1"/>
  <c r="F529" i="1"/>
  <c r="G529" i="1"/>
  <c r="F666" i="1"/>
  <c r="H666" i="1"/>
  <c r="G165" i="1"/>
  <c r="H165" i="1"/>
  <c r="F165" i="1"/>
  <c r="H709" i="1"/>
  <c r="F709" i="1"/>
  <c r="G709" i="1"/>
  <c r="G607" i="1"/>
  <c r="H607" i="1"/>
  <c r="F607" i="1"/>
  <c r="H867" i="1"/>
  <c r="G867" i="1"/>
  <c r="H176" i="1"/>
  <c r="F176" i="1"/>
  <c r="G176" i="1"/>
  <c r="H111" i="1"/>
  <c r="G111" i="1"/>
  <c r="F111" i="1"/>
  <c r="H82" i="1"/>
  <c r="F82" i="1"/>
  <c r="G82" i="1"/>
  <c r="H231" i="1"/>
  <c r="G231" i="1"/>
  <c r="F231" i="1"/>
  <c r="G582" i="1"/>
  <c r="H582" i="1"/>
  <c r="F582" i="1"/>
  <c r="H698" i="1"/>
  <c r="G698" i="1"/>
  <c r="H373" i="1"/>
  <c r="G373" i="1"/>
  <c r="F373" i="1"/>
  <c r="G324" i="1"/>
  <c r="H324" i="1"/>
  <c r="F324" i="1"/>
  <c r="H159" i="1"/>
  <c r="G159" i="1"/>
  <c r="F159" i="1"/>
  <c r="H642" i="1"/>
  <c r="G642" i="1"/>
  <c r="F584" i="1"/>
  <c r="G584" i="1"/>
  <c r="F929" i="1"/>
  <c r="H929" i="1"/>
  <c r="D929" i="1" s="1"/>
  <c r="H244" i="1"/>
  <c r="F244" i="1"/>
  <c r="G244" i="1"/>
  <c r="G948" i="1"/>
  <c r="F948" i="1"/>
  <c r="H948" i="1"/>
  <c r="H955" i="1"/>
  <c r="D955" i="1" s="1"/>
  <c r="Q955" i="1" s="1"/>
  <c r="S955" i="1" s="1"/>
  <c r="F955" i="1"/>
  <c r="H448" i="1"/>
  <c r="F448" i="1"/>
  <c r="G448" i="1"/>
  <c r="H919" i="1"/>
  <c r="F919" i="1"/>
  <c r="G291" i="1"/>
  <c r="H291" i="1"/>
  <c r="H388" i="1"/>
  <c r="G388" i="1"/>
  <c r="F388" i="1"/>
  <c r="F489" i="1"/>
  <c r="G489" i="1"/>
  <c r="H489" i="1"/>
  <c r="F891" i="1"/>
  <c r="H891" i="1"/>
  <c r="G891" i="1"/>
  <c r="G68" i="1"/>
  <c r="H68" i="1"/>
  <c r="H754" i="1"/>
  <c r="G754" i="1"/>
  <c r="F754" i="1"/>
  <c r="H734" i="1"/>
  <c r="F734" i="1"/>
  <c r="G734" i="1"/>
  <c r="G93" i="1"/>
  <c r="F93" i="1"/>
  <c r="H93" i="1"/>
  <c r="G962" i="1"/>
  <c r="F962" i="1"/>
  <c r="H962" i="1"/>
  <c r="H762" i="1"/>
  <c r="G762" i="1"/>
  <c r="F867" i="1"/>
  <c r="H655" i="1"/>
  <c r="F766" i="1"/>
  <c r="F394" i="1"/>
  <c r="F460" i="1"/>
  <c r="F131" i="1"/>
  <c r="F998" i="1"/>
  <c r="G504" i="1"/>
  <c r="G796" i="1"/>
  <c r="D796" i="1" s="1"/>
  <c r="F68" i="1"/>
  <c r="F796" i="1"/>
  <c r="G422" i="1"/>
  <c r="G185" i="1"/>
  <c r="H789" i="1"/>
  <c r="D789" i="1" s="1"/>
  <c r="H818" i="1"/>
  <c r="F818" i="1"/>
  <c r="H281" i="1"/>
  <c r="F281" i="1"/>
  <c r="G281" i="1"/>
  <c r="H658" i="1"/>
  <c r="G658" i="1"/>
  <c r="F658" i="1"/>
  <c r="H957" i="1"/>
  <c r="G957" i="1"/>
  <c r="H39" i="1"/>
  <c r="G39" i="1"/>
  <c r="F39" i="1"/>
  <c r="H201" i="1"/>
  <c r="F201" i="1"/>
  <c r="G201" i="1"/>
  <c r="H355" i="1"/>
  <c r="G355" i="1"/>
  <c r="F355" i="1"/>
  <c r="H24" i="1"/>
  <c r="G24" i="1"/>
  <c r="F24" i="1"/>
  <c r="H542" i="1"/>
  <c r="G542" i="1"/>
  <c r="F542" i="1"/>
  <c r="H361" i="1"/>
  <c r="G361" i="1"/>
  <c r="H940" i="1"/>
  <c r="F940" i="1"/>
  <c r="G940" i="1"/>
  <c r="H469" i="1"/>
  <c r="G469" i="1"/>
  <c r="F469" i="1"/>
  <c r="H531" i="1"/>
  <c r="G531" i="1"/>
  <c r="F531" i="1"/>
  <c r="H413" i="1"/>
  <c r="F413" i="1"/>
  <c r="G413" i="1"/>
  <c r="H14" i="1"/>
  <c r="G14" i="1"/>
  <c r="F14" i="1"/>
  <c r="H804" i="1"/>
  <c r="G804" i="1"/>
  <c r="F804" i="1"/>
  <c r="H593" i="1"/>
  <c r="G593" i="1"/>
  <c r="F593" i="1"/>
  <c r="H123" i="1"/>
  <c r="D123" i="1" s="1"/>
  <c r="F123" i="1"/>
  <c r="H743" i="1"/>
  <c r="F743" i="1"/>
  <c r="G853" i="1"/>
  <c r="H853" i="1"/>
  <c r="F853" i="1"/>
  <c r="H551" i="1"/>
  <c r="G551" i="1"/>
  <c r="H989" i="1"/>
  <c r="F989" i="1"/>
  <c r="G989" i="1"/>
  <c r="H704" i="1"/>
  <c r="F704" i="1"/>
  <c r="G704" i="1"/>
  <c r="G693" i="1"/>
  <c r="D693" i="1" s="1"/>
  <c r="F693" i="1"/>
  <c r="H157" i="1"/>
  <c r="G157" i="1"/>
  <c r="F157" i="1"/>
  <c r="H695" i="1"/>
  <c r="D695" i="1" s="1"/>
  <c r="F695" i="1"/>
  <c r="G771" i="1"/>
  <c r="H771" i="1"/>
  <c r="F771" i="1"/>
  <c r="G446" i="1"/>
  <c r="D446" i="1" s="1"/>
  <c r="Q446" i="1" s="1"/>
  <c r="S446" i="1" s="1"/>
  <c r="F446" i="1"/>
  <c r="H861" i="1"/>
  <c r="D861" i="1" s="1"/>
  <c r="F861" i="1"/>
  <c r="H785" i="1"/>
  <c r="G785" i="1"/>
  <c r="H942" i="1"/>
  <c r="G942" i="1"/>
  <c r="F942" i="1"/>
  <c r="G671" i="1"/>
  <c r="H671" i="1"/>
  <c r="F671" i="1"/>
  <c r="H736" i="1"/>
  <c r="G736" i="1"/>
  <c r="F736" i="1"/>
  <c r="H764" i="1"/>
  <c r="G764" i="1"/>
  <c r="F764" i="1"/>
  <c r="H386" i="1"/>
  <c r="F386" i="1"/>
  <c r="H397" i="1"/>
  <c r="G397" i="1"/>
  <c r="F397" i="1"/>
  <c r="F402" i="1"/>
  <c r="F454" i="1"/>
  <c r="F762" i="1"/>
  <c r="G455" i="1"/>
  <c r="D455" i="1" s="1"/>
  <c r="Q455" i="1" s="1"/>
  <c r="S455" i="1" s="1"/>
  <c r="G743" i="1"/>
  <c r="H326" i="1"/>
  <c r="H604" i="1"/>
  <c r="F604" i="1"/>
  <c r="G604" i="1"/>
  <c r="H983" i="1"/>
  <c r="D983" i="1" s="1"/>
  <c r="Q983" i="1" s="1"/>
  <c r="S983" i="1" s="1"/>
  <c r="F983" i="1"/>
  <c r="H235" i="1"/>
  <c r="G235" i="1"/>
  <c r="G921" i="1"/>
  <c r="F921" i="1"/>
  <c r="H921" i="1"/>
  <c r="H720" i="1"/>
  <c r="G720" i="1"/>
  <c r="F720" i="1"/>
  <c r="G434" i="1"/>
  <c r="H434" i="1"/>
  <c r="F434" i="1"/>
  <c r="H875" i="1"/>
  <c r="G875" i="1"/>
  <c r="F875" i="1"/>
  <c r="G763" i="1"/>
  <c r="H763" i="1"/>
  <c r="H749" i="1"/>
  <c r="D749" i="1" s="1"/>
  <c r="Q749" i="1" s="1"/>
  <c r="S749" i="1" s="1"/>
  <c r="F749" i="1"/>
  <c r="H132" i="1"/>
  <c r="G132" i="1"/>
  <c r="F132" i="1"/>
  <c r="G700" i="1"/>
  <c r="H700" i="1"/>
  <c r="G738" i="1"/>
  <c r="H738" i="1"/>
  <c r="F738" i="1"/>
  <c r="H170" i="1"/>
  <c r="G170" i="1"/>
  <c r="H664" i="1"/>
  <c r="D664" i="1" s="1"/>
  <c r="F664" i="1"/>
  <c r="G725" i="1"/>
  <c r="H725" i="1"/>
  <c r="F725" i="1"/>
  <c r="F175" i="1"/>
  <c r="G175" i="1"/>
  <c r="H5" i="1"/>
  <c r="G5" i="1"/>
  <c r="F5" i="1"/>
  <c r="G202" i="1"/>
  <c r="H202" i="1"/>
  <c r="F781" i="1"/>
  <c r="F605" i="1"/>
  <c r="F291" i="1"/>
  <c r="G818" i="1"/>
  <c r="G571" i="1"/>
  <c r="G666" i="1"/>
  <c r="G444" i="1"/>
  <c r="D444" i="1" s="1"/>
  <c r="G766" i="1"/>
  <c r="D766" i="1" s="1"/>
  <c r="Q766" i="1" s="1"/>
  <c r="S766" i="1" s="1"/>
  <c r="G919" i="1"/>
  <c r="H781" i="1"/>
  <c r="D781" i="1" s="1"/>
  <c r="H584" i="1"/>
  <c r="F205" i="1"/>
  <c r="F642" i="1"/>
  <c r="G402" i="1"/>
  <c r="D402" i="1" s="1"/>
  <c r="Q402" i="1" s="1"/>
  <c r="S402" i="1" s="1"/>
  <c r="G428" i="1"/>
  <c r="H84" i="1"/>
  <c r="F900" i="1"/>
  <c r="F336" i="1"/>
  <c r="F419" i="1"/>
  <c r="F202" i="1"/>
  <c r="G395" i="1"/>
  <c r="G445" i="1"/>
  <c r="G386" i="1"/>
  <c r="H175" i="1"/>
  <c r="H134" i="1"/>
  <c r="G134" i="1"/>
  <c r="F134" i="1"/>
  <c r="H592" i="1"/>
  <c r="G592" i="1"/>
  <c r="F592" i="1"/>
  <c r="H555" i="1"/>
  <c r="F555" i="1"/>
  <c r="H340" i="1"/>
  <c r="D340" i="1" s="1"/>
  <c r="F340" i="1"/>
  <c r="H917" i="1"/>
  <c r="G917" i="1"/>
  <c r="F917" i="1"/>
  <c r="H343" i="1"/>
  <c r="F343" i="1"/>
  <c r="H292" i="1"/>
  <c r="D292" i="1" s="1"/>
  <c r="F292" i="1"/>
  <c r="H932" i="1"/>
  <c r="F932" i="1"/>
  <c r="H814" i="1"/>
  <c r="G814" i="1"/>
  <c r="F814" i="1"/>
  <c r="H579" i="1"/>
  <c r="F579" i="1"/>
  <c r="G911" i="1"/>
  <c r="D911" i="1" s="1"/>
  <c r="F911" i="1"/>
  <c r="H825" i="1"/>
  <c r="G825" i="1"/>
  <c r="F825" i="1"/>
  <c r="H895" i="1"/>
  <c r="F895" i="1"/>
  <c r="G269" i="1"/>
  <c r="F269" i="1"/>
  <c r="H241" i="1"/>
  <c r="F241" i="1"/>
  <c r="G328" i="1"/>
  <c r="F328" i="1"/>
  <c r="H833" i="1"/>
  <c r="G833" i="1"/>
  <c r="F833" i="1"/>
  <c r="H723" i="1"/>
  <c r="G723" i="1"/>
  <c r="H314" i="1"/>
  <c r="G314" i="1"/>
  <c r="H970" i="1"/>
  <c r="F970" i="1"/>
  <c r="G970" i="1"/>
  <c r="H264" i="1"/>
  <c r="G264" i="1"/>
  <c r="F264" i="1"/>
  <c r="H745" i="1"/>
  <c r="G745" i="1"/>
  <c r="H224" i="1"/>
  <c r="F224" i="1"/>
  <c r="H977" i="1"/>
  <c r="G977" i="1"/>
  <c r="F977" i="1"/>
  <c r="F805" i="1"/>
  <c r="G932" i="1"/>
  <c r="G640" i="1"/>
  <c r="D640" i="1" s="1"/>
  <c r="G854" i="1"/>
  <c r="D854" i="1" s="1"/>
  <c r="G423" i="1"/>
  <c r="D423" i="1" s="1"/>
  <c r="G935" i="1"/>
  <c r="D935" i="1" s="1"/>
  <c r="H301" i="1"/>
  <c r="D301" i="1" s="1"/>
  <c r="F50" i="1"/>
  <c r="H50" i="1"/>
  <c r="H115" i="1"/>
  <c r="G115" i="1"/>
  <c r="F115" i="1"/>
  <c r="H473" i="1"/>
  <c r="F473" i="1"/>
  <c r="G473" i="1"/>
  <c r="H991" i="1"/>
  <c r="D991" i="1" s="1"/>
  <c r="F991" i="1"/>
  <c r="H300" i="1"/>
  <c r="D300" i="1" s="1"/>
  <c r="Q300" i="1" s="1"/>
  <c r="S300" i="1" s="1"/>
  <c r="F300" i="1"/>
  <c r="G639" i="1"/>
  <c r="F639" i="1"/>
  <c r="F633" i="1"/>
  <c r="G633" i="1"/>
  <c r="H342" i="1"/>
  <c r="Q342" i="1" s="1"/>
  <c r="S342" i="1" s="1"/>
  <c r="F342" i="1"/>
  <c r="H120" i="1"/>
  <c r="F120" i="1"/>
  <c r="F609" i="1"/>
  <c r="G609" i="1"/>
  <c r="H429" i="1"/>
  <c r="G429" i="1"/>
  <c r="F429" i="1"/>
  <c r="H829" i="1"/>
  <c r="G829" i="1"/>
  <c r="F829" i="1"/>
  <c r="G828" i="1"/>
  <c r="F828" i="1"/>
  <c r="H956" i="1"/>
  <c r="F956" i="1"/>
  <c r="H586" i="1"/>
  <c r="D586" i="1" s="1"/>
  <c r="F586" i="1"/>
  <c r="F378" i="1"/>
  <c r="H378" i="1"/>
  <c r="D378" i="1" s="1"/>
  <c r="G493" i="1"/>
  <c r="F493" i="1"/>
  <c r="H711" i="1"/>
  <c r="G711" i="1"/>
  <c r="H811" i="1"/>
  <c r="G811" i="1"/>
  <c r="H624" i="1"/>
  <c r="G624" i="1"/>
  <c r="G363" i="1"/>
  <c r="F363" i="1"/>
  <c r="H310" i="1"/>
  <c r="G310" i="1"/>
  <c r="H63" i="1"/>
  <c r="G63" i="1"/>
  <c r="H741" i="1"/>
  <c r="G741" i="1"/>
  <c r="F12" i="1"/>
  <c r="G12" i="1"/>
  <c r="H12" i="1"/>
  <c r="F393" i="1"/>
  <c r="F263" i="1"/>
  <c r="F927" i="1"/>
  <c r="F635" i="1"/>
  <c r="F81" i="1"/>
  <c r="F980" i="1"/>
  <c r="F745" i="1"/>
  <c r="F793" i="1"/>
  <c r="G464" i="1"/>
  <c r="G880" i="1"/>
  <c r="G343" i="1"/>
  <c r="G400" i="1"/>
  <c r="G303" i="1"/>
  <c r="Q303" i="1" s="1"/>
  <c r="S303" i="1" s="1"/>
  <c r="G241" i="1"/>
  <c r="G898" i="1"/>
  <c r="D898" i="1" s="1"/>
  <c r="G603" i="1"/>
  <c r="D603" i="1" s="1"/>
  <c r="G253" i="1"/>
  <c r="D253" i="1" s="1"/>
  <c r="G224" i="1"/>
  <c r="H769" i="1"/>
  <c r="H164" i="1"/>
  <c r="H761" i="1"/>
  <c r="H835" i="1"/>
  <c r="H363" i="1"/>
  <c r="H696" i="1"/>
  <c r="D696" i="1" s="1"/>
  <c r="G344" i="1"/>
  <c r="H344" i="1"/>
  <c r="G904" i="1"/>
  <c r="H904" i="1"/>
  <c r="G31" i="1"/>
  <c r="H31" i="1"/>
  <c r="H199" i="1"/>
  <c r="G199" i="1"/>
  <c r="G128" i="1"/>
  <c r="H128" i="1"/>
  <c r="G950" i="1"/>
  <c r="H950" i="1"/>
  <c r="G537" i="1"/>
  <c r="H537" i="1"/>
  <c r="G130" i="1"/>
  <c r="H130" i="1"/>
  <c r="G908" i="1"/>
  <c r="H908" i="1"/>
  <c r="H100" i="1"/>
  <c r="G100" i="1"/>
  <c r="H441" i="1"/>
  <c r="G441" i="1"/>
  <c r="H75" i="1"/>
  <c r="G75" i="1"/>
  <c r="G252" i="1"/>
  <c r="H252" i="1"/>
  <c r="H949" i="1"/>
  <c r="G949" i="1"/>
  <c r="G321" i="1"/>
  <c r="H321" i="1"/>
  <c r="G162" i="1"/>
  <c r="H162" i="1"/>
  <c r="G756" i="1"/>
  <c r="H756" i="1"/>
  <c r="H999" i="1"/>
  <c r="G999" i="1"/>
  <c r="G367" i="1"/>
  <c r="H367" i="1"/>
  <c r="G354" i="1"/>
  <c r="H354" i="1"/>
  <c r="F354" i="1"/>
  <c r="G482" i="1"/>
  <c r="H482" i="1"/>
  <c r="F482" i="1"/>
  <c r="H257" i="1"/>
  <c r="G257" i="1"/>
  <c r="H541" i="1"/>
  <c r="G541" i="1"/>
  <c r="H45" i="1"/>
  <c r="G45" i="1"/>
  <c r="G742" i="1"/>
  <c r="H742" i="1"/>
  <c r="H851" i="1"/>
  <c r="G851" i="1"/>
  <c r="G353" i="1"/>
  <c r="H353" i="1"/>
  <c r="G347" i="1"/>
  <c r="H347" i="1"/>
  <c r="H121" i="1"/>
  <c r="G121" i="1"/>
  <c r="H779" i="1"/>
  <c r="G779" i="1"/>
  <c r="G15" i="1"/>
  <c r="H15" i="1"/>
  <c r="F15" i="1"/>
  <c r="G703" i="1"/>
  <c r="D703" i="1" s="1"/>
  <c r="Q703" i="1" s="1"/>
  <c r="S703" i="1" s="1"/>
  <c r="F703" i="1"/>
  <c r="G51" i="1"/>
  <c r="H51" i="1"/>
  <c r="G915" i="1"/>
  <c r="H915" i="1"/>
  <c r="H893" i="1"/>
  <c r="G893" i="1"/>
  <c r="H323" i="1"/>
  <c r="G323" i="1"/>
  <c r="G46" i="1"/>
  <c r="H46" i="1"/>
  <c r="G410" i="1"/>
  <c r="H410" i="1"/>
  <c r="H462" i="1"/>
  <c r="G462" i="1"/>
  <c r="H83" i="1"/>
  <c r="G83" i="1"/>
  <c r="F79" i="1"/>
  <c r="F44" i="1"/>
  <c r="F511" i="1"/>
  <c r="F509" i="1"/>
  <c r="F515" i="1"/>
  <c r="F314" i="1"/>
  <c r="F310" i="1"/>
  <c r="F741" i="1"/>
  <c r="G50" i="1"/>
  <c r="G214" i="1"/>
  <c r="D214" i="1" s="1"/>
  <c r="G512" i="1"/>
  <c r="G579" i="1"/>
  <c r="G978" i="1"/>
  <c r="G956" i="1"/>
  <c r="G651" i="1"/>
  <c r="D651" i="1" s="1"/>
  <c r="Q651" i="1" s="1"/>
  <c r="S651" i="1" s="1"/>
  <c r="G710" i="1"/>
  <c r="D710" i="1" s="1"/>
  <c r="Q710" i="1" s="1"/>
  <c r="S710" i="1" s="1"/>
  <c r="G515" i="1"/>
  <c r="D515" i="1" s="1"/>
  <c r="G211" i="1"/>
  <c r="D211" i="1" s="1"/>
  <c r="Q211" i="1" s="1"/>
  <c r="S211" i="1" s="1"/>
  <c r="H393" i="1"/>
  <c r="D393" i="1" s="1"/>
  <c r="H633" i="1"/>
  <c r="H614" i="1"/>
  <c r="H296" i="1"/>
  <c r="D296" i="1" s="1"/>
  <c r="H828" i="1"/>
  <c r="H42" i="1"/>
  <c r="H648" i="1"/>
  <c r="H918" i="1"/>
  <c r="D918" i="1" s="1"/>
  <c r="H805" i="1"/>
  <c r="D805" i="1" s="1"/>
  <c r="Q805" i="1" s="1"/>
  <c r="S805" i="1" s="1"/>
  <c r="H457" i="1"/>
  <c r="G457" i="1"/>
  <c r="H844" i="1"/>
  <c r="G844" i="1"/>
  <c r="H673" i="1"/>
  <c r="G673" i="1"/>
  <c r="H572" i="1"/>
  <c r="G572" i="1"/>
  <c r="H209" i="1"/>
  <c r="G209" i="1"/>
  <c r="H971" i="1"/>
  <c r="G971" i="1"/>
  <c r="H327" i="1"/>
  <c r="F327" i="1"/>
  <c r="H299" i="1"/>
  <c r="D299" i="1" s="1"/>
  <c r="Q299" i="1" s="1"/>
  <c r="S299" i="1" s="1"/>
  <c r="F299" i="1"/>
  <c r="H149" i="1"/>
  <c r="F149" i="1"/>
  <c r="H856" i="1"/>
  <c r="D856" i="1" s="1"/>
  <c r="Q856" i="1" s="1"/>
  <c r="S856" i="1" s="1"/>
  <c r="F856" i="1"/>
  <c r="H118" i="1"/>
  <c r="F118" i="1"/>
  <c r="G118" i="1"/>
  <c r="H507" i="1"/>
  <c r="F507" i="1"/>
  <c r="H623" i="1"/>
  <c r="D623" i="1" s="1"/>
  <c r="F623" i="1"/>
  <c r="H184" i="1"/>
  <c r="D184" i="1" s="1"/>
  <c r="F184" i="1"/>
  <c r="H233" i="1"/>
  <c r="F233" i="1"/>
  <c r="G233" i="1"/>
  <c r="H546" i="1"/>
  <c r="D546" i="1" s="1"/>
  <c r="F546" i="1"/>
  <c r="H855" i="1"/>
  <c r="D855" i="1" s="1"/>
  <c r="F855" i="1"/>
  <c r="H74" i="1"/>
  <c r="F74" i="1"/>
  <c r="H193" i="1"/>
  <c r="F193" i="1"/>
  <c r="G193" i="1"/>
  <c r="H217" i="1"/>
  <c r="F217" i="1"/>
  <c r="H846" i="1"/>
  <c r="D846" i="1" s="1"/>
  <c r="F846" i="1"/>
  <c r="H839" i="1"/>
  <c r="F839" i="1"/>
  <c r="H366" i="1"/>
  <c r="F366" i="1"/>
  <c r="G366" i="1"/>
  <c r="H412" i="1"/>
  <c r="F412" i="1"/>
  <c r="G412" i="1"/>
  <c r="H615" i="1"/>
  <c r="F615" i="1"/>
  <c r="H307" i="1"/>
  <c r="D307" i="1" s="1"/>
  <c r="Q307" i="1" s="1"/>
  <c r="S307" i="1" s="1"/>
  <c r="F307" i="1"/>
  <c r="H248" i="1"/>
  <c r="F248" i="1"/>
  <c r="G248" i="1"/>
  <c r="H996" i="1"/>
  <c r="F996" i="1"/>
  <c r="G996" i="1"/>
  <c r="H874" i="1"/>
  <c r="D874" i="1" s="1"/>
  <c r="F874" i="1"/>
  <c r="H533" i="1"/>
  <c r="F533" i="1"/>
  <c r="H860" i="1"/>
  <c r="D860" i="1" s="1"/>
  <c r="F860" i="1"/>
  <c r="F66" i="1"/>
  <c r="F423" i="1"/>
  <c r="F190" i="1"/>
  <c r="G662" i="1"/>
  <c r="D662" i="1" s="1"/>
  <c r="G401" i="1"/>
  <c r="G783" i="1"/>
  <c r="D783" i="1" s="1"/>
  <c r="G66" i="1"/>
  <c r="D66" i="1" s="1"/>
  <c r="G232" i="1"/>
  <c r="D232" i="1" s="1"/>
  <c r="Q232" i="1" s="1"/>
  <c r="S232" i="1" s="1"/>
  <c r="G74" i="1"/>
  <c r="G618" i="1"/>
  <c r="D618" i="1" s="1"/>
  <c r="G533" i="1"/>
  <c r="H158" i="1"/>
  <c r="D158" i="1" s="1"/>
  <c r="H905" i="1"/>
  <c r="H269" i="1"/>
  <c r="H33" i="1"/>
  <c r="H501" i="1"/>
  <c r="H807" i="1"/>
  <c r="G807" i="1"/>
  <c r="H892" i="1"/>
  <c r="G892" i="1"/>
  <c r="G765" i="1"/>
  <c r="H765" i="1"/>
  <c r="G87" i="1"/>
  <c r="H87" i="1"/>
  <c r="H768" i="1"/>
  <c r="G768" i="1"/>
  <c r="H503" i="1"/>
  <c r="F503" i="1"/>
  <c r="G503" i="1"/>
  <c r="G277" i="1"/>
  <c r="D277" i="1" s="1"/>
  <c r="F277" i="1"/>
  <c r="H179" i="1"/>
  <c r="G179" i="1"/>
  <c r="H219" i="1"/>
  <c r="G219" i="1"/>
  <c r="G985" i="1"/>
  <c r="D985" i="1" s="1"/>
  <c r="F985" i="1"/>
  <c r="H744" i="1"/>
  <c r="G744" i="1"/>
  <c r="F662" i="1"/>
  <c r="F844" i="1"/>
  <c r="F97" i="1"/>
  <c r="F572" i="1"/>
  <c r="F651" i="1"/>
  <c r="F696" i="1"/>
  <c r="F751" i="1"/>
  <c r="G88" i="1"/>
  <c r="D88" i="1" s="1"/>
  <c r="G555" i="1"/>
  <c r="G97" i="1"/>
  <c r="D97" i="1" s="1"/>
  <c r="G905" i="1"/>
  <c r="G327" i="1"/>
  <c r="G190" i="1"/>
  <c r="D190" i="1" s="1"/>
  <c r="G517" i="1"/>
  <c r="D517" i="1" s="1"/>
  <c r="G615" i="1"/>
  <c r="G575" i="1"/>
  <c r="D575" i="1" s="1"/>
  <c r="H464" i="1"/>
  <c r="H280" i="1"/>
  <c r="D280" i="1" s="1"/>
  <c r="Q280" i="1" s="1"/>
  <c r="S280" i="1" s="1"/>
  <c r="H368" i="1"/>
  <c r="G368" i="1"/>
  <c r="H289" i="1"/>
  <c r="G289" i="1"/>
  <c r="H732" i="1"/>
  <c r="G732" i="1"/>
  <c r="H86" i="1"/>
  <c r="G86" i="1"/>
  <c r="H364" i="1"/>
  <c r="G364" i="1"/>
  <c r="G777" i="1"/>
  <c r="D777" i="1" s="1"/>
  <c r="F777" i="1"/>
  <c r="H497" i="1"/>
  <c r="G497" i="1"/>
  <c r="H988" i="1"/>
  <c r="G988" i="1"/>
  <c r="H103" i="1"/>
  <c r="F103" i="1"/>
  <c r="G103" i="1"/>
  <c r="G611" i="1"/>
  <c r="F611" i="1"/>
  <c r="H611" i="1"/>
  <c r="H139" i="1"/>
  <c r="G139" i="1"/>
  <c r="H830" i="1"/>
  <c r="G830" i="1"/>
  <c r="F88" i="1"/>
  <c r="F199" i="1"/>
  <c r="F280" i="1"/>
  <c r="F950" i="1"/>
  <c r="F528" i="1"/>
  <c r="F731" i="1"/>
  <c r="F100" i="1"/>
  <c r="F250" i="1"/>
  <c r="F321" i="1"/>
  <c r="F926" i="1"/>
  <c r="F628" i="1"/>
  <c r="F742" i="1"/>
  <c r="F886" i="1"/>
  <c r="F347" i="1"/>
  <c r="F517" i="1"/>
  <c r="F578" i="1"/>
  <c r="F169" i="1"/>
  <c r="F527" i="1"/>
  <c r="F432" i="1"/>
  <c r="F420" i="1"/>
  <c r="G506" i="1"/>
  <c r="D506" i="1" s="1"/>
  <c r="G267" i="1"/>
  <c r="Q267" i="1" s="1"/>
  <c r="S267" i="1" s="1"/>
  <c r="G398" i="1"/>
  <c r="G614" i="1"/>
  <c r="G528" i="1"/>
  <c r="D528" i="1" s="1"/>
  <c r="Q528" i="1" s="1"/>
  <c r="S528" i="1" s="1"/>
  <c r="G22" i="1"/>
  <c r="G792" i="1"/>
  <c r="G509" i="1"/>
  <c r="Q509" i="1" s="1"/>
  <c r="S509" i="1" s="1"/>
  <c r="G595" i="1"/>
  <c r="D595" i="1" s="1"/>
  <c r="G761" i="1"/>
  <c r="G163" i="1"/>
  <c r="D163" i="1" s="1"/>
  <c r="G377" i="1"/>
  <c r="D377" i="1" s="1"/>
  <c r="G843" i="1"/>
  <c r="D843" i="1" s="1"/>
  <c r="G387" i="1"/>
  <c r="D387" i="1" s="1"/>
  <c r="Q387" i="1" s="1"/>
  <c r="S387" i="1" s="1"/>
  <c r="G770" i="1"/>
  <c r="D770" i="1" s="1"/>
  <c r="G432" i="1"/>
  <c r="Q432" i="1" s="1"/>
  <c r="S432" i="1" s="1"/>
  <c r="G294" i="1"/>
  <c r="D294" i="1" s="1"/>
  <c r="Q294" i="1" s="1"/>
  <c r="S294" i="1" s="1"/>
  <c r="H105" i="1"/>
  <c r="D105" i="1" s="1"/>
  <c r="H480" i="1"/>
  <c r="D480" i="1" s="1"/>
  <c r="H125" i="1"/>
  <c r="D125" i="1" s="1"/>
  <c r="H188" i="1"/>
  <c r="Q188" i="1" s="1"/>
  <c r="S188" i="1" s="1"/>
  <c r="H922" i="1"/>
  <c r="D922" i="1" s="1"/>
  <c r="H816" i="1"/>
  <c r="G816" i="1"/>
  <c r="H376" i="1"/>
  <c r="G376" i="1"/>
  <c r="H208" i="1"/>
  <c r="G208" i="1"/>
  <c r="H848" i="1"/>
  <c r="G848" i="1"/>
  <c r="H912" i="1"/>
  <c r="G912" i="1"/>
  <c r="H370" i="1"/>
  <c r="G370" i="1"/>
  <c r="H335" i="1"/>
  <c r="D335" i="1" s="1"/>
  <c r="Q335" i="1" s="1"/>
  <c r="S335" i="1" s="1"/>
  <c r="F335" i="1"/>
  <c r="H737" i="1"/>
  <c r="G737" i="1"/>
  <c r="F737" i="1"/>
  <c r="H726" i="1"/>
  <c r="G726" i="1"/>
  <c r="H173" i="1"/>
  <c r="G173" i="1"/>
  <c r="H349" i="1"/>
  <c r="G349" i="1"/>
  <c r="H142" i="1"/>
  <c r="F142" i="1"/>
  <c r="H931" i="1"/>
  <c r="G931" i="1"/>
  <c r="F931" i="1"/>
  <c r="H356" i="1"/>
  <c r="G356" i="1"/>
  <c r="F506" i="1"/>
  <c r="F475" i="1"/>
  <c r="F89" i="1"/>
  <c r="F109" i="1"/>
  <c r="F732" i="1"/>
  <c r="F707" i="1"/>
  <c r="F673" i="1"/>
  <c r="F168" i="1"/>
  <c r="F595" i="1"/>
  <c r="F25" i="1"/>
  <c r="F154" i="1"/>
  <c r="F195" i="1"/>
  <c r="F936" i="1"/>
  <c r="F377" i="1"/>
  <c r="F232" i="1"/>
  <c r="F137" i="1"/>
  <c r="F966" i="1"/>
  <c r="F387" i="1"/>
  <c r="F203" i="1"/>
  <c r="F456" i="1"/>
  <c r="F47" i="1"/>
  <c r="F670" i="1"/>
  <c r="G613" i="1"/>
  <c r="G384" i="1"/>
  <c r="D384" i="1" s="1"/>
  <c r="Q384" i="1" s="1"/>
  <c r="S384" i="1" s="1"/>
  <c r="G266" i="1"/>
  <c r="D266" i="1" s="1"/>
  <c r="G120" i="1"/>
  <c r="G924" i="1"/>
  <c r="D924" i="1" s="1"/>
  <c r="G748" i="1"/>
  <c r="D748" i="1" s="1"/>
  <c r="G341" i="1"/>
  <c r="D341" i="1" s="1"/>
  <c r="G164" i="1"/>
  <c r="G648" i="1"/>
  <c r="G149" i="1"/>
  <c r="G507" i="1"/>
  <c r="G415" i="1"/>
  <c r="D415" i="1" s="1"/>
  <c r="G35" i="1"/>
  <c r="D35" i="1" s="1"/>
  <c r="G217" i="1"/>
  <c r="G839" i="1"/>
  <c r="G142" i="1"/>
  <c r="G47" i="1"/>
  <c r="Q47" i="1" s="1"/>
  <c r="S47" i="1" s="1"/>
  <c r="H639" i="1"/>
  <c r="H927" i="1"/>
  <c r="D927" i="1" s="1"/>
  <c r="H481" i="1"/>
  <c r="H902" i="1"/>
  <c r="D902" i="1" s="1"/>
  <c r="H328" i="1"/>
  <c r="H863" i="1"/>
  <c r="D863" i="1" s="1"/>
  <c r="H451" i="1"/>
  <c r="D451" i="1" s="1"/>
  <c r="H718" i="1"/>
  <c r="D718" i="1" s="1"/>
  <c r="H747" i="1"/>
  <c r="G747" i="1"/>
  <c r="G964" i="1"/>
  <c r="H964" i="1"/>
  <c r="G643" i="1"/>
  <c r="H643" i="1"/>
  <c r="H619" i="1"/>
  <c r="G619" i="1"/>
  <c r="H498" i="1"/>
  <c r="G498" i="1"/>
  <c r="H580" i="1"/>
  <c r="D580" i="1" s="1"/>
  <c r="F580" i="1"/>
  <c r="H485" i="1"/>
  <c r="G485" i="1"/>
  <c r="F485" i="1"/>
  <c r="H882" i="1"/>
  <c r="G882" i="1"/>
  <c r="G181" i="1"/>
  <c r="H181" i="1"/>
  <c r="H78" i="1"/>
  <c r="G78" i="1"/>
  <c r="H901" i="1"/>
  <c r="G901" i="1"/>
  <c r="H589" i="1"/>
  <c r="D589" i="1" s="1"/>
  <c r="F589" i="1"/>
  <c r="H800" i="1"/>
  <c r="G800" i="1"/>
  <c r="F800" i="1"/>
  <c r="F31" i="1"/>
  <c r="F114" i="1"/>
  <c r="F77" i="1"/>
  <c r="F433" i="1"/>
  <c r="F924" i="1"/>
  <c r="F908" i="1"/>
  <c r="F902" i="1"/>
  <c r="F848" i="1"/>
  <c r="F949" i="1"/>
  <c r="F87" i="1"/>
  <c r="F308" i="1"/>
  <c r="F323" i="1"/>
  <c r="F603" i="1"/>
  <c r="F610" i="1"/>
  <c r="F575" i="1"/>
  <c r="F632" i="1"/>
  <c r="G263" i="1"/>
  <c r="D263" i="1" s="1"/>
  <c r="G933" i="1"/>
  <c r="D933" i="1" s="1"/>
  <c r="G837" i="1"/>
  <c r="D837" i="1" s="1"/>
  <c r="G895" i="1"/>
  <c r="G372" i="1"/>
  <c r="D372" i="1" s="1"/>
  <c r="Q372" i="1" s="1"/>
  <c r="S372" i="1" s="1"/>
  <c r="G42" i="1"/>
  <c r="G358" i="1"/>
  <c r="D358" i="1" s="1"/>
  <c r="G535" i="1"/>
  <c r="D535" i="1" s="1"/>
  <c r="G936" i="1"/>
  <c r="D936" i="1" s="1"/>
  <c r="G357" i="1"/>
  <c r="D357" i="1" s="1"/>
  <c r="G169" i="1"/>
  <c r="D169" i="1" s="1"/>
  <c r="Q169" i="1" s="1"/>
  <c r="S169" i="1" s="1"/>
  <c r="G259" i="1"/>
  <c r="D259" i="1" s="1"/>
  <c r="Q259" i="1" s="1"/>
  <c r="S259" i="1" s="1"/>
  <c r="G189" i="1"/>
  <c r="Q189" i="1" s="1"/>
  <c r="S189" i="1" s="1"/>
  <c r="H609" i="1"/>
  <c r="H969" i="1"/>
  <c r="D969" i="1" s="1"/>
  <c r="H493" i="1"/>
  <c r="H283" i="1"/>
  <c r="D283" i="1" s="1"/>
  <c r="H981" i="1"/>
  <c r="G981" i="1"/>
  <c r="F234" i="1"/>
  <c r="F443" i="1"/>
  <c r="F850" i="1"/>
  <c r="G117" i="1"/>
  <c r="D117" i="1" s="1"/>
  <c r="Q117" i="1" s="1"/>
  <c r="S117" i="1" s="1"/>
  <c r="G135" i="1"/>
  <c r="D135" i="1" s="1"/>
  <c r="Q135" i="1" s="1"/>
  <c r="S135" i="1" s="1"/>
  <c r="G951" i="1"/>
  <c r="D951" i="1" s="1"/>
  <c r="H808" i="1"/>
  <c r="G808" i="1"/>
  <c r="H365" i="1"/>
  <c r="G365" i="1"/>
  <c r="H620" i="1"/>
  <c r="G620" i="1"/>
  <c r="F8" i="1"/>
  <c r="F944" i="1"/>
  <c r="F365" i="1"/>
  <c r="G279" i="1"/>
  <c r="D279" i="1" s="1"/>
  <c r="Q279" i="1" s="1"/>
  <c r="S279" i="1" s="1"/>
  <c r="G850" i="1"/>
  <c r="D850" i="1" s="1"/>
  <c r="Q850" i="1" s="1"/>
  <c r="S850" i="1" s="1"/>
  <c r="G76" i="1"/>
  <c r="D76" i="1" s="1"/>
  <c r="Q791" i="1" l="1"/>
  <c r="S791" i="1" s="1"/>
  <c r="Q214" i="1"/>
  <c r="S214" i="1" s="1"/>
  <c r="Q283" i="1"/>
  <c r="S283" i="1" s="1"/>
  <c r="Q837" i="1"/>
  <c r="S837" i="1" s="1"/>
  <c r="Q444" i="1"/>
  <c r="S444" i="1" s="1"/>
  <c r="Q718" i="1"/>
  <c r="S718" i="1" s="1"/>
  <c r="Q803" i="1"/>
  <c r="S803" i="1" s="1"/>
  <c r="Q586" i="1"/>
  <c r="S586" i="1" s="1"/>
  <c r="Q125" i="1"/>
  <c r="S125" i="1" s="1"/>
  <c r="Q861" i="1"/>
  <c r="S861" i="1" s="1"/>
  <c r="Q634" i="1"/>
  <c r="S634" i="1" s="1"/>
  <c r="Q728" i="1"/>
  <c r="S728" i="1" s="1"/>
  <c r="Q407" i="1"/>
  <c r="S407" i="1" s="1"/>
  <c r="Q475" i="1"/>
  <c r="S475" i="1" s="1"/>
  <c r="Q894" i="1"/>
  <c r="S894" i="1" s="1"/>
  <c r="Q928" i="1"/>
  <c r="S928" i="1" s="1"/>
  <c r="Q521" i="1"/>
  <c r="S521" i="1" s="1"/>
  <c r="K266" i="1"/>
  <c r="Q266" i="1" s="1"/>
  <c r="S266" i="1" s="1"/>
  <c r="Q415" i="1"/>
  <c r="S415" i="1" s="1"/>
  <c r="Q341" i="1"/>
  <c r="S341" i="1" s="1"/>
  <c r="Q331" i="1"/>
  <c r="S331" i="1" s="1"/>
  <c r="K863" i="1"/>
  <c r="Q863" i="1"/>
  <c r="S863" i="1" s="1"/>
  <c r="Q922" i="1"/>
  <c r="S922" i="1" s="1"/>
  <c r="Q935" i="1"/>
  <c r="S935" i="1" s="1"/>
  <c r="Q253" i="1"/>
  <c r="S253" i="1" s="1"/>
  <c r="Q991" i="1"/>
  <c r="S991" i="1" s="1"/>
  <c r="Q707" i="1"/>
  <c r="S707" i="1" s="1"/>
  <c r="Q933" i="1"/>
  <c r="S933" i="1" s="1"/>
  <c r="Q951" i="1"/>
  <c r="S951" i="1" s="1"/>
  <c r="Q97" i="1"/>
  <c r="S97" i="1" s="1"/>
  <c r="Q66" i="1"/>
  <c r="S66" i="1" s="1"/>
  <c r="Q535" i="1"/>
  <c r="S535" i="1" s="1"/>
  <c r="Q777" i="1"/>
  <c r="S777" i="1" s="1"/>
  <c r="Q160" i="1"/>
  <c r="S160" i="1" s="1"/>
  <c r="Q874" i="1"/>
  <c r="S874" i="1" s="1"/>
  <c r="Q944" i="1"/>
  <c r="S944" i="1" s="1"/>
  <c r="Q815" i="1"/>
  <c r="S815" i="1" s="1"/>
  <c r="Q966" i="1"/>
  <c r="S966" i="1" s="1"/>
  <c r="K508" i="1"/>
  <c r="Q508" i="1" s="1"/>
  <c r="S508" i="1" s="1"/>
  <c r="Q565" i="1"/>
  <c r="S565" i="1" s="1"/>
  <c r="Q632" i="1"/>
  <c r="S632" i="1" s="1"/>
  <c r="Q389" i="1"/>
  <c r="S389" i="1" s="1"/>
  <c r="Q847" i="1"/>
  <c r="S847" i="1" s="1"/>
  <c r="Q575" i="1"/>
  <c r="S575" i="1" s="1"/>
  <c r="Q670" i="1"/>
  <c r="S670" i="1" s="1"/>
  <c r="Q123" i="1"/>
  <c r="S123" i="1" s="1"/>
  <c r="Q43" i="1"/>
  <c r="S43" i="1" s="1"/>
  <c r="Q449" i="1"/>
  <c r="S449" i="1" s="1"/>
  <c r="Q463" i="1"/>
  <c r="S463" i="1" s="1"/>
  <c r="Q515" i="1"/>
  <c r="S515" i="1" s="1"/>
  <c r="Q190" i="1"/>
  <c r="S190" i="1" s="1"/>
  <c r="K823" i="1"/>
  <c r="Q378" i="1"/>
  <c r="S378" i="1" s="1"/>
  <c r="Q886" i="1"/>
  <c r="S886" i="1" s="1"/>
  <c r="Q783" i="1"/>
  <c r="S783" i="1" s="1"/>
  <c r="Q809" i="1"/>
  <c r="S809" i="1" s="1"/>
  <c r="Q292" i="1"/>
  <c r="S292" i="1" s="1"/>
  <c r="Q90" i="1"/>
  <c r="S90" i="1" s="1"/>
  <c r="Q44" i="1"/>
  <c r="S44" i="1" s="1"/>
  <c r="Q693" i="1"/>
  <c r="S693" i="1" s="1"/>
  <c r="Q88" i="1"/>
  <c r="S88" i="1" s="1"/>
  <c r="Q826" i="1"/>
  <c r="S826" i="1" s="1"/>
  <c r="Q599" i="1"/>
  <c r="S599" i="1" s="1"/>
  <c r="D828" i="1"/>
  <c r="Q828" i="1" s="1"/>
  <c r="S828" i="1" s="1"/>
  <c r="K395" i="1"/>
  <c r="K839" i="1"/>
  <c r="K965" i="1"/>
  <c r="Q965" i="1" s="1"/>
  <c r="S965" i="1" s="1"/>
  <c r="K854" i="1"/>
  <c r="Q854" i="1" s="1"/>
  <c r="S854" i="1" s="1"/>
  <c r="K626" i="1"/>
  <c r="Q626" i="1" s="1"/>
  <c r="S626" i="1" s="1"/>
  <c r="K212" i="1"/>
  <c r="Q212" i="1" s="1"/>
  <c r="S212" i="1" s="1"/>
  <c r="K848" i="1"/>
  <c r="K16" i="1"/>
  <c r="Q16" i="1" s="1"/>
  <c r="S16" i="1" s="1"/>
  <c r="K176" i="1"/>
  <c r="K420" i="1"/>
  <c r="Q420" i="1" s="1"/>
  <c r="S420" i="1" s="1"/>
  <c r="K760" i="1"/>
  <c r="Q760" i="1" s="1"/>
  <c r="S760" i="1" s="1"/>
  <c r="K765" i="1"/>
  <c r="K558" i="1"/>
  <c r="K685" i="1"/>
  <c r="Q685" i="1" s="1"/>
  <c r="S685" i="1" s="1"/>
  <c r="K974" i="1"/>
  <c r="Q974" i="1" s="1"/>
  <c r="S974" i="1" s="1"/>
  <c r="K158" i="1"/>
  <c r="Q158" i="1" s="1"/>
  <c r="S158" i="1" s="1"/>
  <c r="K129" i="1"/>
  <c r="Q129" i="1" s="1"/>
  <c r="S129" i="1" s="1"/>
  <c r="D835" i="1"/>
  <c r="Q835" i="1" s="1"/>
  <c r="S835" i="1" s="1"/>
  <c r="K321" i="1"/>
  <c r="Q22" i="1"/>
  <c r="S22" i="1" s="1"/>
  <c r="K660" i="1"/>
  <c r="K293" i="1"/>
  <c r="Q293" i="1" s="1"/>
  <c r="S293" i="1" s="1"/>
  <c r="K379" i="1"/>
  <c r="Q379" i="1" s="1"/>
  <c r="S379" i="1" s="1"/>
  <c r="K580" i="1"/>
  <c r="Q580" i="1" s="1"/>
  <c r="S580" i="1" s="1"/>
  <c r="K152" i="1"/>
  <c r="K149" i="1"/>
  <c r="K373" i="1"/>
  <c r="K429" i="1"/>
  <c r="K927" i="1"/>
  <c r="Q927" i="1" s="1"/>
  <c r="S927" i="1" s="1"/>
  <c r="K615" i="1"/>
  <c r="K711" i="1"/>
  <c r="K548" i="1"/>
  <c r="Q548" i="1" s="1"/>
  <c r="S548" i="1" s="1"/>
  <c r="K59" i="1"/>
  <c r="Q59" i="1" s="1"/>
  <c r="S59" i="1" s="1"/>
  <c r="K523" i="1"/>
  <c r="Q523" i="1" s="1"/>
  <c r="S523" i="1" s="1"/>
  <c r="K934" i="1"/>
  <c r="Q934" i="1" s="1"/>
  <c r="S934" i="1" s="1"/>
  <c r="K917" i="1"/>
  <c r="K218" i="1"/>
  <c r="Q218" i="1" s="1"/>
  <c r="S218" i="1" s="1"/>
  <c r="K277" i="1"/>
  <c r="Q277" i="1" s="1"/>
  <c r="S277" i="1" s="1"/>
  <c r="K251" i="1"/>
  <c r="Q251" i="1" s="1"/>
  <c r="S251" i="1" s="1"/>
  <c r="K604" i="1"/>
  <c r="K804" i="1"/>
  <c r="K228" i="1"/>
  <c r="Q228" i="1" s="1"/>
  <c r="S228" i="1" s="1"/>
  <c r="K708" i="1"/>
  <c r="Q708" i="1" s="1"/>
  <c r="S708" i="1" s="1"/>
  <c r="K919" i="1"/>
  <c r="K102" i="1"/>
  <c r="Q102" i="1" s="1"/>
  <c r="S102" i="1" s="1"/>
  <c r="K451" i="1"/>
  <c r="Q451" i="1" s="1"/>
  <c r="S451" i="1" s="1"/>
  <c r="K883" i="1"/>
  <c r="D501" i="1"/>
  <c r="Q501" i="1" s="1"/>
  <c r="S501" i="1" s="1"/>
  <c r="K314" i="1"/>
  <c r="K664" i="1"/>
  <c r="Q664" i="1" s="1"/>
  <c r="S664" i="1" s="1"/>
  <c r="K801" i="1"/>
  <c r="Q801" i="1" s="1"/>
  <c r="S801" i="1" s="1"/>
  <c r="K87" i="1"/>
  <c r="K590" i="1"/>
  <c r="Q590" i="1" s="1"/>
  <c r="S590" i="1" s="1"/>
  <c r="K489" i="1"/>
  <c r="K679" i="1"/>
  <c r="Q679" i="1" s="1"/>
  <c r="S679" i="1" s="1"/>
  <c r="K105" i="1"/>
  <c r="Q105" i="1" s="1"/>
  <c r="S105" i="1" s="1"/>
  <c r="K390" i="1"/>
  <c r="Q390" i="1" s="1"/>
  <c r="S390" i="1" s="1"/>
  <c r="K902" i="1"/>
  <c r="Q902" i="1" s="1"/>
  <c r="S902" i="1" s="1"/>
  <c r="K21" i="1"/>
  <c r="Q21" i="1" s="1"/>
  <c r="S21" i="1" s="1"/>
  <c r="D639" i="1"/>
  <c r="K328" i="1"/>
  <c r="K697" i="1"/>
  <c r="Q697" i="1" s="1"/>
  <c r="S697" i="1" s="1"/>
  <c r="K881" i="1"/>
  <c r="Q881" i="1" s="1"/>
  <c r="S881" i="1" s="1"/>
  <c r="K642" i="1"/>
  <c r="K561" i="1"/>
  <c r="K742" i="1"/>
  <c r="K526" i="1"/>
  <c r="Q526" i="1" s="1"/>
  <c r="S526" i="1" s="1"/>
  <c r="K504" i="1"/>
  <c r="K546" i="1"/>
  <c r="Q546" i="1" s="1"/>
  <c r="S546" i="1" s="1"/>
  <c r="K167" i="1"/>
  <c r="Q167" i="1" s="1"/>
  <c r="S167" i="1" s="1"/>
  <c r="K154" i="1"/>
  <c r="Q154" i="1" s="1"/>
  <c r="S154" i="1" s="1"/>
  <c r="K12" i="1"/>
  <c r="K669" i="1"/>
  <c r="D493" i="1"/>
  <c r="Q493" i="1" s="1"/>
  <c r="S493" i="1" s="1"/>
  <c r="K400" i="1"/>
  <c r="K553" i="1"/>
  <c r="Q553" i="1" s="1"/>
  <c r="S553" i="1" s="1"/>
  <c r="K976" i="1"/>
  <c r="K676" i="1"/>
  <c r="Q676" i="1" s="1"/>
  <c r="S676" i="1" s="1"/>
  <c r="K781" i="1"/>
  <c r="Q781" i="1" s="1"/>
  <c r="S781" i="1" s="1"/>
  <c r="K715" i="1"/>
  <c r="Q715" i="1" s="1"/>
  <c r="S715" i="1" s="1"/>
  <c r="K768" i="1"/>
  <c r="K649" i="1"/>
  <c r="Q649" i="1" s="1"/>
  <c r="S649" i="1" s="1"/>
  <c r="K904" i="1"/>
  <c r="K936" i="1"/>
  <c r="Q936" i="1" s="1"/>
  <c r="S936" i="1" s="1"/>
  <c r="K985" i="1"/>
  <c r="Q985" i="1" s="1"/>
  <c r="S985" i="1" s="1"/>
  <c r="K252" i="1"/>
  <c r="K150" i="1"/>
  <c r="Q150" i="1" s="1"/>
  <c r="S150" i="1" s="1"/>
  <c r="K762" i="1"/>
  <c r="K594" i="1"/>
  <c r="Q594" i="1" s="1"/>
  <c r="S594" i="1" s="1"/>
  <c r="K146" i="1"/>
  <c r="Q146" i="1" s="1"/>
  <c r="S146" i="1" s="1"/>
  <c r="K924" i="1"/>
  <c r="Q924" i="1" s="1"/>
  <c r="S924" i="1" s="1"/>
  <c r="K197" i="1"/>
  <c r="Q197" i="1" s="1"/>
  <c r="S197" i="1" s="1"/>
  <c r="K567" i="1"/>
  <c r="Q567" i="1" s="1"/>
  <c r="S567" i="1" s="1"/>
  <c r="K254" i="1"/>
  <c r="K699" i="1"/>
  <c r="Q699" i="1" s="1"/>
  <c r="S699" i="1" s="1"/>
  <c r="K355" i="1"/>
  <c r="K890" i="1"/>
  <c r="Q890" i="1" s="1"/>
  <c r="S890" i="1" s="1"/>
  <c r="K898" i="1"/>
  <c r="Q898" i="1" s="1"/>
  <c r="S898" i="1" s="1"/>
  <c r="K499" i="1"/>
  <c r="Q499" i="1" s="1"/>
  <c r="S499" i="1" s="1"/>
  <c r="K939" i="1"/>
  <c r="K108" i="1"/>
  <c r="Q108" i="1" s="1"/>
  <c r="S108" i="1" s="1"/>
  <c r="K818" i="1"/>
  <c r="K627" i="1"/>
  <c r="Q627" i="1" s="1"/>
  <c r="S627" i="1" s="1"/>
  <c r="K834" i="1"/>
  <c r="K603" i="1"/>
  <c r="Q603" i="1" s="1"/>
  <c r="S603" i="1" s="1"/>
  <c r="K948" i="1"/>
  <c r="K747" i="1"/>
  <c r="D364" i="1"/>
  <c r="Q364" i="1" s="1"/>
  <c r="S364" i="1" s="1"/>
  <c r="D844" i="1"/>
  <c r="Q844" i="1" s="1"/>
  <c r="S844" i="1" s="1"/>
  <c r="D851" i="1"/>
  <c r="Q851" i="1" s="1"/>
  <c r="S851" i="1" s="1"/>
  <c r="K119" i="1"/>
  <c r="K570" i="1"/>
  <c r="Q570" i="1" s="1"/>
  <c r="S570" i="1" s="1"/>
  <c r="K790" i="1"/>
  <c r="Q790" i="1" s="1"/>
  <c r="S790" i="1" s="1"/>
  <c r="K901" i="1"/>
  <c r="K497" i="1"/>
  <c r="K430" i="1"/>
  <c r="D78" i="1"/>
  <c r="Q78" i="1" s="1"/>
  <c r="S78" i="1" s="1"/>
  <c r="K591" i="1"/>
  <c r="Q591" i="1" s="1"/>
  <c r="S591" i="1" s="1"/>
  <c r="K164" i="1"/>
  <c r="K572" i="1"/>
  <c r="K884" i="1"/>
  <c r="Q884" i="1" s="1"/>
  <c r="S884" i="1" s="1"/>
  <c r="K774" i="1"/>
  <c r="Q774" i="1" s="1"/>
  <c r="S774" i="1" s="1"/>
  <c r="K370" i="1"/>
  <c r="K413" i="1"/>
  <c r="K338" i="1"/>
  <c r="Q338" i="1" s="1"/>
  <c r="S338" i="1" s="1"/>
  <c r="K234" i="1"/>
  <c r="Q234" i="1" s="1"/>
  <c r="S234" i="1" s="1"/>
  <c r="K691" i="1"/>
  <c r="Q691" i="1" s="1"/>
  <c r="S691" i="1" s="1"/>
  <c r="K396" i="1"/>
  <c r="Q396" i="1" s="1"/>
  <c r="S396" i="1" s="1"/>
  <c r="K301" i="1"/>
  <c r="Q301" i="1" s="1"/>
  <c r="S301" i="1" s="1"/>
  <c r="K466" i="1"/>
  <c r="Q466" i="1" s="1"/>
  <c r="S466" i="1" s="1"/>
  <c r="K931" i="1"/>
  <c r="K34" i="1"/>
  <c r="Q34" i="1" s="1"/>
  <c r="S34" i="1" s="1"/>
  <c r="K56" i="1"/>
  <c r="Q56" i="1" s="1"/>
  <c r="S56" i="1" s="1"/>
  <c r="K739" i="1"/>
  <c r="Q739" i="1" s="1"/>
  <c r="S739" i="1" s="1"/>
  <c r="K163" i="1"/>
  <c r="Q163" i="1" s="1"/>
  <c r="S163" i="1" s="1"/>
  <c r="K356" i="1"/>
  <c r="K202" i="1"/>
  <c r="K462" i="1"/>
  <c r="K404" i="1"/>
  <c r="Q404" i="1" s="1"/>
  <c r="S404" i="1" s="1"/>
  <c r="K361" i="1"/>
  <c r="K716" i="1"/>
  <c r="Q716" i="1" s="1"/>
  <c r="S716" i="1" s="1"/>
  <c r="K960" i="1"/>
  <c r="Q960" i="1" s="1"/>
  <c r="S960" i="1" s="1"/>
  <c r="K872" i="1"/>
  <c r="Q872" i="1" s="1"/>
  <c r="S872" i="1" s="1"/>
  <c r="K512" i="1"/>
  <c r="K878" i="1"/>
  <c r="Q878" i="1" s="1"/>
  <c r="S878" i="1" s="1"/>
  <c r="K347" i="1"/>
  <c r="K245" i="1"/>
  <c r="Q245" i="1" s="1"/>
  <c r="S245" i="1" s="1"/>
  <c r="K366" i="1"/>
  <c r="K913" i="1"/>
  <c r="Q913" i="1" s="1"/>
  <c r="S913" i="1" s="1"/>
  <c r="K421" i="1"/>
  <c r="K541" i="1"/>
  <c r="K905" i="1"/>
  <c r="K210" i="1"/>
  <c r="Q210" i="1" s="1"/>
  <c r="S210" i="1" s="1"/>
  <c r="K840" i="1"/>
  <c r="Q840" i="1" s="1"/>
  <c r="S840" i="1" s="1"/>
  <c r="K830" i="1"/>
  <c r="K399" i="1"/>
  <c r="Q399" i="1" s="1"/>
  <c r="S399" i="1" s="1"/>
  <c r="K441" i="1"/>
  <c r="K139" i="1"/>
  <c r="K5" i="1"/>
  <c r="K393" i="1"/>
  <c r="Q393" i="1" s="1"/>
  <c r="S393" i="1" s="1"/>
  <c r="K15" i="1"/>
  <c r="K992" i="1"/>
  <c r="Q992" i="1" s="1"/>
  <c r="S992" i="1" s="1"/>
  <c r="K226" i="1"/>
  <c r="Q226" i="1" s="1"/>
  <c r="S226" i="1" s="1"/>
  <c r="K868" i="1"/>
  <c r="Q868" i="1" s="1"/>
  <c r="S868" i="1" s="1"/>
  <c r="K653" i="1"/>
  <c r="Q653" i="1" s="1"/>
  <c r="S653" i="1" s="1"/>
  <c r="K391" i="1"/>
  <c r="K832" i="1"/>
  <c r="Q832" i="1" s="1"/>
  <c r="S832" i="1" s="1"/>
  <c r="K896" i="1"/>
  <c r="Q896" i="1" s="1"/>
  <c r="S896" i="1" s="1"/>
  <c r="K735" i="1"/>
  <c r="Q735" i="1" s="1"/>
  <c r="S735" i="1" s="1"/>
  <c r="K483" i="1"/>
  <c r="Q483" i="1" s="1"/>
  <c r="S483" i="1" s="1"/>
  <c r="K967" i="1"/>
  <c r="Q967" i="1" s="1"/>
  <c r="S967" i="1" s="1"/>
  <c r="K263" i="1"/>
  <c r="Q263" i="1" s="1"/>
  <c r="S263" i="1" s="1"/>
  <c r="K510" i="1"/>
  <c r="Q510" i="1" s="1"/>
  <c r="S510" i="1" s="1"/>
  <c r="K552" i="1"/>
  <c r="Q552" i="1" s="1"/>
  <c r="S552" i="1" s="1"/>
  <c r="K719" i="1"/>
  <c r="Q719" i="1" s="1"/>
  <c r="S719" i="1" s="1"/>
  <c r="K982" i="1"/>
  <c r="Q982" i="1" s="1"/>
  <c r="S982" i="1" s="1"/>
  <c r="K522" i="1"/>
  <c r="K611" i="1"/>
  <c r="K368" i="1"/>
  <c r="K729" i="1"/>
  <c r="Q729" i="1" s="1"/>
  <c r="S729" i="1" s="1"/>
  <c r="K506" i="1"/>
  <c r="Q506" i="1" s="1"/>
  <c r="S506" i="1" s="1"/>
  <c r="K648" i="1"/>
  <c r="K461" i="1"/>
  <c r="K240" i="1"/>
  <c r="Q240" i="1" s="1"/>
  <c r="S240" i="1" s="1"/>
  <c r="K798" i="1"/>
  <c r="Q798" i="1" s="1"/>
  <c r="S798" i="1" s="1"/>
  <c r="K270" i="1"/>
  <c r="Q270" i="1" s="1"/>
  <c r="S270" i="1" s="1"/>
  <c r="K639" i="1"/>
  <c r="K380" i="1"/>
  <c r="Q380" i="1" s="1"/>
  <c r="S380" i="1" s="1"/>
  <c r="K595" i="1"/>
  <c r="Q595" i="1" s="1"/>
  <c r="S595" i="1" s="1"/>
  <c r="K445" i="1"/>
  <c r="K647" i="1"/>
  <c r="Q647" i="1" s="1"/>
  <c r="S647" i="1" s="1"/>
  <c r="K696" i="1"/>
  <c r="Q696" i="1" s="1"/>
  <c r="S696" i="1" s="1"/>
  <c r="K220" i="1"/>
  <c r="Q220" i="1" s="1"/>
  <c r="S220" i="1" s="1"/>
  <c r="K454" i="1"/>
  <c r="K484" i="1"/>
  <c r="Q484" i="1" s="1"/>
  <c r="S484" i="1" s="1"/>
  <c r="K800" i="1"/>
  <c r="K310" i="1"/>
  <c r="K776" i="1"/>
  <c r="Q776" i="1" s="1"/>
  <c r="S776" i="1" s="1"/>
  <c r="K513" i="1"/>
  <c r="K414" i="1"/>
  <c r="Q414" i="1" s="1"/>
  <c r="S414" i="1" s="1"/>
  <c r="K688" i="1"/>
  <c r="Q688" i="1" s="1"/>
  <c r="S688" i="1" s="1"/>
  <c r="K340" i="1"/>
  <c r="Q340" i="1" s="1"/>
  <c r="S340" i="1" s="1"/>
  <c r="K289" i="1"/>
  <c r="K995" i="1"/>
  <c r="K257" i="1"/>
  <c r="K562" i="1"/>
  <c r="Q562" i="1" s="1"/>
  <c r="S562" i="1" s="1"/>
  <c r="K159" i="1"/>
  <c r="Q8" i="1"/>
  <c r="S8" i="1" s="1"/>
  <c r="K573" i="1"/>
  <c r="Q573" i="1" s="1"/>
  <c r="S573" i="1" s="1"/>
  <c r="K268" i="1"/>
  <c r="Q268" i="1" s="1"/>
  <c r="S268" i="1" s="1"/>
  <c r="K519" i="1"/>
  <c r="Q519" i="1" s="1"/>
  <c r="S519" i="1" s="1"/>
  <c r="K394" i="1"/>
  <c r="K503" i="1"/>
  <c r="K40" i="1"/>
  <c r="Q40" i="1" s="1"/>
  <c r="S40" i="1" s="1"/>
  <c r="K36" i="1"/>
  <c r="Q36" i="1" s="1"/>
  <c r="S36" i="1" s="1"/>
  <c r="K566" i="1"/>
  <c r="Q566" i="1" s="1"/>
  <c r="S566" i="1" s="1"/>
  <c r="K57" i="1"/>
  <c r="Q57" i="1" s="1"/>
  <c r="S57" i="1" s="1"/>
  <c r="K185" i="1"/>
  <c r="K237" i="1"/>
  <c r="K382" i="1"/>
  <c r="Q382" i="1" s="1"/>
  <c r="S382" i="1" s="1"/>
  <c r="K908" i="1"/>
  <c r="K920" i="1"/>
  <c r="Q920" i="1" s="1"/>
  <c r="S920" i="1" s="1"/>
  <c r="K540" i="1"/>
  <c r="Q540" i="1" s="1"/>
  <c r="S540" i="1" s="1"/>
  <c r="K838" i="1"/>
  <c r="Q838" i="1" s="1"/>
  <c r="S838" i="1" s="1"/>
  <c r="K437" i="1"/>
  <c r="Q437" i="1" s="1"/>
  <c r="S437" i="1" s="1"/>
  <c r="K258" i="1"/>
  <c r="Q258" i="1" s="1"/>
  <c r="S258" i="1" s="1"/>
  <c r="K631" i="1"/>
  <c r="Q631" i="1" s="1"/>
  <c r="S631" i="1" s="1"/>
  <c r="K507" i="1"/>
  <c r="K900" i="1"/>
  <c r="K386" i="1"/>
  <c r="K529" i="1"/>
  <c r="K836" i="1"/>
  <c r="Q836" i="1" s="1"/>
  <c r="S836" i="1" s="1"/>
  <c r="K702" i="1"/>
  <c r="Q702" i="1" s="1"/>
  <c r="S702" i="1" s="1"/>
  <c r="K959" i="1"/>
  <c r="Q959" i="1" s="1"/>
  <c r="S959" i="1" s="1"/>
  <c r="K610" i="1"/>
  <c r="Q610" i="1" s="1"/>
  <c r="S610" i="1" s="1"/>
  <c r="D948" i="1"/>
  <c r="K517" i="1"/>
  <c r="Q517" i="1" s="1"/>
  <c r="S517" i="1" s="1"/>
  <c r="K213" i="1"/>
  <c r="Q213" i="1" s="1"/>
  <c r="S213" i="1" s="1"/>
  <c r="K531" i="1"/>
  <c r="K545" i="1"/>
  <c r="Q545" i="1" s="1"/>
  <c r="S545" i="1" s="1"/>
  <c r="K1001" i="1"/>
  <c r="Q1001" i="1" s="1"/>
  <c r="S1001" i="1" s="1"/>
  <c r="K325" i="1"/>
  <c r="Q325" i="1" s="1"/>
  <c r="S325" i="1" s="1"/>
  <c r="K291" i="1"/>
  <c r="K736" i="1"/>
  <c r="K357" i="1"/>
  <c r="Q357" i="1" s="1"/>
  <c r="S357" i="1" s="1"/>
  <c r="K907" i="1"/>
  <c r="Q907" i="1" s="1"/>
  <c r="S907" i="1" s="1"/>
  <c r="K864" i="1"/>
  <c r="K846" i="1"/>
  <c r="Q846" i="1" s="1"/>
  <c r="S846" i="1" s="1"/>
  <c r="K857" i="1"/>
  <c r="K665" i="1"/>
  <c r="Q665" i="1" s="1"/>
  <c r="S665" i="1" s="1"/>
  <c r="K746" i="1"/>
  <c r="Q746" i="1" s="1"/>
  <c r="S746" i="1" s="1"/>
  <c r="K763" i="1"/>
  <c r="K855" i="1"/>
  <c r="Q855" i="1" s="1"/>
  <c r="S855" i="1" s="1"/>
  <c r="K689" i="1"/>
  <c r="Q689" i="1" s="1"/>
  <c r="S689" i="1" s="1"/>
  <c r="K814" i="1"/>
  <c r="K155" i="1"/>
  <c r="Q155" i="1" s="1"/>
  <c r="S155" i="1" s="1"/>
  <c r="K941" i="1"/>
  <c r="Q941" i="1" s="1"/>
  <c r="S941" i="1" s="1"/>
  <c r="K243" i="1"/>
  <c r="K38" i="1"/>
  <c r="Q38" i="1" s="1"/>
  <c r="S38" i="1" s="1"/>
  <c r="K397" i="1"/>
  <c r="K597" i="1"/>
  <c r="Q597" i="1" s="1"/>
  <c r="S597" i="1" s="1"/>
  <c r="K750" i="1"/>
  <c r="Q750" i="1" s="1"/>
  <c r="S750" i="1" s="1"/>
  <c r="K996" i="1"/>
  <c r="K585" i="1"/>
  <c r="Q585" i="1" s="1"/>
  <c r="S585" i="1" s="1"/>
  <c r="D769" i="1"/>
  <c r="Q769" i="1" s="1"/>
  <c r="S769" i="1" s="1"/>
  <c r="K778" i="1"/>
  <c r="Q778" i="1" s="1"/>
  <c r="S778" i="1" s="1"/>
  <c r="K613" i="1"/>
  <c r="K892" i="1"/>
  <c r="K143" i="1"/>
  <c r="Q143" i="1" s="1"/>
  <c r="S143" i="1" s="1"/>
  <c r="K208" i="1"/>
  <c r="K410" i="1"/>
  <c r="K272" i="1"/>
  <c r="Q272" i="1" s="1"/>
  <c r="S272" i="1" s="1"/>
  <c r="D816" i="1"/>
  <c r="Q816" i="1" s="1"/>
  <c r="S816" i="1" s="1"/>
  <c r="D592" i="1"/>
  <c r="Q592" i="1" s="1"/>
  <c r="S592" i="1" s="1"/>
  <c r="D804" i="1"/>
  <c r="D469" i="1"/>
  <c r="Q469" i="1" s="1"/>
  <c r="S469" i="1" s="1"/>
  <c r="D871" i="1"/>
  <c r="D461" i="1"/>
  <c r="K296" i="1"/>
  <c r="Q296" i="1" s="1"/>
  <c r="S296" i="1" s="1"/>
  <c r="K606" i="1"/>
  <c r="Q606" i="1" s="1"/>
  <c r="S606" i="1" s="1"/>
  <c r="K737" i="1"/>
  <c r="K969" i="1"/>
  <c r="Q969" i="1" s="1"/>
  <c r="S969" i="1" s="1"/>
  <c r="K423" i="1"/>
  <c r="Q423" i="1" s="1"/>
  <c r="S423" i="1" s="1"/>
  <c r="K929" i="1"/>
  <c r="Q929" i="1" s="1"/>
  <c r="S929" i="1" s="1"/>
  <c r="K148" i="1"/>
  <c r="Q148" i="1" s="1"/>
  <c r="S148" i="1" s="1"/>
  <c r="K209" i="1"/>
  <c r="K362" i="1"/>
  <c r="Q362" i="1" s="1"/>
  <c r="S362" i="1" s="1"/>
  <c r="K802" i="1"/>
  <c r="K480" i="1"/>
  <c r="Q480" i="1" s="1"/>
  <c r="S480" i="1" s="1"/>
  <c r="K537" i="1"/>
  <c r="K918" i="1"/>
  <c r="Q918" i="1" s="1"/>
  <c r="S918" i="1" s="1"/>
  <c r="K662" i="1"/>
  <c r="Q662" i="1" s="1"/>
  <c r="S662" i="1" s="1"/>
  <c r="K352" i="1"/>
  <c r="Q352" i="1" s="1"/>
  <c r="S352" i="1" s="1"/>
  <c r="K85" i="1"/>
  <c r="Q85" i="1" s="1"/>
  <c r="S85" i="1" s="1"/>
  <c r="K860" i="1"/>
  <c r="Q860" i="1" s="1"/>
  <c r="S860" i="1" s="1"/>
  <c r="K477" i="1"/>
  <c r="Q477" i="1" s="1"/>
  <c r="S477" i="1" s="1"/>
  <c r="K179" i="1"/>
  <c r="K273" i="1"/>
  <c r="Q273" i="1" s="1"/>
  <c r="S273" i="1" s="1"/>
  <c r="K869" i="1"/>
  <c r="Q869" i="1" s="1"/>
  <c r="S869" i="1" s="1"/>
  <c r="K247" i="1"/>
  <c r="Q247" i="1" s="1"/>
  <c r="S247" i="1" s="1"/>
  <c r="K722" i="1"/>
  <c r="Q722" i="1" s="1"/>
  <c r="S722" i="1" s="1"/>
  <c r="K640" i="1"/>
  <c r="Q640" i="1" s="1"/>
  <c r="S640" i="1" s="1"/>
  <c r="K704" i="1"/>
  <c r="K787" i="1"/>
  <c r="Q787" i="1" s="1"/>
  <c r="S787" i="1" s="1"/>
  <c r="K989" i="1"/>
  <c r="K748" i="1"/>
  <c r="Q748" i="1" s="1"/>
  <c r="S748" i="1" s="1"/>
  <c r="K376" i="1"/>
  <c r="K990" i="1"/>
  <c r="Q990" i="1" s="1"/>
  <c r="S990" i="1" s="1"/>
  <c r="K961" i="1"/>
  <c r="Q961" i="1" s="1"/>
  <c r="S961" i="1" s="1"/>
  <c r="K789" i="1"/>
  <c r="Q789" i="1" s="1"/>
  <c r="S789" i="1" s="1"/>
  <c r="K246" i="1"/>
  <c r="Q246" i="1" s="1"/>
  <c r="S246" i="1" s="1"/>
  <c r="K785" i="1"/>
  <c r="K312" i="1"/>
  <c r="Q312" i="1" s="1"/>
  <c r="S312" i="1" s="1"/>
  <c r="K623" i="1"/>
  <c r="Q623" i="1" s="1"/>
  <c r="S623" i="1" s="1"/>
  <c r="K560" i="1"/>
  <c r="Q560" i="1" s="1"/>
  <c r="S560" i="1" s="1"/>
  <c r="K858" i="1"/>
  <c r="Q858" i="1" s="1"/>
  <c r="S858" i="1" s="1"/>
  <c r="K843" i="1"/>
  <c r="Q843" i="1" s="1"/>
  <c r="S843" i="1" s="1"/>
  <c r="K315" i="1"/>
  <c r="Q315" i="1" s="1"/>
  <c r="S315" i="1" s="1"/>
  <c r="K381" i="1"/>
  <c r="Q381" i="1" s="1"/>
  <c r="S381" i="1" s="1"/>
  <c r="K979" i="1"/>
  <c r="Q979" i="1" s="1"/>
  <c r="S979" i="1" s="1"/>
  <c r="K431" i="1"/>
  <c r="Q431" i="1" s="1"/>
  <c r="S431" i="1" s="1"/>
  <c r="K820" i="1"/>
  <c r="Q820" i="1" s="1"/>
  <c r="S820" i="1" s="1"/>
  <c r="K680" i="1"/>
  <c r="Q680" i="1" s="1"/>
  <c r="S680" i="1" s="1"/>
  <c r="K52" i="1"/>
  <c r="Q52" i="1" s="1"/>
  <c r="S52" i="1" s="1"/>
  <c r="K298" i="1"/>
  <c r="Q298" i="1" s="1"/>
  <c r="S298" i="1" s="1"/>
  <c r="K377" i="1"/>
  <c r="Q377" i="1" s="1"/>
  <c r="S377" i="1" s="1"/>
  <c r="K305" i="1"/>
  <c r="Q305" i="1" s="1"/>
  <c r="S305" i="1" s="1"/>
  <c r="K327" i="1"/>
  <c r="K997" i="1"/>
  <c r="Q997" i="1" s="1"/>
  <c r="S997" i="1" s="1"/>
  <c r="K68" i="1"/>
  <c r="K882" i="1"/>
  <c r="K285" i="1"/>
  <c r="Q285" i="1" s="1"/>
  <c r="S285" i="1" s="1"/>
  <c r="K726" i="1"/>
  <c r="K344" i="1"/>
  <c r="K646" i="1"/>
  <c r="Q646" i="1" s="1"/>
  <c r="S646" i="1" s="1"/>
  <c r="K261" i="1"/>
  <c r="Q261" i="1" s="1"/>
  <c r="S261" i="1" s="1"/>
  <c r="K32" i="1"/>
  <c r="K678" i="1"/>
  <c r="Q678" i="1" s="1"/>
  <c r="S678" i="1" s="1"/>
  <c r="K184" i="1"/>
  <c r="Q184" i="1" s="1"/>
  <c r="S184" i="1" s="1"/>
  <c r="K674" i="1"/>
  <c r="Q674" i="1" s="1"/>
  <c r="S674" i="1" s="1"/>
  <c r="K912" i="1"/>
  <c r="K487" i="1"/>
  <c r="Q487" i="1" s="1"/>
  <c r="S487" i="1" s="1"/>
  <c r="K464" i="1"/>
  <c r="K76" i="1"/>
  <c r="Q76" i="1" s="1"/>
  <c r="S76" i="1" s="1"/>
  <c r="K981" i="1"/>
  <c r="K187" i="1"/>
  <c r="Q187" i="1" s="1"/>
  <c r="S187" i="1" s="1"/>
  <c r="K527" i="1"/>
  <c r="Q527" i="1" s="1"/>
  <c r="S527" i="1" s="1"/>
  <c r="K672" i="1"/>
  <c r="Q672" i="1" s="1"/>
  <c r="S672" i="1" s="1"/>
  <c r="K743" i="1"/>
  <c r="K196" i="1"/>
  <c r="Q196" i="1" s="1"/>
  <c r="S196" i="1" s="1"/>
  <c r="K543" i="1"/>
  <c r="Q543" i="1" s="1"/>
  <c r="S543" i="1" s="1"/>
  <c r="K614" i="1"/>
  <c r="K436" i="1"/>
  <c r="Q436" i="1" s="1"/>
  <c r="S436" i="1" s="1"/>
  <c r="K532" i="1"/>
  <c r="Q532" i="1" s="1"/>
  <c r="S532" i="1" s="1"/>
  <c r="K602" i="1"/>
  <c r="Q602" i="1" s="1"/>
  <c r="S602" i="1" s="1"/>
  <c r="K206" i="1"/>
  <c r="Q206" i="1" s="1"/>
  <c r="S206" i="1" s="1"/>
  <c r="K48" i="1"/>
  <c r="Q48" i="1" s="1"/>
  <c r="S48" i="1" s="1"/>
  <c r="K10" i="1"/>
  <c r="Q10" i="1" s="1"/>
  <c r="S10" i="1" s="1"/>
  <c r="K668" i="1"/>
  <c r="Q668" i="1" s="1"/>
  <c r="S668" i="1" s="1"/>
  <c r="K616" i="1"/>
  <c r="Q616" i="1" s="1"/>
  <c r="S616" i="1" s="1"/>
  <c r="K67" i="1"/>
  <c r="Q67" i="1" s="1"/>
  <c r="S67" i="1" s="1"/>
  <c r="K320" i="1"/>
  <c r="Q320" i="1" s="1"/>
  <c r="S320" i="1" s="1"/>
  <c r="K203" i="1"/>
  <c r="Q203" i="1" s="1"/>
  <c r="S203" i="1" s="1"/>
  <c r="K911" i="1"/>
  <c r="Q911" i="1" s="1"/>
  <c r="S911" i="1" s="1"/>
  <c r="K132" i="1"/>
  <c r="K538" i="1"/>
  <c r="Q538" i="1" s="1"/>
  <c r="S538" i="1" s="1"/>
  <c r="K103" i="1"/>
  <c r="K578" i="1"/>
  <c r="Q578" i="1" s="1"/>
  <c r="S578" i="1" s="1"/>
  <c r="K408" i="1"/>
  <c r="Q408" i="1" s="1"/>
  <c r="S408" i="1" s="1"/>
  <c r="K168" i="1"/>
  <c r="Q168" i="1" s="1"/>
  <c r="S168" i="1" s="1"/>
  <c r="K759" i="1"/>
  <c r="Q759" i="1" s="1"/>
  <c r="S759" i="1" s="1"/>
  <c r="K695" i="1"/>
  <c r="Q695" i="1" s="1"/>
  <c r="S695" i="1" s="1"/>
  <c r="K35" i="1"/>
  <c r="Q35" i="1" s="1"/>
  <c r="S35" i="1" s="1"/>
  <c r="K26" i="1"/>
  <c r="Q26" i="1" s="1"/>
  <c r="S26" i="1" s="1"/>
  <c r="K11" i="1"/>
  <c r="Q11" i="1" s="1"/>
  <c r="S11" i="1" s="1"/>
  <c r="K86" i="1"/>
  <c r="K482" i="1"/>
  <c r="K745" i="1"/>
  <c r="K498" i="1"/>
  <c r="K641" i="1"/>
  <c r="Q641" i="1" s="1"/>
  <c r="S641" i="1" s="1"/>
  <c r="K796" i="1"/>
  <c r="Q796" i="1" s="1"/>
  <c r="S796" i="1" s="1"/>
  <c r="K91" i="1"/>
  <c r="K609" i="1"/>
  <c r="K589" i="1"/>
  <c r="Q589" i="1" s="1"/>
  <c r="S589" i="1" s="1"/>
  <c r="K539" i="1"/>
  <c r="Q539" i="1" s="1"/>
  <c r="S539" i="1" s="1"/>
  <c r="K329" i="1"/>
  <c r="Q329" i="1" s="1"/>
  <c r="S329" i="1" s="1"/>
  <c r="K771" i="1"/>
  <c r="K193" i="1"/>
  <c r="K731" i="1"/>
  <c r="Q731" i="1" s="1"/>
  <c r="S731" i="1" s="1"/>
  <c r="K782" i="1"/>
  <c r="K468" i="1"/>
  <c r="Q468" i="1" s="1"/>
  <c r="S468" i="1" s="1"/>
  <c r="K491" i="1"/>
  <c r="Q491" i="1" s="1"/>
  <c r="S491" i="1" s="1"/>
  <c r="K618" i="1"/>
  <c r="Q618" i="1" s="1"/>
  <c r="S618" i="1" s="1"/>
  <c r="K984" i="1"/>
  <c r="Q984" i="1" s="1"/>
  <c r="S984" i="1" s="1"/>
  <c r="K930" i="1"/>
  <c r="Q930" i="1" s="1"/>
  <c r="S930" i="1" s="1"/>
  <c r="K61" i="1"/>
  <c r="Q61" i="1" s="1"/>
  <c r="S61" i="1" s="1"/>
  <c r="K223" i="1"/>
  <c r="Q223" i="1" s="1"/>
  <c r="S223" i="1" s="1"/>
  <c r="K24" i="1"/>
  <c r="K770" i="1"/>
  <c r="Q770" i="1" s="1"/>
  <c r="S770" i="1" s="1"/>
  <c r="K89" i="1"/>
  <c r="Q89" i="1" s="1"/>
  <c r="S89" i="1" s="1"/>
  <c r="K877" i="1"/>
  <c r="Q877" i="1" s="1"/>
  <c r="S877" i="1" s="1"/>
  <c r="K13" i="1"/>
  <c r="Q13" i="1" s="1"/>
  <c r="S13" i="1" s="1"/>
  <c r="K625" i="1"/>
  <c r="Q625" i="1" s="1"/>
  <c r="S625" i="1" s="1"/>
  <c r="K698" i="1"/>
  <c r="K612" i="1"/>
  <c r="Q612" i="1" s="1"/>
  <c r="S612" i="1" s="1"/>
  <c r="K659" i="1"/>
  <c r="Q659" i="1" s="1"/>
  <c r="S659" i="1" s="1"/>
  <c r="K871" i="1"/>
  <c r="K786" i="1"/>
  <c r="Q786" i="1" s="1"/>
  <c r="S786" i="1" s="1"/>
  <c r="K295" i="1"/>
  <c r="Q295" i="1" s="1"/>
  <c r="S295" i="1" s="1"/>
  <c r="K557" i="1"/>
  <c r="Q557" i="1" s="1"/>
  <c r="S557" i="1" s="1"/>
  <c r="K288" i="1"/>
  <c r="Q288" i="1" s="1"/>
  <c r="S288" i="1" s="1"/>
  <c r="K709" i="1"/>
  <c r="K306" i="1"/>
  <c r="Q306" i="1" s="1"/>
  <c r="S306" i="1" s="1"/>
  <c r="K358" i="1"/>
  <c r="Q358" i="1" s="1"/>
  <c r="S358" i="1" s="1"/>
  <c r="K975" i="1"/>
  <c r="Q975" i="1" s="1"/>
  <c r="S975" i="1" s="1"/>
  <c r="K751" i="1"/>
  <c r="Q751" i="1" s="1"/>
  <c r="S751" i="1" s="1"/>
  <c r="D687" i="1"/>
  <c r="Q687" i="1" s="1"/>
  <c r="S687" i="1" s="1"/>
  <c r="D910" i="1"/>
  <c r="Q910" i="1" s="1"/>
  <c r="S910" i="1" s="1"/>
  <c r="D853" i="1"/>
  <c r="Q853" i="1" s="1"/>
  <c r="S853" i="1" s="1"/>
  <c r="Q584" i="1"/>
  <c r="S584" i="1" s="1"/>
  <c r="D655" i="1"/>
  <c r="Q655" i="1" s="1"/>
  <c r="S655" i="1" s="1"/>
  <c r="D191" i="1"/>
  <c r="Q191" i="1" s="1"/>
  <c r="S191" i="1" s="1"/>
  <c r="D418" i="1"/>
  <c r="Q418" i="1" s="1"/>
  <c r="S418" i="1" s="1"/>
  <c r="D892" i="1"/>
  <c r="D412" i="1"/>
  <c r="Q412" i="1" s="1"/>
  <c r="S412" i="1" s="1"/>
  <c r="D193" i="1"/>
  <c r="D84" i="1"/>
  <c r="Q84" i="1" s="1"/>
  <c r="S84" i="1" s="1"/>
  <c r="D604" i="1"/>
  <c r="Q244" i="1"/>
  <c r="S244" i="1" s="1"/>
  <c r="D529" i="1"/>
  <c r="D937" i="1"/>
  <c r="Q937" i="1" s="1"/>
  <c r="S937" i="1" s="1"/>
  <c r="D976" i="1"/>
  <c r="D834" i="1"/>
  <c r="D175" i="1"/>
  <c r="Q175" i="1" s="1"/>
  <c r="S175" i="1" s="1"/>
  <c r="D883" i="1"/>
  <c r="D721" i="1"/>
  <c r="Q721" i="1" s="1"/>
  <c r="S721" i="1" s="1"/>
  <c r="D864" i="1"/>
  <c r="D782" i="1"/>
  <c r="D609" i="1"/>
  <c r="D478" i="1"/>
  <c r="Q478" i="1" s="1"/>
  <c r="S478" i="1" s="1"/>
  <c r="D765" i="1"/>
  <c r="D808" i="1"/>
  <c r="Q808" i="1" s="1"/>
  <c r="S808" i="1" s="1"/>
  <c r="D901" i="1"/>
  <c r="D737" i="1"/>
  <c r="D376" i="1"/>
  <c r="D179" i="1"/>
  <c r="D673" i="1"/>
  <c r="Q673" i="1" s="1"/>
  <c r="S673" i="1" s="1"/>
  <c r="D957" i="1"/>
  <c r="Q957" i="1" s="1"/>
  <c r="S957" i="1" s="1"/>
  <c r="D762" i="1"/>
  <c r="D754" i="1"/>
  <c r="Q754" i="1" s="1"/>
  <c r="S754" i="1" s="1"/>
  <c r="D867" i="1"/>
  <c r="Q867" i="1" s="1"/>
  <c r="S867" i="1" s="1"/>
  <c r="Q151" i="1"/>
  <c r="S151" i="1" s="1"/>
  <c r="D269" i="1"/>
  <c r="Q269" i="1" s="1"/>
  <c r="S269" i="1" s="1"/>
  <c r="D248" i="1"/>
  <c r="Q248" i="1" s="1"/>
  <c r="S248" i="1" s="1"/>
  <c r="D201" i="1"/>
  <c r="Q201" i="1" s="1"/>
  <c r="S201" i="1" s="1"/>
  <c r="D464" i="1"/>
  <c r="D328" i="1"/>
  <c r="D643" i="1"/>
  <c r="Q643" i="1" s="1"/>
  <c r="S643" i="1" s="1"/>
  <c r="D74" i="1"/>
  <c r="Q74" i="1" s="1"/>
  <c r="S74" i="1" s="1"/>
  <c r="Q485" i="1"/>
  <c r="S485" i="1" s="1"/>
  <c r="D882" i="1"/>
  <c r="D964" i="1"/>
  <c r="Q964" i="1" s="1"/>
  <c r="S964" i="1" s="1"/>
  <c r="D912" i="1"/>
  <c r="D103" i="1"/>
  <c r="D732" i="1"/>
  <c r="Q732" i="1" s="1"/>
  <c r="S732" i="1" s="1"/>
  <c r="D744" i="1"/>
  <c r="Q744" i="1" s="1"/>
  <c r="S744" i="1" s="1"/>
  <c r="D971" i="1"/>
  <c r="Q971" i="1" s="1"/>
  <c r="S971" i="1" s="1"/>
  <c r="Q779" i="1"/>
  <c r="S779" i="1" s="1"/>
  <c r="D45" i="1"/>
  <c r="Q45" i="1" s="1"/>
  <c r="S45" i="1" s="1"/>
  <c r="Q264" i="1"/>
  <c r="S264" i="1" s="1"/>
  <c r="D202" i="1"/>
  <c r="D763" i="1"/>
  <c r="D743" i="1"/>
  <c r="D281" i="1"/>
  <c r="Q281" i="1" s="1"/>
  <c r="S281" i="1" s="1"/>
  <c r="D489" i="1"/>
  <c r="D448" i="1"/>
  <c r="Q448" i="1" s="1"/>
  <c r="S448" i="1" s="1"/>
  <c r="D709" i="1"/>
  <c r="Q131" i="1"/>
  <c r="S131" i="1" s="1"/>
  <c r="D561" i="1"/>
  <c r="D290" i="1"/>
  <c r="Q290" i="1" s="1"/>
  <c r="S290" i="1" s="1"/>
  <c r="D810" i="1"/>
  <c r="Q810" i="1" s="1"/>
  <c r="S810" i="1" s="1"/>
  <c r="D152" i="1"/>
  <c r="D995" i="1"/>
  <c r="D660" i="1"/>
  <c r="Q365" i="1"/>
  <c r="S365" i="1" s="1"/>
  <c r="D356" i="1"/>
  <c r="D208" i="1"/>
  <c r="Q219" i="1"/>
  <c r="S219" i="1" s="1"/>
  <c r="D572" i="1"/>
  <c r="D257" i="1"/>
  <c r="D441" i="1"/>
  <c r="D814" i="1"/>
  <c r="D5" i="1"/>
  <c r="D875" i="1"/>
  <c r="Q875" i="1" s="1"/>
  <c r="S875" i="1" s="1"/>
  <c r="D542" i="1"/>
  <c r="Q542" i="1" s="1"/>
  <c r="S542" i="1" s="1"/>
  <c r="D39" i="1"/>
  <c r="Q39" i="1" s="1"/>
  <c r="S39" i="1" s="1"/>
  <c r="D176" i="1"/>
  <c r="D222" i="1"/>
  <c r="Q222" i="1" s="1"/>
  <c r="S222" i="1" s="1"/>
  <c r="D522" i="1"/>
  <c r="D605" i="1"/>
  <c r="Q605" i="1" s="1"/>
  <c r="S605" i="1" s="1"/>
  <c r="D827" i="1"/>
  <c r="Q827" i="1" s="1"/>
  <c r="S827" i="1" s="1"/>
  <c r="D657" i="1"/>
  <c r="Q657" i="1" s="1"/>
  <c r="S657" i="1" s="1"/>
  <c r="D235" i="1"/>
  <c r="Q235" i="1" s="1"/>
  <c r="S235" i="1" s="1"/>
  <c r="Q238" i="1"/>
  <c r="S238" i="1" s="1"/>
  <c r="D931" i="1"/>
  <c r="D723" i="1"/>
  <c r="Q723" i="1" s="1"/>
  <c r="S723" i="1" s="1"/>
  <c r="D942" i="1"/>
  <c r="Q942" i="1" s="1"/>
  <c r="S942" i="1" s="1"/>
  <c r="D551" i="1"/>
  <c r="Q551" i="1" s="1"/>
  <c r="S551" i="1" s="1"/>
  <c r="D24" i="1"/>
  <c r="D231" i="1"/>
  <c r="Q231" i="1" s="1"/>
  <c r="S231" i="1" s="1"/>
  <c r="D350" i="1"/>
  <c r="Q350" i="1" s="1"/>
  <c r="S350" i="1" s="1"/>
  <c r="D726" i="1"/>
  <c r="D181" i="1"/>
  <c r="Q181" i="1" s="1"/>
  <c r="S181" i="1" s="1"/>
  <c r="D481" i="1"/>
  <c r="Q481" i="1" s="1"/>
  <c r="S481" i="1" s="1"/>
  <c r="D142" i="1"/>
  <c r="Q142" i="1" s="1"/>
  <c r="S142" i="1" s="1"/>
  <c r="D807" i="1"/>
  <c r="Q807" i="1" s="1"/>
  <c r="S807" i="1" s="1"/>
  <c r="D745" i="1"/>
  <c r="D825" i="1"/>
  <c r="Q825" i="1" s="1"/>
  <c r="S825" i="1" s="1"/>
  <c r="D132" i="1"/>
  <c r="D785" i="1"/>
  <c r="D157" i="1"/>
  <c r="Q157" i="1" s="1"/>
  <c r="S157" i="1" s="1"/>
  <c r="D658" i="1"/>
  <c r="Q658" i="1" s="1"/>
  <c r="S658" i="1" s="1"/>
  <c r="D919" i="1"/>
  <c r="Q343" i="1"/>
  <c r="S343" i="1" s="1"/>
  <c r="D558" i="1"/>
  <c r="D747" i="1"/>
  <c r="D205" i="1"/>
  <c r="Q205" i="1" s="1"/>
  <c r="S205" i="1" s="1"/>
  <c r="D319" i="1"/>
  <c r="Q319" i="1" s="1"/>
  <c r="S319" i="1" s="1"/>
  <c r="D349" i="1"/>
  <c r="Q349" i="1" s="1"/>
  <c r="S349" i="1" s="1"/>
  <c r="D503" i="1"/>
  <c r="D366" i="1"/>
  <c r="D507" i="1"/>
  <c r="D134" i="1"/>
  <c r="Q134" i="1" s="1"/>
  <c r="S134" i="1" s="1"/>
  <c r="D921" i="1"/>
  <c r="Q921" i="1" s="1"/>
  <c r="S921" i="1" s="1"/>
  <c r="D14" i="1"/>
  <c r="Q14" i="1" s="1"/>
  <c r="S14" i="1" s="1"/>
  <c r="D940" i="1"/>
  <c r="Q940" i="1" s="1"/>
  <c r="S940" i="1" s="1"/>
  <c r="D373" i="1"/>
  <c r="D857" i="1"/>
  <c r="D712" i="1"/>
  <c r="Q712" i="1" s="1"/>
  <c r="S712" i="1" s="1"/>
  <c r="D502" i="1"/>
  <c r="Q502" i="1" s="1"/>
  <c r="S502" i="1" s="1"/>
  <c r="D91" i="1"/>
  <c r="D661" i="1"/>
  <c r="Q661" i="1" s="1"/>
  <c r="S661" i="1" s="1"/>
  <c r="D571" i="1"/>
  <c r="Q571" i="1" s="1"/>
  <c r="S571" i="1" s="1"/>
  <c r="D880" i="1"/>
  <c r="Q880" i="1" s="1"/>
  <c r="S880" i="1" s="1"/>
  <c r="D173" i="1"/>
  <c r="Q173" i="1" s="1"/>
  <c r="S173" i="1" s="1"/>
  <c r="D768" i="1"/>
  <c r="D905" i="1"/>
  <c r="D839" i="1"/>
  <c r="D579" i="1"/>
  <c r="Q579" i="1" s="1"/>
  <c r="S579" i="1" s="1"/>
  <c r="D917" i="1"/>
  <c r="D170" i="1"/>
  <c r="Q170" i="1" s="1"/>
  <c r="S170" i="1" s="1"/>
  <c r="D361" i="1"/>
  <c r="D698" i="1"/>
  <c r="D111" i="1"/>
  <c r="Q111" i="1" s="1"/>
  <c r="S111" i="1" s="1"/>
  <c r="D243" i="1"/>
  <c r="D419" i="1"/>
  <c r="Q419" i="1" s="1"/>
  <c r="S419" i="1" s="1"/>
  <c r="D620" i="1"/>
  <c r="Q620" i="1" s="1"/>
  <c r="S620" i="1" s="1"/>
  <c r="D981" i="1"/>
  <c r="D800" i="1"/>
  <c r="D848" i="1"/>
  <c r="D988" i="1"/>
  <c r="Q988" i="1" s="1"/>
  <c r="S988" i="1" s="1"/>
  <c r="D289" i="1"/>
  <c r="D87" i="1"/>
  <c r="Q118" i="1"/>
  <c r="S118" i="1" s="1"/>
  <c r="D209" i="1"/>
  <c r="D915" i="1"/>
  <c r="Q915" i="1" s="1"/>
  <c r="S915" i="1" s="1"/>
  <c r="D121" i="1"/>
  <c r="Q121" i="1" s="1"/>
  <c r="S121" i="1" s="1"/>
  <c r="D541" i="1"/>
  <c r="D999" i="1"/>
  <c r="Q999" i="1" s="1"/>
  <c r="S999" i="1" s="1"/>
  <c r="D75" i="1"/>
  <c r="Q75" i="1" s="1"/>
  <c r="S75" i="1" s="1"/>
  <c r="D363" i="1"/>
  <c r="Q363" i="1" s="1"/>
  <c r="S363" i="1" s="1"/>
  <c r="D473" i="1"/>
  <c r="Q473" i="1" s="1"/>
  <c r="S473" i="1" s="1"/>
  <c r="Q241" i="1"/>
  <c r="S241" i="1" s="1"/>
  <c r="D704" i="1"/>
  <c r="D413" i="1"/>
  <c r="D818" i="1"/>
  <c r="D642" i="1"/>
  <c r="D165" i="1"/>
  <c r="Q165" i="1" s="1"/>
  <c r="S165" i="1" s="1"/>
  <c r="D274" i="1"/>
  <c r="Q274" i="1" s="1"/>
  <c r="S274" i="1" s="1"/>
  <c r="D644" i="1"/>
  <c r="Q644" i="1" s="1"/>
  <c r="S644" i="1" s="1"/>
  <c r="D400" i="1"/>
  <c r="D401" i="1"/>
  <c r="Q401" i="1" s="1"/>
  <c r="S401" i="1" s="1"/>
  <c r="D650" i="1"/>
  <c r="Q650" i="1" s="1"/>
  <c r="S650" i="1" s="1"/>
  <c r="D416" i="1"/>
  <c r="Q416" i="1" s="1"/>
  <c r="S416" i="1" s="1"/>
  <c r="D970" i="1"/>
  <c r="Q970" i="1" s="1"/>
  <c r="S970" i="1" s="1"/>
  <c r="D738" i="1"/>
  <c r="Q738" i="1" s="1"/>
  <c r="S738" i="1" s="1"/>
  <c r="D771" i="1"/>
  <c r="D734" i="1"/>
  <c r="Q734" i="1" s="1"/>
  <c r="S734" i="1" s="1"/>
  <c r="D582" i="1"/>
  <c r="Q582" i="1" s="1"/>
  <c r="S582" i="1" s="1"/>
  <c r="D428" i="1"/>
  <c r="Q428" i="1" s="1"/>
  <c r="S428" i="1" s="1"/>
  <c r="D686" i="1"/>
  <c r="Q686" i="1" s="1"/>
  <c r="S686" i="1" s="1"/>
  <c r="D471" i="1"/>
  <c r="Q471" i="1" s="1"/>
  <c r="S471" i="1" s="1"/>
  <c r="D260" i="1"/>
  <c r="Q260" i="1" s="1"/>
  <c r="S260" i="1" s="1"/>
  <c r="D547" i="1"/>
  <c r="Q547" i="1" s="1"/>
  <c r="S547" i="1" s="1"/>
  <c r="D761" i="1"/>
  <c r="Q761" i="1" s="1"/>
  <c r="S761" i="1" s="1"/>
  <c r="D666" i="1"/>
  <c r="Q666" i="1" s="1"/>
  <c r="S666" i="1" s="1"/>
  <c r="D512" i="1"/>
  <c r="D533" i="1"/>
  <c r="Q533" i="1" s="1"/>
  <c r="S533" i="1" s="1"/>
  <c r="D615" i="1"/>
  <c r="D217" i="1"/>
  <c r="Q217" i="1" s="1"/>
  <c r="S217" i="1" s="1"/>
  <c r="D233" i="1"/>
  <c r="Q233" i="1" s="1"/>
  <c r="S233" i="1" s="1"/>
  <c r="D614" i="1"/>
  <c r="D462" i="1"/>
  <c r="D353" i="1"/>
  <c r="Q353" i="1" s="1"/>
  <c r="S353" i="1" s="1"/>
  <c r="D162" i="1"/>
  <c r="Q162" i="1" s="1"/>
  <c r="S162" i="1" s="1"/>
  <c r="D164" i="1"/>
  <c r="D741" i="1"/>
  <c r="Q741" i="1" s="1"/>
  <c r="S741" i="1" s="1"/>
  <c r="D711" i="1"/>
  <c r="D115" i="1"/>
  <c r="Q115" i="1" s="1"/>
  <c r="S115" i="1" s="1"/>
  <c r="D977" i="1"/>
  <c r="Q977" i="1" s="1"/>
  <c r="S977" i="1" s="1"/>
  <c r="D314" i="1"/>
  <c r="D555" i="1"/>
  <c r="Q555" i="1" s="1"/>
  <c r="S555" i="1" s="1"/>
  <c r="D700" i="1"/>
  <c r="Q700" i="1" s="1"/>
  <c r="S700" i="1" s="1"/>
  <c r="D397" i="1"/>
  <c r="D989" i="1"/>
  <c r="D593" i="1"/>
  <c r="Q593" i="1" s="1"/>
  <c r="S593" i="1" s="1"/>
  <c r="D531" i="1"/>
  <c r="Q388" i="1"/>
  <c r="S388" i="1" s="1"/>
  <c r="D159" i="1"/>
  <c r="D348" i="1"/>
  <c r="Q348" i="1" s="1"/>
  <c r="S348" i="1" s="1"/>
  <c r="D669" i="1"/>
  <c r="D391" i="1"/>
  <c r="D422" i="1"/>
  <c r="Q422" i="1" s="1"/>
  <c r="S422" i="1" s="1"/>
  <c r="Q80" i="1"/>
  <c r="S80" i="1" s="1"/>
  <c r="D925" i="1"/>
  <c r="Q925" i="1" s="1"/>
  <c r="S925" i="1" s="1"/>
  <c r="Q58" i="1"/>
  <c r="S58" i="1" s="1"/>
  <c r="D149" i="1"/>
  <c r="D410" i="1"/>
  <c r="D482" i="1"/>
  <c r="D895" i="1"/>
  <c r="Q895" i="1" s="1"/>
  <c r="S895" i="1" s="1"/>
  <c r="D932" i="1"/>
  <c r="Q932" i="1" s="1"/>
  <c r="S932" i="1" s="1"/>
  <c r="D434" i="1"/>
  <c r="Q434" i="1" s="1"/>
  <c r="S434" i="1" s="1"/>
  <c r="D291" i="1"/>
  <c r="D185" i="1"/>
  <c r="D119" i="1"/>
  <c r="D939" i="1"/>
  <c r="D613" i="1"/>
  <c r="Q224" i="1"/>
  <c r="S224" i="1" s="1"/>
  <c r="D962" i="1"/>
  <c r="Q962" i="1" s="1"/>
  <c r="S962" i="1" s="1"/>
  <c r="D68" i="1"/>
  <c r="Q324" i="1"/>
  <c r="S324" i="1" s="1"/>
  <c r="D405" i="1"/>
  <c r="Q405" i="1" s="1"/>
  <c r="S405" i="1" s="1"/>
  <c r="D900" i="1"/>
  <c r="D46" i="1"/>
  <c r="Q46" i="1" s="1"/>
  <c r="S46" i="1" s="1"/>
  <c r="D725" i="1"/>
  <c r="Q725" i="1" s="1"/>
  <c r="S725" i="1" s="1"/>
  <c r="D607" i="1"/>
  <c r="Q607" i="1" s="1"/>
  <c r="S607" i="1" s="1"/>
  <c r="D271" i="1"/>
  <c r="Q271" i="1" s="1"/>
  <c r="S271" i="1" s="1"/>
  <c r="D370" i="1"/>
  <c r="D86" i="1"/>
  <c r="D996" i="1"/>
  <c r="D327" i="1"/>
  <c r="D457" i="1"/>
  <c r="Q457" i="1" s="1"/>
  <c r="S457" i="1" s="1"/>
  <c r="Q949" i="1"/>
  <c r="S949" i="1" s="1"/>
  <c r="D833" i="1"/>
  <c r="Q833" i="1" s="1"/>
  <c r="S833" i="1" s="1"/>
  <c r="D720" i="1"/>
  <c r="Q720" i="1" s="1"/>
  <c r="S720" i="1" s="1"/>
  <c r="D764" i="1"/>
  <c r="Q764" i="1" s="1"/>
  <c r="S764" i="1" s="1"/>
  <c r="D355" i="1"/>
  <c r="D93" i="1"/>
  <c r="Q93" i="1" s="1"/>
  <c r="S93" i="1" s="1"/>
  <c r="D891" i="1"/>
  <c r="Q891" i="1" s="1"/>
  <c r="S891" i="1" s="1"/>
  <c r="D82" i="1"/>
  <c r="Q82" i="1" s="1"/>
  <c r="S82" i="1" s="1"/>
  <c r="D336" i="1"/>
  <c r="Q336" i="1" s="1"/>
  <c r="S336" i="1" s="1"/>
  <c r="D513" i="1"/>
  <c r="D823" i="1"/>
  <c r="D454" i="1"/>
  <c r="D899" i="1"/>
  <c r="Q899" i="1" s="1"/>
  <c r="S899" i="1" s="1"/>
  <c r="D395" i="1"/>
  <c r="D460" i="1"/>
  <c r="Q460" i="1" s="1"/>
  <c r="S460" i="1" s="1"/>
  <c r="D445" i="1"/>
  <c r="D421" i="1"/>
  <c r="D619" i="1"/>
  <c r="Q619" i="1" s="1"/>
  <c r="S619" i="1" s="1"/>
  <c r="D15" i="1"/>
  <c r="D742" i="1"/>
  <c r="D354" i="1"/>
  <c r="Q354" i="1" s="1"/>
  <c r="S354" i="1" s="1"/>
  <c r="D130" i="1"/>
  <c r="Q130" i="1" s="1"/>
  <c r="S130" i="1" s="1"/>
  <c r="D904" i="1"/>
  <c r="D310" i="1"/>
  <c r="D429" i="1"/>
  <c r="D326" i="1"/>
  <c r="Q326" i="1" s="1"/>
  <c r="S326" i="1" s="1"/>
  <c r="D504" i="1"/>
  <c r="D636" i="1"/>
  <c r="Q636" i="1" s="1"/>
  <c r="S636" i="1" s="1"/>
  <c r="D822" i="1"/>
  <c r="Q822" i="1" s="1"/>
  <c r="S822" i="1" s="1"/>
  <c r="D385" i="1"/>
  <c r="Q385" i="1" s="1"/>
  <c r="S385" i="1" s="1"/>
  <c r="D323" i="1"/>
  <c r="Q323" i="1" s="1"/>
  <c r="S323" i="1" s="1"/>
  <c r="D367" i="1"/>
  <c r="Q367" i="1" s="1"/>
  <c r="S367" i="1" s="1"/>
  <c r="D252" i="1"/>
  <c r="D537" i="1"/>
  <c r="D344" i="1"/>
  <c r="D394" i="1"/>
  <c r="D225" i="1"/>
  <c r="Q225" i="1" s="1"/>
  <c r="S225" i="1" s="1"/>
  <c r="D648" i="1"/>
  <c r="D893" i="1"/>
  <c r="Q893" i="1" s="1"/>
  <c r="S893" i="1" s="1"/>
  <c r="D950" i="1"/>
  <c r="Q950" i="1" s="1"/>
  <c r="S950" i="1" s="1"/>
  <c r="D12" i="1"/>
  <c r="D624" i="1"/>
  <c r="Q624" i="1" s="1"/>
  <c r="S624" i="1" s="1"/>
  <c r="D956" i="1"/>
  <c r="Q956" i="1" s="1"/>
  <c r="S956" i="1" s="1"/>
  <c r="D120" i="1"/>
  <c r="Q120" i="1" s="1"/>
  <c r="S120" i="1" s="1"/>
  <c r="D736" i="1"/>
  <c r="D237" i="1"/>
  <c r="D398" i="1"/>
  <c r="Q398" i="1" s="1"/>
  <c r="S398" i="1" s="1"/>
  <c r="D663" i="1"/>
  <c r="Q663" i="1" s="1"/>
  <c r="S663" i="1" s="1"/>
  <c r="Q42" i="1"/>
  <c r="S42" i="1" s="1"/>
  <c r="Q83" i="1"/>
  <c r="S83" i="1" s="1"/>
  <c r="D347" i="1"/>
  <c r="D756" i="1"/>
  <c r="Q756" i="1" s="1"/>
  <c r="S756" i="1" s="1"/>
  <c r="Q128" i="1"/>
  <c r="S128" i="1" s="1"/>
  <c r="D811" i="1"/>
  <c r="Q811" i="1" s="1"/>
  <c r="S811" i="1" s="1"/>
  <c r="D671" i="1"/>
  <c r="Q671" i="1" s="1"/>
  <c r="S671" i="1" s="1"/>
  <c r="D830" i="1"/>
  <c r="D497" i="1"/>
  <c r="D368" i="1"/>
  <c r="D51" i="1"/>
  <c r="Q51" i="1" s="1"/>
  <c r="S51" i="1" s="1"/>
  <c r="D978" i="1"/>
  <c r="Q978" i="1" s="1"/>
  <c r="S978" i="1" s="1"/>
  <c r="D139" i="1"/>
  <c r="D633" i="1"/>
  <c r="Q633" i="1" s="1"/>
  <c r="S633" i="1" s="1"/>
  <c r="D100" i="1"/>
  <c r="Q100" i="1" s="1"/>
  <c r="S100" i="1" s="1"/>
  <c r="D199" i="1"/>
  <c r="Q199" i="1" s="1"/>
  <c r="S199" i="1" s="1"/>
  <c r="D829" i="1"/>
  <c r="Q829" i="1" s="1"/>
  <c r="S829" i="1" s="1"/>
  <c r="D50" i="1"/>
  <c r="Q50" i="1" s="1"/>
  <c r="S50" i="1" s="1"/>
  <c r="D430" i="1"/>
  <c r="D498" i="1"/>
  <c r="D611" i="1"/>
  <c r="D321" i="1"/>
  <c r="D908" i="1"/>
  <c r="Q31" i="1"/>
  <c r="S31" i="1" s="1"/>
  <c r="Q63" i="1"/>
  <c r="S63" i="1" s="1"/>
  <c r="D386" i="1"/>
  <c r="D254" i="1"/>
  <c r="D518" i="1"/>
  <c r="Q518" i="1" s="1"/>
  <c r="S518" i="1" s="1"/>
  <c r="D802" i="1"/>
  <c r="D792" i="1"/>
  <c r="Q792" i="1" s="1"/>
  <c r="S792" i="1" s="1"/>
  <c r="D32" i="1"/>
  <c r="Q558" i="1" l="1"/>
  <c r="S558" i="1" s="1"/>
  <c r="Q572" i="1"/>
  <c r="S572" i="1" s="1"/>
  <c r="Q355" i="1"/>
  <c r="S355" i="1" s="1"/>
  <c r="Q12" i="1"/>
  <c r="S12" i="1" s="1"/>
  <c r="Q176" i="1"/>
  <c r="S176" i="1" s="1"/>
  <c r="Q882" i="1"/>
  <c r="S882" i="1" s="1"/>
  <c r="Q410" i="1"/>
  <c r="S410" i="1" s="1"/>
  <c r="Q864" i="1"/>
  <c r="S864" i="1" s="1"/>
  <c r="Q541" i="1"/>
  <c r="S541" i="1" s="1"/>
  <c r="Q243" i="1"/>
  <c r="S243" i="1" s="1"/>
  <c r="Q462" i="1"/>
  <c r="S462" i="1" s="1"/>
  <c r="Q441" i="1"/>
  <c r="S441" i="1" s="1"/>
  <c r="Q834" i="1"/>
  <c r="S834" i="1" s="1"/>
  <c r="Q745" i="1"/>
  <c r="S745" i="1" s="1"/>
  <c r="Q68" i="1"/>
  <c r="S68" i="1" s="1"/>
  <c r="Q497" i="1"/>
  <c r="S497" i="1" s="1"/>
  <c r="Q321" i="1"/>
  <c r="S321" i="1" s="1"/>
  <c r="Q132" i="1"/>
  <c r="S132" i="1" s="1"/>
  <c r="Q989" i="1"/>
  <c r="S989" i="1" s="1"/>
  <c r="Q737" i="1"/>
  <c r="S737" i="1" s="1"/>
  <c r="Q15" i="1"/>
  <c r="S15" i="1" s="1"/>
  <c r="Q202" i="1"/>
  <c r="S202" i="1" s="1"/>
  <c r="Q901" i="1"/>
  <c r="S901" i="1" s="1"/>
  <c r="Q818" i="1"/>
  <c r="S818" i="1" s="1"/>
  <c r="Q742" i="1"/>
  <c r="S742" i="1" s="1"/>
  <c r="Q615" i="1"/>
  <c r="S615" i="1" s="1"/>
  <c r="Q464" i="1"/>
  <c r="S464" i="1" s="1"/>
  <c r="Q376" i="1"/>
  <c r="S376" i="1" s="1"/>
  <c r="Q86" i="1"/>
  <c r="S86" i="1" s="1"/>
  <c r="Q614" i="1"/>
  <c r="S614" i="1" s="1"/>
  <c r="Q413" i="1"/>
  <c r="S413" i="1" s="1"/>
  <c r="Q561" i="1"/>
  <c r="S561" i="1" s="1"/>
  <c r="Q430" i="1"/>
  <c r="S430" i="1" s="1"/>
  <c r="Q736" i="1"/>
  <c r="S736" i="1" s="1"/>
  <c r="Q976" i="1"/>
  <c r="S976" i="1" s="1"/>
  <c r="Q771" i="1"/>
  <c r="S771" i="1" s="1"/>
  <c r="Q613" i="1"/>
  <c r="S613" i="1" s="1"/>
  <c r="Q814" i="1"/>
  <c r="S814" i="1" s="1"/>
  <c r="Q461" i="1"/>
  <c r="S461" i="1" s="1"/>
  <c r="Q5" i="1"/>
  <c r="S5" i="1" s="1"/>
  <c r="Q642" i="1"/>
  <c r="S642" i="1" s="1"/>
  <c r="Q87" i="1"/>
  <c r="S87" i="1" s="1"/>
  <c r="Q513" i="1"/>
  <c r="S513" i="1" s="1"/>
  <c r="Q91" i="1"/>
  <c r="S91" i="1" s="1"/>
  <c r="Q996" i="1"/>
  <c r="S996" i="1" s="1"/>
  <c r="Q531" i="1"/>
  <c r="S531" i="1" s="1"/>
  <c r="Q368" i="1"/>
  <c r="S368" i="1" s="1"/>
  <c r="Q830" i="1"/>
  <c r="S830" i="1" s="1"/>
  <c r="Q931" i="1"/>
  <c r="S931" i="1" s="1"/>
  <c r="Q395" i="1"/>
  <c r="S395" i="1" s="1"/>
  <c r="Q344" i="1"/>
  <c r="S344" i="1" s="1"/>
  <c r="Q209" i="1"/>
  <c r="S209" i="1" s="1"/>
  <c r="Q445" i="1"/>
  <c r="S445" i="1" s="1"/>
  <c r="Q611" i="1"/>
  <c r="S611" i="1" s="1"/>
  <c r="Q164" i="1"/>
  <c r="S164" i="1" s="1"/>
  <c r="Q904" i="1"/>
  <c r="S904" i="1" s="1"/>
  <c r="Q883" i="1"/>
  <c r="S883" i="1" s="1"/>
  <c r="Q698" i="1"/>
  <c r="S698" i="1" s="1"/>
  <c r="Q981" i="1"/>
  <c r="S981" i="1" s="1"/>
  <c r="Q179" i="1"/>
  <c r="S179" i="1" s="1"/>
  <c r="Q503" i="1"/>
  <c r="S503" i="1" s="1"/>
  <c r="Q522" i="1"/>
  <c r="S522" i="1" s="1"/>
  <c r="Q948" i="1"/>
  <c r="S948" i="1" s="1"/>
  <c r="Q254" i="1"/>
  <c r="S254" i="1" s="1"/>
  <c r="Q252" i="1"/>
  <c r="S252" i="1" s="1"/>
  <c r="Q498" i="1"/>
  <c r="S498" i="1" s="1"/>
  <c r="Q397" i="1"/>
  <c r="S397" i="1" s="1"/>
  <c r="Q394" i="1"/>
  <c r="S394" i="1" s="1"/>
  <c r="Q361" i="1"/>
  <c r="S361" i="1" s="1"/>
  <c r="Q768" i="1"/>
  <c r="S768" i="1" s="1"/>
  <c r="Q660" i="1"/>
  <c r="S660" i="1" s="1"/>
  <c r="Q917" i="1"/>
  <c r="S917" i="1" s="1"/>
  <c r="Q391" i="1"/>
  <c r="S391" i="1" s="1"/>
  <c r="Q747" i="1"/>
  <c r="S747" i="1" s="1"/>
  <c r="Q765" i="1"/>
  <c r="S765" i="1" s="1"/>
  <c r="Q726" i="1"/>
  <c r="S726" i="1" s="1"/>
  <c r="Q857" i="1"/>
  <c r="S857" i="1" s="1"/>
  <c r="Q103" i="1"/>
  <c r="S103" i="1" s="1"/>
  <c r="Q504" i="1"/>
  <c r="S504" i="1" s="1"/>
  <c r="Q482" i="1"/>
  <c r="S482" i="1" s="1"/>
  <c r="Q208" i="1"/>
  <c r="S208" i="1" s="1"/>
  <c r="Q709" i="1"/>
  <c r="S709" i="1" s="1"/>
  <c r="Q908" i="1"/>
  <c r="S908" i="1" s="1"/>
  <c r="Q848" i="1"/>
  <c r="S848" i="1" s="1"/>
  <c r="Q356" i="1"/>
  <c r="S356" i="1" s="1"/>
  <c r="Q24" i="1"/>
  <c r="S24" i="1" s="1"/>
  <c r="Q704" i="1"/>
  <c r="S704" i="1" s="1"/>
  <c r="Q291" i="1"/>
  <c r="S291" i="1" s="1"/>
  <c r="Q529" i="1"/>
  <c r="S529" i="1" s="1"/>
  <c r="Q237" i="1"/>
  <c r="S237" i="1" s="1"/>
  <c r="Q159" i="1"/>
  <c r="S159" i="1" s="1"/>
  <c r="Q370" i="1"/>
  <c r="S370" i="1" s="1"/>
  <c r="Q939" i="1"/>
  <c r="S939" i="1" s="1"/>
  <c r="Q762" i="1"/>
  <c r="S762" i="1" s="1"/>
  <c r="Q604" i="1"/>
  <c r="S604" i="1" s="1"/>
  <c r="Q429" i="1"/>
  <c r="S429" i="1" s="1"/>
  <c r="Q823" i="1"/>
  <c r="S823" i="1" s="1"/>
  <c r="Q537" i="1"/>
  <c r="S537" i="1" s="1"/>
  <c r="Q386" i="1"/>
  <c r="S386" i="1" s="1"/>
  <c r="Q185" i="1"/>
  <c r="S185" i="1" s="1"/>
  <c r="Q454" i="1"/>
  <c r="S454" i="1" s="1"/>
  <c r="Q648" i="1"/>
  <c r="S648" i="1" s="1"/>
  <c r="Q139" i="1"/>
  <c r="S139" i="1" s="1"/>
  <c r="Q347" i="1"/>
  <c r="S347" i="1" s="1"/>
  <c r="Q119" i="1"/>
  <c r="S119" i="1" s="1"/>
  <c r="Q400" i="1"/>
  <c r="S400" i="1" s="1"/>
  <c r="Q373" i="1"/>
  <c r="S373" i="1" s="1"/>
  <c r="Q289" i="1"/>
  <c r="S289" i="1" s="1"/>
  <c r="Q639" i="1"/>
  <c r="S639" i="1" s="1"/>
  <c r="Q919" i="1"/>
  <c r="S919" i="1" s="1"/>
  <c r="Q711" i="1"/>
  <c r="S711" i="1" s="1"/>
  <c r="Q912" i="1"/>
  <c r="S912" i="1" s="1"/>
  <c r="Q310" i="1"/>
  <c r="S310" i="1" s="1"/>
  <c r="Q489" i="1"/>
  <c r="S489" i="1" s="1"/>
  <c r="Q892" i="1"/>
  <c r="S892" i="1" s="1"/>
  <c r="Q366" i="1"/>
  <c r="S366" i="1" s="1"/>
  <c r="Q804" i="1"/>
  <c r="S804" i="1" s="1"/>
  <c r="Q743" i="1"/>
  <c r="S743" i="1" s="1"/>
  <c r="Q900" i="1"/>
  <c r="S900" i="1" s="1"/>
  <c r="Q257" i="1"/>
  <c r="S257" i="1" s="1"/>
  <c r="Q149" i="1"/>
  <c r="S149" i="1" s="1"/>
  <c r="Q905" i="1"/>
  <c r="S905" i="1" s="1"/>
  <c r="Q782" i="1"/>
  <c r="S782" i="1" s="1"/>
  <c r="Q421" i="1"/>
  <c r="S421" i="1" s="1"/>
  <c r="Q193" i="1"/>
  <c r="S193" i="1" s="1"/>
  <c r="Q327" i="1"/>
  <c r="S327" i="1" s="1"/>
  <c r="Q800" i="1"/>
  <c r="S800" i="1" s="1"/>
  <c r="Q32" i="1"/>
  <c r="S32" i="1" s="1"/>
  <c r="Q871" i="1"/>
  <c r="S871" i="1" s="1"/>
  <c r="Q609" i="1"/>
  <c r="S609" i="1" s="1"/>
  <c r="Q33" i="1"/>
  <c r="S33" i="1" s="1"/>
  <c r="Q785" i="1"/>
  <c r="S785" i="1" s="1"/>
  <c r="Q802" i="1"/>
  <c r="S802" i="1" s="1"/>
  <c r="Q763" i="1"/>
  <c r="S763" i="1" s="1"/>
  <c r="Q507" i="1"/>
  <c r="S507" i="1" s="1"/>
  <c r="Q995" i="1"/>
  <c r="S995" i="1" s="1"/>
  <c r="Q512" i="1"/>
  <c r="S512" i="1" s="1"/>
  <c r="Q669" i="1"/>
  <c r="S669" i="1" s="1"/>
  <c r="Q328" i="1"/>
  <c r="S328" i="1" s="1"/>
  <c r="Q314" i="1"/>
  <c r="S314" i="1" s="1"/>
  <c r="Q152" i="1"/>
  <c r="S152" i="1" s="1"/>
  <c r="Q839" i="1"/>
  <c r="S839"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<sst xmlns="http://schemas.openxmlformats.org/spreadsheetml/2006/main" count="10428" uniqueCount="821">
  <si>
    <t>User_ID</t>
  </si>
  <si>
    <t>User_Name</t>
  </si>
  <si>
    <t>Join_Date</t>
  </si>
  <si>
    <t>Last_Login</t>
  </si>
  <si>
    <t>Monthly_Price</t>
  </si>
  <si>
    <t>Watch_Hours</t>
  </si>
  <si>
    <t>Favorite_Genre</t>
  </si>
  <si>
    <t>Active_Devices</t>
  </si>
  <si>
    <t>Profile_Count</t>
  </si>
  <si>
    <t>Parental_Controls</t>
  </si>
  <si>
    <t>Total_Movies_Watched</t>
  </si>
  <si>
    <t>Total_Series_Watched</t>
  </si>
  <si>
    <t>Country</t>
  </si>
  <si>
    <t>Payment_Method</t>
  </si>
  <si>
    <t>Language_Preference</t>
  </si>
  <si>
    <t>Recommended_Content_Count</t>
  </si>
  <si>
    <t>Average_Rating_Given</t>
  </si>
  <si>
    <t>Has_Downloaded_Content</t>
  </si>
  <si>
    <t>Membership_Status</t>
  </si>
  <si>
    <t>Loyalty_Points</t>
  </si>
  <si>
    <t>First_Device_Used</t>
  </si>
  <si>
    <t>Age_Group</t>
  </si>
  <si>
    <t>Primary_Watch_Time</t>
  </si>
  <si>
    <t>Amber</t>
  </si>
  <si>
    <t>5/15/2023</t>
  </si>
  <si>
    <t>12/13/2024</t>
  </si>
  <si>
    <t>Action</t>
  </si>
  <si>
    <t>USA</t>
  </si>
  <si>
    <t>PayPal</t>
  </si>
  <si>
    <t>Hindi</t>
  </si>
  <si>
    <t>Active</t>
  </si>
  <si>
    <t>Smartphone</t>
  </si>
  <si>
    <t>35-44</t>
  </si>
  <si>
    <t>Late Night</t>
  </si>
  <si>
    <t>Patrick</t>
  </si>
  <si>
    <t>12/15/2024</t>
  </si>
  <si>
    <t>Drama</t>
  </si>
  <si>
    <t>German</t>
  </si>
  <si>
    <t>Desktop</t>
  </si>
  <si>
    <t>25-34</t>
  </si>
  <si>
    <t>Evening</t>
  </si>
  <si>
    <t>Robert</t>
  </si>
  <si>
    <t>12/14/2024</t>
  </si>
  <si>
    <t>Canada</t>
  </si>
  <si>
    <t>Debit Card</t>
  </si>
  <si>
    <t>Mandarin</t>
  </si>
  <si>
    <t>Cole</t>
  </si>
  <si>
    <t>1/31/2023</t>
  </si>
  <si>
    <t>Sci-Fi</t>
  </si>
  <si>
    <t>UK</t>
  </si>
  <si>
    <t>Jamie</t>
  </si>
  <si>
    <t>Documentary</t>
  </si>
  <si>
    <t>Mary</t>
  </si>
  <si>
    <t>9/17/2023</t>
  </si>
  <si>
    <t>11/19/2024</t>
  </si>
  <si>
    <t>India</t>
  </si>
  <si>
    <t>Credit Card</t>
  </si>
  <si>
    <t>Spanish</t>
  </si>
  <si>
    <t>Smart TV</t>
  </si>
  <si>
    <t>18-24</t>
  </si>
  <si>
    <t>Morning</t>
  </si>
  <si>
    <t>Theodore</t>
  </si>
  <si>
    <t>8/25/2024</t>
  </si>
  <si>
    <t>Horror</t>
  </si>
  <si>
    <t>English</t>
  </si>
  <si>
    <t>Laptop</t>
  </si>
  <si>
    <t>Olivia</t>
  </si>
  <si>
    <t>5/31/2024</t>
  </si>
  <si>
    <t>Australia</t>
  </si>
  <si>
    <t>45-54</t>
  </si>
  <si>
    <t>Patricia</t>
  </si>
  <si>
    <t>6/17/2023</t>
  </si>
  <si>
    <t>12/17/2024</t>
  </si>
  <si>
    <t>Comedy</t>
  </si>
  <si>
    <t>Germany</t>
  </si>
  <si>
    <t>Cryptocurrency</t>
  </si>
  <si>
    <t>Tablet</t>
  </si>
  <si>
    <t>Linda</t>
  </si>
  <si>
    <t>French</t>
  </si>
  <si>
    <t>55+</t>
  </si>
  <si>
    <t>Nichole</t>
  </si>
  <si>
    <t>3/28/2023</t>
  </si>
  <si>
    <t>11/22/2024</t>
  </si>
  <si>
    <t>Frances</t>
  </si>
  <si>
    <t>11/20/2024</t>
  </si>
  <si>
    <t>Maurice</t>
  </si>
  <si>
    <t>3/27/2023</t>
  </si>
  <si>
    <t>11/25/2024</t>
  </si>
  <si>
    <t>Jennifer</t>
  </si>
  <si>
    <t>9/15/2024</t>
  </si>
  <si>
    <t>11/30/2024</t>
  </si>
  <si>
    <t>Cheryl</t>
  </si>
  <si>
    <t>France</t>
  </si>
  <si>
    <t>Afternoon</t>
  </si>
  <si>
    <t>Kathy</t>
  </si>
  <si>
    <t>5/18/2024</t>
  </si>
  <si>
    <t>Cassie</t>
  </si>
  <si>
    <t>2/14/2023</t>
  </si>
  <si>
    <t>Charles</t>
  </si>
  <si>
    <t>11/27/2024</t>
  </si>
  <si>
    <t>Romance</t>
  </si>
  <si>
    <t>William</t>
  </si>
  <si>
    <t>9/20/2023</t>
  </si>
  <si>
    <t>12/18/2024</t>
  </si>
  <si>
    <t>Tiffany</t>
  </si>
  <si>
    <t>11/28/2024</t>
  </si>
  <si>
    <t>Mark</t>
  </si>
  <si>
    <t>7/15/2023</t>
  </si>
  <si>
    <t>6/13/2024</t>
  </si>
  <si>
    <t>11/23/2024</t>
  </si>
  <si>
    <t>Anne</t>
  </si>
  <si>
    <t>11/19/2023</t>
  </si>
  <si>
    <t>Carol</t>
  </si>
  <si>
    <t>9/22/2023</t>
  </si>
  <si>
    <t>Cynthia</t>
  </si>
  <si>
    <t>5/15/2024</t>
  </si>
  <si>
    <t>Destiny</t>
  </si>
  <si>
    <t>6/19/2023</t>
  </si>
  <si>
    <t>Brittany</t>
  </si>
  <si>
    <t>5/22/2024</t>
  </si>
  <si>
    <t>Amy</t>
  </si>
  <si>
    <t>1/30/2024</t>
  </si>
  <si>
    <t>Kimberly</t>
  </si>
  <si>
    <t>3/28/2024</t>
  </si>
  <si>
    <t>Ariel</t>
  </si>
  <si>
    <t>Lauren</t>
  </si>
  <si>
    <t>Joshua</t>
  </si>
  <si>
    <t>6/22/2023</t>
  </si>
  <si>
    <t>Megan</t>
  </si>
  <si>
    <t>12/16/2024</t>
  </si>
  <si>
    <t>Stephanie</t>
  </si>
  <si>
    <t>11/28/2023</t>
  </si>
  <si>
    <t>Terrence</t>
  </si>
  <si>
    <t>Julia</t>
  </si>
  <si>
    <t>11/21/2024</t>
  </si>
  <si>
    <t>Derrick</t>
  </si>
  <si>
    <t>9/15/2023</t>
  </si>
  <si>
    <t>Nathan</t>
  </si>
  <si>
    <t>Matthew</t>
  </si>
  <si>
    <t>8/18/2023</t>
  </si>
  <si>
    <t>Ashley</t>
  </si>
  <si>
    <t>2/16/2024</t>
  </si>
  <si>
    <t>Kerri</t>
  </si>
  <si>
    <t>Jessica</t>
  </si>
  <si>
    <t>9/17/2024</t>
  </si>
  <si>
    <t>7/18/2023</t>
  </si>
  <si>
    <t>Phillip</t>
  </si>
  <si>
    <t>Elizabeth</t>
  </si>
  <si>
    <t>Lisa</t>
  </si>
  <si>
    <t>4/26/2023</t>
  </si>
  <si>
    <t>Natalie</t>
  </si>
  <si>
    <t>3/25/2023</t>
  </si>
  <si>
    <t>Autumn</t>
  </si>
  <si>
    <t>James</t>
  </si>
  <si>
    <t>3/26/2023</t>
  </si>
  <si>
    <t>6/18/2024</t>
  </si>
  <si>
    <t>11/24/2024</t>
  </si>
  <si>
    <t>Michael</t>
  </si>
  <si>
    <t>7/27/2023</t>
  </si>
  <si>
    <t>10/31/2024</t>
  </si>
  <si>
    <t>Molly</t>
  </si>
  <si>
    <t>12/26/2022</t>
  </si>
  <si>
    <t>Lance</t>
  </si>
  <si>
    <t>12/31/2022</t>
  </si>
  <si>
    <t>Lori</t>
  </si>
  <si>
    <t>12/24/2022</t>
  </si>
  <si>
    <t>Jeremy</t>
  </si>
  <si>
    <t>12/19/2023</t>
  </si>
  <si>
    <t>11/29/2024</t>
  </si>
  <si>
    <t>Scott</t>
  </si>
  <si>
    <t>Sabrina</t>
  </si>
  <si>
    <t>Zachary</t>
  </si>
  <si>
    <t>Levi</t>
  </si>
  <si>
    <t>6/24/2023</t>
  </si>
  <si>
    <t>Christine</t>
  </si>
  <si>
    <t>12/29/2023</t>
  </si>
  <si>
    <t>Emily</t>
  </si>
  <si>
    <t>Jonathan</t>
  </si>
  <si>
    <t>3/15/2024</t>
  </si>
  <si>
    <t>David</t>
  </si>
  <si>
    <t>4/13/2023</t>
  </si>
  <si>
    <t>Gina</t>
  </si>
  <si>
    <t>2/19/2023</t>
  </si>
  <si>
    <t>Kristin</t>
  </si>
  <si>
    <t>Douglas</t>
  </si>
  <si>
    <t>11/26/2023</t>
  </si>
  <si>
    <t>Nicole</t>
  </si>
  <si>
    <t>10/13/2023</t>
  </si>
  <si>
    <t>Chloe</t>
  </si>
  <si>
    <t>7/31/2023</t>
  </si>
  <si>
    <t>Kevin</t>
  </si>
  <si>
    <t>Nicholas</t>
  </si>
  <si>
    <t>7/20/2024</t>
  </si>
  <si>
    <t>Terry</t>
  </si>
  <si>
    <t>Garrett</t>
  </si>
  <si>
    <t>10/25/2023</t>
  </si>
  <si>
    <t>Jose</t>
  </si>
  <si>
    <t>Courtney</t>
  </si>
  <si>
    <t>12/31/2023</t>
  </si>
  <si>
    <t>Kim</t>
  </si>
  <si>
    <t>8/20/2023</t>
  </si>
  <si>
    <t>Katherine</t>
  </si>
  <si>
    <t>Lynn</t>
  </si>
  <si>
    <t>10/20/2024</t>
  </si>
  <si>
    <t>Leah</t>
  </si>
  <si>
    <t>7/22/2024</t>
  </si>
  <si>
    <t>8/21/2024</t>
  </si>
  <si>
    <t>Kayla</t>
  </si>
  <si>
    <t>8/31/2024</t>
  </si>
  <si>
    <t>Katelyn</t>
  </si>
  <si>
    <t>4/30/2023</t>
  </si>
  <si>
    <t>Maria</t>
  </si>
  <si>
    <t>Justin</t>
  </si>
  <si>
    <t>12/18/2023</t>
  </si>
  <si>
    <t>11/26/2024</t>
  </si>
  <si>
    <t>Susan</t>
  </si>
  <si>
    <t>10/22/2023</t>
  </si>
  <si>
    <t>2/29/2024</t>
  </si>
  <si>
    <t>Sue</t>
  </si>
  <si>
    <t>Jean</t>
  </si>
  <si>
    <t>6/24/2024</t>
  </si>
  <si>
    <t>10/21/2023</t>
  </si>
  <si>
    <t>Ebony</t>
  </si>
  <si>
    <t>Derek</t>
  </si>
  <si>
    <t>John</t>
  </si>
  <si>
    <t>10/28/2023</t>
  </si>
  <si>
    <t>Rebecca</t>
  </si>
  <si>
    <t>4/15/2023</t>
  </si>
  <si>
    <t>Juan</t>
  </si>
  <si>
    <t>12/19/2022</t>
  </si>
  <si>
    <t>Gabrielle</t>
  </si>
  <si>
    <t>2/14/2024</t>
  </si>
  <si>
    <t>Samantha</t>
  </si>
  <si>
    <t>7/23/2023</t>
  </si>
  <si>
    <t>Jesse</t>
  </si>
  <si>
    <t>10/30/2024</t>
  </si>
  <si>
    <t>Aaron</t>
  </si>
  <si>
    <t>6/20/2023</t>
  </si>
  <si>
    <t>Melissa</t>
  </si>
  <si>
    <t>3/19/2024</t>
  </si>
  <si>
    <t>Erin</t>
  </si>
  <si>
    <t>Dale</t>
  </si>
  <si>
    <t>Gregory</t>
  </si>
  <si>
    <t>2/17/2023</t>
  </si>
  <si>
    <t>Sarah</t>
  </si>
  <si>
    <t>Carmen</t>
  </si>
  <si>
    <t>12/21/2022</t>
  </si>
  <si>
    <t>April</t>
  </si>
  <si>
    <t>Anthony</t>
  </si>
  <si>
    <t>Brett</t>
  </si>
  <si>
    <t>9/26/2024</t>
  </si>
  <si>
    <t>Carly</t>
  </si>
  <si>
    <t>Dennis</t>
  </si>
  <si>
    <t>Alexandra</t>
  </si>
  <si>
    <t>Ryan</t>
  </si>
  <si>
    <t>Tony</t>
  </si>
  <si>
    <t>1/20/2024</t>
  </si>
  <si>
    <t>Daniel</t>
  </si>
  <si>
    <t>11/18/2024</t>
  </si>
  <si>
    <t>Jacob</t>
  </si>
  <si>
    <t>Carolyn</t>
  </si>
  <si>
    <t>11/14/2024</t>
  </si>
  <si>
    <t>Denise</t>
  </si>
  <si>
    <t>Cassandra</t>
  </si>
  <si>
    <t>10/15/2024</t>
  </si>
  <si>
    <t>5/30/2024</t>
  </si>
  <si>
    <t>Dustin</t>
  </si>
  <si>
    <t>1/23/2023</t>
  </si>
  <si>
    <t>Crystal</t>
  </si>
  <si>
    <t>11/24/2023</t>
  </si>
  <si>
    <t>Barbara</t>
  </si>
  <si>
    <t>Kathryn</t>
  </si>
  <si>
    <t>Christopher</t>
  </si>
  <si>
    <t>3/19/2023</t>
  </si>
  <si>
    <t>Martin</t>
  </si>
  <si>
    <t>Taylor</t>
  </si>
  <si>
    <t>Vickie</t>
  </si>
  <si>
    <t>Betty</t>
  </si>
  <si>
    <t>12/25/2022</t>
  </si>
  <si>
    <t>2/20/2023</t>
  </si>
  <si>
    <t>Amanda</t>
  </si>
  <si>
    <t>Stephen</t>
  </si>
  <si>
    <t>2/23/2023</t>
  </si>
  <si>
    <t>Dawn</t>
  </si>
  <si>
    <t>Paul</t>
  </si>
  <si>
    <t>10/17/2024</t>
  </si>
  <si>
    <t>Kenneth</t>
  </si>
  <si>
    <t>9/30/2024</t>
  </si>
  <si>
    <t>Bruce</t>
  </si>
  <si>
    <t>12/30/2022</t>
  </si>
  <si>
    <t>Andrew</t>
  </si>
  <si>
    <t>Brandon</t>
  </si>
  <si>
    <t>10/18/2023</t>
  </si>
  <si>
    <t>6/17/2024</t>
  </si>
  <si>
    <t>Steven</t>
  </si>
  <si>
    <t>1/14/2024</t>
  </si>
  <si>
    <t>Hunter</t>
  </si>
  <si>
    <t>Catherine</t>
  </si>
  <si>
    <t>4/28/2024</t>
  </si>
  <si>
    <t>Jeff</t>
  </si>
  <si>
    <t>9/21/2024</t>
  </si>
  <si>
    <t>Cathy</t>
  </si>
  <si>
    <t>Sylvia</t>
  </si>
  <si>
    <t>5/19/2024</t>
  </si>
  <si>
    <t>Joseph</t>
  </si>
  <si>
    <t>2/20/2024</t>
  </si>
  <si>
    <t>3/13/2023</t>
  </si>
  <si>
    <t>Laurie</t>
  </si>
  <si>
    <t>2/25/2023</t>
  </si>
  <si>
    <t>10/17/2023</t>
  </si>
  <si>
    <t>4/19/2023</t>
  </si>
  <si>
    <t>Danielle</t>
  </si>
  <si>
    <t>2/23/2024</t>
  </si>
  <si>
    <t>Alexander</t>
  </si>
  <si>
    <t>6/18/2023</t>
  </si>
  <si>
    <t>3/26/2024</t>
  </si>
  <si>
    <t>Randy</t>
  </si>
  <si>
    <t>11/16/2024</t>
  </si>
  <si>
    <t>Michelle</t>
  </si>
  <si>
    <t>10/21/2024</t>
  </si>
  <si>
    <t>1/26/2024</t>
  </si>
  <si>
    <t>9/24/2023</t>
  </si>
  <si>
    <t>Chris</t>
  </si>
  <si>
    <t>Sherri</t>
  </si>
  <si>
    <t>7/17/2024</t>
  </si>
  <si>
    <t>Angela</t>
  </si>
  <si>
    <t>10/27/2024</t>
  </si>
  <si>
    <t>8/13/2024</t>
  </si>
  <si>
    <t>Francis</t>
  </si>
  <si>
    <t>Katie</t>
  </si>
  <si>
    <t>Natasha</t>
  </si>
  <si>
    <t>2/22/2024</t>
  </si>
  <si>
    <t>Julie</t>
  </si>
  <si>
    <t>5/14/2023</t>
  </si>
  <si>
    <t>Jaime</t>
  </si>
  <si>
    <t>Emma</t>
  </si>
  <si>
    <t>1/19/2023</t>
  </si>
  <si>
    <t>Briana</t>
  </si>
  <si>
    <t>3/25/2024</t>
  </si>
  <si>
    <t>5/22/2023</t>
  </si>
  <si>
    <t>Bradley</t>
  </si>
  <si>
    <t>6/14/2024</t>
  </si>
  <si>
    <t>Devin</t>
  </si>
  <si>
    <t>8/17/2023</t>
  </si>
  <si>
    <t>Eric</t>
  </si>
  <si>
    <t>Brian</t>
  </si>
  <si>
    <t>2/27/2024</t>
  </si>
  <si>
    <t>Ann</t>
  </si>
  <si>
    <t>8/16/2024</t>
  </si>
  <si>
    <t>Valerie</t>
  </si>
  <si>
    <t>5/16/2023</t>
  </si>
  <si>
    <t>Carrie</t>
  </si>
  <si>
    <t>9/19/2024</t>
  </si>
  <si>
    <t>Randall</t>
  </si>
  <si>
    <t>5/23/2023</t>
  </si>
  <si>
    <t>Victor</t>
  </si>
  <si>
    <t>11/18/2023</t>
  </si>
  <si>
    <t>Richard</t>
  </si>
  <si>
    <t>2/26/2024</t>
  </si>
  <si>
    <t>Tyler</t>
  </si>
  <si>
    <t>Johnny</t>
  </si>
  <si>
    <t>Jesus</t>
  </si>
  <si>
    <t>3/23/2024</t>
  </si>
  <si>
    <t>Jill</t>
  </si>
  <si>
    <t>Andrea</t>
  </si>
  <si>
    <t>Sara</t>
  </si>
  <si>
    <t>9/23/2024</t>
  </si>
  <si>
    <t>Tammy</t>
  </si>
  <si>
    <t>8/29/2023</t>
  </si>
  <si>
    <t>Sandra</t>
  </si>
  <si>
    <t>12/26/2023</t>
  </si>
  <si>
    <t>4/25/2024</t>
  </si>
  <si>
    <t>4/24/2023</t>
  </si>
  <si>
    <t>Alicia</t>
  </si>
  <si>
    <t>Margaret</t>
  </si>
  <si>
    <t>8/30/2023</t>
  </si>
  <si>
    <t>Renee</t>
  </si>
  <si>
    <t>1/29/2024</t>
  </si>
  <si>
    <t>Wayne</t>
  </si>
  <si>
    <t>Rhonda</t>
  </si>
  <si>
    <t>Darrell</t>
  </si>
  <si>
    <t>2/24/2023</t>
  </si>
  <si>
    <t>Diana</t>
  </si>
  <si>
    <t>Christina</t>
  </si>
  <si>
    <t>6/26/2023</t>
  </si>
  <si>
    <t>Darlene</t>
  </si>
  <si>
    <t>1/18/2023</t>
  </si>
  <si>
    <t>Janet</t>
  </si>
  <si>
    <t>10/15/2023</t>
  </si>
  <si>
    <t>Ethan</t>
  </si>
  <si>
    <t>11/17/2024</t>
  </si>
  <si>
    <t>Phyllis</t>
  </si>
  <si>
    <t>6/21/2024</t>
  </si>
  <si>
    <t>Joel</t>
  </si>
  <si>
    <t>9/24/2024</t>
  </si>
  <si>
    <t>Craig</t>
  </si>
  <si>
    <t>7/26/2023</t>
  </si>
  <si>
    <t>5/29/2023</t>
  </si>
  <si>
    <t>10/23/2023</t>
  </si>
  <si>
    <t>Jordan</t>
  </si>
  <si>
    <t>4/22/2023</t>
  </si>
  <si>
    <t>Victoria</t>
  </si>
  <si>
    <t>2/21/2023</t>
  </si>
  <si>
    <t>10/28/2024</t>
  </si>
  <si>
    <t>Rachel</t>
  </si>
  <si>
    <t>Tina</t>
  </si>
  <si>
    <t>Vincent</t>
  </si>
  <si>
    <t>7/28/2024</t>
  </si>
  <si>
    <t>Cindy</t>
  </si>
  <si>
    <t>Gary</t>
  </si>
  <si>
    <t>7/28/2023</t>
  </si>
  <si>
    <t>Lindsey</t>
  </si>
  <si>
    <t>4/17/2023</t>
  </si>
  <si>
    <t>2/15/2023</t>
  </si>
  <si>
    <t>Gabriel</t>
  </si>
  <si>
    <t>1/19/2024</t>
  </si>
  <si>
    <t>7/21/2023</t>
  </si>
  <si>
    <t>Heidi</t>
  </si>
  <si>
    <t>10/29/2024</t>
  </si>
  <si>
    <t>1/13/2024</t>
  </si>
  <si>
    <t>9/27/2024</t>
  </si>
  <si>
    <t>Darren</t>
  </si>
  <si>
    <t>Bethany</t>
  </si>
  <si>
    <t>1/28/2023</t>
  </si>
  <si>
    <t>Beth</t>
  </si>
  <si>
    <t>3/14/2024</t>
  </si>
  <si>
    <t>5/17/2024</t>
  </si>
  <si>
    <t>1/24/2023</t>
  </si>
  <si>
    <t>Allen</t>
  </si>
  <si>
    <t>5/31/2023</t>
  </si>
  <si>
    <t>9/25/2024</t>
  </si>
  <si>
    <t>Veronica</t>
  </si>
  <si>
    <t>12/22/2023</t>
  </si>
  <si>
    <t>12/28/2023</t>
  </si>
  <si>
    <t>Larry</t>
  </si>
  <si>
    <t>Makayla</t>
  </si>
  <si>
    <t>3/18/2023</t>
  </si>
  <si>
    <t>5/26/2023</t>
  </si>
  <si>
    <t>10/14/2024</t>
  </si>
  <si>
    <t>Angelica</t>
  </si>
  <si>
    <t>8/19/2024</t>
  </si>
  <si>
    <t>Timothy</t>
  </si>
  <si>
    <t>3/20/2023</t>
  </si>
  <si>
    <t>1/25/2023</t>
  </si>
  <si>
    <t>Karen</t>
  </si>
  <si>
    <t>Anna</t>
  </si>
  <si>
    <t>9/29/2023</t>
  </si>
  <si>
    <t>4/13/2024</t>
  </si>
  <si>
    <t>Felicia</t>
  </si>
  <si>
    <t>12/27/2022</t>
  </si>
  <si>
    <t>Stacey</t>
  </si>
  <si>
    <t>7/21/2024</t>
  </si>
  <si>
    <t>Alison</t>
  </si>
  <si>
    <t>Harold</t>
  </si>
  <si>
    <t>9/16/2024</t>
  </si>
  <si>
    <t>1/16/2024</t>
  </si>
  <si>
    <t>Rick</t>
  </si>
  <si>
    <t>1/26/2023</t>
  </si>
  <si>
    <t>Troy</t>
  </si>
  <si>
    <t>5/21/2023</t>
  </si>
  <si>
    <t>4/21/2024</t>
  </si>
  <si>
    <t>8/29/2024</t>
  </si>
  <si>
    <t>11/30/2023</t>
  </si>
  <si>
    <t>Judy</t>
  </si>
  <si>
    <t>1/18/2024</t>
  </si>
  <si>
    <t>7/27/2024</t>
  </si>
  <si>
    <t>4/17/2024</t>
  </si>
  <si>
    <t>7/23/2024</t>
  </si>
  <si>
    <t>4/19/2024</t>
  </si>
  <si>
    <t>9/19/2023</t>
  </si>
  <si>
    <t>7/30/2024</t>
  </si>
  <si>
    <t>8/28/2023</t>
  </si>
  <si>
    <t>6/30/2024</t>
  </si>
  <si>
    <t>Jeffrey</t>
  </si>
  <si>
    <t>6/20/2024</t>
  </si>
  <si>
    <t>4/22/2024</t>
  </si>
  <si>
    <t>8/28/2024</t>
  </si>
  <si>
    <t>12/20/2022</t>
  </si>
  <si>
    <t>Meghan</t>
  </si>
  <si>
    <t>1/25/2024</t>
  </si>
  <si>
    <t>Calvin</t>
  </si>
  <si>
    <t>8/22/2024</t>
  </si>
  <si>
    <t>10/27/2023</t>
  </si>
  <si>
    <t>4/21/2023</t>
  </si>
  <si>
    <t>12/30/2023</t>
  </si>
  <si>
    <t>Sheri</t>
  </si>
  <si>
    <t>Tommy</t>
  </si>
  <si>
    <t>2/19/2024</t>
  </si>
  <si>
    <t>Trevor</t>
  </si>
  <si>
    <t>Dana</t>
  </si>
  <si>
    <t>10/13/2024</t>
  </si>
  <si>
    <t>Jasmine</t>
  </si>
  <si>
    <t>Chelsea</t>
  </si>
  <si>
    <t>9/18/2024</t>
  </si>
  <si>
    <t>Kristy</t>
  </si>
  <si>
    <t>Terri</t>
  </si>
  <si>
    <t>5/17/2023</t>
  </si>
  <si>
    <t>9/13/2024</t>
  </si>
  <si>
    <t>Madison</t>
  </si>
  <si>
    <t>Alyssa</t>
  </si>
  <si>
    <t>Carlos</t>
  </si>
  <si>
    <t>1/21/2024</t>
  </si>
  <si>
    <t>Debra</t>
  </si>
  <si>
    <t>5/25/2023</t>
  </si>
  <si>
    <t>Bianca</t>
  </si>
  <si>
    <t>Joann</t>
  </si>
  <si>
    <t>12/13/2023</t>
  </si>
  <si>
    <t>Gail</t>
  </si>
  <si>
    <t>Travis</t>
  </si>
  <si>
    <t>7/13/2024</t>
  </si>
  <si>
    <t>Reginald</t>
  </si>
  <si>
    <t>Ian</t>
  </si>
  <si>
    <t>3/21/2024</t>
  </si>
  <si>
    <t>Claudia</t>
  </si>
  <si>
    <t>8/26/2023</t>
  </si>
  <si>
    <t>Kristina</t>
  </si>
  <si>
    <t>9/28/2023</t>
  </si>
  <si>
    <t>Desiree</t>
  </si>
  <si>
    <t>Audrey</t>
  </si>
  <si>
    <t>1/15/2023</t>
  </si>
  <si>
    <t>8/25/2023</t>
  </si>
  <si>
    <t>Pamela</t>
  </si>
  <si>
    <t>4/20/2023</t>
  </si>
  <si>
    <t>6/22/2024</t>
  </si>
  <si>
    <t>6/15/2023</t>
  </si>
  <si>
    <t>Jane</t>
  </si>
  <si>
    <t>10/31/2023</t>
  </si>
  <si>
    <t>Norma</t>
  </si>
  <si>
    <t>12/14/2023</t>
  </si>
  <si>
    <t>4/23/2024</t>
  </si>
  <si>
    <t>1/29/2023</t>
  </si>
  <si>
    <t>Wendy</t>
  </si>
  <si>
    <t>Marie</t>
  </si>
  <si>
    <t>Cory</t>
  </si>
  <si>
    <t>11/13/2023</t>
  </si>
  <si>
    <t>2/24/2024</t>
  </si>
  <si>
    <t>Cameron</t>
  </si>
  <si>
    <t>5/29/2024</t>
  </si>
  <si>
    <t>3/21/2023</t>
  </si>
  <si>
    <t>Jerry</t>
  </si>
  <si>
    <t>3/20/2024</t>
  </si>
  <si>
    <t>Brittney</t>
  </si>
  <si>
    <t>Thomas</t>
  </si>
  <si>
    <t>3/22/2024</t>
  </si>
  <si>
    <t>Bryan</t>
  </si>
  <si>
    <t>Walter</t>
  </si>
  <si>
    <t>Samuel</t>
  </si>
  <si>
    <t>Dylan</t>
  </si>
  <si>
    <t>10/22/2024</t>
  </si>
  <si>
    <t>Heather</t>
  </si>
  <si>
    <t>3/29/2023</t>
  </si>
  <si>
    <t>Marisa</t>
  </si>
  <si>
    <t>6/16/2024</t>
  </si>
  <si>
    <t>Tracy</t>
  </si>
  <si>
    <t>5/18/2023</t>
  </si>
  <si>
    <t>Angel</t>
  </si>
  <si>
    <t>1/17/2023</t>
  </si>
  <si>
    <t>5/27/2023</t>
  </si>
  <si>
    <t>Caitlin</t>
  </si>
  <si>
    <t>4/14/2024</t>
  </si>
  <si>
    <t>Johnathan</t>
  </si>
  <si>
    <t>2/26/2023</t>
  </si>
  <si>
    <t>Mariah</t>
  </si>
  <si>
    <t>Jerome</t>
  </si>
  <si>
    <t>Devon</t>
  </si>
  <si>
    <t>12/15/2023</t>
  </si>
  <si>
    <t>Antonio</t>
  </si>
  <si>
    <t>3/17/2023</t>
  </si>
  <si>
    <t>3/31/2024</t>
  </si>
  <si>
    <t>9/18/2023</t>
  </si>
  <si>
    <t>9/13/2023</t>
  </si>
  <si>
    <t>4/24/2024</t>
  </si>
  <si>
    <t>Billy</t>
  </si>
  <si>
    <t>10/24/2024</t>
  </si>
  <si>
    <t>Kelsey</t>
  </si>
  <si>
    <t>2/28/2024</t>
  </si>
  <si>
    <t>11/20/2023</t>
  </si>
  <si>
    <t>7/15/2024</t>
  </si>
  <si>
    <t>10/18/2024</t>
  </si>
  <si>
    <t>Erica</t>
  </si>
  <si>
    <t>Donna</t>
  </si>
  <si>
    <t>6/23/2023</t>
  </si>
  <si>
    <t>5/19/2023</t>
  </si>
  <si>
    <t>Paige</t>
  </si>
  <si>
    <t>Todd</t>
  </si>
  <si>
    <t>1/17/2024</t>
  </si>
  <si>
    <t>7/29/2023</t>
  </si>
  <si>
    <t>5/14/2024</t>
  </si>
  <si>
    <t>8/23/2023</t>
  </si>
  <si>
    <t>Sherry</t>
  </si>
  <si>
    <t>8/31/2023</t>
  </si>
  <si>
    <t>4/29/2024</t>
  </si>
  <si>
    <t>Erika</t>
  </si>
  <si>
    <t>Keith</t>
  </si>
  <si>
    <t>7/19/2024</t>
  </si>
  <si>
    <t>Jimmy</t>
  </si>
  <si>
    <t>6/14/2023</t>
  </si>
  <si>
    <t>12/21/2023</t>
  </si>
  <si>
    <t>Adam</t>
  </si>
  <si>
    <t>Miranda</t>
  </si>
  <si>
    <t>4/14/2023</t>
  </si>
  <si>
    <t>6/26/2024</t>
  </si>
  <si>
    <t>Sierra</t>
  </si>
  <si>
    <t>Andre</t>
  </si>
  <si>
    <t>Jocelyn</t>
  </si>
  <si>
    <t>4/25/2023</t>
  </si>
  <si>
    <t>Kara</t>
  </si>
  <si>
    <t>9/22/2024</t>
  </si>
  <si>
    <t>Krista</t>
  </si>
  <si>
    <t>12/20/2023</t>
  </si>
  <si>
    <t>Eugene</t>
  </si>
  <si>
    <t>2/15/2024</t>
  </si>
  <si>
    <t>Abigail</t>
  </si>
  <si>
    <t>Hayden</t>
  </si>
  <si>
    <t>9/26/2023</t>
  </si>
  <si>
    <t>12/23/2022</t>
  </si>
  <si>
    <t>9/23/2023</t>
  </si>
  <si>
    <t>Carla</t>
  </si>
  <si>
    <t>Shane</t>
  </si>
  <si>
    <t>Brooke</t>
  </si>
  <si>
    <t>Stefanie</t>
  </si>
  <si>
    <t>Jeffery</t>
  </si>
  <si>
    <t>10/30/2023</t>
  </si>
  <si>
    <t>Xavier</t>
  </si>
  <si>
    <t>Kelly</t>
  </si>
  <si>
    <t>Anita</t>
  </si>
  <si>
    <t>Nicolas</t>
  </si>
  <si>
    <t>6/27/2023</t>
  </si>
  <si>
    <t>Hector</t>
  </si>
  <si>
    <t>Jack</t>
  </si>
  <si>
    <t>Julian</t>
  </si>
  <si>
    <t>Jason</t>
  </si>
  <si>
    <t>2/17/2024</t>
  </si>
  <si>
    <t>2/13/2023</t>
  </si>
  <si>
    <t>9/16/2023</t>
  </si>
  <si>
    <t>Jonathon</t>
  </si>
  <si>
    <t>7/24/2024</t>
  </si>
  <si>
    <t>Grace</t>
  </si>
  <si>
    <t>10/19/2024</t>
  </si>
  <si>
    <t>11/13/2024</t>
  </si>
  <si>
    <t>Melvin</t>
  </si>
  <si>
    <t>12/16/2023</t>
  </si>
  <si>
    <t>3/22/2023</t>
  </si>
  <si>
    <t>Kurt</t>
  </si>
  <si>
    <t>6/30/2023</t>
  </si>
  <si>
    <t>Glenda</t>
  </si>
  <si>
    <t>7/25/2024</t>
  </si>
  <si>
    <t>Duane</t>
  </si>
  <si>
    <t>Cody</t>
  </si>
  <si>
    <t>5/25/2024</t>
  </si>
  <si>
    <t>Tanya</t>
  </si>
  <si>
    <t>10/25/2024</t>
  </si>
  <si>
    <t>5/28/2023</t>
  </si>
  <si>
    <t>Claire</t>
  </si>
  <si>
    <t>11/15/2023</t>
  </si>
  <si>
    <t>1/16/2023</t>
  </si>
  <si>
    <t>Caroline</t>
  </si>
  <si>
    <t>Benjamin</t>
  </si>
  <si>
    <t>Yolanda</t>
  </si>
  <si>
    <t>Peter</t>
  </si>
  <si>
    <t>5/23/2024</t>
  </si>
  <si>
    <t>7/14/2024</t>
  </si>
  <si>
    <t>9/21/2023</t>
  </si>
  <si>
    <t>7/25/2023</t>
  </si>
  <si>
    <t>Norman</t>
  </si>
  <si>
    <t>2/16/2023</t>
  </si>
  <si>
    <t>Katrina</t>
  </si>
  <si>
    <t>Shannon</t>
  </si>
  <si>
    <t>2/21/2024</t>
  </si>
  <si>
    <t>8/23/2024</t>
  </si>
  <si>
    <t>7/19/2023</t>
  </si>
  <si>
    <t>Suzanne</t>
  </si>
  <si>
    <t>6/25/2024</t>
  </si>
  <si>
    <t>8/24/2023</t>
  </si>
  <si>
    <t>8/20/2024</t>
  </si>
  <si>
    <t>Jaclyn</t>
  </si>
  <si>
    <t>Deborah</t>
  </si>
  <si>
    <t>Allison</t>
  </si>
  <si>
    <t>Christian</t>
  </si>
  <si>
    <t>6/28/2024</t>
  </si>
  <si>
    <t>1/27/2024</t>
  </si>
  <si>
    <t>5/28/2024</t>
  </si>
  <si>
    <t>Lindsay</t>
  </si>
  <si>
    <t>4/28/2023</t>
  </si>
  <si>
    <t>Breanna</t>
  </si>
  <si>
    <t>8/14/2024</t>
  </si>
  <si>
    <t>Marvin</t>
  </si>
  <si>
    <t>4/29/2023</t>
  </si>
  <si>
    <t>10/16/2024</t>
  </si>
  <si>
    <t>Michele</t>
  </si>
  <si>
    <t>1/30/2023</t>
  </si>
  <si>
    <t>Edward</t>
  </si>
  <si>
    <t>Leslie</t>
  </si>
  <si>
    <t>Donald</t>
  </si>
  <si>
    <t>6/19/2024</t>
  </si>
  <si>
    <t>Grant</t>
  </si>
  <si>
    <t>Sydney</t>
  </si>
  <si>
    <t>10/26/2023</t>
  </si>
  <si>
    <t>Shawna</t>
  </si>
  <si>
    <t>4/16/2023</t>
  </si>
  <si>
    <t>6/25/2023</t>
  </si>
  <si>
    <t>Chad</t>
  </si>
  <si>
    <t>2/18/2023</t>
  </si>
  <si>
    <t>Marissa</t>
  </si>
  <si>
    <t>6/16/2023</t>
  </si>
  <si>
    <t>Mason</t>
  </si>
  <si>
    <t>Alvin</t>
  </si>
  <si>
    <t>7/22/2023</t>
  </si>
  <si>
    <t>8/27/2023</t>
  </si>
  <si>
    <t>Yvonne</t>
  </si>
  <si>
    <t>Gene</t>
  </si>
  <si>
    <t>1/13/2023</t>
  </si>
  <si>
    <t>Nina</t>
  </si>
  <si>
    <t>Stacy</t>
  </si>
  <si>
    <t>8/13/2023</t>
  </si>
  <si>
    <t>9/28/2024</t>
  </si>
  <si>
    <t>Kristen</t>
  </si>
  <si>
    <t>11/29/2023</t>
  </si>
  <si>
    <t>Laura</t>
  </si>
  <si>
    <t>6/21/2023</t>
  </si>
  <si>
    <t>Jeremiah</t>
  </si>
  <si>
    <t>Leon</t>
  </si>
  <si>
    <t>5/27/2024</t>
  </si>
  <si>
    <t>Tracey</t>
  </si>
  <si>
    <t>12/23/2023</t>
  </si>
  <si>
    <t>4/30/2024</t>
  </si>
  <si>
    <t>Helen</t>
  </si>
  <si>
    <t>4/16/2024</t>
  </si>
  <si>
    <t>12/17/2023</t>
  </si>
  <si>
    <t>Kyle</t>
  </si>
  <si>
    <t>Alexandria</t>
  </si>
  <si>
    <t>Spencer</t>
  </si>
  <si>
    <t>5/30/2023</t>
  </si>
  <si>
    <t>Gregg</t>
  </si>
  <si>
    <t>11/22/2023</t>
  </si>
  <si>
    <t>4/26/2024</t>
  </si>
  <si>
    <t>11/25/2023</t>
  </si>
  <si>
    <t>Day</t>
  </si>
  <si>
    <t xml:space="preserve">Month </t>
  </si>
  <si>
    <t>Year</t>
  </si>
  <si>
    <t>/1</t>
  </si>
  <si>
    <t>/2</t>
  </si>
  <si>
    <t>Join_Date_Proper</t>
  </si>
  <si>
    <t>Last_Login Proper</t>
  </si>
  <si>
    <t>Subscription Plans</t>
  </si>
  <si>
    <t>Gold</t>
  </si>
  <si>
    <t>Grand Total</t>
  </si>
  <si>
    <t>Sum of Monthly_Price</t>
  </si>
  <si>
    <t>1. Subscription &amp; Revenue Analysis:</t>
  </si>
  <si>
    <t>Monthly revenue based on different subscription plans</t>
  </si>
  <si>
    <t>Price Percentage</t>
  </si>
  <si>
    <t>Distribution of users across different price tiers.</t>
  </si>
  <si>
    <t>Percentage of User</t>
  </si>
  <si>
    <t>Price Tiers</t>
  </si>
  <si>
    <t>Count of Users</t>
  </si>
  <si>
    <t>2. User Engagement Metrics:</t>
  </si>
  <si>
    <t>Average watch hours per user.</t>
  </si>
  <si>
    <t>Average of Watch_Hours</t>
  </si>
  <si>
    <t>Movies</t>
  </si>
  <si>
    <t>Series</t>
  </si>
  <si>
    <t>Impact of recommended content on engagement</t>
  </si>
  <si>
    <t>Total movies vs. series watched per user.</t>
  </si>
  <si>
    <t>Sum of Recommended_Content_Count</t>
  </si>
  <si>
    <t>Total_Content_Watched</t>
  </si>
  <si>
    <t>Sum of Total_Content_Watched</t>
  </si>
  <si>
    <t>Recommended %</t>
  </si>
  <si>
    <t>3. Demographic &amp; Behavioral Insights:</t>
  </si>
  <si>
    <t>Age Group</t>
  </si>
  <si>
    <t>Genres</t>
  </si>
  <si>
    <t>Preferred genres by age group.</t>
  </si>
  <si>
    <t>Devices</t>
  </si>
  <si>
    <t>Total Active Devices</t>
  </si>
  <si>
    <t>Dec</t>
  </si>
  <si>
    <t>Years</t>
  </si>
  <si>
    <t>Jan</t>
  </si>
  <si>
    <t>Feb</t>
  </si>
  <si>
    <t>Mar</t>
  </si>
  <si>
    <t>Apr</t>
  </si>
  <si>
    <t>May</t>
  </si>
  <si>
    <t>Jun</t>
  </si>
  <si>
    <t>Jul</t>
  </si>
  <si>
    <t>Aug</t>
  </si>
  <si>
    <t>Sep</t>
  </si>
  <si>
    <t>Oct</t>
  </si>
  <si>
    <t>Nov</t>
  </si>
  <si>
    <t>Peak watch time trends (Morning, Evening, Late Night).</t>
  </si>
  <si>
    <t>Sum of Watch_Hours</t>
  </si>
  <si>
    <t>Time</t>
  </si>
  <si>
    <t>4. Retention &amp; Loyalty:</t>
  </si>
  <si>
    <t>Count of User_ID</t>
  </si>
  <si>
    <t>Loyalty points distribution</t>
  </si>
  <si>
    <t>Membership status (Active vs. Inactive).</t>
  </si>
  <si>
    <t>Premium</t>
  </si>
  <si>
    <t>Standard</t>
  </si>
  <si>
    <t>Loyalty Point Band</t>
  </si>
  <si>
    <t>Premium Plus</t>
  </si>
  <si>
    <t>Diamond</t>
  </si>
  <si>
    <t>Bronze</t>
  </si>
  <si>
    <t>Silver</t>
  </si>
  <si>
    <t>Platinum</t>
  </si>
  <si>
    <t>Estimated Sessions (Assuming daily session as 2 hours)</t>
  </si>
  <si>
    <t>Membership Duration (Weeks)</t>
  </si>
  <si>
    <t>Average Login Frequency Per Week</t>
  </si>
  <si>
    <t>Frequency of logins and content downloads.</t>
  </si>
  <si>
    <t>Frequency of Logins is hard to calculate due to inacurrate data, which shows last login date earlier than Joining date, which is not possible, however, as an attempt I have switch the dates for Joining and Last login to remove the negative outcome.</t>
  </si>
  <si>
    <t>As per the estimated result after making adjustment and excluding the outliers and anomalies</t>
  </si>
  <si>
    <t>TRUE</t>
  </si>
  <si>
    <t>Downloads</t>
  </si>
  <si>
    <t>Loyalty Bands</t>
  </si>
  <si>
    <t>5. Payment Preferences &amp; Regional Trends:</t>
  </si>
  <si>
    <t>Subscription trends by country.</t>
  </si>
  <si>
    <t>Language preferences and their correlation with engagement.</t>
  </si>
  <si>
    <t>Language</t>
  </si>
  <si>
    <t>Number of Users</t>
  </si>
  <si>
    <t>Total Watched Hours</t>
  </si>
  <si>
    <t>Total Content Watched</t>
  </si>
  <si>
    <t>Average Freqeuncy of login hours comes around 6.5 Hours per week.</t>
  </si>
  <si>
    <t xml:space="preserve"> Preferred payment methods by region.</t>
  </si>
  <si>
    <t>Payment Types</t>
  </si>
  <si>
    <t xml:space="preserve">Device usage trends </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</si>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</sst>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0.00"/>
    <numFmt numFmtId="165" formatCode="_ * #,##0_ ;_ * \-#,##0_ ;_ * &quot;-&quot;??_ ;_ @_ "/>
    <numFmt numFmtId="166" formatCode="0.0"/>
    <numFmt numFmtId="167" formatCode="_-[$$-409]* #,##0.00_ ;_-[$$-409]* \-#,##0.00\ ;_-[$$-409]* &quot;-&quot;??_ ;_-@_ "/>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9"/>
      <color theme="1"/>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5">
    <xf numFmtId="0" fontId="0" fillId="0" borderId="0" xfId="0"/>
    <xf numFmtId="14" fontId="0" fillId="0" borderId="0" xfId="0" applyNumberFormat="1"/>
    <xf numFmtId="0" fontId="16" fillId="0" borderId="0" xfId="0" applyFont="1"/>
    <xf numFmtId="0" fontId="0" fillId="0" borderId="10" xfId="0" pivotButton="1" applyBorder="1"/>
    <xf numFmtId="0" fontId="0" fillId="0" borderId="10" xfId="0" applyBorder="1"/>
    <xf numFmtId="0" fontId="16" fillId="33" borderId="10" xfId="0" applyFont="1" applyFill="1" applyBorder="1"/>
    <xf numFmtId="0" fontId="0" fillId="0" borderId="10" xfId="0" applyBorder="1" applyAlignment="1">
      <alignment horizontal="left"/>
    </xf>
    <xf numFmtId="164" fontId="0" fillId="0" borderId="10" xfId="0" applyNumberFormat="1" applyBorder="1"/>
    <xf numFmtId="10" fontId="0" fillId="0" borderId="10" xfId="42" applyNumberFormat="1" applyFont="1" applyBorder="1"/>
    <xf numFmtId="10" fontId="16" fillId="33" borderId="10" xfId="42" applyNumberFormat="1" applyFont="1" applyFill="1" applyBorder="1"/>
    <xf numFmtId="164" fontId="16" fillId="0" borderId="0" xfId="0" applyNumberFormat="1" applyFont="1"/>
    <xf numFmtId="164" fontId="0" fillId="0" borderId="0" xfId="0" applyNumberFormat="1"/>
    <xf numFmtId="2" fontId="16" fillId="0" borderId="0" xfId="0" applyNumberFormat="1" applyFont="1"/>
    <xf numFmtId="2" fontId="0" fillId="0" borderId="0" xfId="0" applyNumberFormat="1"/>
    <xf numFmtId="10" fontId="16" fillId="33" borderId="10" xfId="0" applyNumberFormat="1" applyFont="1" applyFill="1" applyBorder="1"/>
    <xf numFmtId="10" fontId="1" fillId="0" borderId="10" xfId="42" applyNumberFormat="1" applyFont="1" applyBorder="1"/>
    <xf numFmtId="2" fontId="0" fillId="0" borderId="10" xfId="0" applyNumberFormat="1" applyBorder="1"/>
    <xf numFmtId="1" fontId="16" fillId="0" borderId="0" xfId="0" applyNumberFormat="1" applyFont="1"/>
    <xf numFmtId="1" fontId="0" fillId="0" borderId="0" xfId="0" applyNumberFormat="1"/>
    <xf numFmtId="0" fontId="18" fillId="0" borderId="0" xfId="0" applyFont="1"/>
    <xf numFmtId="1" fontId="0" fillId="0" borderId="10" xfId="0" applyNumberFormat="1" applyBorder="1"/>
    <xf numFmtId="165" fontId="0" fillId="0" borderId="10" xfId="0" applyNumberFormat="1" applyBorder="1"/>
    <xf numFmtId="0" fontId="0" fillId="0" borderId="0" xfId="0" pivotButton="1"/>
    <xf numFmtId="0" fontId="0" fillId="0" borderId="0" xfId="0" applyAlignment="1">
      <alignment horizontal="left"/>
    </xf>
    <xf numFmtId="0" fontId="16" fillId="0" borderId="11" xfId="0" applyFont="1" applyBorder="1" applyAlignment="1">
      <alignment horizontal="left"/>
    </xf>
    <xf numFmtId="165" fontId="0" fillId="0" borderId="0" xfId="0" applyNumberFormat="1"/>
    <xf numFmtId="167" fontId="0" fillId="0" borderId="10" xfId="0" applyNumberFormat="1" applyBorder="1" applyAlignment="1">
      <alignment horizontal="left"/>
    </xf>
    <xf numFmtId="166" fontId="0" fillId="0" borderId="0" xfId="0" applyNumberFormat="1"/>
    <xf numFmtId="0" fontId="16" fillId="0" borderId="12" xfId="0" applyFont="1" applyBorder="1" applyAlignment="1">
      <alignment horizontal="center"/>
    </xf>
    <xf numFmtId="0" fontId="16" fillId="0" borderId="13" xfId="0" applyFont="1" applyBorder="1" applyAlignment="1">
      <alignment horizontal="center"/>
    </xf>
    <xf numFmtId="0" fontId="16" fillId="0" borderId="11" xfId="0" applyFont="1" applyBorder="1" applyAlignment="1">
      <alignment horizontal="left"/>
    </xf>
    <xf numFmtId="0" fontId="16" fillId="0" borderId="12" xfId="0" applyFont="1" applyBorder="1" applyAlignment="1">
      <alignment horizontal="left"/>
    </xf>
    <xf numFmtId="0" fontId="16" fillId="0" borderId="13" xfId="0" applyFont="1" applyBorder="1" applyAlignment="1">
      <alignment horizontal="left"/>
    </xf>
    <xf numFmtId="0" fontId="0" fillId="0" borderId="10" xfId="0" applyNumberFormat="1" applyBorder="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021">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rgb="FF9C0006"/>
      </font>
      <fill>
        <patternFill>
          <bgColor rgb="FFFFC7CE"/>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164" formatCode="[$$-409]#,##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numFmt numFmtId="165" formatCode="_ * #,##0_ ;_ * \-#,##0_ ;_ * &quot;-&quot;??_ ;_ @_ "/>
    </dxf>
    <dxf>
      <numFmt numFmtId="2" formatCode="0.00"/>
    </dxf>
    <dxf>
      <numFmt numFmtId="164" formatCode="[$$-409]#,##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164" formatCode="[$$-409]#,##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167" formatCode="_-[$$-409]* #,##0.00_ ;_-[$$-409]* \-#,##0.00\ ;_-[$$-409]* &quot;-&quot;??_ ;_-@_ "/>
    </dxf>
    <dxf>
      <numFmt numFmtId="2" formatCode="0.00"/>
    </dxf>
    <dxf>
      <numFmt numFmtId="164" formatCode="[$$-409]#,##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164" formatCode="[$$-409]#,##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165" formatCode="_ * #,##0_ ;_ * \-#,##0_ ;_ * &quot;-&quot;??_ ;_ @_ "/>
    </dxf>
    <dxf>
      <numFmt numFmtId="165" formatCode="_ * #,##0_ ;_ * \-#,##0_ ;_ * &quot;-&quot;??_ ;_ @_ "/>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numFmt numFmtId="165" formatCode="_ * #,##0_ ;_ * \-#,##0_ ;_ * &quot;-&quot;??_ ;_ @_ "/>
    </dxf>
    <dxf>
      <numFmt numFmtId="2" formatCode="0.00"/>
    </dxf>
    <dxf>
      <numFmt numFmtId="164" formatCode="[$$-409]#,##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border>
        <right style="thin">
          <color indexed="64"/>
        </right>
        <bottom style="thin">
          <color indexed="64"/>
        </bottom>
      </border>
    </dxf>
    <dxf>
      <border>
        <right style="thin">
          <color indexed="64"/>
        </right>
        <bottom style="thin">
          <color indexed="64"/>
        </bottom>
      </border>
    </dxf>
    <dxf>
      <numFmt numFmtId="165" formatCode="_ * #,##0_ ;_ * \-#,##0_ ;_ * &quot;-&quot;??_ ;_ @_ "/>
    </dxf>
    <dxf>
      <font>
        <sz val="8"/>
        <name val="Segoe UI"/>
        <family val="2"/>
        <scheme val="none"/>
      </font>
      <fill>
        <patternFill>
          <bgColor theme="1" tint="0.34998626667073579"/>
        </patternFill>
      </fill>
      <border>
        <left style="thin">
          <color auto="1"/>
        </left>
        <right style="thin">
          <color auto="1"/>
        </right>
        <top style="thin">
          <color auto="1"/>
        </top>
        <bottom style="thin">
          <color auto="1"/>
        </bottom>
      </border>
    </dxf>
    <dxf>
      <font>
        <name val="Segoe UI"/>
        <family val="2"/>
        <scheme val="none"/>
      </font>
      <fill>
        <patternFill>
          <bgColor theme="1" tint="0.34998626667073579"/>
        </patternFill>
      </fill>
    </dxf>
    <dxf>
      <font>
        <strike val="0"/>
        <sz val="8"/>
        <name val="Segoe UI"/>
        <family val="2"/>
        <scheme val="none"/>
      </font>
      <fill>
        <gradientFill degree="90">
          <stop position="0">
            <color theme="4"/>
          </stop>
          <stop position="1">
            <color theme="4"/>
          </stop>
        </gradientFill>
      </fill>
      <border diagonalUp="0" diagonalDown="0">
        <left/>
        <right/>
        <top/>
        <bottom/>
        <vertical/>
        <horizontal/>
      </border>
    </dxf>
  </dxfs>
  <tableStyles count="3" defaultTableStyle="TableStyleMedium2" defaultPivotStyle="PivotStyleLight16">
    <tableStyle name="Slicer Style 1" pivot="0" table="0" count="1" xr9:uid="{F1F21768-237A-4425-9859-F3474AB7DA9A}">
      <tableStyleElement type="headerRow" dxfId="1020"/>
    </tableStyle>
    <tableStyle name="Slicer Style 2" pivot="0" table="0" count="1" xr9:uid="{52AE5FFB-B430-4535-8AD8-A5F7467E9D66}">
      <tableStyleElement type="wholeTable" dxfId="1019"/>
    </tableStyle>
    <tableStyle name="Slicer Style 3" pivot="0" table="0" count="5" xr9:uid="{0C8BDB63-84CD-4DD4-A0DD-4C8F72F54E54}">
      <tableStyleElement type="wholeTable" dxfId="1018"/>
    </tableStyle>
  </tableStyles>
  <extLst>
    <ext xmlns:x14="http://schemas.microsoft.com/office/spreadsheetml/2009/9/main" uri="{46F421CA-312F-682f-3DD2-61675219B42D}">
      <x14:dxfs count="4">
        <dxf>
          <border>
            <left style="thin">
              <color theme="4" tint="0.79998168889431442"/>
            </left>
            <right style="thin">
              <color theme="4" tint="0.79998168889431442"/>
            </right>
            <top style="thin">
              <color theme="4" tint="0.79998168889431442"/>
            </top>
            <bottom style="thin">
              <color theme="4" tint="0.79998168889431442"/>
            </bottom>
          </border>
        </dxf>
        <dxf>
          <fill>
            <patternFill>
              <bgColor theme="2" tint="-9.9948118533890809E-2"/>
            </patternFill>
          </fill>
        </dxf>
        <dxf>
          <fill>
            <patternFill>
              <bgColor theme="0" tint="-0.24994659260841701"/>
            </patternFill>
          </fill>
        </dxf>
        <dxf>
          <fill>
            <patternFill>
              <bgColor theme="3" tint="0.499984740745262"/>
            </patternFill>
          </fill>
        </dxf>
      </x14:dxfs>
    </ext>
    <ext xmlns:x14="http://schemas.microsoft.com/office/spreadsheetml/2009/9/main" uri="{EB79DEF2-80B8-43e5-95BD-54CBDDF9020C}">
      <x14:slicerStyles defaultSlicerStyle="SlicerStyleLight1">
        <x14:slicerStyle name="Slicer Style 1"/>
        <x14:slicerStyle name="Slicer Style 2"/>
        <x14:slicerStyle name="Slicer Style 3">
          <x14:slicerStyleElements>
            <x14:slicerStyleElement type="selectedItemWithData" dxfId="3"/>
            <x14:slicerStyleElement type="selectedItemWithNo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[streaming_service_data.xlsx]Tables!Languague &amp; Engagement</c:name>
    <c:fmtId val="50"/>
  </c:pivotSource>
  <c:chart>
    <c:title>
      <c:tx>
        <c:rich>
          <a:bodyPr rot="0" spcFirstLastPara="1" vertOverflow="ellipsis" vert="horz" wrap="square" anchor="ctr" anchorCtr="1"/>
          <a:lstStyle/>
          <a:p>
            <a:pPr>
              <a:defRPr sz="10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Segoe UI" panose="020B0502040204020203" pitchFamily="34" charset="0"/>
                <a:ea typeface="+mn-ea"/>
                <a:cs typeface="Segoe UI" panose="020B0502040204020203" pitchFamily="34" charset="0"/>
              </a:defRPr>
            </a:pPr>
            <a:r>
              <a:rPr lang="en-IN" sz="1000" b="0">
                <a:latin typeface="Segoe UI" panose="020B0502040204020203" pitchFamily="34" charset="0"/>
                <a:cs typeface="Segoe UI" panose="020B0502040204020203" pitchFamily="34" charset="0"/>
              </a:rPr>
              <a:t>Languague Preference With</a:t>
            </a:r>
            <a:r>
              <a:rPr lang="en-IN" sz="1000" b="0" baseline="0">
                <a:latin typeface="Segoe UI" panose="020B0502040204020203" pitchFamily="34" charset="0"/>
                <a:cs typeface="Segoe UI" panose="020B0502040204020203" pitchFamily="34" charset="0"/>
              </a:rPr>
              <a:t> Content Watched</a:t>
            </a:r>
            <a:endParaRPr lang="en-IN" sz="1000" b="0">
              <a:latin typeface="Segoe UI" panose="020B0502040204020203" pitchFamily="34" charset="0"/>
              <a:cs typeface="Segoe UI" panose="020B0502040204020203" pitchFamily="34" charset="0"/>
            </a:endParaRPr>
          </a:p>
        </c:rich>
      </c:tx>
      <c:overlay val="0"/>
      <c:spPr>
        <a:noFill/>
        <a:ln>
          <a:noFill/>
        </a:ln>
        <a:effectLst/>
      </c:spPr>
      <c:txPr>
        <a:bodyPr rot="0" spcFirstLastPara="1" vertOverflow="ellipsis" vert="horz" wrap="square" anchor="ctr" anchorCtr="1"/>
        <a:lstStyle/>
        <a:p>
          <a:pPr>
            <a:defRPr sz="10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Segoe UI" panose="020B0502040204020203" pitchFamily="34" charset="0"/>
              <a:ea typeface="+mn-ea"/>
              <a:cs typeface="Segoe UI" panose="020B0502040204020203" pitchFamily="34" charset="0"/>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0638910161110527E-2"/>
          <c:y val="0.15838115465713501"/>
          <c:w val="0.58739619510405439"/>
          <c:h val="0.70079200170372458"/>
        </c:manualLayout>
      </c:layout>
      <c:barChart>
        <c:barDir val="col"/>
        <c:grouping val="clustered"/>
        <c:varyColors val="0"/>
        <c:ser>
          <c:idx val="0"/>
          <c:order val="0"/>
          <c:tx>
            <c:strRef>
              <c:f>Tables!$B$133</c:f>
              <c:strCache>
                <c:ptCount val="1"/>
                <c:pt idx="0">
                  <c:v>Number of Users</c:v>
                </c:pt>
              </c:strCache>
            </c:strRef>
          </c:tx>
          <c:spPr>
            <a:gradFill rotWithShape="1">
              <a:gsLst>
                <a:gs pos="0">
                  <a:schemeClr val="accent1">
                    <a:shade val="65000"/>
                    <a:satMod val="103000"/>
                    <a:lumMod val="102000"/>
                    <a:tint val="94000"/>
                  </a:schemeClr>
                </a:gs>
                <a:gs pos="50000">
                  <a:schemeClr val="accent1">
                    <a:shade val="65000"/>
                    <a:satMod val="110000"/>
                    <a:lumMod val="100000"/>
                    <a:shade val="100000"/>
                  </a:schemeClr>
                </a:gs>
                <a:gs pos="100000">
                  <a:schemeClr val="accent1">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Tables!$A$134:$A$140</c:f>
              <c:strCache>
                <c:ptCount val="6"/>
                <c:pt idx="0">
                  <c:v>English</c:v>
                </c:pt>
                <c:pt idx="1">
                  <c:v>French</c:v>
                </c:pt>
                <c:pt idx="2">
                  <c:v>German</c:v>
                </c:pt>
                <c:pt idx="3">
                  <c:v>Hindi</c:v>
                </c:pt>
                <c:pt idx="4">
                  <c:v>Mandarin</c:v>
                </c:pt>
                <c:pt idx="5">
                  <c:v>Spanish</c:v>
                </c:pt>
              </c:strCache>
            </c:strRef>
          </c:cat>
          <c:val>
            <c:numRef>
              <c:f>Tables!$B$134:$B$140</c:f>
              <c:numCache>
                <c:formatCode>General</c:formatCode>
                <c:ptCount val="6"/>
                <c:pt idx="0">
                  <c:v>168</c:v>
                </c:pt>
                <c:pt idx="1">
                  <c:v>171</c:v>
                </c:pt>
                <c:pt idx="2">
                  <c:v>167</c:v>
                </c:pt>
                <c:pt idx="3">
                  <c:v>162</c:v>
                </c:pt>
                <c:pt idx="4">
                  <c:v>179</c:v>
                </c:pt>
                <c:pt idx="5">
                  <c:v>153</c:v>
                </c:pt>
              </c:numCache>
            </c:numRef>
          </c:val>
          <c:extLst>
            <c:ext xmlns:c16="http://schemas.microsoft.com/office/drawing/2014/chart" uri="{C3380CC4-5D6E-409C-BE32-E72D297353CC}">
              <c16:uniqueId val="{00000000-68D6-4CA8-A892-5D3FFF282110}"/>
            </c:ext>
          </c:extLst>
        </c:ser>
        <c:dLbls>
          <c:dLblPos val="inBase"/>
          <c:showLegendKey val="0"/>
          <c:showVal val="1"/>
          <c:showCatName val="0"/>
          <c:showSerName val="0"/>
          <c:showPercent val="0"/>
          <c:showBubbleSize val="0"/>
        </c:dLbls>
        <c:gapWidth val="219"/>
        <c:axId val="295884559"/>
        <c:axId val="295882639"/>
      </c:barChart>
      <c:lineChart>
        <c:grouping val="standard"/>
        <c:varyColors val="0"/>
        <c:ser>
          <c:idx val="1"/>
          <c:order val="1"/>
          <c:tx>
            <c:strRef>
              <c:f>Tables!$C$133</c:f>
              <c:strCache>
                <c:ptCount val="1"/>
                <c:pt idx="0">
                  <c:v>Total Watched Hours</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Tables!$A$134:$A$140</c:f>
              <c:strCache>
                <c:ptCount val="6"/>
                <c:pt idx="0">
                  <c:v>English</c:v>
                </c:pt>
                <c:pt idx="1">
                  <c:v>French</c:v>
                </c:pt>
                <c:pt idx="2">
                  <c:v>German</c:v>
                </c:pt>
                <c:pt idx="3">
                  <c:v>Hindi</c:v>
                </c:pt>
                <c:pt idx="4">
                  <c:v>Mandarin</c:v>
                </c:pt>
                <c:pt idx="5">
                  <c:v>Spanish</c:v>
                </c:pt>
              </c:strCache>
            </c:strRef>
          </c:cat>
          <c:val>
            <c:numRef>
              <c:f>Tables!$C$134:$C$140</c:f>
              <c:numCache>
                <c:formatCode>0</c:formatCode>
                <c:ptCount val="6"/>
                <c:pt idx="0">
                  <c:v>41728</c:v>
                </c:pt>
                <c:pt idx="1">
                  <c:v>46762</c:v>
                </c:pt>
                <c:pt idx="2">
                  <c:v>40881</c:v>
                </c:pt>
                <c:pt idx="3">
                  <c:v>41044</c:v>
                </c:pt>
                <c:pt idx="4">
                  <c:v>43557</c:v>
                </c:pt>
                <c:pt idx="5">
                  <c:v>40544</c:v>
                </c:pt>
              </c:numCache>
            </c:numRef>
          </c:val>
          <c:smooth val="0"/>
          <c:extLst>
            <c:ext xmlns:c16="http://schemas.microsoft.com/office/drawing/2014/chart" uri="{C3380CC4-5D6E-409C-BE32-E72D297353CC}">
              <c16:uniqueId val="{00000001-68D6-4CA8-A892-5D3FFF282110}"/>
            </c:ext>
          </c:extLst>
        </c:ser>
        <c:ser>
          <c:idx val="2"/>
          <c:order val="2"/>
          <c:tx>
            <c:strRef>
              <c:f>Tables!$D$133</c:f>
              <c:strCache>
                <c:ptCount val="1"/>
                <c:pt idx="0">
                  <c:v>Total Content Watched</c:v>
                </c:pt>
              </c:strCache>
            </c:strRef>
          </c:tx>
          <c:spPr>
            <a:ln w="34925" cap="rnd">
              <a:solidFill>
                <a:schemeClr val="accent1">
                  <a:tint val="65000"/>
                </a:schemeClr>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Tables!$A$134:$A$140</c:f>
              <c:strCache>
                <c:ptCount val="6"/>
                <c:pt idx="0">
                  <c:v>English</c:v>
                </c:pt>
                <c:pt idx="1">
                  <c:v>French</c:v>
                </c:pt>
                <c:pt idx="2">
                  <c:v>German</c:v>
                </c:pt>
                <c:pt idx="3">
                  <c:v>Hindi</c:v>
                </c:pt>
                <c:pt idx="4">
                  <c:v>Mandarin</c:v>
                </c:pt>
                <c:pt idx="5">
                  <c:v>Spanish</c:v>
                </c:pt>
              </c:strCache>
            </c:strRef>
          </c:cat>
          <c:val>
            <c:numRef>
              <c:f>Tables!$D$134:$D$140</c:f>
              <c:numCache>
                <c:formatCode>0</c:formatCode>
                <c:ptCount val="6"/>
                <c:pt idx="0">
                  <c:v>103688</c:v>
                </c:pt>
                <c:pt idx="1">
                  <c:v>100878</c:v>
                </c:pt>
                <c:pt idx="2">
                  <c:v>104025</c:v>
                </c:pt>
                <c:pt idx="3">
                  <c:v>97523</c:v>
                </c:pt>
                <c:pt idx="4">
                  <c:v>115203</c:v>
                </c:pt>
                <c:pt idx="5">
                  <c:v>94326</c:v>
                </c:pt>
              </c:numCache>
            </c:numRef>
          </c:val>
          <c:smooth val="0"/>
          <c:extLst>
            <c:ext xmlns:c16="http://schemas.microsoft.com/office/drawing/2014/chart" uri="{C3380CC4-5D6E-409C-BE32-E72D297353CC}">
              <c16:uniqueId val="{00000002-68D6-4CA8-A892-5D3FFF282110}"/>
            </c:ext>
          </c:extLst>
        </c:ser>
        <c:dLbls>
          <c:showLegendKey val="0"/>
          <c:showVal val="1"/>
          <c:showCatName val="0"/>
          <c:showSerName val="0"/>
          <c:showPercent val="0"/>
          <c:showBubbleSize val="0"/>
        </c:dLbls>
        <c:marker val="1"/>
        <c:smooth val="0"/>
        <c:axId val="399990543"/>
        <c:axId val="399988623"/>
      </c:lineChart>
      <c:catAx>
        <c:axId val="399990543"/>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crossAx val="399988623"/>
        <c:crosses val="autoZero"/>
        <c:auto val="1"/>
        <c:lblAlgn val="ctr"/>
        <c:lblOffset val="100"/>
        <c:noMultiLvlLbl val="0"/>
      </c:catAx>
      <c:valAx>
        <c:axId val="399988623"/>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crossAx val="399990543"/>
        <c:crosses val="autoZero"/>
        <c:crossBetween val="between"/>
      </c:valAx>
      <c:valAx>
        <c:axId val="29588263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95884559"/>
        <c:crosses val="max"/>
        <c:crossBetween val="between"/>
      </c:valAx>
      <c:catAx>
        <c:axId val="295884559"/>
        <c:scaling>
          <c:orientation val="minMax"/>
        </c:scaling>
        <c:delete val="1"/>
        <c:axPos val="b"/>
        <c:numFmt formatCode="General" sourceLinked="1"/>
        <c:majorTickMark val="out"/>
        <c:minorTickMark val="none"/>
        <c:tickLblPos val="nextTo"/>
        <c:crossAx val="295882639"/>
        <c:crosses val="autoZero"/>
        <c:auto val="1"/>
        <c:lblAlgn val="ctr"/>
        <c:lblOffset val="100"/>
        <c:noMultiLvlLbl val="0"/>
      </c:catAx>
      <c:spPr>
        <a:noFill/>
        <a:ln>
          <a:noFill/>
        </a:ln>
        <a:effectLst/>
      </c:spPr>
    </c:plotArea>
    <c:legend>
      <c:legendPos val="r"/>
      <c:layout>
        <c:manualLayout>
          <c:xMode val="edge"/>
          <c:yMode val="edge"/>
          <c:x val="0.7160394447639401"/>
          <c:y val="0.13678908436373707"/>
          <c:w val="0.11317729735615022"/>
          <c:h val="0.712034640026517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[streaming_service_data.xlsx]Tables!Sub &amp; Rev</c:name>
    <c:fmtId val="2"/>
  </c:pivotSource>
  <c:chart>
    <c:title>
      <c:tx>
        <c:rich>
          <a:bodyPr rot="0" spcFirstLastPara="1" vertOverflow="ellipsis" vert="horz" wrap="square" anchor="ctr" anchorCtr="1"/>
          <a:lstStyle/>
          <a:p>
            <a:pPr>
              <a:defRPr sz="9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Segoe UI" panose="020B0502040204020203" pitchFamily="34" charset="0"/>
                <a:ea typeface="+mn-ea"/>
                <a:cs typeface="Segoe UI" panose="020B0502040204020203" pitchFamily="34" charset="0"/>
              </a:defRPr>
            </a:pPr>
            <a:r>
              <a:rPr lang="en-IN" sz="900" b="0">
                <a:latin typeface="Segoe UI" panose="020B0502040204020203" pitchFamily="34" charset="0"/>
                <a:cs typeface="Segoe UI" panose="020B0502040204020203" pitchFamily="34" charset="0"/>
              </a:rPr>
              <a:t>Subscription and Revenue</a:t>
            </a:r>
            <a:r>
              <a:rPr lang="en-IN" sz="900" b="0" baseline="0">
                <a:latin typeface="Segoe UI" panose="020B0502040204020203" pitchFamily="34" charset="0"/>
                <a:cs typeface="Segoe UI" panose="020B0502040204020203" pitchFamily="34" charset="0"/>
              </a:rPr>
              <a:t> Analysis</a:t>
            </a:r>
            <a:endParaRPr lang="en-IN" sz="900" b="0">
              <a:latin typeface="Segoe UI" panose="020B0502040204020203" pitchFamily="34" charset="0"/>
              <a:cs typeface="Segoe UI" panose="020B0502040204020203" pitchFamily="34" charset="0"/>
            </a:endParaRPr>
          </a:p>
        </c:rich>
      </c:tx>
      <c:overlay val="0"/>
      <c:spPr>
        <a:noFill/>
        <a:ln>
          <a:noFill/>
        </a:ln>
        <a:effectLst/>
      </c:spPr>
      <c:txPr>
        <a:bodyPr rot="0" spcFirstLastPara="1" vertOverflow="ellipsis" vert="horz" wrap="square" anchor="ctr" anchorCtr="1"/>
        <a:lstStyle/>
        <a:p>
          <a:pPr>
            <a:defRPr sz="9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Segoe UI" panose="020B0502040204020203" pitchFamily="34" charset="0"/>
              <a:ea typeface="+mn-ea"/>
              <a:cs typeface="Segoe UI" panose="020B0502040204020203" pitchFamily="34" charset="0"/>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75000"/>
            </a:schemeClr>
          </a:solidFill>
          <a:ln>
            <a:noFill/>
          </a:ln>
          <a:effectLst>
            <a:outerShdw blurRad="57150" dist="19050" dir="5400000" algn="ctr" rotWithShape="0">
              <a:srgbClr val="000000">
                <a:alpha val="63000"/>
              </a:srgbClr>
            </a:outerShdw>
          </a:effectLst>
        </c:spPr>
      </c:pivotFmt>
      <c:pivotFmt>
        <c:idx val="4"/>
        <c:spPr>
          <a:solidFill>
            <a:schemeClr val="accent4">
              <a:lumMod val="60000"/>
              <a:lumOff val="40000"/>
            </a:schemeClr>
          </a:soli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Tables!$B$4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1-7DA5-446D-B8B5-C4E476E19BD6}"/>
              </c:ext>
            </c:extLst>
          </c:dPt>
          <c:dPt>
            <c:idx val="1"/>
            <c:invertIfNegative val="0"/>
            <c:bubble3D val="0"/>
            <c:extLst>
              <c:ext xmlns:c16="http://schemas.microsoft.com/office/drawing/2014/chart" uri="{C3380CC4-5D6E-409C-BE32-E72D297353CC}">
                <c16:uniqueId val="{00000000-D7D9-4FEB-9164-0623315E6BEF}"/>
              </c:ext>
            </c:extLst>
          </c:dPt>
          <c:dPt>
            <c:idx val="2"/>
            <c:invertIfNegative val="0"/>
            <c:bubble3D val="0"/>
            <c:extLst>
              <c:ext xmlns:c16="http://schemas.microsoft.com/office/drawing/2014/chart" uri="{C3380CC4-5D6E-409C-BE32-E72D297353CC}">
                <c16:uniqueId val="{00000001-D7D9-4FEB-9164-0623315E6BEF}"/>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Tables!$A$5:$A$8</c:f>
              <c:strCache>
                <c:ptCount val="3"/>
                <c:pt idx="0">
                  <c:v>Standard</c:v>
                </c:pt>
                <c:pt idx="1">
                  <c:v>Premium</c:v>
                </c:pt>
                <c:pt idx="2">
                  <c:v>Premium Plus</c:v>
                </c:pt>
              </c:strCache>
            </c:strRef>
          </c:cat>
          <c:val>
            <c:numRef>
              <c:f>Tables!$B$5:$B$8</c:f>
              <c:numCache>
                <c:formatCode>[$$-409]#,##0.00</c:formatCode>
                <c:ptCount val="3"/>
                <c:pt idx="0">
                  <c:v>2580.7699999999877</c:v>
                </c:pt>
                <c:pt idx="1">
                  <c:v>4136.5499999999638</c:v>
                </c:pt>
                <c:pt idx="2">
                  <c:v>5308.6799999999566</c:v>
                </c:pt>
              </c:numCache>
            </c:numRef>
          </c:val>
          <c:extLst>
            <c:ext xmlns:c16="http://schemas.microsoft.com/office/drawing/2014/chart" uri="{C3380CC4-5D6E-409C-BE32-E72D297353CC}">
              <c16:uniqueId val="{00000000-0CF7-4A1B-B1F1-AED2D47D5DA0}"/>
            </c:ext>
          </c:extLst>
        </c:ser>
        <c:dLbls>
          <c:dLblPos val="outEnd"/>
          <c:showLegendKey val="0"/>
          <c:showVal val="1"/>
          <c:showCatName val="0"/>
          <c:showSerName val="0"/>
          <c:showPercent val="0"/>
          <c:showBubbleSize val="0"/>
        </c:dLbls>
        <c:gapWidth val="100"/>
        <c:overlap val="-24"/>
        <c:axId val="1459905616"/>
        <c:axId val="1459906096"/>
      </c:barChart>
      <c:catAx>
        <c:axId val="1459905616"/>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crossAx val="1459906096"/>
        <c:crosses val="autoZero"/>
        <c:auto val="1"/>
        <c:lblAlgn val="ctr"/>
        <c:lblOffset val="100"/>
        <c:noMultiLvlLbl val="0"/>
      </c:catAx>
      <c:valAx>
        <c:axId val="1459906096"/>
        <c:scaling>
          <c:orientation val="minMax"/>
        </c:scaling>
        <c:delete val="1"/>
        <c:axPos val="l"/>
        <c:numFmt formatCode="[$$-409]#,##0.00" sourceLinked="1"/>
        <c:majorTickMark val="out"/>
        <c:minorTickMark val="none"/>
        <c:tickLblPos val="nextTo"/>
        <c:crossAx val="1459905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[streaming_service_data.xlsx]Tables!Price Tier &amp; Users</c:name>
    <c:fmtId val="2"/>
  </c:pivotSource>
  <c:chart>
    <c:title>
      <c:tx>
        <c:rich>
          <a:bodyPr rot="0" spcFirstLastPara="1" vertOverflow="ellipsis" vert="horz" wrap="square" anchor="ctr" anchorCtr="1"/>
          <a:lstStyle/>
          <a:p>
            <a:pPr>
              <a:defRPr sz="9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900" b="0">
                <a:latin typeface="Segoe UI" panose="020B0502040204020203" pitchFamily="34" charset="0"/>
                <a:cs typeface="Segoe UI" panose="020B0502040204020203" pitchFamily="34" charset="0"/>
              </a:rPr>
              <a:t>Distribution</a:t>
            </a:r>
            <a:r>
              <a:rPr lang="en-US" sz="900" b="0" baseline="0">
                <a:latin typeface="Segoe UI" panose="020B0502040204020203" pitchFamily="34" charset="0"/>
                <a:cs typeface="Segoe UI" panose="020B0502040204020203" pitchFamily="34" charset="0"/>
              </a:rPr>
              <a:t> of Users with Price Tiers</a:t>
            </a:r>
            <a:endParaRPr lang="en-US" sz="900" b="0">
              <a:latin typeface="Segoe UI" panose="020B0502040204020203" pitchFamily="34" charset="0"/>
              <a:cs typeface="Segoe UI" panose="020B0502040204020203" pitchFamily="34" charset="0"/>
            </a:endParaRPr>
          </a:p>
        </c:rich>
      </c:tx>
      <c:overlay val="0"/>
      <c:spPr>
        <a:noFill/>
        <a:ln>
          <a:noFill/>
        </a:ln>
        <a:effectLst/>
      </c:spPr>
      <c:txPr>
        <a:bodyPr rot="0" spcFirstLastPara="1" vertOverflow="ellipsis" vert="horz" wrap="square" anchor="ctr" anchorCtr="1"/>
        <a:lstStyle/>
        <a:p>
          <a:pPr>
            <a:defRPr sz="9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10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hade val="65000"/>
                  <a:satMod val="103000"/>
                  <a:lumMod val="102000"/>
                  <a:tint val="94000"/>
                </a:schemeClr>
              </a:gs>
              <a:gs pos="50000">
                <a:schemeClr val="accent1">
                  <a:shade val="65000"/>
                  <a:satMod val="110000"/>
                  <a:lumMod val="100000"/>
                  <a:shade val="100000"/>
                </a:schemeClr>
              </a:gs>
              <a:gs pos="100000">
                <a:schemeClr val="accent1">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solidFill>
            <a:schemeClr val="accent4">
              <a:lumMod val="60000"/>
              <a:lumOff val="40000"/>
            </a:schemeClr>
          </a:solidFill>
          <a:ln>
            <a:noFill/>
          </a:ln>
          <a:effectLst>
            <a:outerShdw blurRad="57150" dist="19050" dir="5400000" algn="ctr" rotWithShape="0">
              <a:srgbClr val="000000">
                <a:alpha val="63000"/>
              </a:srgbClr>
            </a:outerShdw>
          </a:effectLst>
        </c:spPr>
      </c:pivotFmt>
      <c:pivotFmt>
        <c:idx val="8"/>
        <c:spPr>
          <a:gradFill rotWithShape="1">
            <a:gsLst>
              <a:gs pos="0">
                <a:schemeClr val="accent1">
                  <a:tint val="65000"/>
                  <a:satMod val="103000"/>
                  <a:lumMod val="102000"/>
                  <a:tint val="94000"/>
                </a:schemeClr>
              </a:gs>
              <a:gs pos="50000">
                <a:schemeClr val="accent1">
                  <a:tint val="65000"/>
                  <a:satMod val="110000"/>
                  <a:lumMod val="100000"/>
                  <a:shade val="100000"/>
                </a:schemeClr>
              </a:gs>
              <a:gs pos="100000">
                <a:schemeClr val="accent1">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Tables!$B$12</c:f>
              <c:strCache>
                <c:ptCount val="1"/>
                <c:pt idx="0">
                  <c:v>Total</c:v>
                </c:pt>
              </c:strCache>
            </c:strRef>
          </c:tx>
          <c:dPt>
            <c:idx val="0"/>
            <c:bubble3D val="0"/>
            <c:spPr>
              <a:gradFill rotWithShape="1">
                <a:gsLst>
                  <a:gs pos="0">
                    <a:schemeClr val="accent1">
                      <a:shade val="65000"/>
                      <a:satMod val="103000"/>
                      <a:lumMod val="102000"/>
                      <a:tint val="94000"/>
                    </a:schemeClr>
                  </a:gs>
                  <a:gs pos="50000">
                    <a:schemeClr val="accent1">
                      <a:shade val="65000"/>
                      <a:satMod val="110000"/>
                      <a:lumMod val="100000"/>
                      <a:shade val="100000"/>
                    </a:schemeClr>
                  </a:gs>
                  <a:gs pos="100000">
                    <a:schemeClr val="accent1">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D7C-4E21-A22C-982EBC65E5CC}"/>
              </c:ext>
            </c:extLst>
          </c:dPt>
          <c:dPt>
            <c:idx val="1"/>
            <c:bubble3D val="0"/>
            <c:spPr>
              <a:solidFill>
                <a:schemeClr val="accent4">
                  <a:lumMod val="60000"/>
                  <a:lumOff val="4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D7C-4E21-A22C-982EBC65E5CC}"/>
              </c:ext>
            </c:extLst>
          </c:dPt>
          <c:dPt>
            <c:idx val="2"/>
            <c:bubble3D val="0"/>
            <c:spPr>
              <a:gradFill rotWithShape="1">
                <a:gsLst>
                  <a:gs pos="0">
                    <a:schemeClr val="accent1">
                      <a:tint val="65000"/>
                      <a:satMod val="103000"/>
                      <a:lumMod val="102000"/>
                      <a:tint val="94000"/>
                    </a:schemeClr>
                  </a:gs>
                  <a:gs pos="50000">
                    <a:schemeClr val="accent1">
                      <a:tint val="65000"/>
                      <a:satMod val="110000"/>
                      <a:lumMod val="100000"/>
                      <a:shade val="100000"/>
                    </a:schemeClr>
                  </a:gs>
                  <a:gs pos="100000">
                    <a:schemeClr val="accent1">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D7C-4E21-A22C-982EBC65E5CC}"/>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2">
                        <a:lumMod val="10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Tables!$A$13:$A$16</c:f>
              <c:strCache>
                <c:ptCount val="3"/>
                <c:pt idx="0">
                  <c:v>7.99</c:v>
                </c:pt>
                <c:pt idx="1">
                  <c:v>11.99</c:v>
                </c:pt>
                <c:pt idx="2">
                  <c:v>15.99</c:v>
                </c:pt>
              </c:strCache>
            </c:strRef>
          </c:cat>
          <c:val>
            <c:numRef>
              <c:f>Tables!$B$13:$B$16</c:f>
              <c:numCache>
                <c:formatCode>General</c:formatCode>
                <c:ptCount val="3"/>
                <c:pt idx="0">
                  <c:v>323</c:v>
                </c:pt>
                <c:pt idx="1">
                  <c:v>345</c:v>
                </c:pt>
                <c:pt idx="2">
                  <c:v>332</c:v>
                </c:pt>
              </c:numCache>
            </c:numRef>
          </c:val>
          <c:extLst>
            <c:ext xmlns:c16="http://schemas.microsoft.com/office/drawing/2014/chart" uri="{C3380CC4-5D6E-409C-BE32-E72D297353CC}">
              <c16:uniqueId val="{00000006-6D7C-4E21-A22C-982EBC65E5CC}"/>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[streaming_service_data.xlsx]Tables!Movies Vs Series</c:name>
    <c:fmtId val="19"/>
  </c:pivotSource>
  <c:chart>
    <c:title>
      <c:tx>
        <c:rich>
          <a:bodyPr rot="0" spcFirstLastPara="1" vertOverflow="ellipsis" vert="horz" wrap="square" anchor="ctr" anchorCtr="1"/>
          <a:lstStyle/>
          <a:p>
            <a:pPr>
              <a:defRPr sz="9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Segoe UI" panose="020B0502040204020203" pitchFamily="34" charset="0"/>
                <a:ea typeface="+mn-ea"/>
                <a:cs typeface="Segoe UI" panose="020B0502040204020203" pitchFamily="34" charset="0"/>
              </a:defRPr>
            </a:pPr>
            <a:r>
              <a:rPr lang="en-IN" sz="900" b="0"/>
              <a:t>Total Movies Vs Series</a:t>
            </a:r>
          </a:p>
        </c:rich>
      </c:tx>
      <c:overlay val="0"/>
      <c:spPr>
        <a:noFill/>
        <a:ln>
          <a:noFill/>
        </a:ln>
        <a:effectLst/>
      </c:spPr>
      <c:txPr>
        <a:bodyPr rot="0" spcFirstLastPara="1" vertOverflow="ellipsis" vert="horz" wrap="square" anchor="ctr" anchorCtr="1"/>
        <a:lstStyle/>
        <a:p>
          <a:pPr>
            <a:defRPr sz="9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Segoe UI" panose="020B0502040204020203" pitchFamily="34" charset="0"/>
              <a:ea typeface="+mn-ea"/>
              <a:cs typeface="Segoe UI" panose="020B0502040204020203" pitchFamily="34"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Tables!$A$26</c:f>
              <c:strCache>
                <c:ptCount val="1"/>
                <c:pt idx="0">
                  <c:v>Movies</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Tables!$A$27</c:f>
              <c:strCache>
                <c:ptCount val="1"/>
                <c:pt idx="0">
                  <c:v>Total</c:v>
                </c:pt>
              </c:strCache>
            </c:strRef>
          </c:cat>
          <c:val>
            <c:numRef>
              <c:f>Tables!$A$27</c:f>
              <c:numCache>
                <c:formatCode>_ * #,##0_ ;_ * \-#,##0_ ;_ * "-"??_ ;_ @_ </c:formatCode>
                <c:ptCount val="1"/>
                <c:pt idx="0">
                  <c:v>515897</c:v>
                </c:pt>
              </c:numCache>
            </c:numRef>
          </c:val>
          <c:extLst>
            <c:ext xmlns:c16="http://schemas.microsoft.com/office/drawing/2014/chart" uri="{C3380CC4-5D6E-409C-BE32-E72D297353CC}">
              <c16:uniqueId val="{00000000-A87D-440D-BAD3-86277C4E6261}"/>
            </c:ext>
          </c:extLst>
        </c:ser>
        <c:ser>
          <c:idx val="1"/>
          <c:order val="1"/>
          <c:tx>
            <c:strRef>
              <c:f>Tables!$B$26</c:f>
              <c:strCache>
                <c:ptCount val="1"/>
                <c:pt idx="0">
                  <c:v>Series</c:v>
                </c:pt>
              </c:strCache>
            </c:strRef>
          </c:tx>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Tables!$A$27</c:f>
              <c:strCache>
                <c:ptCount val="1"/>
                <c:pt idx="0">
                  <c:v>Total</c:v>
                </c:pt>
              </c:strCache>
            </c:strRef>
          </c:cat>
          <c:val>
            <c:numRef>
              <c:f>Tables!$B$27</c:f>
              <c:numCache>
                <c:formatCode>_ * #,##0_ ;_ * \-#,##0_ ;_ * "-"??_ ;_ @_ </c:formatCode>
                <c:ptCount val="1"/>
                <c:pt idx="0">
                  <c:v>99746</c:v>
                </c:pt>
              </c:numCache>
            </c:numRef>
          </c:val>
          <c:extLst>
            <c:ext xmlns:c16="http://schemas.microsoft.com/office/drawing/2014/chart" uri="{C3380CC4-5D6E-409C-BE32-E72D297353CC}">
              <c16:uniqueId val="{00000001-A87D-440D-BAD3-86277C4E6261}"/>
            </c:ext>
          </c:extLst>
        </c:ser>
        <c:dLbls>
          <c:dLblPos val="outEnd"/>
          <c:showLegendKey val="0"/>
          <c:showVal val="1"/>
          <c:showCatName val="0"/>
          <c:showSerName val="0"/>
          <c:showPercent val="0"/>
          <c:showBubbleSize val="0"/>
        </c:dLbls>
        <c:gapWidth val="115"/>
        <c:overlap val="-20"/>
        <c:axId val="1630701152"/>
        <c:axId val="1630688192"/>
      </c:barChart>
      <c:catAx>
        <c:axId val="1630701152"/>
        <c:scaling>
          <c:orientation val="minMax"/>
        </c:scaling>
        <c:delete val="1"/>
        <c:axPos val="l"/>
        <c:numFmt formatCode="General" sourceLinked="1"/>
        <c:majorTickMark val="none"/>
        <c:minorTickMark val="none"/>
        <c:tickLblPos val="nextTo"/>
        <c:crossAx val="1630688192"/>
        <c:crosses val="autoZero"/>
        <c:auto val="1"/>
        <c:lblAlgn val="ctr"/>
        <c:lblOffset val="100"/>
        <c:noMultiLvlLbl val="0"/>
      </c:catAx>
      <c:valAx>
        <c:axId val="1630688192"/>
        <c:scaling>
          <c:orientation val="minMax"/>
        </c:scaling>
        <c:delete val="1"/>
        <c:axPos val="b"/>
        <c:numFmt formatCode="_ * #,##0_ ;_ * \-#,##0_ ;_ * &quot;-&quot;??_ ;_ @_ " sourceLinked="1"/>
        <c:majorTickMark val="out"/>
        <c:minorTickMark val="none"/>
        <c:tickLblPos val="nextTo"/>
        <c:crossAx val="1630701152"/>
        <c:crosses val="autoZero"/>
        <c:crossBetween val="between"/>
      </c:valAx>
      <c:spPr>
        <a:noFill/>
        <a:ln>
          <a:noFill/>
        </a:ln>
        <a:effectLst/>
      </c:spPr>
    </c:plotArea>
    <c:legend>
      <c:legendPos val="l"/>
      <c:layout>
        <c:manualLayout>
          <c:xMode val="edge"/>
          <c:yMode val="edge"/>
          <c:x val="2.3300970873786409E-2"/>
          <c:y val="0.3770681015970182"/>
          <c:w val="0.18262793364421684"/>
          <c:h val="0.399688001382272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[streaming_service_data.xlsx]Tables!Preferred Genre</c:name>
    <c:fmtId val="33"/>
  </c:pivotSource>
  <c:chart>
    <c:title>
      <c:tx>
        <c:rich>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Segoe UI" panose="020B0502040204020203" pitchFamily="34" charset="0"/>
                <a:ea typeface="+mn-ea"/>
                <a:cs typeface="Segoe UI" panose="020B0502040204020203" pitchFamily="34" charset="0"/>
              </a:defRPr>
            </a:pPr>
            <a:r>
              <a:rPr lang="en-IN" sz="900" b="0">
                <a:latin typeface="Segoe UI" panose="020B0502040204020203" pitchFamily="34" charset="0"/>
                <a:cs typeface="Segoe UI" panose="020B0502040204020203" pitchFamily="34" charset="0"/>
              </a:rPr>
              <a:t>Preferred</a:t>
            </a:r>
            <a:r>
              <a:rPr lang="en-IN" sz="900" b="0" baseline="0">
                <a:latin typeface="Segoe UI" panose="020B0502040204020203" pitchFamily="34" charset="0"/>
                <a:cs typeface="Segoe UI" panose="020B0502040204020203" pitchFamily="34" charset="0"/>
              </a:rPr>
              <a:t> Genres by Age Group</a:t>
            </a:r>
            <a:endParaRPr lang="en-IN" sz="900" b="0">
              <a:latin typeface="Segoe UI" panose="020B0502040204020203" pitchFamily="34" charset="0"/>
              <a:cs typeface="Segoe UI" panose="020B0502040204020203" pitchFamily="34" charset="0"/>
            </a:endParaRPr>
          </a:p>
        </c:rich>
      </c:tx>
      <c:layout>
        <c:manualLayout>
          <c:xMode val="edge"/>
          <c:yMode val="edge"/>
          <c:x val="0.34573409085672607"/>
          <c:y val="0"/>
        </c:manualLayout>
      </c:layout>
      <c:overlay val="0"/>
      <c:spPr>
        <a:noFill/>
        <a:ln>
          <a:noFill/>
        </a:ln>
        <a:effectLst/>
      </c:spPr>
      <c:txPr>
        <a:bodyPr rot="0" spcFirstLastPara="1" vertOverflow="ellipsis" vert="horz" wrap="square" anchor="ctr" anchorCtr="1"/>
        <a:lstStyle/>
        <a:p>
          <a:pPr>
            <a:defRPr sz="9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Segoe UI" panose="020B0502040204020203" pitchFamily="34" charset="0"/>
              <a:ea typeface="+mn-ea"/>
              <a:cs typeface="Segoe UI" panose="020B0502040204020203" pitchFamily="34" charset="0"/>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s>
    <c:plotArea>
      <c:layout>
        <c:manualLayout>
          <c:layoutTarget val="inner"/>
          <c:xMode val="edge"/>
          <c:yMode val="edge"/>
          <c:x val="6.4442271294443895E-2"/>
          <c:y val="0.24420647914500246"/>
          <c:w val="0.91492686304533954"/>
          <c:h val="0.6994677325508778"/>
        </c:manualLayout>
      </c:layout>
      <c:barChart>
        <c:barDir val="bar"/>
        <c:grouping val="clustered"/>
        <c:varyColors val="0"/>
        <c:ser>
          <c:idx val="0"/>
          <c:order val="0"/>
          <c:tx>
            <c:strRef>
              <c:f>Tables!$B$38:$B$39</c:f>
              <c:strCache>
                <c:ptCount val="1"/>
                <c:pt idx="0">
                  <c:v>Action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Tables!$A$40:$A$41</c:f>
              <c:strCache>
                <c:ptCount val="1"/>
                <c:pt idx="0">
                  <c:v>55+</c:v>
                </c:pt>
              </c:strCache>
            </c:strRef>
          </c:cat>
          <c:val>
            <c:numRef>
              <c:f>Tables!$B$40:$B$41</c:f>
              <c:numCache>
                <c:formatCode>_ * #,##0_ ;_ * \-#,##0_ ;_ * "-"??_ ;_ @_ </c:formatCode>
                <c:ptCount val="1"/>
                <c:pt idx="0">
                  <c:v>15890</c:v>
                </c:pt>
              </c:numCache>
            </c:numRef>
          </c:val>
          <c:extLst>
            <c:ext xmlns:c16="http://schemas.microsoft.com/office/drawing/2014/chart" uri="{C3380CC4-5D6E-409C-BE32-E72D297353CC}">
              <c16:uniqueId val="{00000000-8A06-454D-BADE-7745F9DCB9D9}"/>
            </c:ext>
          </c:extLst>
        </c:ser>
        <c:ser>
          <c:idx val="1"/>
          <c:order val="1"/>
          <c:tx>
            <c:strRef>
              <c:f>Tables!$C$38:$C$39</c:f>
              <c:strCache>
                <c:ptCount val="1"/>
                <c:pt idx="0">
                  <c:v>Comedy</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Tables!$A$40:$A$41</c:f>
              <c:strCache>
                <c:ptCount val="1"/>
                <c:pt idx="0">
                  <c:v>55+</c:v>
                </c:pt>
              </c:strCache>
            </c:strRef>
          </c:cat>
          <c:val>
            <c:numRef>
              <c:f>Tables!$C$40:$C$41</c:f>
              <c:numCache>
                <c:formatCode>_ * #,##0_ ;_ * \-#,##0_ ;_ * "-"??_ ;_ @_ </c:formatCode>
                <c:ptCount val="1"/>
                <c:pt idx="0">
                  <c:v>19039</c:v>
                </c:pt>
              </c:numCache>
            </c:numRef>
          </c:val>
          <c:extLst>
            <c:ext xmlns:c16="http://schemas.microsoft.com/office/drawing/2014/chart" uri="{C3380CC4-5D6E-409C-BE32-E72D297353CC}">
              <c16:uniqueId val="{00000001-8A06-454D-BADE-7745F9DCB9D9}"/>
            </c:ext>
          </c:extLst>
        </c:ser>
        <c:ser>
          <c:idx val="2"/>
          <c:order val="2"/>
          <c:tx>
            <c:strRef>
              <c:f>Tables!$D$38:$D$39</c:f>
              <c:strCache>
                <c:ptCount val="1"/>
                <c:pt idx="0">
                  <c:v>Documentary</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Tables!$A$40:$A$41</c:f>
              <c:strCache>
                <c:ptCount val="1"/>
                <c:pt idx="0">
                  <c:v>55+</c:v>
                </c:pt>
              </c:strCache>
            </c:strRef>
          </c:cat>
          <c:val>
            <c:numRef>
              <c:f>Tables!$D$40:$D$41</c:f>
              <c:numCache>
                <c:formatCode>_ * #,##0_ ;_ * \-#,##0_ ;_ * "-"??_ ;_ @_ </c:formatCode>
                <c:ptCount val="1"/>
                <c:pt idx="0">
                  <c:v>16757</c:v>
                </c:pt>
              </c:numCache>
            </c:numRef>
          </c:val>
          <c:extLst>
            <c:ext xmlns:c16="http://schemas.microsoft.com/office/drawing/2014/chart" uri="{C3380CC4-5D6E-409C-BE32-E72D297353CC}">
              <c16:uniqueId val="{00000002-8A06-454D-BADE-7745F9DCB9D9}"/>
            </c:ext>
          </c:extLst>
        </c:ser>
        <c:ser>
          <c:idx val="3"/>
          <c:order val="3"/>
          <c:tx>
            <c:strRef>
              <c:f>Tables!$E$38:$E$39</c:f>
              <c:strCache>
                <c:ptCount val="1"/>
                <c:pt idx="0">
                  <c:v>Drama</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Tables!$A$40:$A$41</c:f>
              <c:strCache>
                <c:ptCount val="1"/>
                <c:pt idx="0">
                  <c:v>55+</c:v>
                </c:pt>
              </c:strCache>
            </c:strRef>
          </c:cat>
          <c:val>
            <c:numRef>
              <c:f>Tables!$E$40:$E$41</c:f>
              <c:numCache>
                <c:formatCode>_ * #,##0_ ;_ * \-#,##0_ ;_ * "-"??_ ;_ @_ </c:formatCode>
                <c:ptCount val="1"/>
                <c:pt idx="0">
                  <c:v>11083</c:v>
                </c:pt>
              </c:numCache>
            </c:numRef>
          </c:val>
          <c:extLst>
            <c:ext xmlns:c16="http://schemas.microsoft.com/office/drawing/2014/chart" uri="{C3380CC4-5D6E-409C-BE32-E72D297353CC}">
              <c16:uniqueId val="{00000004-087F-44FE-8DBE-09B8FB6B3A23}"/>
            </c:ext>
          </c:extLst>
        </c:ser>
        <c:ser>
          <c:idx val="4"/>
          <c:order val="4"/>
          <c:tx>
            <c:strRef>
              <c:f>Tables!$F$38:$F$39</c:f>
              <c:strCache>
                <c:ptCount val="1"/>
                <c:pt idx="0">
                  <c:v>Horror</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Tables!$A$40:$A$41</c:f>
              <c:strCache>
                <c:ptCount val="1"/>
                <c:pt idx="0">
                  <c:v>55+</c:v>
                </c:pt>
              </c:strCache>
            </c:strRef>
          </c:cat>
          <c:val>
            <c:numRef>
              <c:f>Tables!$F$40:$F$41</c:f>
              <c:numCache>
                <c:formatCode>_ * #,##0_ ;_ * \-#,##0_ ;_ * "-"??_ ;_ @_ </c:formatCode>
                <c:ptCount val="1"/>
                <c:pt idx="0">
                  <c:v>21164</c:v>
                </c:pt>
              </c:numCache>
            </c:numRef>
          </c:val>
          <c:extLst>
            <c:ext xmlns:c16="http://schemas.microsoft.com/office/drawing/2014/chart" uri="{C3380CC4-5D6E-409C-BE32-E72D297353CC}">
              <c16:uniqueId val="{00000005-087F-44FE-8DBE-09B8FB6B3A23}"/>
            </c:ext>
          </c:extLst>
        </c:ser>
        <c:ser>
          <c:idx val="5"/>
          <c:order val="5"/>
          <c:tx>
            <c:strRef>
              <c:f>Tables!$G$38:$G$39</c:f>
              <c:strCache>
                <c:ptCount val="1"/>
                <c:pt idx="0">
                  <c:v>Romance</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Tables!$A$40:$A$41</c:f>
              <c:strCache>
                <c:ptCount val="1"/>
                <c:pt idx="0">
                  <c:v>55+</c:v>
                </c:pt>
              </c:strCache>
            </c:strRef>
          </c:cat>
          <c:val>
            <c:numRef>
              <c:f>Tables!$G$40:$G$41</c:f>
              <c:numCache>
                <c:formatCode>_ * #,##0_ ;_ * \-#,##0_ ;_ * "-"??_ ;_ @_ </c:formatCode>
                <c:ptCount val="1"/>
                <c:pt idx="0">
                  <c:v>17949</c:v>
                </c:pt>
              </c:numCache>
            </c:numRef>
          </c:val>
          <c:extLst>
            <c:ext xmlns:c16="http://schemas.microsoft.com/office/drawing/2014/chart" uri="{C3380CC4-5D6E-409C-BE32-E72D297353CC}">
              <c16:uniqueId val="{00000006-087F-44FE-8DBE-09B8FB6B3A23}"/>
            </c:ext>
          </c:extLst>
        </c:ser>
        <c:ser>
          <c:idx val="6"/>
          <c:order val="6"/>
          <c:tx>
            <c:strRef>
              <c:f>Tables!$H$38:$H$39</c:f>
              <c:strCache>
                <c:ptCount val="1"/>
                <c:pt idx="0">
                  <c:v>Sci-Fi</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Tables!$A$40:$A$41</c:f>
              <c:strCache>
                <c:ptCount val="1"/>
                <c:pt idx="0">
                  <c:v>55+</c:v>
                </c:pt>
              </c:strCache>
            </c:strRef>
          </c:cat>
          <c:val>
            <c:numRef>
              <c:f>Tables!$H$40:$H$41</c:f>
              <c:numCache>
                <c:formatCode>_ * #,##0_ ;_ * \-#,##0_ ;_ * "-"??_ ;_ @_ </c:formatCode>
                <c:ptCount val="1"/>
                <c:pt idx="0">
                  <c:v>22272</c:v>
                </c:pt>
              </c:numCache>
            </c:numRef>
          </c:val>
          <c:extLst>
            <c:ext xmlns:c16="http://schemas.microsoft.com/office/drawing/2014/chart" uri="{C3380CC4-5D6E-409C-BE32-E72D297353CC}">
              <c16:uniqueId val="{00000007-087F-44FE-8DBE-09B8FB6B3A23}"/>
            </c:ext>
          </c:extLst>
        </c:ser>
        <c:dLbls>
          <c:dLblPos val="inEnd"/>
          <c:showLegendKey val="0"/>
          <c:showVal val="1"/>
          <c:showCatName val="0"/>
          <c:showSerName val="0"/>
          <c:showPercent val="0"/>
          <c:showBubbleSize val="0"/>
        </c:dLbls>
        <c:gapWidth val="100"/>
        <c:axId val="1868430480"/>
        <c:axId val="1868436720"/>
      </c:barChart>
      <c:catAx>
        <c:axId val="1868430480"/>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68436720"/>
        <c:crosses val="autoZero"/>
        <c:auto val="1"/>
        <c:lblAlgn val="ctr"/>
        <c:lblOffset val="100"/>
        <c:noMultiLvlLbl val="0"/>
      </c:catAx>
      <c:valAx>
        <c:axId val="1868436720"/>
        <c:scaling>
          <c:orientation val="minMax"/>
        </c:scaling>
        <c:delete val="1"/>
        <c:axPos val="b"/>
        <c:numFmt formatCode="_ * #,##0_ ;_ * \-#,##0_ ;_ * &quot;-&quot;??_ ;_ @_ " sourceLinked="1"/>
        <c:majorTickMark val="none"/>
        <c:minorTickMark val="none"/>
        <c:tickLblPos val="nextTo"/>
        <c:crossAx val="1868430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[streaming_service_data.xlsx]Tables!Device Usage Trend</c:name>
    <c:fmtId val="2"/>
  </c:pivotSource>
  <c:chart>
    <c:title>
      <c:tx>
        <c:rich>
          <a:bodyPr rot="0" spcFirstLastPara="1" vertOverflow="ellipsis" vert="horz" wrap="square" anchor="ctr" anchorCtr="1"/>
          <a:lstStyle/>
          <a:p>
            <a:pPr>
              <a:defRPr sz="9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900" b="0">
                <a:latin typeface="Segoe UI" panose="020B0502040204020203" pitchFamily="34" charset="0"/>
                <a:cs typeface="Segoe UI" panose="020B0502040204020203" pitchFamily="34" charset="0"/>
              </a:rPr>
              <a:t>Monthly Device Usage Trends</a:t>
            </a:r>
          </a:p>
        </c:rich>
      </c:tx>
      <c:overlay val="0"/>
      <c:spPr>
        <a:noFill/>
        <a:ln>
          <a:noFill/>
        </a:ln>
        <a:effectLst/>
      </c:spPr>
      <c:txPr>
        <a:bodyPr rot="0" spcFirstLastPara="1" vertOverflow="ellipsis" vert="horz" wrap="square" anchor="ctr" anchorCtr="1"/>
        <a:lstStyle/>
        <a:p>
          <a:pPr>
            <a:defRPr sz="9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1"/>
          <c:showCatName val="1"/>
          <c:showSerName val="0"/>
          <c:showPercent val="0"/>
          <c:showBubbleSize val="0"/>
          <c:extLst>
            <c:ext xmlns:c15="http://schemas.microsoft.com/office/drawing/2012/chart" uri="{CE6537A1-D6FC-4f65-9D91-7224C49458BB}"/>
          </c:extLst>
        </c:dLbl>
      </c:pivotFmt>
      <c:pivotFmt>
        <c:idx val="3"/>
        <c:dLbl>
          <c:idx val="0"/>
          <c:showLegendKey val="0"/>
          <c:showVal val="1"/>
          <c:showCatName val="1"/>
          <c:showSerName val="0"/>
          <c:showPercent val="0"/>
          <c:showBubbleSize val="0"/>
          <c:extLst>
            <c:ext xmlns:c15="http://schemas.microsoft.com/office/drawing/2012/chart" uri="{CE6537A1-D6FC-4f65-9D91-7224C49458BB}"/>
          </c:extLst>
        </c:dLbl>
      </c:pivotFmt>
      <c:pivotFmt>
        <c:idx val="4"/>
        <c:dLbl>
          <c:idx val="0"/>
          <c:showLegendKey val="0"/>
          <c:showVal val="1"/>
          <c:showCatName val="1"/>
          <c:showSerName val="0"/>
          <c:showPercent val="0"/>
          <c:showBubbleSize val="0"/>
          <c:extLst>
            <c:ext xmlns:c15="http://schemas.microsoft.com/office/drawing/2012/chart" uri="{CE6537A1-D6FC-4f65-9D91-7224C49458BB}"/>
          </c:extLst>
        </c:dLbl>
      </c:pivotFmt>
      <c:pivotFmt>
        <c:idx val="5"/>
        <c:dLbl>
          <c:idx val="0"/>
          <c:showLegendKey val="0"/>
          <c:showVal val="1"/>
          <c:showCatName val="1"/>
          <c:showSerName val="0"/>
          <c:showPercent val="0"/>
          <c:showBubbleSize val="0"/>
          <c:extLst>
            <c:ext xmlns:c15="http://schemas.microsoft.com/office/drawing/2012/chart" uri="{CE6537A1-D6FC-4f65-9D91-7224C49458BB}"/>
          </c:extLst>
        </c:dLbl>
      </c:pivotFmt>
      <c:pivotFmt>
        <c:idx val="6"/>
        <c:dLbl>
          <c:idx val="0"/>
          <c:showLegendKey val="0"/>
          <c:showVal val="1"/>
          <c:showCatName val="1"/>
          <c:showSerName val="0"/>
          <c:showPercent val="0"/>
          <c:showBubbleSize val="0"/>
          <c:extLst>
            <c:ext xmlns:c15="http://schemas.microsoft.com/office/drawing/2012/chart" uri="{CE6537A1-D6FC-4f65-9D91-7224C49458BB}"/>
          </c:extLst>
        </c:dLbl>
      </c:pivotFmt>
      <c:pivotFmt>
        <c:idx val="7"/>
        <c:dLbl>
          <c:idx val="0"/>
          <c:showLegendKey val="0"/>
          <c:showVal val="1"/>
          <c:showCatName val="1"/>
          <c:showSerName val="0"/>
          <c:showPercent val="0"/>
          <c:showBubbleSize val="0"/>
          <c:extLst>
            <c:ext xmlns:c15="http://schemas.microsoft.com/office/drawing/2012/chart" uri="{CE6537A1-D6FC-4f65-9D91-7224C49458BB}"/>
          </c:extLst>
        </c:dLbl>
      </c:pivotFmt>
      <c:pivotFmt>
        <c:idx val="8"/>
        <c:dLbl>
          <c:idx val="0"/>
          <c:showLegendKey val="0"/>
          <c:showVal val="1"/>
          <c:showCatName val="1"/>
          <c:showSerName val="0"/>
          <c:showPercent val="0"/>
          <c:showBubbleSize val="0"/>
          <c:extLst>
            <c:ext xmlns:c15="http://schemas.microsoft.com/office/drawing/2012/chart" uri="{CE6537A1-D6FC-4f65-9D91-7224C49458BB}"/>
          </c:extLst>
        </c:dLbl>
      </c:pivotFmt>
      <c:pivotFmt>
        <c:idx val="9"/>
        <c:dLbl>
          <c:idx val="0"/>
          <c:showLegendKey val="0"/>
          <c:showVal val="1"/>
          <c:showCatName val="1"/>
          <c:showSerName val="0"/>
          <c:showPercent val="0"/>
          <c:showBubbleSize val="0"/>
          <c:extLst>
            <c:ext xmlns:c15="http://schemas.microsoft.com/office/drawing/2012/chart" uri="{CE6537A1-D6FC-4f65-9D91-7224C49458BB}"/>
          </c:extLst>
        </c:dLbl>
      </c:pivotFmt>
      <c:pivotFmt>
        <c:idx val="10"/>
        <c:dLbl>
          <c:idx val="0"/>
          <c:showLegendKey val="0"/>
          <c:showVal val="1"/>
          <c:showCatName val="1"/>
          <c:showSerName val="0"/>
          <c:showPercent val="0"/>
          <c:showBubbleSize val="0"/>
          <c:extLst>
            <c:ext xmlns:c15="http://schemas.microsoft.com/office/drawing/2012/chart" uri="{CE6537A1-D6FC-4f65-9D91-7224C49458BB}"/>
          </c:extLst>
        </c:dLbl>
      </c:pivotFmt>
      <c:pivotFmt>
        <c:idx val="11"/>
        <c:dLbl>
          <c:idx val="0"/>
          <c:showLegendKey val="0"/>
          <c:showVal val="1"/>
          <c:showCatName val="1"/>
          <c:showSerName val="0"/>
          <c:showPercent val="0"/>
          <c:showBubbleSize val="0"/>
          <c:extLst>
            <c:ext xmlns:c15="http://schemas.microsoft.com/office/drawing/2012/chart" uri="{CE6537A1-D6FC-4f65-9D91-7224C49458BB}"/>
          </c:extLst>
        </c:dLbl>
      </c:pivotFmt>
      <c:pivotFmt>
        <c:idx val="12"/>
        <c:dLbl>
          <c:idx val="0"/>
          <c:showLegendKey val="0"/>
          <c:showVal val="1"/>
          <c:showCatName val="1"/>
          <c:showSerName val="0"/>
          <c:showPercent val="0"/>
          <c:showBubbleSize val="0"/>
          <c:extLst>
            <c:ext xmlns:c15="http://schemas.microsoft.com/office/drawing/2012/chart" uri="{CE6537A1-D6FC-4f65-9D91-7224C49458BB}"/>
          </c:extLst>
        </c:dLbl>
      </c:pivotFmt>
      <c:pivotFmt>
        <c:idx val="13"/>
        <c:dLbl>
          <c:idx val="0"/>
          <c:showLegendKey val="0"/>
          <c:showVal val="1"/>
          <c:showCatName val="1"/>
          <c:showSerName val="0"/>
          <c:showPercent val="0"/>
          <c:showBubbleSize val="0"/>
          <c:extLst>
            <c:ext xmlns:c15="http://schemas.microsoft.com/office/drawing/2012/chart" uri="{CE6537A1-D6FC-4f65-9D91-7224C49458BB}"/>
          </c:extLst>
        </c:dLbl>
      </c:pivotFmt>
      <c:pivotFmt>
        <c:idx val="14"/>
        <c:dLbl>
          <c:idx val="0"/>
          <c:showLegendKey val="0"/>
          <c:showVal val="1"/>
          <c:showCatName val="1"/>
          <c:showSerName val="0"/>
          <c:showPercent val="0"/>
          <c:showBubbleSize val="0"/>
          <c:extLst>
            <c:ext xmlns:c15="http://schemas.microsoft.com/office/drawing/2012/chart" uri="{CE6537A1-D6FC-4f65-9D91-7224C49458BB}"/>
          </c:extLst>
        </c:dLbl>
      </c:pivotFmt>
      <c:pivotFmt>
        <c:idx val="1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358994559720639"/>
          <c:y val="0.25473339255879107"/>
          <c:w val="0.78013758556893487"/>
          <c:h val="0.57174475794599122"/>
        </c:manualLayout>
      </c:layout>
      <c:lineChart>
        <c:grouping val="standard"/>
        <c:varyColors val="0"/>
        <c:ser>
          <c:idx val="0"/>
          <c:order val="0"/>
          <c:tx>
            <c:strRef>
              <c:f>Tables!$B$49:$B$50</c:f>
              <c:strCache>
                <c:ptCount val="1"/>
                <c:pt idx="0">
                  <c:v>Desktop</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Tables!$A$51:$A$63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Tables!$B$51:$B$63</c:f>
              <c:numCache>
                <c:formatCode>0</c:formatCode>
                <c:ptCount val="12"/>
                <c:pt idx="0">
                  <c:v>51</c:v>
                </c:pt>
                <c:pt idx="1">
                  <c:v>62</c:v>
                </c:pt>
                <c:pt idx="2">
                  <c:v>51</c:v>
                </c:pt>
                <c:pt idx="3">
                  <c:v>36</c:v>
                </c:pt>
                <c:pt idx="4">
                  <c:v>72</c:v>
                </c:pt>
                <c:pt idx="5">
                  <c:v>34</c:v>
                </c:pt>
                <c:pt idx="6">
                  <c:v>58</c:v>
                </c:pt>
                <c:pt idx="7">
                  <c:v>36</c:v>
                </c:pt>
                <c:pt idx="8">
                  <c:v>56</c:v>
                </c:pt>
                <c:pt idx="9">
                  <c:v>68</c:v>
                </c:pt>
                <c:pt idx="10">
                  <c:v>48</c:v>
                </c:pt>
                <c:pt idx="11">
                  <c:v>26</c:v>
                </c:pt>
              </c:numCache>
            </c:numRef>
          </c:val>
          <c:smooth val="0"/>
          <c:extLst>
            <c:ext xmlns:c16="http://schemas.microsoft.com/office/drawing/2014/chart" uri="{C3380CC4-5D6E-409C-BE32-E72D297353CC}">
              <c16:uniqueId val="{00000000-9D5D-4830-8AF2-8153447ACE36}"/>
            </c:ext>
          </c:extLst>
        </c:ser>
        <c:dLbls>
          <c:dLblPos val="t"/>
          <c:showLegendKey val="0"/>
          <c:showVal val="1"/>
          <c:showCatName val="0"/>
          <c:showSerName val="0"/>
          <c:showPercent val="0"/>
          <c:showBubbleSize val="0"/>
        </c:dLbls>
        <c:marker val="1"/>
        <c:smooth val="0"/>
        <c:axId val="480418591"/>
        <c:axId val="480421471"/>
      </c:lineChart>
      <c:valAx>
        <c:axId val="480421471"/>
        <c:scaling>
          <c:orientation val="minMax"/>
        </c:scaling>
        <c:delete val="1"/>
        <c:axPos val="l"/>
        <c:numFmt formatCode="0" sourceLinked="1"/>
        <c:majorTickMark val="out"/>
        <c:minorTickMark val="none"/>
        <c:tickLblPos val="nextTo"/>
        <c:crossAx val="480418591"/>
        <c:crosses val="autoZero"/>
        <c:crossBetween val="between"/>
      </c:valAx>
      <c:catAx>
        <c:axId val="480418591"/>
        <c:scaling>
          <c:orientation val="minMax"/>
        </c:scaling>
        <c:delete val="0"/>
        <c:axPos val="b"/>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crossAx val="48042147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[streaming_service_data.xlsx]Tables!Peak watch time trends</c:name>
    <c:fmtId val="2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900" b="0">
                <a:latin typeface="Segoe UI" panose="020B0502040204020203" pitchFamily="34" charset="0"/>
                <a:cs typeface="Segoe UI" panose="020B0502040204020203" pitchFamily="34" charset="0"/>
              </a:rPr>
              <a:t>Peak</a:t>
            </a:r>
            <a:r>
              <a:rPr lang="en-US" sz="900" b="0" baseline="0">
                <a:latin typeface="Segoe UI" panose="020B0502040204020203" pitchFamily="34" charset="0"/>
                <a:cs typeface="Segoe UI" panose="020B0502040204020203" pitchFamily="34" charset="0"/>
              </a:rPr>
              <a:t> Watch Hour Trend</a:t>
            </a:r>
            <a:endParaRPr lang="en-US" sz="900" b="0">
              <a:latin typeface="Segoe UI" panose="020B0502040204020203" pitchFamily="34" charset="0"/>
              <a:cs typeface="Segoe UI" panose="020B0502040204020203" pitchFamily="34"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4"/>
        <c:spPr>
          <a:ln w="34925" cap="rnd">
            <a:solidFill>
              <a:schemeClr val="accent1"/>
            </a:solidFill>
            <a:round/>
          </a:ln>
          <a:effectLst>
            <a:outerShdw blurRad="57150" dist="19050" dir="5400000" algn="ctr" rotWithShape="0">
              <a:srgbClr val="000000">
                <a:alpha val="63000"/>
              </a:srgbClr>
            </a:outerShdw>
          </a:effectLst>
        </c:spPr>
        <c:marker>
          <c:symbol val="none"/>
        </c:marker>
      </c:pivotFmt>
      <c:pivotFmt>
        <c:idx val="5"/>
        <c:spPr>
          <a:ln w="34925" cap="rnd">
            <a:solidFill>
              <a:schemeClr val="accent1"/>
            </a:solidFill>
            <a:round/>
          </a:ln>
          <a:effectLst>
            <a:outerShdw blurRad="57150" dist="19050" dir="5400000" algn="ctr" rotWithShape="0">
              <a:srgbClr val="000000">
                <a:alpha val="63000"/>
              </a:srgbClr>
            </a:outerShdw>
          </a:effectLst>
        </c:spPr>
        <c:marker>
          <c:symbol val="none"/>
        </c:marker>
      </c:pivotFmt>
    </c:pivotFmts>
    <c:plotArea>
      <c:layout/>
      <c:lineChart>
        <c:grouping val="standard"/>
        <c:varyColors val="0"/>
        <c:ser>
          <c:idx val="0"/>
          <c:order val="0"/>
          <c:tx>
            <c:strRef>
              <c:f>Tables!$B$69</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Pt>
            <c:idx val="0"/>
            <c:marker>
              <c:symbol val="none"/>
            </c:marker>
            <c:bubble3D val="0"/>
            <c:spPr>
              <a:ln w="34925" cap="rnd">
                <a:solidFill>
                  <a:schemeClr val="accent1"/>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A86B-4744-9273-53EB5CAFE4D8}"/>
              </c:ext>
            </c:extLst>
          </c:dPt>
          <c:dPt>
            <c:idx val="1"/>
            <c:marker>
              <c:symbol val="none"/>
            </c:marker>
            <c:bubble3D val="0"/>
            <c:spPr>
              <a:ln w="34925" cap="rnd">
                <a:solidFill>
                  <a:schemeClr val="accent1"/>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86B-4744-9273-53EB5CAFE4D8}"/>
              </c:ext>
            </c:extLst>
          </c:dPt>
          <c:dPt>
            <c:idx val="2"/>
            <c:marker>
              <c:symbol val="none"/>
            </c:marker>
            <c:bubble3D val="0"/>
            <c:spPr>
              <a:ln w="34925" cap="rnd">
                <a:solidFill>
                  <a:schemeClr val="accent1"/>
                </a:solidFill>
                <a:round/>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A86B-4744-9273-53EB5CAFE4D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Tables!$A$70:$A$73</c:f>
              <c:strCache>
                <c:ptCount val="3"/>
                <c:pt idx="0">
                  <c:v>Evening</c:v>
                </c:pt>
                <c:pt idx="1">
                  <c:v>Late Night</c:v>
                </c:pt>
                <c:pt idx="2">
                  <c:v>Morning</c:v>
                </c:pt>
              </c:strCache>
            </c:strRef>
          </c:cat>
          <c:val>
            <c:numRef>
              <c:f>Tables!$B$70:$B$73</c:f>
              <c:numCache>
                <c:formatCode>_ * #,##0_ ;_ * \-#,##0_ ;_ * "-"??_ ;_ @_ </c:formatCode>
                <c:ptCount val="3"/>
                <c:pt idx="0">
                  <c:v>10063</c:v>
                </c:pt>
                <c:pt idx="1">
                  <c:v>17485</c:v>
                </c:pt>
                <c:pt idx="2">
                  <c:v>10175</c:v>
                </c:pt>
              </c:numCache>
            </c:numRef>
          </c:val>
          <c:smooth val="0"/>
          <c:extLst>
            <c:ext xmlns:c16="http://schemas.microsoft.com/office/drawing/2014/chart" uri="{C3380CC4-5D6E-409C-BE32-E72D297353CC}">
              <c16:uniqueId val="{00000000-24B2-4354-8A5C-8D7FE96B557E}"/>
            </c:ext>
          </c:extLst>
        </c:ser>
        <c:dLbls>
          <c:dLblPos val="t"/>
          <c:showLegendKey val="0"/>
          <c:showVal val="1"/>
          <c:showCatName val="0"/>
          <c:showSerName val="0"/>
          <c:showPercent val="0"/>
          <c:showBubbleSize val="0"/>
        </c:dLbls>
        <c:smooth val="0"/>
        <c:axId val="543508399"/>
        <c:axId val="543503119"/>
      </c:lineChart>
      <c:catAx>
        <c:axId val="543508399"/>
        <c:scaling>
          <c:orientation val="minMax"/>
        </c:scaling>
        <c:delete val="0"/>
        <c:axPos val="b"/>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3503119"/>
        <c:crosses val="autoZero"/>
        <c:auto val="1"/>
        <c:lblAlgn val="ctr"/>
        <c:lblOffset val="100"/>
        <c:noMultiLvlLbl val="0"/>
      </c:catAx>
      <c:valAx>
        <c:axId val="543503119"/>
        <c:scaling>
          <c:orientation val="minMax"/>
        </c:scaling>
        <c:delete val="1"/>
        <c:axPos val="l"/>
        <c:numFmt formatCode="_ * #,##0_ ;_ * \-#,##0_ ;_ * &quot;-&quot;??_ ;_ @_ " sourceLinked="1"/>
        <c:majorTickMark val="out"/>
        <c:minorTickMark val="none"/>
        <c:tickLblPos val="nextTo"/>
        <c:crossAx val="543508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[streaming_service_data.xlsx]Tables!Downloads &amp; Devices</c:name>
    <c:fmtId val="6"/>
  </c:pivotSource>
  <c:chart>
    <c:title>
      <c:tx>
        <c:rich>
          <a:bodyPr rot="0" spcFirstLastPara="1" vertOverflow="ellipsis" vert="horz" wrap="square" anchor="ctr" anchorCtr="1"/>
          <a:lstStyle/>
          <a:p>
            <a:pPr>
              <a:defRPr sz="9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Segoe UI" panose="020B0502040204020203" pitchFamily="34" charset="0"/>
                <a:ea typeface="+mn-ea"/>
                <a:cs typeface="Segoe UI" panose="020B0502040204020203" pitchFamily="34" charset="0"/>
              </a:defRPr>
            </a:pPr>
            <a:r>
              <a:rPr lang="en-IN" sz="900" b="0">
                <a:latin typeface="Segoe UI" panose="020B0502040204020203" pitchFamily="34" charset="0"/>
                <a:cs typeface="Segoe UI" panose="020B0502040204020203" pitchFamily="34" charset="0"/>
              </a:rPr>
              <a:t>Downloads With</a:t>
            </a:r>
            <a:r>
              <a:rPr lang="en-IN" sz="900" b="0" baseline="0">
                <a:latin typeface="Segoe UI" panose="020B0502040204020203" pitchFamily="34" charset="0"/>
                <a:cs typeface="Segoe UI" panose="020B0502040204020203" pitchFamily="34" charset="0"/>
              </a:rPr>
              <a:t> Active Devices</a:t>
            </a:r>
            <a:endParaRPr lang="en-IN" sz="900" b="0">
              <a:latin typeface="Segoe UI" panose="020B0502040204020203" pitchFamily="34" charset="0"/>
              <a:cs typeface="Segoe UI" panose="020B0502040204020203" pitchFamily="34" charset="0"/>
            </a:endParaRPr>
          </a:p>
        </c:rich>
      </c:tx>
      <c:overlay val="0"/>
      <c:spPr>
        <a:noFill/>
        <a:ln>
          <a:noFill/>
        </a:ln>
        <a:effectLst/>
      </c:spPr>
      <c:txPr>
        <a:bodyPr rot="0" spcFirstLastPara="1" vertOverflow="ellipsis" vert="horz" wrap="square" anchor="ctr" anchorCtr="1"/>
        <a:lstStyle/>
        <a:p>
          <a:pPr>
            <a:defRPr sz="9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Segoe UI" panose="020B0502040204020203" pitchFamily="34" charset="0"/>
              <a:ea typeface="+mn-ea"/>
              <a:cs typeface="Segoe UI" panose="020B0502040204020203" pitchFamily="34" charset="0"/>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Tables!$B$97:$B$98</c:f>
              <c:strCache>
                <c:ptCount val="1"/>
                <c:pt idx="0">
                  <c:v>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Tables!$A$99:$A$100</c:f>
              <c:strCache>
                <c:ptCount val="1"/>
                <c:pt idx="0">
                  <c:v>TRUE</c:v>
                </c:pt>
              </c:strCache>
            </c:strRef>
          </c:cat>
          <c:val>
            <c:numRef>
              <c:f>Tables!$B$99:$B$100</c:f>
              <c:numCache>
                <c:formatCode>General</c:formatCode>
                <c:ptCount val="1"/>
                <c:pt idx="0">
                  <c:v>93</c:v>
                </c:pt>
              </c:numCache>
            </c:numRef>
          </c:val>
          <c:extLst>
            <c:ext xmlns:c16="http://schemas.microsoft.com/office/drawing/2014/chart" uri="{C3380CC4-5D6E-409C-BE32-E72D297353CC}">
              <c16:uniqueId val="{00000000-F163-4CE3-8F69-9F0234841A2B}"/>
            </c:ext>
          </c:extLst>
        </c:ser>
        <c:ser>
          <c:idx val="1"/>
          <c:order val="1"/>
          <c:tx>
            <c:strRef>
              <c:f>Tables!$C$97:$C$98</c:f>
              <c:strCache>
                <c:ptCount val="1"/>
                <c:pt idx="0">
                  <c:v>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Tables!$A$99:$A$100</c:f>
              <c:strCache>
                <c:ptCount val="1"/>
                <c:pt idx="0">
                  <c:v>TRUE</c:v>
                </c:pt>
              </c:strCache>
            </c:strRef>
          </c:cat>
          <c:val>
            <c:numRef>
              <c:f>Tables!$C$99:$C$100</c:f>
              <c:numCache>
                <c:formatCode>General</c:formatCode>
                <c:ptCount val="1"/>
                <c:pt idx="0">
                  <c:v>104</c:v>
                </c:pt>
              </c:numCache>
            </c:numRef>
          </c:val>
          <c:extLst>
            <c:ext xmlns:c16="http://schemas.microsoft.com/office/drawing/2014/chart" uri="{C3380CC4-5D6E-409C-BE32-E72D297353CC}">
              <c16:uniqueId val="{0000000E-F163-4CE3-8F69-9F0234841A2B}"/>
            </c:ext>
          </c:extLst>
        </c:ser>
        <c:ser>
          <c:idx val="2"/>
          <c:order val="2"/>
          <c:tx>
            <c:strRef>
              <c:f>Tables!$D$97:$D$98</c:f>
              <c:strCache>
                <c:ptCount val="1"/>
                <c:pt idx="0">
                  <c:v>3</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Tables!$A$99:$A$100</c:f>
              <c:strCache>
                <c:ptCount val="1"/>
                <c:pt idx="0">
                  <c:v>TRUE</c:v>
                </c:pt>
              </c:strCache>
            </c:strRef>
          </c:cat>
          <c:val>
            <c:numRef>
              <c:f>Tables!$D$99:$D$100</c:f>
              <c:numCache>
                <c:formatCode>General</c:formatCode>
                <c:ptCount val="1"/>
                <c:pt idx="0">
                  <c:v>92</c:v>
                </c:pt>
              </c:numCache>
            </c:numRef>
          </c:val>
          <c:extLst>
            <c:ext xmlns:c16="http://schemas.microsoft.com/office/drawing/2014/chart" uri="{C3380CC4-5D6E-409C-BE32-E72D297353CC}">
              <c16:uniqueId val="{0000000F-F163-4CE3-8F69-9F0234841A2B}"/>
            </c:ext>
          </c:extLst>
        </c:ser>
        <c:ser>
          <c:idx val="3"/>
          <c:order val="3"/>
          <c:tx>
            <c:strRef>
              <c:f>Tables!$E$97:$E$98</c:f>
              <c:strCache>
                <c:ptCount val="1"/>
                <c:pt idx="0">
                  <c:v>4</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Tables!$A$99:$A$100</c:f>
              <c:strCache>
                <c:ptCount val="1"/>
                <c:pt idx="0">
                  <c:v>TRUE</c:v>
                </c:pt>
              </c:strCache>
            </c:strRef>
          </c:cat>
          <c:val>
            <c:numRef>
              <c:f>Tables!$E$99:$E$100</c:f>
              <c:numCache>
                <c:formatCode>General</c:formatCode>
                <c:ptCount val="1"/>
                <c:pt idx="0">
                  <c:v>98</c:v>
                </c:pt>
              </c:numCache>
            </c:numRef>
          </c:val>
          <c:extLst>
            <c:ext xmlns:c16="http://schemas.microsoft.com/office/drawing/2014/chart" uri="{C3380CC4-5D6E-409C-BE32-E72D297353CC}">
              <c16:uniqueId val="{00000010-F163-4CE3-8F69-9F0234841A2B}"/>
            </c:ext>
          </c:extLst>
        </c:ser>
        <c:ser>
          <c:idx val="4"/>
          <c:order val="4"/>
          <c:tx>
            <c:strRef>
              <c:f>Tables!$F$97:$F$98</c:f>
              <c:strCache>
                <c:ptCount val="1"/>
                <c:pt idx="0">
                  <c:v>5</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Tables!$A$99:$A$100</c:f>
              <c:strCache>
                <c:ptCount val="1"/>
                <c:pt idx="0">
                  <c:v>TRUE</c:v>
                </c:pt>
              </c:strCache>
            </c:strRef>
          </c:cat>
          <c:val>
            <c:numRef>
              <c:f>Tables!$F$99:$F$100</c:f>
              <c:numCache>
                <c:formatCode>General</c:formatCode>
                <c:ptCount val="1"/>
                <c:pt idx="0">
                  <c:v>112</c:v>
                </c:pt>
              </c:numCache>
            </c:numRef>
          </c:val>
          <c:extLst>
            <c:ext xmlns:c16="http://schemas.microsoft.com/office/drawing/2014/chart" uri="{C3380CC4-5D6E-409C-BE32-E72D297353CC}">
              <c16:uniqueId val="{00000011-F163-4CE3-8F69-9F0234841A2B}"/>
            </c:ext>
          </c:extLst>
        </c:ser>
        <c:dLbls>
          <c:showLegendKey val="0"/>
          <c:showVal val="1"/>
          <c:showCatName val="0"/>
          <c:showSerName val="0"/>
          <c:showPercent val="0"/>
          <c:showBubbleSize val="0"/>
        </c:dLbls>
        <c:gapWidth val="150"/>
        <c:shape val="box"/>
        <c:axId val="1107967087"/>
        <c:axId val="1107969487"/>
        <c:axId val="1238535231"/>
      </c:bar3DChart>
      <c:catAx>
        <c:axId val="1107967087"/>
        <c:scaling>
          <c:orientation val="minMax"/>
        </c:scaling>
        <c:delete val="1"/>
        <c:axPos val="b"/>
        <c:numFmt formatCode="General" sourceLinked="1"/>
        <c:majorTickMark val="out"/>
        <c:minorTickMark val="none"/>
        <c:tickLblPos val="nextTo"/>
        <c:crossAx val="1107969487"/>
        <c:crosses val="autoZero"/>
        <c:auto val="1"/>
        <c:lblAlgn val="ctr"/>
        <c:lblOffset val="100"/>
        <c:noMultiLvlLbl val="0"/>
      </c:catAx>
      <c:valAx>
        <c:axId val="1107969487"/>
        <c:scaling>
          <c:orientation val="minMax"/>
        </c:scaling>
        <c:delete val="1"/>
        <c:axPos val="l"/>
        <c:numFmt formatCode="General" sourceLinked="1"/>
        <c:majorTickMark val="out"/>
        <c:minorTickMark val="none"/>
        <c:tickLblPos val="nextTo"/>
        <c:crossAx val="1107967087"/>
        <c:crosses val="autoZero"/>
        <c:crossBetween val="between"/>
      </c:valAx>
      <c:serAx>
        <c:axId val="1238535231"/>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crossAx val="1107969487"/>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[streaming_service_data.xlsx]Tables!Loyalty Points &amp; Plans</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900" b="0">
                <a:latin typeface="Segoe UI" panose="020B0502040204020203" pitchFamily="34" charset="0"/>
                <a:cs typeface="Segoe UI" panose="020B0502040204020203" pitchFamily="34" charset="0"/>
              </a:rPr>
              <a:t>Loyalty Points and</a:t>
            </a:r>
            <a:r>
              <a:rPr lang="en-IN" sz="900" b="0" baseline="0">
                <a:latin typeface="Segoe UI" panose="020B0502040204020203" pitchFamily="34" charset="0"/>
                <a:cs typeface="Segoe UI" panose="020B0502040204020203" pitchFamily="34" charset="0"/>
              </a:rPr>
              <a:t> Plans</a:t>
            </a:r>
            <a:endParaRPr lang="en-IN" sz="900" b="0">
              <a:latin typeface="Segoe UI" panose="020B0502040204020203" pitchFamily="34" charset="0"/>
              <a:cs typeface="Segoe UI" panose="020B0502040204020203" pitchFamily="34"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Tables!$B$84:$B$85</c:f>
              <c:strCache>
                <c:ptCount val="1"/>
                <c:pt idx="0">
                  <c:v>Bronze</c:v>
                </c:pt>
              </c:strCache>
            </c:strRef>
          </c:tx>
          <c:spPr>
            <a:gradFill rotWithShape="1">
              <a:gsLst>
                <a:gs pos="0">
                  <a:schemeClr val="accent1">
                    <a:tint val="54000"/>
                    <a:satMod val="103000"/>
                    <a:lumMod val="102000"/>
                    <a:tint val="94000"/>
                  </a:schemeClr>
                </a:gs>
                <a:gs pos="50000">
                  <a:schemeClr val="accent1">
                    <a:tint val="54000"/>
                    <a:satMod val="110000"/>
                    <a:lumMod val="100000"/>
                    <a:shade val="100000"/>
                  </a:schemeClr>
                </a:gs>
                <a:gs pos="100000">
                  <a:schemeClr val="accent1">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Tables!$A$86:$A$89</c:f>
              <c:strCache>
                <c:ptCount val="3"/>
                <c:pt idx="0">
                  <c:v>Standard</c:v>
                </c:pt>
                <c:pt idx="1">
                  <c:v>Premium</c:v>
                </c:pt>
                <c:pt idx="2">
                  <c:v>Premium Plus</c:v>
                </c:pt>
              </c:strCache>
            </c:strRef>
          </c:cat>
          <c:val>
            <c:numRef>
              <c:f>Tables!$B$86:$B$89</c:f>
              <c:numCache>
                <c:formatCode>General</c:formatCode>
                <c:ptCount val="3"/>
                <c:pt idx="0">
                  <c:v>63</c:v>
                </c:pt>
                <c:pt idx="1">
                  <c:v>67</c:v>
                </c:pt>
                <c:pt idx="2">
                  <c:v>76</c:v>
                </c:pt>
              </c:numCache>
            </c:numRef>
          </c:val>
          <c:extLst>
            <c:ext xmlns:c16="http://schemas.microsoft.com/office/drawing/2014/chart" uri="{C3380CC4-5D6E-409C-BE32-E72D297353CC}">
              <c16:uniqueId val="{00000000-6F73-4F6A-83D2-AF07A5E30D5F}"/>
            </c:ext>
          </c:extLst>
        </c:ser>
        <c:ser>
          <c:idx val="1"/>
          <c:order val="1"/>
          <c:tx>
            <c:strRef>
              <c:f>Tables!$C$84:$C$85</c:f>
              <c:strCache>
                <c:ptCount val="1"/>
                <c:pt idx="0">
                  <c:v>Silver</c:v>
                </c:pt>
              </c:strCache>
            </c:strRef>
          </c:tx>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Tables!$A$86:$A$89</c:f>
              <c:strCache>
                <c:ptCount val="3"/>
                <c:pt idx="0">
                  <c:v>Standard</c:v>
                </c:pt>
                <c:pt idx="1">
                  <c:v>Premium</c:v>
                </c:pt>
                <c:pt idx="2">
                  <c:v>Premium Plus</c:v>
                </c:pt>
              </c:strCache>
            </c:strRef>
          </c:cat>
          <c:val>
            <c:numRef>
              <c:f>Tables!$C$86:$C$89</c:f>
              <c:numCache>
                <c:formatCode>General</c:formatCode>
                <c:ptCount val="3"/>
                <c:pt idx="0">
                  <c:v>70</c:v>
                </c:pt>
                <c:pt idx="1">
                  <c:v>77</c:v>
                </c:pt>
                <c:pt idx="2">
                  <c:v>69</c:v>
                </c:pt>
              </c:numCache>
            </c:numRef>
          </c:val>
          <c:extLst>
            <c:ext xmlns:c16="http://schemas.microsoft.com/office/drawing/2014/chart" uri="{C3380CC4-5D6E-409C-BE32-E72D297353CC}">
              <c16:uniqueId val="{00000001-6F73-4F6A-83D2-AF07A5E30D5F}"/>
            </c:ext>
          </c:extLst>
        </c:ser>
        <c:ser>
          <c:idx val="2"/>
          <c:order val="2"/>
          <c:tx>
            <c:strRef>
              <c:f>Tables!$D$84:$D$85</c:f>
              <c:strCache>
                <c:ptCount val="1"/>
                <c:pt idx="0">
                  <c:v>Gold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Tables!$A$86:$A$89</c:f>
              <c:strCache>
                <c:ptCount val="3"/>
                <c:pt idx="0">
                  <c:v>Standard</c:v>
                </c:pt>
                <c:pt idx="1">
                  <c:v>Premium</c:v>
                </c:pt>
                <c:pt idx="2">
                  <c:v>Premium Plus</c:v>
                </c:pt>
              </c:strCache>
            </c:strRef>
          </c:cat>
          <c:val>
            <c:numRef>
              <c:f>Tables!$D$86:$D$89</c:f>
              <c:numCache>
                <c:formatCode>General</c:formatCode>
                <c:ptCount val="3"/>
                <c:pt idx="0">
                  <c:v>53</c:v>
                </c:pt>
                <c:pt idx="1">
                  <c:v>77</c:v>
                </c:pt>
                <c:pt idx="2">
                  <c:v>66</c:v>
                </c:pt>
              </c:numCache>
            </c:numRef>
          </c:val>
          <c:extLst>
            <c:ext xmlns:c16="http://schemas.microsoft.com/office/drawing/2014/chart" uri="{C3380CC4-5D6E-409C-BE32-E72D297353CC}">
              <c16:uniqueId val="{00000002-6F73-4F6A-83D2-AF07A5E30D5F}"/>
            </c:ext>
          </c:extLst>
        </c:ser>
        <c:ser>
          <c:idx val="3"/>
          <c:order val="3"/>
          <c:tx>
            <c:strRef>
              <c:f>Tables!$E$84:$E$85</c:f>
              <c:strCache>
                <c:ptCount val="1"/>
                <c:pt idx="0">
                  <c:v>Platinum</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Tables!$A$86:$A$89</c:f>
              <c:strCache>
                <c:ptCount val="3"/>
                <c:pt idx="0">
                  <c:v>Standard</c:v>
                </c:pt>
                <c:pt idx="1">
                  <c:v>Premium</c:v>
                </c:pt>
                <c:pt idx="2">
                  <c:v>Premium Plus</c:v>
                </c:pt>
              </c:strCache>
            </c:strRef>
          </c:cat>
          <c:val>
            <c:numRef>
              <c:f>Tables!$E$86:$E$89</c:f>
              <c:numCache>
                <c:formatCode>General</c:formatCode>
                <c:ptCount val="3"/>
                <c:pt idx="0">
                  <c:v>66</c:v>
                </c:pt>
                <c:pt idx="1">
                  <c:v>70</c:v>
                </c:pt>
                <c:pt idx="2">
                  <c:v>55</c:v>
                </c:pt>
              </c:numCache>
            </c:numRef>
          </c:val>
          <c:extLst>
            <c:ext xmlns:c16="http://schemas.microsoft.com/office/drawing/2014/chart" uri="{C3380CC4-5D6E-409C-BE32-E72D297353CC}">
              <c16:uniqueId val="{00000003-6F73-4F6A-83D2-AF07A5E30D5F}"/>
            </c:ext>
          </c:extLst>
        </c:ser>
        <c:ser>
          <c:idx val="4"/>
          <c:order val="4"/>
          <c:tx>
            <c:strRef>
              <c:f>Tables!$F$84:$F$85</c:f>
              <c:strCache>
                <c:ptCount val="1"/>
                <c:pt idx="0">
                  <c:v>Diamond</c:v>
                </c:pt>
              </c:strCache>
            </c:strRef>
          </c:tx>
          <c:spPr>
            <a:gradFill rotWithShape="1">
              <a:gsLst>
                <a:gs pos="0">
                  <a:schemeClr val="accent1">
                    <a:shade val="53000"/>
                    <a:satMod val="103000"/>
                    <a:lumMod val="102000"/>
                    <a:tint val="94000"/>
                  </a:schemeClr>
                </a:gs>
                <a:gs pos="50000">
                  <a:schemeClr val="accent1">
                    <a:shade val="53000"/>
                    <a:satMod val="110000"/>
                    <a:lumMod val="100000"/>
                    <a:shade val="100000"/>
                  </a:schemeClr>
                </a:gs>
                <a:gs pos="100000">
                  <a:schemeClr val="accent1">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Tables!$A$86:$A$89</c:f>
              <c:strCache>
                <c:ptCount val="3"/>
                <c:pt idx="0">
                  <c:v>Standard</c:v>
                </c:pt>
                <c:pt idx="1">
                  <c:v>Premium</c:v>
                </c:pt>
                <c:pt idx="2">
                  <c:v>Premium Plus</c:v>
                </c:pt>
              </c:strCache>
            </c:strRef>
          </c:cat>
          <c:val>
            <c:numRef>
              <c:f>Tables!$F$86:$F$89</c:f>
              <c:numCache>
                <c:formatCode>General</c:formatCode>
                <c:ptCount val="3"/>
                <c:pt idx="0">
                  <c:v>71</c:v>
                </c:pt>
                <c:pt idx="1">
                  <c:v>54</c:v>
                </c:pt>
                <c:pt idx="2">
                  <c:v>66</c:v>
                </c:pt>
              </c:numCache>
            </c:numRef>
          </c:val>
          <c:extLst>
            <c:ext xmlns:c16="http://schemas.microsoft.com/office/drawing/2014/chart" uri="{C3380CC4-5D6E-409C-BE32-E72D297353CC}">
              <c16:uniqueId val="{00000004-6F73-4F6A-83D2-AF07A5E30D5F}"/>
            </c:ext>
          </c:extLst>
        </c:ser>
        <c:dLbls>
          <c:showLegendKey val="0"/>
          <c:showVal val="0"/>
          <c:showCatName val="0"/>
          <c:showSerName val="0"/>
          <c:showPercent val="0"/>
          <c:showBubbleSize val="0"/>
        </c:dLbls>
        <c:gapWidth val="150"/>
        <c:axId val="1169278255"/>
        <c:axId val="1169277295"/>
      </c:barChart>
      <c:catAx>
        <c:axId val="11692782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crossAx val="1169277295"/>
        <c:crosses val="autoZero"/>
        <c:auto val="1"/>
        <c:lblAlgn val="ctr"/>
        <c:lblOffset val="100"/>
        <c:noMultiLvlLbl val="0"/>
      </c:catAx>
      <c:valAx>
        <c:axId val="1169277295"/>
        <c:scaling>
          <c:orientation val="minMax"/>
        </c:scaling>
        <c:delete val="1"/>
        <c:axPos val="b"/>
        <c:numFmt formatCode="General" sourceLinked="1"/>
        <c:majorTickMark val="none"/>
        <c:minorTickMark val="none"/>
        <c:tickLblPos val="nextTo"/>
        <c:crossAx val="1169278255"/>
        <c:crosses val="autoZero"/>
        <c:crossBetween val="between"/>
      </c:valAx>
      <c:spPr>
        <a:noFill/>
        <a:ln>
          <a:noFill/>
        </a:ln>
        <a:effectLst/>
      </c:spPr>
    </c:plotArea>
    <c:legend>
      <c:legendPos val="r"/>
      <c:layout>
        <c:manualLayout>
          <c:xMode val="edge"/>
          <c:yMode val="edge"/>
          <c:x val="0.76665482927970863"/>
          <c:y val="0.22575963746317768"/>
          <c:w val="0.20742537513971859"/>
          <c:h val="0.55931586072613038"/>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[streaming_service_data.xlsx]Tables!Payment method &amp; Country</c:name>
    <c:fmtId val="16"/>
  </c:pivotSource>
  <c:chart>
    <c:title>
      <c:tx>
        <c:rich>
          <a:bodyPr rot="0" spcFirstLastPara="1" vertOverflow="ellipsis" vert="horz" wrap="square" anchor="ctr" anchorCtr="1"/>
          <a:lstStyle/>
          <a:p>
            <a:pPr>
              <a:defRPr sz="9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Segoe UI" panose="020B0502040204020203" pitchFamily="34" charset="0"/>
                <a:ea typeface="+mn-ea"/>
                <a:cs typeface="Segoe UI" panose="020B0502040204020203" pitchFamily="34" charset="0"/>
              </a:defRPr>
            </a:pPr>
            <a:r>
              <a:rPr lang="en-IN" sz="900" b="0">
                <a:latin typeface="Segoe UI" panose="020B0502040204020203" pitchFamily="34" charset="0"/>
                <a:cs typeface="Segoe UI" panose="020B0502040204020203" pitchFamily="34" charset="0"/>
              </a:rPr>
              <a:t>Payment Method and Country</a:t>
            </a:r>
          </a:p>
        </c:rich>
      </c:tx>
      <c:overlay val="0"/>
      <c:spPr>
        <a:noFill/>
        <a:ln>
          <a:noFill/>
        </a:ln>
        <a:effectLst/>
      </c:spPr>
      <c:txPr>
        <a:bodyPr rot="0" spcFirstLastPara="1" vertOverflow="ellipsis" vert="horz" wrap="square" anchor="ctr" anchorCtr="1"/>
        <a:lstStyle/>
        <a:p>
          <a:pPr>
            <a:defRPr sz="900" b="0" i="0" u="none" strike="noStrike" kern="1200" spc="100" baseline="0">
              <a:solidFill>
                <a:schemeClr val="lt1">
                  <a:lumMod val="95000"/>
                </a:schemeClr>
              </a:solidFill>
              <a:effectLst>
                <a:outerShdw blurRad="50800" dist="38100" dir="5400000" algn="t" rotWithShape="0">
                  <a:prstClr val="black">
                    <a:alpha val="40000"/>
                  </a:prstClr>
                </a:outerShdw>
              </a:effectLst>
              <a:latin typeface="Segoe UI" panose="020B0502040204020203" pitchFamily="34" charset="0"/>
              <a:ea typeface="+mn-ea"/>
              <a:cs typeface="Segoe UI" panose="020B0502040204020203" pitchFamily="34"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1"/>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1"/>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1"/>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1"/>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Tables!$B$105:$B$106</c:f>
              <c:strCache>
                <c:ptCount val="1"/>
                <c:pt idx="0">
                  <c:v>Credit Card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Tables!$A$107:$A$114</c:f>
              <c:strCache>
                <c:ptCount val="7"/>
                <c:pt idx="0">
                  <c:v>Australia</c:v>
                </c:pt>
                <c:pt idx="1">
                  <c:v>Canada</c:v>
                </c:pt>
                <c:pt idx="2">
                  <c:v>France</c:v>
                </c:pt>
                <c:pt idx="3">
                  <c:v>Germany</c:v>
                </c:pt>
                <c:pt idx="4">
                  <c:v>India</c:v>
                </c:pt>
                <c:pt idx="5">
                  <c:v>UK</c:v>
                </c:pt>
                <c:pt idx="6">
                  <c:v>USA</c:v>
                </c:pt>
              </c:strCache>
            </c:strRef>
          </c:cat>
          <c:val>
            <c:numRef>
              <c:f>Tables!$B$107:$B$114</c:f>
              <c:numCache>
                <c:formatCode>General</c:formatCode>
                <c:ptCount val="7"/>
                <c:pt idx="0">
                  <c:v>22</c:v>
                </c:pt>
                <c:pt idx="1">
                  <c:v>34</c:v>
                </c:pt>
                <c:pt idx="2">
                  <c:v>39</c:v>
                </c:pt>
                <c:pt idx="3">
                  <c:v>31</c:v>
                </c:pt>
                <c:pt idx="4">
                  <c:v>25</c:v>
                </c:pt>
                <c:pt idx="5">
                  <c:v>33</c:v>
                </c:pt>
                <c:pt idx="6">
                  <c:v>44</c:v>
                </c:pt>
              </c:numCache>
            </c:numRef>
          </c:val>
          <c:extLst>
            <c:ext xmlns:c16="http://schemas.microsoft.com/office/drawing/2014/chart" uri="{C3380CC4-5D6E-409C-BE32-E72D297353CC}">
              <c16:uniqueId val="{00000000-9B12-4E3A-A427-4C7A77EA9066}"/>
            </c:ext>
          </c:extLst>
        </c:ser>
        <c:ser>
          <c:idx val="1"/>
          <c:order val="1"/>
          <c:tx>
            <c:strRef>
              <c:f>Tables!$C$105:$C$106</c:f>
              <c:strCache>
                <c:ptCount val="1"/>
                <c:pt idx="0">
                  <c:v>Cryptocurrency</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Tables!$A$107:$A$114</c:f>
              <c:strCache>
                <c:ptCount val="7"/>
                <c:pt idx="0">
                  <c:v>Australia</c:v>
                </c:pt>
                <c:pt idx="1">
                  <c:v>Canada</c:v>
                </c:pt>
                <c:pt idx="2">
                  <c:v>France</c:v>
                </c:pt>
                <c:pt idx="3">
                  <c:v>Germany</c:v>
                </c:pt>
                <c:pt idx="4">
                  <c:v>India</c:v>
                </c:pt>
                <c:pt idx="5">
                  <c:v>UK</c:v>
                </c:pt>
                <c:pt idx="6">
                  <c:v>USA</c:v>
                </c:pt>
              </c:strCache>
            </c:strRef>
          </c:cat>
          <c:val>
            <c:numRef>
              <c:f>Tables!$C$107:$C$114</c:f>
              <c:numCache>
                <c:formatCode>General</c:formatCode>
                <c:ptCount val="7"/>
                <c:pt idx="0">
                  <c:v>44</c:v>
                </c:pt>
                <c:pt idx="1">
                  <c:v>27</c:v>
                </c:pt>
                <c:pt idx="2">
                  <c:v>41</c:v>
                </c:pt>
                <c:pt idx="3">
                  <c:v>35</c:v>
                </c:pt>
                <c:pt idx="4">
                  <c:v>29</c:v>
                </c:pt>
                <c:pt idx="5">
                  <c:v>38</c:v>
                </c:pt>
                <c:pt idx="6">
                  <c:v>40</c:v>
                </c:pt>
              </c:numCache>
            </c:numRef>
          </c:val>
          <c:extLst>
            <c:ext xmlns:c16="http://schemas.microsoft.com/office/drawing/2014/chart" uri="{C3380CC4-5D6E-409C-BE32-E72D297353CC}">
              <c16:uniqueId val="{00000001-9B12-4E3A-A427-4C7A77EA9066}"/>
            </c:ext>
          </c:extLst>
        </c:ser>
        <c:ser>
          <c:idx val="2"/>
          <c:order val="2"/>
          <c:tx>
            <c:strRef>
              <c:f>Tables!$D$105:$D$106</c:f>
              <c:strCache>
                <c:ptCount val="1"/>
                <c:pt idx="0">
                  <c:v>Debit Card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Tables!$A$107:$A$114</c:f>
              <c:strCache>
                <c:ptCount val="7"/>
                <c:pt idx="0">
                  <c:v>Australia</c:v>
                </c:pt>
                <c:pt idx="1">
                  <c:v>Canada</c:v>
                </c:pt>
                <c:pt idx="2">
                  <c:v>France</c:v>
                </c:pt>
                <c:pt idx="3">
                  <c:v>Germany</c:v>
                </c:pt>
                <c:pt idx="4">
                  <c:v>India</c:v>
                </c:pt>
                <c:pt idx="5">
                  <c:v>UK</c:v>
                </c:pt>
                <c:pt idx="6">
                  <c:v>USA</c:v>
                </c:pt>
              </c:strCache>
            </c:strRef>
          </c:cat>
          <c:val>
            <c:numRef>
              <c:f>Tables!$D$107:$D$114</c:f>
              <c:numCache>
                <c:formatCode>General</c:formatCode>
                <c:ptCount val="7"/>
                <c:pt idx="0">
                  <c:v>38</c:v>
                </c:pt>
                <c:pt idx="1">
                  <c:v>36</c:v>
                </c:pt>
                <c:pt idx="2">
                  <c:v>31</c:v>
                </c:pt>
                <c:pt idx="3">
                  <c:v>43</c:v>
                </c:pt>
                <c:pt idx="4">
                  <c:v>39</c:v>
                </c:pt>
                <c:pt idx="5">
                  <c:v>31</c:v>
                </c:pt>
                <c:pt idx="6">
                  <c:v>31</c:v>
                </c:pt>
              </c:numCache>
            </c:numRef>
          </c:val>
          <c:extLst>
            <c:ext xmlns:c16="http://schemas.microsoft.com/office/drawing/2014/chart" uri="{C3380CC4-5D6E-409C-BE32-E72D297353CC}">
              <c16:uniqueId val="{00000002-9B12-4E3A-A427-4C7A77EA9066}"/>
            </c:ext>
          </c:extLst>
        </c:ser>
        <c:ser>
          <c:idx val="3"/>
          <c:order val="3"/>
          <c:tx>
            <c:strRef>
              <c:f>Tables!$E$105:$E$106</c:f>
              <c:strCache>
                <c:ptCount val="1"/>
                <c:pt idx="0">
                  <c:v>PayPal</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Tables!$A$107:$A$114</c:f>
              <c:strCache>
                <c:ptCount val="7"/>
                <c:pt idx="0">
                  <c:v>Australia</c:v>
                </c:pt>
                <c:pt idx="1">
                  <c:v>Canada</c:v>
                </c:pt>
                <c:pt idx="2">
                  <c:v>France</c:v>
                </c:pt>
                <c:pt idx="3">
                  <c:v>Germany</c:v>
                </c:pt>
                <c:pt idx="4">
                  <c:v>India</c:v>
                </c:pt>
                <c:pt idx="5">
                  <c:v>UK</c:v>
                </c:pt>
                <c:pt idx="6">
                  <c:v>USA</c:v>
                </c:pt>
              </c:strCache>
            </c:strRef>
          </c:cat>
          <c:val>
            <c:numRef>
              <c:f>Tables!$E$107:$E$114</c:f>
              <c:numCache>
                <c:formatCode>General</c:formatCode>
                <c:ptCount val="7"/>
                <c:pt idx="0">
                  <c:v>36</c:v>
                </c:pt>
                <c:pt idx="1">
                  <c:v>42</c:v>
                </c:pt>
                <c:pt idx="2">
                  <c:v>40</c:v>
                </c:pt>
                <c:pt idx="3">
                  <c:v>37</c:v>
                </c:pt>
                <c:pt idx="4">
                  <c:v>23</c:v>
                </c:pt>
                <c:pt idx="5">
                  <c:v>48</c:v>
                </c:pt>
                <c:pt idx="6">
                  <c:v>43</c:v>
                </c:pt>
              </c:numCache>
            </c:numRef>
          </c:val>
          <c:extLst>
            <c:ext xmlns:c16="http://schemas.microsoft.com/office/drawing/2014/chart" uri="{C3380CC4-5D6E-409C-BE32-E72D297353CC}">
              <c16:uniqueId val="{00000003-9B12-4E3A-A427-4C7A77EA9066}"/>
            </c:ext>
          </c:extLst>
        </c:ser>
        <c:dLbls>
          <c:dLblPos val="ctr"/>
          <c:showLegendKey val="0"/>
          <c:showVal val="1"/>
          <c:showCatName val="0"/>
          <c:showSerName val="0"/>
          <c:showPercent val="0"/>
          <c:showBubbleSize val="0"/>
        </c:dLbls>
        <c:gapWidth val="108"/>
        <c:overlap val="100"/>
        <c:axId val="283978287"/>
        <c:axId val="283986927"/>
      </c:barChart>
      <c:catAx>
        <c:axId val="28397828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crossAx val="283986927"/>
        <c:crosses val="autoZero"/>
        <c:auto val="1"/>
        <c:lblAlgn val="ctr"/>
        <c:lblOffset val="100"/>
        <c:noMultiLvlLbl val="0"/>
      </c:catAx>
      <c:valAx>
        <c:axId val="283986927"/>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3978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[streaming_service_data.xlsx]Tables!PivotTable6</c:name>
    <c:fmtId val="2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900" b="0">
                <a:latin typeface="Segoe UI" panose="020B0502040204020203" pitchFamily="34" charset="0"/>
                <a:cs typeface="Segoe UI" panose="020B0502040204020203" pitchFamily="34" charset="0"/>
              </a:rPr>
              <a:t>Subscription</a:t>
            </a:r>
            <a:r>
              <a:rPr lang="en-US" sz="900" b="0" baseline="0">
                <a:latin typeface="Segoe UI" panose="020B0502040204020203" pitchFamily="34" charset="0"/>
                <a:cs typeface="Segoe UI" panose="020B0502040204020203" pitchFamily="34" charset="0"/>
              </a:rPr>
              <a:t> Trend and Country</a:t>
            </a:r>
            <a:endParaRPr lang="en-US" sz="900" b="0">
              <a:latin typeface="Segoe UI" panose="020B0502040204020203" pitchFamily="34" charset="0"/>
              <a:cs typeface="Segoe UI" panose="020B0502040204020203" pitchFamily="34"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1"/>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p3d contourW="34925">
            <a:contourClr>
              <a:schemeClr val="accent1"/>
            </a:contourClr>
          </a:sp3d>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p3d contourW="34925">
            <a:contourClr>
              <a:schemeClr val="accent1"/>
            </a:contourClr>
          </a:sp3d>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p3d contourW="34925">
            <a:contourClr>
              <a:schemeClr val="accent1"/>
            </a:contourClr>
          </a:sp3d>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p3d contourW="34925">
            <a:contourClr>
              <a:schemeClr val="accent1"/>
            </a:contourClr>
          </a:sp3d>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p3d contourW="34925">
            <a:contourClr>
              <a:schemeClr val="accent1"/>
            </a:contourClr>
          </a:sp3d>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p3d contourW="34925">
            <a:contourClr>
              <a:schemeClr val="accent1"/>
            </a:contourClr>
          </a:sp3d>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p3d contourW="34925">
            <a:contourClr>
              <a:schemeClr val="accent1"/>
            </a:contourClr>
          </a:sp3d>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p3d contourW="34925">
            <a:contourClr>
              <a:schemeClr val="accent1"/>
            </a:contourClr>
          </a:sp3d>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p3d contourW="34925">
            <a:contourClr>
              <a:schemeClr val="accent1"/>
            </a:contourClr>
          </a:sp3d>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p3d contourW="34925">
            <a:contourClr>
              <a:schemeClr val="accent1"/>
            </a:contourClr>
          </a:sp3d>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p3d contourW="34925">
            <a:contourClr>
              <a:schemeClr val="accent1"/>
            </a:contourClr>
          </a:sp3d>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p3d contourW="34925">
            <a:contourClr>
              <a:schemeClr val="accent1"/>
            </a:contourClr>
          </a:sp3d>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p3d contourW="34925">
            <a:contourClr>
              <a:schemeClr val="accent1"/>
            </a:contourClr>
          </a:sp3d>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p3d contourW="34925">
            <a:contourClr>
              <a:schemeClr val="accent1"/>
            </a:contourClr>
          </a:sp3d>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p3d contourW="34925">
            <a:contourClr>
              <a:schemeClr val="accent1"/>
            </a:contourClr>
          </a:sp3d>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p3d contourW="34925">
            <a:contourClr>
              <a:schemeClr val="accent1"/>
            </a:contourClr>
          </a:sp3d>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p3d contourW="34925">
            <a:contourClr>
              <a:schemeClr val="accent1"/>
            </a:contourClr>
          </a:sp3d>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p3d contourW="34925">
            <a:contourClr>
              <a:schemeClr val="accent1"/>
            </a:contourClr>
          </a:sp3d>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Tables!$B$118:$B$119</c:f>
              <c:strCache>
                <c:ptCount val="1"/>
                <c:pt idx="0">
                  <c:v>Standard</c:v>
                </c:pt>
              </c:strCache>
            </c:strRef>
          </c:tx>
          <c:spPr>
            <a:gradFill rotWithShape="1">
              <a:gsLst>
                <a:gs pos="0">
                  <a:schemeClr val="accent1">
                    <a:tint val="65000"/>
                    <a:satMod val="103000"/>
                    <a:lumMod val="102000"/>
                    <a:tint val="94000"/>
                  </a:schemeClr>
                </a:gs>
                <a:gs pos="50000">
                  <a:schemeClr val="accent1">
                    <a:tint val="65000"/>
                    <a:satMod val="110000"/>
                    <a:lumMod val="100000"/>
                    <a:shade val="100000"/>
                  </a:schemeClr>
                </a:gs>
                <a:gs pos="100000">
                  <a:schemeClr val="accent1">
                    <a:tint val="65000"/>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Tables!$A$120:$A$127</c:f>
              <c:strCache>
                <c:ptCount val="7"/>
                <c:pt idx="0">
                  <c:v>Australia</c:v>
                </c:pt>
                <c:pt idx="1">
                  <c:v>Canada</c:v>
                </c:pt>
                <c:pt idx="2">
                  <c:v>France</c:v>
                </c:pt>
                <c:pt idx="3">
                  <c:v>Germany</c:v>
                </c:pt>
                <c:pt idx="4">
                  <c:v>India</c:v>
                </c:pt>
                <c:pt idx="5">
                  <c:v>UK</c:v>
                </c:pt>
                <c:pt idx="6">
                  <c:v>USA</c:v>
                </c:pt>
              </c:strCache>
            </c:strRef>
          </c:cat>
          <c:val>
            <c:numRef>
              <c:f>Tables!$B$120:$B$127</c:f>
              <c:numCache>
                <c:formatCode>General</c:formatCode>
                <c:ptCount val="7"/>
                <c:pt idx="0">
                  <c:v>39</c:v>
                </c:pt>
                <c:pt idx="1">
                  <c:v>46</c:v>
                </c:pt>
                <c:pt idx="2">
                  <c:v>54</c:v>
                </c:pt>
                <c:pt idx="3">
                  <c:v>49</c:v>
                </c:pt>
                <c:pt idx="4">
                  <c:v>34</c:v>
                </c:pt>
                <c:pt idx="5">
                  <c:v>48</c:v>
                </c:pt>
                <c:pt idx="6">
                  <c:v>53</c:v>
                </c:pt>
              </c:numCache>
            </c:numRef>
          </c:val>
          <c:extLst>
            <c:ext xmlns:c16="http://schemas.microsoft.com/office/drawing/2014/chart" uri="{C3380CC4-5D6E-409C-BE32-E72D297353CC}">
              <c16:uniqueId val="{00000000-8932-45B1-8BC7-5ECB3490B1E7}"/>
            </c:ext>
          </c:extLst>
        </c:ser>
        <c:ser>
          <c:idx val="1"/>
          <c:order val="1"/>
          <c:tx>
            <c:strRef>
              <c:f>Tables!$C$118:$C$119</c:f>
              <c:strCache>
                <c:ptCount val="1"/>
                <c:pt idx="0">
                  <c:v>Premium</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Tables!$A$120:$A$127</c:f>
              <c:strCache>
                <c:ptCount val="7"/>
                <c:pt idx="0">
                  <c:v>Australia</c:v>
                </c:pt>
                <c:pt idx="1">
                  <c:v>Canada</c:v>
                </c:pt>
                <c:pt idx="2">
                  <c:v>France</c:v>
                </c:pt>
                <c:pt idx="3">
                  <c:v>Germany</c:v>
                </c:pt>
                <c:pt idx="4">
                  <c:v>India</c:v>
                </c:pt>
                <c:pt idx="5">
                  <c:v>UK</c:v>
                </c:pt>
                <c:pt idx="6">
                  <c:v>USA</c:v>
                </c:pt>
              </c:strCache>
            </c:strRef>
          </c:cat>
          <c:val>
            <c:numRef>
              <c:f>Tables!$C$120:$C$127</c:f>
              <c:numCache>
                <c:formatCode>General</c:formatCode>
                <c:ptCount val="7"/>
                <c:pt idx="0">
                  <c:v>50</c:v>
                </c:pt>
                <c:pt idx="1">
                  <c:v>44</c:v>
                </c:pt>
                <c:pt idx="2">
                  <c:v>50</c:v>
                </c:pt>
                <c:pt idx="3">
                  <c:v>51</c:v>
                </c:pt>
                <c:pt idx="4">
                  <c:v>45</c:v>
                </c:pt>
                <c:pt idx="5">
                  <c:v>52</c:v>
                </c:pt>
                <c:pt idx="6">
                  <c:v>53</c:v>
                </c:pt>
              </c:numCache>
            </c:numRef>
          </c:val>
          <c:extLst>
            <c:ext xmlns:c16="http://schemas.microsoft.com/office/drawing/2014/chart" uri="{C3380CC4-5D6E-409C-BE32-E72D297353CC}">
              <c16:uniqueId val="{0000000D-5FA2-4249-BDF5-032BC404D6B3}"/>
            </c:ext>
          </c:extLst>
        </c:ser>
        <c:ser>
          <c:idx val="2"/>
          <c:order val="2"/>
          <c:tx>
            <c:strRef>
              <c:f>Tables!$D$118:$D$119</c:f>
              <c:strCache>
                <c:ptCount val="1"/>
                <c:pt idx="0">
                  <c:v>Premium Plus</c:v>
                </c:pt>
              </c:strCache>
            </c:strRef>
          </c:tx>
          <c:spPr>
            <a:gradFill rotWithShape="1">
              <a:gsLst>
                <a:gs pos="0">
                  <a:schemeClr val="accent1">
                    <a:shade val="65000"/>
                    <a:satMod val="103000"/>
                    <a:lumMod val="102000"/>
                    <a:tint val="94000"/>
                  </a:schemeClr>
                </a:gs>
                <a:gs pos="50000">
                  <a:schemeClr val="accent1">
                    <a:shade val="65000"/>
                    <a:satMod val="110000"/>
                    <a:lumMod val="100000"/>
                    <a:shade val="100000"/>
                  </a:schemeClr>
                </a:gs>
                <a:gs pos="100000">
                  <a:schemeClr val="accent1">
                    <a:shade val="65000"/>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Tables!$A$120:$A$127</c:f>
              <c:strCache>
                <c:ptCount val="7"/>
                <c:pt idx="0">
                  <c:v>Australia</c:v>
                </c:pt>
                <c:pt idx="1">
                  <c:v>Canada</c:v>
                </c:pt>
                <c:pt idx="2">
                  <c:v>France</c:v>
                </c:pt>
                <c:pt idx="3">
                  <c:v>Germany</c:v>
                </c:pt>
                <c:pt idx="4">
                  <c:v>India</c:v>
                </c:pt>
                <c:pt idx="5">
                  <c:v>UK</c:v>
                </c:pt>
                <c:pt idx="6">
                  <c:v>USA</c:v>
                </c:pt>
              </c:strCache>
            </c:strRef>
          </c:cat>
          <c:val>
            <c:numRef>
              <c:f>Tables!$D$120:$D$127</c:f>
              <c:numCache>
                <c:formatCode>General</c:formatCode>
                <c:ptCount val="7"/>
                <c:pt idx="0">
                  <c:v>51</c:v>
                </c:pt>
                <c:pt idx="1">
                  <c:v>49</c:v>
                </c:pt>
                <c:pt idx="2">
                  <c:v>47</c:v>
                </c:pt>
                <c:pt idx="3">
                  <c:v>46</c:v>
                </c:pt>
                <c:pt idx="4">
                  <c:v>37</c:v>
                </c:pt>
                <c:pt idx="5">
                  <c:v>50</c:v>
                </c:pt>
                <c:pt idx="6">
                  <c:v>52</c:v>
                </c:pt>
              </c:numCache>
            </c:numRef>
          </c:val>
          <c:extLst>
            <c:ext xmlns:c16="http://schemas.microsoft.com/office/drawing/2014/chart" uri="{C3380CC4-5D6E-409C-BE32-E72D297353CC}">
              <c16:uniqueId val="{0000000E-5FA2-4249-BDF5-032BC404D6B3}"/>
            </c:ext>
          </c:extLst>
        </c:ser>
        <c:dLbls>
          <c:dLblPos val="inEnd"/>
          <c:showLegendKey val="0"/>
          <c:showVal val="1"/>
          <c:showCatName val="0"/>
          <c:showSerName val="0"/>
          <c:showPercent val="0"/>
          <c:showBubbleSize val="0"/>
        </c:dLbls>
        <c:gapWidth val="315"/>
        <c:axId val="178605567"/>
        <c:axId val="178604127"/>
      </c:barChart>
      <c:catAx>
        <c:axId val="178605567"/>
        <c:scaling>
          <c:orientation val="minMax"/>
        </c:scaling>
        <c:delete val="0"/>
        <c:axPos val="l"/>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800" b="0" i="0" u="none" strike="noStrike" kern="1200" baseline="0">
                <a:solidFill>
                  <a:schemeClr val="lt1">
                    <a:lumMod val="85000"/>
                  </a:schemeClr>
                </a:solidFill>
                <a:latin typeface="Segoe UI" panose="020B0502040204020203" pitchFamily="34" charset="0"/>
                <a:ea typeface="+mn-ea"/>
                <a:cs typeface="Segoe UI" panose="020B0502040204020203" pitchFamily="34" charset="0"/>
              </a:defRPr>
            </a:pPr>
            <a:endParaRPr lang="en-US"/>
          </a:p>
        </c:txPr>
        <c:crossAx val="178604127"/>
        <c:crosses val="autoZero"/>
        <c:auto val="1"/>
        <c:lblAlgn val="ctr"/>
        <c:lblOffset val="100"/>
        <c:noMultiLvlLbl val="0"/>
      </c:catAx>
      <c:valAx>
        <c:axId val="178604127"/>
        <c:scaling>
          <c:orientation val="minMax"/>
        </c:scaling>
        <c:delete val="1"/>
        <c:axPos val="b"/>
        <c:numFmt formatCode="General" sourceLinked="1"/>
        <c:majorTickMark val="out"/>
        <c:minorTickMark val="none"/>
        <c:tickLblPos val="nextTo"/>
        <c:crossAx val="178605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Reversed" id="21">
  <a:schemeClr val="accent1"/>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8</xdr:col>
      <xdr:colOff>222515</xdr:colOff>
      <xdr:row>33</xdr:row>
      <xdr:rowOff>85125</xdr:rowOff>
    </xdr:from>
    <xdr:to>
      <xdr:col>21</xdr:col>
      <xdr:colOff>73103</xdr:colOff>
      <xdr:row>46</xdr:row>
      <xdr:rowOff>40554</xdr:rowOff>
    </xdr:to>
    <xdr:graphicFrame macro="">
      <xdr:nvGraphicFramePr>
        <xdr:cNvPr id="19" name="Chart 18">
          <a:extLst>
            <a:ext uri="{FF2B5EF4-FFF2-40B4-BE49-F238E27FC236}">
              <a16:creationId xmlns:a16="http://schemas.microsoft.com/office/drawing/2014/main" id="{F56DCF06-8652-42D6-9218-57F21C5F6F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114300</xdr:colOff>
      <xdr:row>0</xdr:row>
      <xdr:rowOff>95251</xdr:rowOff>
    </xdr:from>
    <xdr:to>
      <xdr:col>5</xdr:col>
      <xdr:colOff>254000</xdr:colOff>
      <xdr:row>11</xdr:row>
      <xdr:rowOff>88900</xdr:rowOff>
    </xdr:to>
    <xdr:graphicFrame macro="">
      <xdr:nvGraphicFramePr>
        <xdr:cNvPr id="2" name="Chart 1">
          <a:extLst>
            <a:ext uri="{FF2B5EF4-FFF2-40B4-BE49-F238E27FC236}">
              <a16:creationId xmlns:a16="http://schemas.microsoft.com/office/drawing/2014/main" id="{141FDE89-CEDF-4ADB-B9A8-C71B187801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107950</xdr:colOff>
      <xdr:row>11</xdr:row>
      <xdr:rowOff>127000</xdr:rowOff>
    </xdr:from>
    <xdr:to>
      <xdr:col>5</xdr:col>
      <xdr:colOff>247650</xdr:colOff>
      <xdr:row>20</xdr:row>
      <xdr:rowOff>173182</xdr:rowOff>
    </xdr:to>
    <xdr:graphicFrame macro="">
      <xdr:nvGraphicFramePr>
        <xdr:cNvPr id="3" name="Chart 2">
          <a:extLst>
            <a:ext uri="{FF2B5EF4-FFF2-40B4-BE49-F238E27FC236}">
              <a16:creationId xmlns:a16="http://schemas.microsoft.com/office/drawing/2014/main" id="{5390C479-E425-4492-BCB0-D422C7475F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117287</xdr:colOff>
      <xdr:row>4</xdr:row>
      <xdr:rowOff>79560</xdr:rowOff>
    </xdr:from>
    <xdr:to>
      <xdr:col>21</xdr:col>
      <xdr:colOff>79187</xdr:colOff>
      <xdr:row>8</xdr:row>
      <xdr:rowOff>136710</xdr:rowOff>
    </xdr:to>
    <xdr:graphicFrame macro="">
      <xdr:nvGraphicFramePr>
        <xdr:cNvPr id="4" name="Chart 3">
          <a:extLst>
            <a:ext uri="{FF2B5EF4-FFF2-40B4-BE49-F238E27FC236}">
              <a16:creationId xmlns:a16="http://schemas.microsoft.com/office/drawing/2014/main" id="{43D69BD9-D7D4-4CE1-87B0-7C2D039212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288637</xdr:colOff>
      <xdr:row>0</xdr:row>
      <xdr:rowOff>92365</xdr:rowOff>
    </xdr:from>
    <xdr:to>
      <xdr:col>16</xdr:col>
      <xdr:colOff>23091</xdr:colOff>
      <xdr:row>11</xdr:row>
      <xdr:rowOff>69273</xdr:rowOff>
    </xdr:to>
    <xdr:graphicFrame macro="">
      <xdr:nvGraphicFramePr>
        <xdr:cNvPr id="6" name="Chart 5">
          <a:extLst>
            <a:ext uri="{FF2B5EF4-FFF2-40B4-BE49-F238E27FC236}">
              <a16:creationId xmlns:a16="http://schemas.microsoft.com/office/drawing/2014/main" id="{F9DDEBC9-7F75-4CFC-9293-5F6D978BA6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6</xdr:col>
      <xdr:colOff>33664</xdr:colOff>
      <xdr:row>1</xdr:row>
      <xdr:rowOff>111470</xdr:rowOff>
    </xdr:from>
    <xdr:to>
      <xdr:col>15</xdr:col>
      <xdr:colOff>529047</xdr:colOff>
      <xdr:row>3</xdr:row>
      <xdr:rowOff>57727</xdr:rowOff>
    </xdr:to>
    <mc:AlternateContent xmlns:mc="http://schemas.openxmlformats.org/markup-compatibility/2006">
      <mc:Choice xmlns:a14="http://schemas.microsoft.com/office/drawing/2010/main" Requires="a14">
        <xdr:graphicFrame macro="">
          <xdr:nvGraphicFramePr>
            <xdr:cNvPr id="7" name="Age_Group">
              <a:extLst>
                <a:ext uri="{FF2B5EF4-FFF2-40B4-BE49-F238E27FC236}">
                  <a16:creationId xmlns:a16="http://schemas.microsoft.com/office/drawing/2014/main" id="{0B057934-EA07-7C5A-B61D-93312C11EFDA}"/>
                </a:ext>
              </a:extLst>
            </xdr:cNvPr>
            <xdr:cNvGraphicFramePr/>
          </xdr:nvGraphicFramePr>
          <xdr:xfrm>
            <a:off x="0" y="0"/>
            <a:ext cx="0" cy="0"/>
          </xdr:xfrm>
          <a:graphic>
            <a:graphicData uri="http://schemas.microsoft.com/office/drawing/2010/slicer">
              <sle:slicer xmlns:sle="http://schemas.microsoft.com/office/drawing/2010/slicer" name="Age_Group"/>
            </a:graphicData>
          </a:graphic>
        </xdr:graphicFrame>
      </mc:Choice>
      <mc:Fallback>
        <xdr:sp macro="" textlink="">
          <xdr:nvSpPr>
            <xdr:cNvPr id="0" name=""/>
            <xdr:cNvSpPr>
              <a:spLocks noTextEdit="1"/>
            </xdr:cNvSpPr>
          </xdr:nvSpPr>
          <xdr:spPr>
            <a:xfrm>
              <a:off x="3680378" y="292899"/>
              <a:ext cx="5965455" cy="3091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312845</xdr:colOff>
      <xdr:row>11</xdr:row>
      <xdr:rowOff>130060</xdr:rowOff>
    </xdr:from>
    <xdr:to>
      <xdr:col>16</xdr:col>
      <xdr:colOff>58918</xdr:colOff>
      <xdr:row>20</xdr:row>
      <xdr:rowOff>175964</xdr:rowOff>
    </xdr:to>
    <xdr:graphicFrame macro="">
      <xdr:nvGraphicFramePr>
        <xdr:cNvPr id="5" name="Chart 4">
          <a:extLst>
            <a:ext uri="{FF2B5EF4-FFF2-40B4-BE49-F238E27FC236}">
              <a16:creationId xmlns:a16="http://schemas.microsoft.com/office/drawing/2014/main" id="{60822E58-7FF0-437C-B841-D224DE6DD7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5</xdr:col>
      <xdr:colOff>342349</xdr:colOff>
      <xdr:row>12</xdr:row>
      <xdr:rowOff>14244</xdr:rowOff>
    </xdr:from>
    <xdr:to>
      <xdr:col>7</xdr:col>
      <xdr:colOff>6952</xdr:colOff>
      <xdr:row>20</xdr:row>
      <xdr:rowOff>132521</xdr:rowOff>
    </xdr:to>
    <mc:AlternateContent xmlns:mc="http://schemas.openxmlformats.org/markup-compatibility/2006" xmlns:a14="http://schemas.microsoft.com/office/drawing/2010/main">
      <mc:Choice Requires="a14">
        <xdr:graphicFrame macro="">
          <xdr:nvGraphicFramePr>
            <xdr:cNvPr id="13" name="First_Device_Used">
              <a:extLst>
                <a:ext uri="{FF2B5EF4-FFF2-40B4-BE49-F238E27FC236}">
                  <a16:creationId xmlns:a16="http://schemas.microsoft.com/office/drawing/2014/main" id="{686049AE-1514-AEBA-CA72-DA8D326083A9}"/>
                </a:ext>
              </a:extLst>
            </xdr:cNvPr>
            <xdr:cNvGraphicFramePr/>
          </xdr:nvGraphicFramePr>
          <xdr:xfrm>
            <a:off x="0" y="0"/>
            <a:ext cx="0" cy="0"/>
          </xdr:xfrm>
          <a:graphic>
            <a:graphicData uri="http://schemas.microsoft.com/office/drawing/2010/slicer">
              <sle:slicer xmlns:sle="http://schemas.microsoft.com/office/drawing/2010/slicer" name="First_Device_Used"/>
            </a:graphicData>
          </a:graphic>
        </xdr:graphicFrame>
      </mc:Choice>
      <mc:Fallback xmlns="">
        <xdr:sp macro="" textlink="">
          <xdr:nvSpPr>
            <xdr:cNvPr id="0" name=""/>
            <xdr:cNvSpPr>
              <a:spLocks noTextEdit="1"/>
            </xdr:cNvSpPr>
          </xdr:nvSpPr>
          <xdr:spPr>
            <a:xfrm>
              <a:off x="3381278" y="2191387"/>
              <a:ext cx="880174" cy="15787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119154</xdr:colOff>
      <xdr:row>0</xdr:row>
      <xdr:rowOff>103094</xdr:rowOff>
    </xdr:from>
    <xdr:to>
      <xdr:col>21</xdr:col>
      <xdr:colOff>67234</xdr:colOff>
      <xdr:row>4</xdr:row>
      <xdr:rowOff>44823</xdr:rowOff>
    </xdr:to>
    <mc:AlternateContent xmlns:mc="http://schemas.openxmlformats.org/markup-compatibility/2006" xmlns:a14="http://schemas.microsoft.com/office/drawing/2010/main">
      <mc:Choice Requires="a14">
        <xdr:graphicFrame macro="">
          <xdr:nvGraphicFramePr>
            <xdr:cNvPr id="14" name="Years (Join_Date_Proper)">
              <a:extLst>
                <a:ext uri="{FF2B5EF4-FFF2-40B4-BE49-F238E27FC236}">
                  <a16:creationId xmlns:a16="http://schemas.microsoft.com/office/drawing/2014/main" id="{4F1D5DD8-52FE-E423-BD10-07206EB94F3C}"/>
                </a:ext>
              </a:extLst>
            </xdr:cNvPr>
            <xdr:cNvGraphicFramePr/>
          </xdr:nvGraphicFramePr>
          <xdr:xfrm>
            <a:off x="0" y="0"/>
            <a:ext cx="0" cy="0"/>
          </xdr:xfrm>
          <a:graphic>
            <a:graphicData uri="http://schemas.microsoft.com/office/drawing/2010/slicer">
              <sle:slicer xmlns:sle="http://schemas.microsoft.com/office/drawing/2010/slicer" name="Years (Join_Date_Proper)"/>
            </a:graphicData>
          </a:graphic>
        </xdr:graphicFrame>
      </mc:Choice>
      <mc:Fallback xmlns="">
        <xdr:sp macro="" textlink="">
          <xdr:nvSpPr>
            <xdr:cNvPr id="0" name=""/>
            <xdr:cNvSpPr>
              <a:spLocks noTextEdit="1"/>
            </xdr:cNvSpPr>
          </xdr:nvSpPr>
          <xdr:spPr>
            <a:xfrm>
              <a:off x="9920566" y="103094"/>
              <a:ext cx="3011021" cy="6887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119531</xdr:colOff>
      <xdr:row>9</xdr:row>
      <xdr:rowOff>7469</xdr:rowOff>
    </xdr:from>
    <xdr:to>
      <xdr:col>21</xdr:col>
      <xdr:colOff>82177</xdr:colOff>
      <xdr:row>16</xdr:row>
      <xdr:rowOff>164352</xdr:rowOff>
    </xdr:to>
    <xdr:graphicFrame macro="">
      <xdr:nvGraphicFramePr>
        <xdr:cNvPr id="15" name="Chart 14">
          <a:extLst>
            <a:ext uri="{FF2B5EF4-FFF2-40B4-BE49-F238E27FC236}">
              <a16:creationId xmlns:a16="http://schemas.microsoft.com/office/drawing/2014/main" id="{D1F4EB38-2F0C-4F90-A288-BD9197AE7E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97118</xdr:colOff>
      <xdr:row>21</xdr:row>
      <xdr:rowOff>46182</xdr:rowOff>
    </xdr:from>
    <xdr:to>
      <xdr:col>5</xdr:col>
      <xdr:colOff>239058</xdr:colOff>
      <xdr:row>33</xdr:row>
      <xdr:rowOff>13093</xdr:rowOff>
    </xdr:to>
    <xdr:graphicFrame macro="">
      <xdr:nvGraphicFramePr>
        <xdr:cNvPr id="10" name="Chart 9">
          <a:extLst>
            <a:ext uri="{FF2B5EF4-FFF2-40B4-BE49-F238E27FC236}">
              <a16:creationId xmlns:a16="http://schemas.microsoft.com/office/drawing/2014/main" id="{7A9640E1-EBD0-4224-817A-B2DAE87267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117835</xdr:colOff>
      <xdr:row>17</xdr:row>
      <xdr:rowOff>26185</xdr:rowOff>
    </xdr:from>
    <xdr:to>
      <xdr:col>21</xdr:col>
      <xdr:colOff>98196</xdr:colOff>
      <xdr:row>33</xdr:row>
      <xdr:rowOff>0</xdr:rowOff>
    </xdr:to>
    <xdr:graphicFrame macro="">
      <xdr:nvGraphicFramePr>
        <xdr:cNvPr id="11" name="Chart 10">
          <a:extLst>
            <a:ext uri="{FF2B5EF4-FFF2-40B4-BE49-F238E27FC236}">
              <a16:creationId xmlns:a16="http://schemas.microsoft.com/office/drawing/2014/main" id="{19469B4F-8C6D-4A98-AE43-37BB2671D1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304776</xdr:colOff>
      <xdr:row>21</xdr:row>
      <xdr:rowOff>50764</xdr:rowOff>
    </xdr:from>
    <xdr:to>
      <xdr:col>16</xdr:col>
      <xdr:colOff>74706</xdr:colOff>
      <xdr:row>33</xdr:row>
      <xdr:rowOff>7470</xdr:rowOff>
    </xdr:to>
    <xdr:graphicFrame macro="">
      <xdr:nvGraphicFramePr>
        <xdr:cNvPr id="16" name="Chart 15">
          <a:extLst>
            <a:ext uri="{FF2B5EF4-FFF2-40B4-BE49-F238E27FC236}">
              <a16:creationId xmlns:a16="http://schemas.microsoft.com/office/drawing/2014/main" id="{B5853A7D-CDDF-4975-8B27-A1970F2536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105752</xdr:colOff>
      <xdr:row>33</xdr:row>
      <xdr:rowOff>64595</xdr:rowOff>
    </xdr:from>
    <xdr:to>
      <xdr:col>8</xdr:col>
      <xdr:colOff>90714</xdr:colOff>
      <xdr:row>46</xdr:row>
      <xdr:rowOff>36285</xdr:rowOff>
    </xdr:to>
    <xdr:graphicFrame macro="">
      <xdr:nvGraphicFramePr>
        <xdr:cNvPr id="17" name="Chart 16">
          <a:extLst>
            <a:ext uri="{FF2B5EF4-FFF2-40B4-BE49-F238E27FC236}">
              <a16:creationId xmlns:a16="http://schemas.microsoft.com/office/drawing/2014/main" id="{DF6F84B0-426C-4F06-9798-F736D46397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19</xdr:col>
      <xdr:colOff>163285</xdr:colOff>
      <xdr:row>33</xdr:row>
      <xdr:rowOff>108857</xdr:rowOff>
    </xdr:from>
    <xdr:to>
      <xdr:col>21</xdr:col>
      <xdr:colOff>70166</xdr:colOff>
      <xdr:row>46</xdr:row>
      <xdr:rowOff>9072</xdr:rowOff>
    </xdr:to>
    <mc:AlternateContent xmlns:mc="http://schemas.openxmlformats.org/markup-compatibility/2006">
      <mc:Choice xmlns:a14="http://schemas.microsoft.com/office/drawing/2010/main" Requires="a14">
        <xdr:graphicFrame macro="">
          <xdr:nvGraphicFramePr>
            <xdr:cNvPr id="18" name="Country">
              <a:extLst>
                <a:ext uri="{FF2B5EF4-FFF2-40B4-BE49-F238E27FC236}">
                  <a16:creationId xmlns:a16="http://schemas.microsoft.com/office/drawing/2014/main" id="{42024166-6927-32DC-ED82-057E1774BB89}"/>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1711214" y="6105071"/>
              <a:ext cx="1122452" cy="22587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wn Hangshing" refreshedDate="45871.696236805554" createdVersion="8" refreshedVersion="8" minRefreshableVersion="3" recordCount="1000" xr:uid="{C4069A55-AB88-4644-8D4F-7C4034BDDBFF}">
  <cacheSource type="worksheet">
    <worksheetSource ref="A1:AO1001" sheet="streaming_service_data"/>
  </cacheSource>
  <cacheFields count="44">
    <cacheField name="User_ID" numFmtId="0">
      <sharedItems containsSemiMixedTypes="0" containsString="0" containsNumber="1" containsInteger="1" minValue="1003" maxValue="9996"/>
    </cacheField>
    <cacheField name="User_Name" numFmtId="0">
      <sharedItems/>
    </cacheField>
    <cacheField name="Join_Date" numFmtId="0">
      <sharedItems containsDate="1" containsMixedTypes="1" minDate="2023-01-01T00:00:00" maxDate="2024-12-13T00:00:00"/>
    </cacheField>
    <cacheField name="Join_Date_Proper" numFmtId="14">
      <sharedItems containsSemiMixedTypes="0" containsNonDate="0" containsDate="1" containsString="0" minDate="2022-12-19T00:00:00" maxDate="2024-12-19T00:00:00" count="458">
        <d v="2024-11-24T00:00:00"/>
        <d v="2024-06-11T00:00:00"/>
        <d v="2024-11-18T00:00:00"/>
        <d v="2024-11-12T00:00:00"/>
        <d v="2024-11-17T00:00:00"/>
        <d v="2024-11-21T00:00:00"/>
        <d v="2024-12-02T00:00:00"/>
        <d v="2024-11-13T00:00:00"/>
        <d v="2024-11-16T00:00:00"/>
        <d v="2024-11-20T00:00:00"/>
        <d v="2024-11-25T00:00:00"/>
        <d v="2024-08-29T00:00:00"/>
        <d v="2024-08-05T00:00:00"/>
        <d v="2024-12-07T00:00:00"/>
        <d v="2024-11-23T00:00:00"/>
        <d v="2024-09-12T00:00:00"/>
        <d v="2024-11-14T00:00:00"/>
        <d v="2024-08-16T00:00:00"/>
        <d v="2024-10-12T00:00:00"/>
        <d v="2024-06-21T00:00:00"/>
        <d v="2024-07-12T00:00:00"/>
        <d v="2024-10-30T00:00:00"/>
        <d v="2024-11-29T00:00:00"/>
        <d v="2024-10-18T00:00:00"/>
        <d v="2024-12-09T00:00:00"/>
        <d v="2024-10-24T00:00:00"/>
        <d v="2024-10-19T00:00:00"/>
        <d v="2023-12-31T00:00:00"/>
        <d v="2024-11-10T00:00:00"/>
        <d v="2024-10-21T00:00:00"/>
        <d v="2024-01-16T00:00:00"/>
        <d v="2024-10-14T00:00:00"/>
        <d v="2024-02-12T00:00:00"/>
        <d v="2024-08-25T00:00:00"/>
        <d v="2024-02-28T00:00:00"/>
        <d v="2024-10-25T00:00:00"/>
        <d v="2024-09-17T00:00:00"/>
        <d v="2024-10-20T00:00:00"/>
        <d v="2024-01-12T00:00:00"/>
        <d v="2024-10-15T00:00:00"/>
        <d v="2024-04-12T00:00:00"/>
        <d v="2024-10-10T00:00:00"/>
        <d v="2024-04-25T00:00:00"/>
        <d v="2024-08-12T00:00:00"/>
        <d v="2024-10-17T00:00:00"/>
        <d v="2024-09-24T00:00:00"/>
        <d v="2024-09-13T00:00:00"/>
        <d v="2024-11-06T00:00:00"/>
        <d v="2024-09-16T00:00:00"/>
        <d v="2024-03-12T00:00:00"/>
        <d v="2023-11-05T00:00:00"/>
        <d v="2024-09-21T00:00:00"/>
        <d v="2024-06-18T00:00:00"/>
        <d v="2024-07-21T00:00:00"/>
        <d v="2024-10-13T00:00:00"/>
        <d v="2024-09-15T00:00:00"/>
        <d v="2024-09-26T00:00:00"/>
        <d v="2024-09-30T00:00:00"/>
        <d v="2024-03-10T00:00:00"/>
        <d v="2023-10-22T00:00:00"/>
        <d v="2024-09-01T00:00:00"/>
        <d v="2024-12-06T00:00:00"/>
        <d v="2024-09-19T00:00:00"/>
        <d v="2024-09-18T00:00:00"/>
        <d v="2024-10-03T00:00:00"/>
        <d v="2024-10-31T00:00:00"/>
        <d v="2023-12-17T00:00:00"/>
        <d v="2024-01-25T00:00:00"/>
        <d v="2024-02-15T00:00:00"/>
        <d v="2024-09-27T00:00:00"/>
        <d v="2024-08-13T00:00:00"/>
        <d v="2024-07-24T00:00:00"/>
        <d v="2024-08-06T00:00:00"/>
        <d v="2024-08-19T00:00:00"/>
        <d v="2024-05-12T00:00:00"/>
        <d v="2024-04-01T00:00:00"/>
        <d v="2024-08-21T00:00:00"/>
        <d v="2024-01-03T00:00:00"/>
        <d v="2024-05-17T00:00:00"/>
        <d v="2024-07-04T00:00:00"/>
        <d v="2024-05-30T00:00:00"/>
        <d v="2024-09-23T00:00:00"/>
        <d v="2024-08-20T00:00:00"/>
        <d v="2024-06-24T00:00:00"/>
        <d v="2024-07-19T00:00:00"/>
        <d v="2024-07-03T00:00:00"/>
        <d v="2024-07-14T00:00:00"/>
        <d v="2024-10-22T00:00:00"/>
        <d v="2024-06-22T00:00:00"/>
        <d v="2023-12-14T00:00:00"/>
        <d v="2024-07-20T00:00:00"/>
        <d v="2024-07-17T00:00:00"/>
        <d v="2024-08-22T00:00:00"/>
        <d v="2024-07-02T00:00:00"/>
        <d v="2024-11-09T00:00:00"/>
        <d v="2024-02-23T00:00:00"/>
        <d v="2024-03-21T00:00:00"/>
        <d v="2024-07-23T00:00:00"/>
        <d v="2024-07-28T00:00:00"/>
        <d v="2023-09-23T00:00:00"/>
        <d v="2023-12-09T00:00:00"/>
        <d v="2024-06-26T00:00:00"/>
        <d v="2024-06-12T00:00:00"/>
        <d v="2024-05-18T00:00:00"/>
        <d v="2024-05-25T00:00:00"/>
        <d v="2023-11-13T00:00:00"/>
        <d v="2024-06-30T00:00:00"/>
        <d v="2023-10-13T00:00:00"/>
        <d v="2024-06-06T00:00:00"/>
        <d v="2024-06-20T00:00:00"/>
        <d v="2023-12-22T00:00:00"/>
        <d v="2024-05-15T00:00:00"/>
        <d v="2024-09-22T00:00:00"/>
        <d v="2024-05-22T00:00:00"/>
        <d v="2024-07-06T00:00:00"/>
        <d v="2024-07-15T00:00:00"/>
        <d v="2024-01-20T00:00:00"/>
        <d v="2024-04-21T00:00:00"/>
        <d v="2024-06-25T00:00:00"/>
        <d v="2024-02-26T00:00:00"/>
        <d v="2023-07-28T00:00:00"/>
        <d v="2024-10-28T00:00:00"/>
        <d v="2024-04-24T00:00:00"/>
        <d v="2023-12-29T00:00:00"/>
        <d v="2024-04-05T00:00:00"/>
        <d v="2024-11-27T00:00:00"/>
        <d v="2024-08-08T00:00:00"/>
        <d v="2023-06-07T00:00:00"/>
        <d v="2024-03-23T00:00:00"/>
        <d v="2024-06-07T00:00:00"/>
        <d v="2024-02-10T00:00:00"/>
        <d v="2024-05-31T00:00:00"/>
        <d v="2024-06-13T00:00:00"/>
        <d v="2024-05-27T00:00:00"/>
        <d v="2024-06-16T00:00:00"/>
        <d v="2023-07-21T00:00:00"/>
        <d v="2023-09-15T00:00:00"/>
        <d v="2023-10-25T00:00:00"/>
        <d v="2024-03-19T00:00:00"/>
        <d v="2023-09-24T00:00:00"/>
        <d v="2024-03-15T00:00:00"/>
        <d v="2024-06-03T00:00:00"/>
        <d v="2024-08-31T00:00:00"/>
        <d v="2023-05-21T00:00:00"/>
        <d v="2024-03-20T00:00:00"/>
        <d v="2024-07-30T00:00:00"/>
        <d v="2024-07-05T00:00:00"/>
        <d v="2024-07-13T00:00:00"/>
        <d v="2024-06-17T00:00:00"/>
        <d v="2024-06-01T00:00:00"/>
        <d v="2023-08-25T00:00:00"/>
        <d v="2023-04-13T00:00:00"/>
        <d v="2023-11-30T00:00:00"/>
        <d v="2023-10-04T00:00:00"/>
        <d v="2024-04-30T00:00:00"/>
        <d v="2024-02-22T00:00:00"/>
        <d v="2024-05-19T00:00:00"/>
        <d v="2024-01-30T00:00:00"/>
        <d v="2024-01-19T00:00:00"/>
        <d v="2024-02-24T00:00:00"/>
        <d v="2023-07-19T00:00:00"/>
        <d v="2024-05-29T00:00:00"/>
        <d v="2024-03-26T00:00:00"/>
        <d v="2024-08-04T00:00:00"/>
        <d v="2024-04-13T00:00:00"/>
        <d v="2024-05-28T00:00:00"/>
        <d v="2024-02-29T00:00:00"/>
        <d v="2023-05-17T00:00:00"/>
        <d v="2023-06-30T00:00:00"/>
        <d v="2024-02-16T00:00:00"/>
        <d v="2024-02-20T00:00:00"/>
        <d v="2024-07-22T00:00:00"/>
        <d v="2024-06-19T00:00:00"/>
        <d v="2024-04-16T00:00:00"/>
        <d v="2024-04-23T00:00:00"/>
        <d v="2023-12-13T00:00:00"/>
        <d v="2024-03-28T00:00:00"/>
        <d v="2023-06-20T00:00:00"/>
        <d v="2023-07-08T00:00:00"/>
        <d v="2023-12-21T00:00:00"/>
        <d v="2024-01-29T00:00:00"/>
        <d v="2023-12-10T00:00:00"/>
        <d v="2023-12-18T00:00:00"/>
        <d v="2023-08-26T00:00:00"/>
        <d v="2023-10-21T00:00:00"/>
        <d v="2024-04-17T00:00:00"/>
        <d v="2023-12-05T00:00:00"/>
        <d v="2023-12-20T00:00:00"/>
        <d v="2024-01-14T00:00:00"/>
        <d v="2024-01-26T00:00:00"/>
        <d v="2023-11-20T00:00:00"/>
        <d v="2023-12-19T00:00:00"/>
        <d v="2023-12-26T00:00:00"/>
        <d v="2024-02-27T00:00:00"/>
        <d v="2023-12-28T00:00:00"/>
        <d v="2023-11-02T00:00:00"/>
        <d v="2023-03-03T00:00:00"/>
        <d v="2023-10-31T00:00:00"/>
        <d v="2024-01-01T00:00:00"/>
        <d v="2023-11-24T00:00:00"/>
        <d v="2023-06-24T00:00:00"/>
        <d v="2023-11-18T00:00:00"/>
        <d v="2023-09-22T00:00:00"/>
        <d v="2023-12-16T00:00:00"/>
        <d v="2023-10-28T00:00:00"/>
        <d v="2024-07-25T00:00:00"/>
        <d v="2023-11-01T00:00:00"/>
        <d v="2023-10-18T00:00:00"/>
        <d v="2023-07-15T00:00:00"/>
        <d v="2023-12-03T00:00:00"/>
        <d v="2023-09-29T00:00:00"/>
        <d v="2023-12-15T00:00:00"/>
        <d v="2023-09-21T00:00:00"/>
        <d v="2024-03-09T00:00:00"/>
        <d v="2023-03-22T00:00:00"/>
        <d v="2023-02-19T00:00:00"/>
        <d v="2024-06-04T00:00:00"/>
        <d v="2024-01-17T00:00:00"/>
        <d v="2023-11-22T00:00:00"/>
        <d v="2023-10-27T00:00:00"/>
        <d v="2022-12-19T00:00:00"/>
        <d v="2023-09-26T00:00:00"/>
        <d v="2023-09-09T00:00:00"/>
        <d v="2024-06-14T00:00:00"/>
        <d v="2023-10-23T00:00:00"/>
        <d v="2023-09-16T00:00:00"/>
        <d v="2023-02-17T00:00:00"/>
        <d v="2023-02-21T00:00:00"/>
        <d v="2024-04-09T00:00:00"/>
        <d v="2023-01-15T00:00:00"/>
        <d v="2024-03-14T00:00:00"/>
        <d v="2023-03-11T00:00:00"/>
        <d v="2023-08-24T00:00:00"/>
        <d v="2023-08-23T00:00:00"/>
        <d v="2023-01-17T00:00:00"/>
        <d v="2024-02-05T00:00:00"/>
        <d v="2023-11-15T00:00:00"/>
        <d v="2023-11-19T00:00:00"/>
        <d v="2023-03-26T00:00:00"/>
        <d v="2023-03-01T00:00:00"/>
        <d v="2023-04-30T00:00:00"/>
        <d v="2024-01-21T00:00:00"/>
        <d v="2023-09-17T00:00:00"/>
        <d v="2023-09-13T00:00:00"/>
        <d v="2024-02-04T00:00:00"/>
        <d v="2023-05-14T00:00:00"/>
        <d v="2023-02-24T00:00:00"/>
        <d v="2023-08-30T00:00:00"/>
        <d v="2023-11-28T00:00:00"/>
        <d v="2023-05-11T00:00:00"/>
        <d v="2023-10-03T00:00:00"/>
        <d v="2023-07-23T00:00:00"/>
        <d v="2023-08-17T00:00:00"/>
        <d v="2023-06-17T00:00:00"/>
        <d v="2023-06-11T00:00:00"/>
        <d v="2023-06-10T00:00:00"/>
        <d v="2023-08-11T00:00:00"/>
        <d v="2023-07-02T00:00:00"/>
        <d v="2023-08-06T00:00:00"/>
        <d v="2023-05-28T00:00:00"/>
        <d v="2023-05-10T00:00:00"/>
        <d v="2024-02-17T00:00:00"/>
        <d v="2023-05-18T00:00:00"/>
        <d v="2023-07-07T00:00:00"/>
        <d v="2023-01-31T00:00:00"/>
        <d v="2023-04-17T00:00:00"/>
        <d v="2023-09-01T00:00:00"/>
        <d v="2023-06-26T00:00:00"/>
        <d v="2023-08-05T00:00:00"/>
        <d v="2023-11-26T00:00:00"/>
        <d v="2023-05-16T00:00:00"/>
        <d v="2023-05-23T00:00:00"/>
        <d v="2023-05-29T00:00:00"/>
        <d v="2023-07-26T00:00:00"/>
        <d v="2023-12-23T00:00:00"/>
        <d v="2023-10-02T00:00:00"/>
        <d v="2023-10-09T00:00:00"/>
        <d v="2023-05-26T00:00:00"/>
        <d v="2023-04-04T00:00:00"/>
        <d v="2023-09-18T00:00:00"/>
        <d v="2022-12-25T00:00:00"/>
        <d v="2024-02-14T00:00:00"/>
        <d v="2023-10-30T00:00:00"/>
        <d v="2023-04-16T00:00:00"/>
        <d v="2023-08-28T00:00:00"/>
        <d v="2022-12-24T00:00:00"/>
        <d v="2023-03-17T00:00:00"/>
        <d v="2023-04-29T00:00:00"/>
        <d v="2023-04-10T00:00:00"/>
        <d v="2024-02-06T00:00:00"/>
        <d v="2023-06-27T00:00:00"/>
        <d v="2023-08-18T00:00:00"/>
        <d v="2023-04-12T00:00:00"/>
        <d v="2023-05-30T00:00:00"/>
        <d v="2023-03-12T00:00:00"/>
        <d v="2023-04-20T00:00:00"/>
        <d v="2022-12-30T00:00:00"/>
        <d v="2023-03-20T00:00:00"/>
        <d v="2023-05-01T00:00:00"/>
        <d v="2023-06-18T00:00:00"/>
        <d v="2023-02-25T00:00:00"/>
        <d v="2023-05-22T00:00:00"/>
        <d v="2023-05-27T00:00:00"/>
        <d v="2023-05-09T00:00:00"/>
        <d v="2023-03-10T00:00:00"/>
        <d v="2023-05-19T00:00:00"/>
        <d v="2023-10-17T00:00:00"/>
        <d v="2024-04-06T00:00:00"/>
        <d v="2023-01-18T00:00:00"/>
        <d v="2023-06-25T00:00:00"/>
        <d v="2023-03-28T00:00:00"/>
        <d v="2024-05-14T00:00:00"/>
        <d v="2023-05-31T00:00:00"/>
        <d v="2024-03-08T00:00:00"/>
        <d v="2023-03-13T00:00:00"/>
        <d v="2023-04-14T00:00:00"/>
        <d v="2024-04-14T00:00:00"/>
        <d v="2023-02-14T00:00:00"/>
        <d v="2024-10-27T00:00:00"/>
        <d v="2023-01-26T00:00:00"/>
        <d v="2023-04-19T00:00:00"/>
        <d v="2023-07-09T00:00:00"/>
        <d v="2023-01-16T00:00:00"/>
        <d v="2023-04-15T00:00:00"/>
        <d v="2024-03-25T00:00:00"/>
        <d v="2023-07-11T00:00:00"/>
        <d v="2023-04-21T00:00:00"/>
        <d v="2024-04-26T00:00:00"/>
        <d v="2023-03-19T00:00:00"/>
        <d v="2024-02-21T00:00:00"/>
        <d v="2023-12-11T00:00:00"/>
        <d v="2023-08-09T00:00:00"/>
        <d v="2022-12-31T00:00:00"/>
        <d v="2023-09-28T00:00:00"/>
        <d v="2023-07-29T00:00:00"/>
        <d v="2023-01-24T00:00:00"/>
        <d v="2024-03-22T00:00:00"/>
        <d v="2023-08-27T00:00:00"/>
        <d v="2023-03-05T00:00:00"/>
        <d v="2023-01-25T00:00:00"/>
        <d v="2023-04-26T00:00:00"/>
        <d v="2023-04-02T00:00:00"/>
        <d v="2022-12-20T00:00:00"/>
        <d v="2023-06-22T00:00:00"/>
        <d v="2023-03-27T00:00:00"/>
        <d v="2024-03-31T00:00:00"/>
        <d v="2023-07-27T00:00:00"/>
        <d v="2024-02-11T00:00:00"/>
        <d v="2023-02-20T00:00:00"/>
        <d v="2024-05-06T00:00:00"/>
        <d v="2023-02-13T00:00:00"/>
        <d v="2024-02-01T00:00:00"/>
        <d v="2023-04-24T00:00:00"/>
        <d v="2022-12-21T00:00:00"/>
        <d v="2023-02-15T00:00:00"/>
        <d v="2024-07-27T00:00:00"/>
        <d v="2023-06-15T00:00:00"/>
        <d v="2023-06-23T00:00:00"/>
        <d v="2023-01-09T00:00:00"/>
        <d v="2023-02-16T00:00:00"/>
        <d v="2023-10-06T00:00:00"/>
        <d v="2023-09-20T00:00:00"/>
        <d v="2023-03-21T00:00:00"/>
        <d v="2023-07-31T00:00:00"/>
        <d v="2023-03-18T00:00:00"/>
        <d v="2023-03-29T00:00:00"/>
        <d v="2022-12-26T00:00:00"/>
        <d v="2023-02-26T00:00:00"/>
        <d v="2023-08-13T00:00:00"/>
        <d v="2023-12-04T00:00:00"/>
        <d v="2023-03-06T00:00:00"/>
        <d v="2023-06-16T00:00:00"/>
        <d v="2023-01-19T00:00:00"/>
        <d v="2022-12-27T00:00:00"/>
        <d v="2023-01-13T00:00:00"/>
        <d v="2024-01-27T00:00:00"/>
        <d v="2023-08-20T00:00:00"/>
        <d v="2023-03-07T00:00:00"/>
        <d v="2024-01-04T00:00:00"/>
        <d v="2023-11-25T00:00:00"/>
        <d v="2024-04-28T00:00:00"/>
        <d v="2023-01-29T00:00:00"/>
        <d v="2023-02-08T00:00:00"/>
        <d v="2023-06-14T00:00:00"/>
        <d v="2024-01-13T00:00:00"/>
        <d v="2023-06-19T00:00:00"/>
        <d v="2023-07-22T00:00:00"/>
        <d v="2024-05-04T00:00:00"/>
        <d v="2023-06-04T00:00:00"/>
        <d v="2023-09-02T00:00:00"/>
        <d v="2023-01-30T00:00:00"/>
        <d v="2023-01-23T00:00:00"/>
        <d v="2023-10-15T00:00:00"/>
        <d v="2023-05-25T00:00:00"/>
        <d v="2024-05-05T00:00:00"/>
        <d v="2023-04-11T00:00:00"/>
        <d v="2023-08-29T00:00:00"/>
        <d v="2023-04-25T00:00:00"/>
        <d v="2023-12-01T00:00:00"/>
        <d v="2023-02-03T00:00:00"/>
        <d v="2023-02-18T00:00:00"/>
        <d v="2024-02-19T00:00:00"/>
        <d v="2023-04-03T00:00:00"/>
        <d v="2023-05-04T00:00:00"/>
        <d v="2023-10-26T00:00:00"/>
        <d v="2023-02-23T00:00:00"/>
        <d v="2023-09-11T00:00:00"/>
        <d v="2023-08-02T00:00:00"/>
        <d v="2023-11-29T00:00:00"/>
        <d v="2023-07-18T00:00:00"/>
        <d v="2023-03-25T00:00:00"/>
        <d v="2023-08-31T00:00:00"/>
        <d v="2024-04-19T00:00:00"/>
        <d v="2023-01-05T00:00:00"/>
        <d v="2023-01-28T00:00:00"/>
        <d v="2023-01-01T00:00:00"/>
        <d v="2023-04-22T00:00:00"/>
        <d v="2023-02-01T00:00:00"/>
        <d v="2024-02-09T00:00:00"/>
        <d v="2023-07-25T00:00:00"/>
        <d v="2023-06-21T00:00:00"/>
        <d v="2022-12-23T00:00:00"/>
        <d v="2024-06-10T00:00:00"/>
        <d v="2023-04-28T00:00:00"/>
        <d v="2023-09-19T00:00:00"/>
        <d v="2023-05-15T00:00:00"/>
        <d v="2023-08-01T00:00:00"/>
        <d v="2024-01-18T00:00:00"/>
        <d v="2023-12-30T00:00:00"/>
        <d v="2023-10-01T00:00:00"/>
        <d v="2024-04-22T00:00:00"/>
        <d v="2023-08-08T00:00:00"/>
        <d v="2024-12-03T00:00:00" u="1"/>
        <d v="2024-12-16T00:00:00" u="1"/>
        <d v="2024-10-05T00:00:00" u="1"/>
        <d v="2024-10-02T00:00:00" u="1"/>
        <d v="2024-12-17T00:00:00" u="1"/>
        <d v="2024-09-28T00:00:00" u="1"/>
        <d v="2024-08-14T00:00:00" u="1"/>
        <d v="2024-08-23T00:00:00" u="1"/>
        <d v="2024-10-16T00:00:00" u="1"/>
        <d v="2024-08-28T00:00:00" u="1"/>
        <d v="2024-10-06T00:00:00" u="1"/>
        <d v="2024-09-25T00:00:00" u="1"/>
        <d v="2024-12-14T00:00:00" u="1"/>
        <d v="2024-12-04T00:00:00" u="1"/>
        <d v="2024-06-05T00:00:00" u="1"/>
        <d v="2024-12-18T00:00:00" u="1"/>
        <d v="2024-07-01T00:00:00" u="1"/>
        <d v="2024-09-07T00:00:00" u="1"/>
        <d v="2024-05-23T00:00:00" u="1"/>
        <d v="2024-10-29T00:00:00" u="1"/>
        <d v="2024-11-03T00:00:00" u="1"/>
        <d v="2024-06-28T00:00:00" u="1"/>
        <d v="2024-11-11T00:00:00" u="1"/>
        <d v="2024-04-29T00:00:00" u="1"/>
        <d v="2024-09-08T00:00:00" u="1"/>
        <d v="2024-09-11T00:00:00" u="1"/>
      </sharedItems>
      <fieldGroup par="43"/>
    </cacheField>
    <cacheField name="/1" numFmtId="0">
      <sharedItems containsString="0" containsBlank="1" containsNumber="1" containsInteger="1" minValue="2" maxValue="3"/>
    </cacheField>
    <cacheField name="/2" numFmtId="0">
      <sharedItems containsString="0" containsBlank="1" containsNumber="1" containsInteger="1" minValue="5" maxValue="6"/>
    </cacheField>
    <cacheField name="Day" numFmtId="0">
      <sharedItems containsBlank="1"/>
    </cacheField>
    <cacheField name="Month " numFmtId="0">
      <sharedItems containsBlank="1"/>
    </cacheField>
    <cacheField name="Year" numFmtId="0">
      <sharedItems containsBlank="1"/>
    </cacheField>
    <cacheField name="Last_Login" numFmtId="0">
      <sharedItems containsDate="1" containsMixedTypes="1" minDate="2024-01-12T00:00:00" maxDate="2024-12-13T00:00:00"/>
    </cacheField>
    <cacheField name="Last_Login Proper" numFmtId="14">
      <sharedItems containsSemiMixedTypes="0" containsNonDate="0" containsDate="1" containsString="0" minDate="2024-01-12T00:00:00" maxDate="2024-12-19T00:00:00"/>
    </cacheField>
    <cacheField name="/12" numFmtId="0">
      <sharedItems containsString="0" containsBlank="1" containsNumber="1" containsInteger="1" minValue="3" maxValue="3"/>
    </cacheField>
    <cacheField name="/22" numFmtId="0">
      <sharedItems containsString="0" containsBlank="1" containsNumber="1" containsInteger="1" minValue="6" maxValue="6"/>
    </cacheField>
    <cacheField name="Day2" numFmtId="0">
      <sharedItems containsBlank="1"/>
    </cacheField>
    <cacheField name="Month 2" numFmtId="0">
      <sharedItems containsBlank="1"/>
    </cacheField>
    <cacheField name="Year2" numFmtId="0">
      <sharedItems containsBlank="1"/>
    </cacheField>
    <cacheField name="Membership Duration (Weeks)" numFmtId="2">
      <sharedItems containsSemiMixedTypes="0" containsString="0" containsNumber="1" minValue="0" maxValue="103.71428571428571"/>
    </cacheField>
    <cacheField name="Estimated Sessions (Assuming daily session as 2 hours)" numFmtId="0">
      <sharedItems containsSemiMixedTypes="0" containsString="0" containsNumber="1" minValue="5" maxValue="250"/>
    </cacheField>
    <cacheField name="Average Login Frequency Per Week" numFmtId="166">
      <sharedItems containsSemiMixedTypes="0" containsString="0" containsNumber="1" minValue="0" maxValue="843.5"/>
    </cacheField>
    <cacheField name="Monthly_Price" numFmtId="164">
      <sharedItems containsSemiMixedTypes="0" containsString="0" containsNumber="1" minValue="7.99" maxValue="15.99" count="3">
        <n v="15.99"/>
        <n v="7.99"/>
        <n v="11.99"/>
      </sharedItems>
    </cacheField>
    <cacheField name="Subscription Plans" numFmtId="0">
      <sharedItems count="6">
        <s v="Premium Plus"/>
        <s v="Standard"/>
        <s v="Premium"/>
        <s v="Gold" u="1"/>
        <s v="Silver" u="1"/>
        <s v="Bronze" u="1"/>
      </sharedItems>
    </cacheField>
    <cacheField name="Watch_Hours" numFmtId="1">
      <sharedItems containsSemiMixedTypes="0" containsString="0" containsNumber="1" containsInteger="1" minValue="10" maxValue="500"/>
    </cacheField>
    <cacheField name="Favorite_Genre" numFmtId="0">
      <sharedItems count="7">
        <s v="Comedy"/>
        <s v="Romance"/>
        <s v="Documentary"/>
        <s v="Horror"/>
        <s v="Drama"/>
        <s v="Action"/>
        <s v="Sci-Fi"/>
      </sharedItems>
    </cacheField>
    <cacheField name="Active_Devices" numFmtId="1">
      <sharedItems containsSemiMixedTypes="0" containsString="0" containsNumber="1" containsInteger="1" minValue="1" maxValue="5" count="5">
        <n v="1"/>
        <n v="3"/>
        <n v="2"/>
        <n v="4"/>
        <n v="5"/>
      </sharedItems>
    </cacheField>
    <cacheField name="Profile_Count" numFmtId="1">
      <sharedItems containsSemiMixedTypes="0" containsString="0" containsNumber="1" containsInteger="1" minValue="1" maxValue="6"/>
    </cacheField>
    <cacheField name="Parental_Controls" numFmtId="0">
      <sharedItems/>
    </cacheField>
    <cacheField name="Total_Movies_Watched" numFmtId="1">
      <sharedItems containsSemiMixedTypes="0" containsString="0" containsNumber="1" containsInteger="1" minValue="12" maxValue="1000"/>
    </cacheField>
    <cacheField name="Total_Series_Watched" numFmtId="1">
      <sharedItems containsSemiMixedTypes="0" containsString="0" containsNumber="1" containsInteger="1" minValue="1" maxValue="200"/>
    </cacheField>
    <cacheField name="Total_Content_Watched" numFmtId="1">
      <sharedItems containsSemiMixedTypes="0" containsString="0" containsNumber="1" containsInteger="1" minValue="21" maxValue="1189"/>
    </cacheField>
    <cacheField name="Country" numFmtId="0">
      <sharedItems count="7">
        <s v="India"/>
        <s v="Germany"/>
        <s v="France"/>
        <s v="USA"/>
        <s v="UK"/>
        <s v="Australia"/>
        <s v="Canada"/>
      </sharedItems>
    </cacheField>
    <cacheField name="Payment_Method" numFmtId="0">
      <sharedItems count="4">
        <s v="Credit Card"/>
        <s v="Debit Card"/>
        <s v="PayPal"/>
        <s v="Cryptocurrency"/>
      </sharedItems>
    </cacheField>
    <cacheField name="Language_Preference" numFmtId="0">
      <sharedItems count="6">
        <s v="Hindi"/>
        <s v="Mandarin"/>
        <s v="French"/>
        <s v="Spanish"/>
        <s v="English"/>
        <s v="German"/>
      </sharedItems>
    </cacheField>
    <cacheField name="Recommended_Content_Count" numFmtId="1">
      <sharedItems containsSemiMixedTypes="0" containsString="0" containsNumber="1" containsInteger="1" minValue="0" maxValue="100"/>
    </cacheField>
    <cacheField name="Average_Rating_Given" numFmtId="2">
      <sharedItems containsSemiMixedTypes="0" containsString="0" containsNumber="1" minValue="3" maxValue="5"/>
    </cacheField>
    <cacheField name="Has_Downloaded_Content" numFmtId="0">
      <sharedItems count="2">
        <b v="0"/>
        <b v="1"/>
      </sharedItems>
    </cacheField>
    <cacheField name="Membership_Status" numFmtId="0">
      <sharedItems count="1">
        <s v="Active"/>
      </sharedItems>
    </cacheField>
    <cacheField name="Loyalty_Points" numFmtId="1">
      <sharedItems containsSemiMixedTypes="0" containsString="0" containsNumber="1" containsInteger="1" minValue="3" maxValue="4990"/>
    </cacheField>
    <cacheField name="Loyalty Point Band" numFmtId="1">
      <sharedItems count="9">
        <s v="Platinum"/>
        <s v="Silver"/>
        <s v="Diamond"/>
        <s v="Gold"/>
        <s v="Bronze"/>
        <s v="Very High" u="1"/>
        <s v="High" u="1"/>
        <s v="Medium" u="1"/>
        <s v="Low" u="1"/>
      </sharedItems>
    </cacheField>
    <cacheField name="First_Device_Used" numFmtId="0">
      <sharedItems count="5">
        <s v="Laptop"/>
        <s v="Smartphone"/>
        <s v="Desktop"/>
        <s v="Tablet"/>
        <s v="Smart TV"/>
      </sharedItems>
    </cacheField>
    <cacheField name="Age_Group" numFmtId="0">
      <sharedItems count="5">
        <s v="25-34"/>
        <s v="45-54"/>
        <s v="35-44"/>
        <s v="55+"/>
        <s v="18-24"/>
      </sharedItems>
    </cacheField>
    <cacheField name="Primary_Watch_Time" numFmtId="0">
      <sharedItems count="4">
        <s v="Late Night"/>
        <s v="Afternoon"/>
        <s v="Morning"/>
        <s v="Evening"/>
      </sharedItems>
    </cacheField>
    <cacheField name="Months (Join_Date_Proper)" numFmtId="0" databaseField="0">
      <fieldGroup base="3">
        <rangePr groupBy="months" startDate="2022-12-19T00:00:00" endDate="2024-12-10T00:00:00"/>
        <groupItems count="14">
          <s v="&lt;19-12-2022"/>
          <s v="Jan"/>
          <s v="Feb"/>
          <s v="Mar"/>
          <s v="Apr"/>
          <s v="May"/>
          <s v="Jun"/>
          <s v="Jul"/>
          <s v="Aug"/>
          <s v="Sep"/>
          <s v="Oct"/>
          <s v="Nov"/>
          <s v="Dec"/>
          <s v="&gt;10-12-2024"/>
        </groupItems>
      </fieldGroup>
    </cacheField>
    <cacheField name="Quarters (Join_Date_Proper)" numFmtId="0" databaseField="0">
      <fieldGroup base="3">
        <rangePr groupBy="quarters" startDate="2022-12-19T00:00:00" endDate="2024-12-10T00:00:00"/>
        <groupItems count="6">
          <s v="&lt;19-12-2022"/>
          <s v="Qtr1"/>
          <s v="Qtr2"/>
          <s v="Qtr3"/>
          <s v="Qtr4"/>
          <s v="&gt;10-12-2024"/>
        </groupItems>
      </fieldGroup>
    </cacheField>
    <cacheField name="Years (Join_Date_Proper)" numFmtId="0" databaseField="0">
      <fieldGroup base="3">
        <rangePr groupBy="years" startDate="2022-12-19T00:00:00" endDate="2024-12-10T00:00:00"/>
        <groupItems count="5">
          <s v="&lt;19-12-2022"/>
          <s v="2022"/>
          <s v="2023"/>
          <s v="2024"/>
          <s v="&gt;10-12-2024"/>
        </groupItems>
      </fieldGroup>
    </cacheField>
  </cacheFields>
  <extLst>
    <ext xmlns:x14="http://schemas.microsoft.com/office/spreadsheetml/2009/9/main" uri="{725AE2AE-9491-48be-B2B4-4EB974FC3084}">
      <x14:pivotCacheDefinition pivotCacheId="12221441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4115"/>
    <s v="Shawna"/>
    <s v="11/24/2024"/>
    <x v="0"/>
    <n v="3"/>
    <n v="6"/>
    <s v="24"/>
    <s v="11"/>
    <s v="2024"/>
    <s v="11/24/2024"/>
    <d v="2024-11-24T00:00:00"/>
    <n v="3"/>
    <n v="6"/>
    <s v="24"/>
    <s v="11"/>
    <s v="2024"/>
    <n v="0"/>
    <n v="79"/>
    <n v="0"/>
    <x v="0"/>
    <x v="0"/>
    <n v="158"/>
    <x v="0"/>
    <x v="0"/>
    <n v="5"/>
    <b v="1"/>
    <n v="603"/>
    <n v="72"/>
    <n v="675"/>
    <x v="0"/>
    <x v="0"/>
    <x v="0"/>
    <n v="88"/>
    <n v="3.3"/>
    <x v="0"/>
    <x v="0"/>
    <n v="3508"/>
    <x v="0"/>
    <x v="0"/>
    <x v="0"/>
    <x v="0"/>
  </r>
  <r>
    <n v="4479"/>
    <s v="Amber"/>
    <d v="2024-06-11T00:00:00"/>
    <x v="1"/>
    <m/>
    <m/>
    <m/>
    <m/>
    <m/>
    <d v="2024-06-12T00:00:00"/>
    <d v="2024-06-12T00:00:00"/>
    <m/>
    <m/>
    <m/>
    <m/>
    <m/>
    <n v="0.14285714285714285"/>
    <n v="120.5"/>
    <n v="843.5"/>
    <x v="0"/>
    <x v="0"/>
    <n v="241"/>
    <x v="1"/>
    <x v="1"/>
    <n v="2"/>
    <b v="1"/>
    <n v="549"/>
    <n v="158"/>
    <n v="707"/>
    <x v="0"/>
    <x v="1"/>
    <x v="1"/>
    <n v="96"/>
    <n v="3.1"/>
    <x v="1"/>
    <x v="0"/>
    <n v="1986"/>
    <x v="1"/>
    <x v="1"/>
    <x v="1"/>
    <x v="1"/>
  </r>
  <r>
    <n v="5866"/>
    <s v="Nicholas"/>
    <d v="2024-01-06T00:00:00"/>
    <x v="0"/>
    <m/>
    <m/>
    <m/>
    <m/>
    <m/>
    <s v="11/26/2024"/>
    <d v="2024-11-26T00:00:00"/>
    <n v="3"/>
    <n v="6"/>
    <s v="26"/>
    <s v="11"/>
    <s v="2024"/>
    <n v="0.2857142857142857"/>
    <n v="190"/>
    <n v="665"/>
    <x v="1"/>
    <x v="1"/>
    <n v="380"/>
    <x v="2"/>
    <x v="2"/>
    <n v="3"/>
    <b v="0"/>
    <n v="76"/>
    <n v="25"/>
    <n v="101"/>
    <x v="1"/>
    <x v="2"/>
    <x v="0"/>
    <n v="95"/>
    <n v="4.2"/>
    <x v="1"/>
    <x v="0"/>
    <n v="1938"/>
    <x v="1"/>
    <x v="2"/>
    <x v="2"/>
    <x v="0"/>
  </r>
  <r>
    <n v="4239"/>
    <s v="Christopher"/>
    <s v="11/18/2024"/>
    <x v="2"/>
    <n v="3"/>
    <n v="6"/>
    <s v="18"/>
    <s v="11"/>
    <s v="2024"/>
    <s v="11/23/2024"/>
    <d v="2024-11-23T00:00:00"/>
    <n v="3"/>
    <n v="6"/>
    <s v="23"/>
    <s v="11"/>
    <s v="2024"/>
    <n v="0.7142857142857143"/>
    <n v="235"/>
    <n v="329"/>
    <x v="1"/>
    <x v="1"/>
    <n v="470"/>
    <x v="0"/>
    <x v="2"/>
    <n v="3"/>
    <b v="0"/>
    <n v="89"/>
    <n v="135"/>
    <n v="224"/>
    <x v="0"/>
    <x v="1"/>
    <x v="1"/>
    <n v="45"/>
    <n v="4.5"/>
    <x v="0"/>
    <x v="0"/>
    <n v="4236"/>
    <x v="2"/>
    <x v="3"/>
    <x v="3"/>
    <x v="0"/>
  </r>
  <r>
    <n v="1851"/>
    <s v="Jennifer"/>
    <d v="2023-03-10T00:00:00"/>
    <x v="3"/>
    <m/>
    <m/>
    <m/>
    <m/>
    <m/>
    <d v="2024-11-12T00:00:00"/>
    <d v="2024-11-16T00:00:00"/>
    <m/>
    <m/>
    <m/>
    <m/>
    <m/>
    <n v="0.5714285714285714"/>
    <n v="172"/>
    <n v="301"/>
    <x v="2"/>
    <x v="2"/>
    <n v="344"/>
    <x v="3"/>
    <x v="1"/>
    <n v="1"/>
    <b v="0"/>
    <n v="456"/>
    <n v="196"/>
    <n v="652"/>
    <x v="2"/>
    <x v="0"/>
    <x v="1"/>
    <n v="83"/>
    <n v="5"/>
    <x v="0"/>
    <x v="0"/>
    <n v="3599"/>
    <x v="0"/>
    <x v="3"/>
    <x v="3"/>
    <x v="0"/>
  </r>
  <r>
    <n v="3603"/>
    <s v="Sylvia"/>
    <d v="2023-04-04T00:00:00"/>
    <x v="4"/>
    <m/>
    <m/>
    <m/>
    <m/>
    <m/>
    <s v="11/20/2024"/>
    <d v="2024-11-20T00:00:00"/>
    <n v="3"/>
    <n v="6"/>
    <s v="20"/>
    <s v="11"/>
    <s v="2024"/>
    <n v="0.42857142857142855"/>
    <n v="108"/>
    <n v="252"/>
    <x v="1"/>
    <x v="1"/>
    <n v="216"/>
    <x v="2"/>
    <x v="3"/>
    <n v="3"/>
    <b v="1"/>
    <n v="923"/>
    <n v="143"/>
    <n v="1066"/>
    <x v="3"/>
    <x v="0"/>
    <x v="1"/>
    <n v="20"/>
    <n v="3.4"/>
    <x v="0"/>
    <x v="0"/>
    <n v="4435"/>
    <x v="2"/>
    <x v="3"/>
    <x v="4"/>
    <x v="2"/>
  </r>
  <r>
    <n v="9239"/>
    <s v="Daniel"/>
    <s v="11/25/2024"/>
    <x v="5"/>
    <n v="3"/>
    <n v="6"/>
    <s v="25"/>
    <s v="11"/>
    <s v="2024"/>
    <s v="11/21/2024"/>
    <d v="2024-11-25T00:00:00"/>
    <n v="3"/>
    <n v="6"/>
    <s v="21"/>
    <s v="11"/>
    <s v="2024"/>
    <n v="0.5714285714285714"/>
    <n v="137"/>
    <n v="239.75"/>
    <x v="0"/>
    <x v="0"/>
    <n v="274"/>
    <x v="4"/>
    <x v="4"/>
    <n v="6"/>
    <b v="0"/>
    <n v="732"/>
    <n v="105"/>
    <n v="837"/>
    <x v="4"/>
    <x v="2"/>
    <x v="0"/>
    <n v="36"/>
    <n v="4.0999999999999996"/>
    <x v="1"/>
    <x v="0"/>
    <n v="4194"/>
    <x v="2"/>
    <x v="2"/>
    <x v="1"/>
    <x v="2"/>
  </r>
  <r>
    <n v="5825"/>
    <s v="Michele"/>
    <d v="2024-12-02T00:00:00"/>
    <x v="6"/>
    <m/>
    <m/>
    <m/>
    <m/>
    <m/>
    <s v="12/13/2024"/>
    <d v="2024-12-13T00:00:00"/>
    <n v="3"/>
    <n v="6"/>
    <s v="13"/>
    <s v="12"/>
    <s v="2024"/>
    <n v="1.5714285714285714"/>
    <n v="250"/>
    <n v="159.09090909090909"/>
    <x v="1"/>
    <x v="1"/>
    <n v="500"/>
    <x v="4"/>
    <x v="4"/>
    <n v="4"/>
    <b v="1"/>
    <n v="568"/>
    <n v="151"/>
    <n v="719"/>
    <x v="1"/>
    <x v="3"/>
    <x v="2"/>
    <n v="11"/>
    <n v="3.6"/>
    <x v="0"/>
    <x v="0"/>
    <n v="2731"/>
    <x v="3"/>
    <x v="3"/>
    <x v="0"/>
    <x v="2"/>
  </r>
  <r>
    <n v="5253"/>
    <s v="Debra"/>
    <d v="2023-07-12T00:00:00"/>
    <x v="7"/>
    <m/>
    <m/>
    <m/>
    <m/>
    <m/>
    <s v="11/24/2024"/>
    <d v="2024-11-24T00:00:00"/>
    <n v="3"/>
    <n v="6"/>
    <s v="24"/>
    <s v="11"/>
    <s v="2024"/>
    <n v="1.5714285714285714"/>
    <n v="218"/>
    <n v="138.72727272727272"/>
    <x v="2"/>
    <x v="2"/>
    <n v="436"/>
    <x v="0"/>
    <x v="4"/>
    <n v="5"/>
    <b v="1"/>
    <n v="228"/>
    <n v="110"/>
    <n v="338"/>
    <x v="5"/>
    <x v="3"/>
    <x v="0"/>
    <n v="78"/>
    <n v="4.5"/>
    <x v="1"/>
    <x v="0"/>
    <n v="1518"/>
    <x v="1"/>
    <x v="4"/>
    <x v="1"/>
    <x v="0"/>
  </r>
  <r>
    <n v="4979"/>
    <s v="Tony"/>
    <s v="11/16/2024"/>
    <x v="8"/>
    <n v="3"/>
    <n v="6"/>
    <s v="16"/>
    <s v="11"/>
    <s v="2024"/>
    <s v="11/24/2024"/>
    <d v="2024-11-24T00:00:00"/>
    <n v="3"/>
    <n v="6"/>
    <s v="24"/>
    <s v="11"/>
    <s v="2024"/>
    <n v="1.1428571428571428"/>
    <n v="156"/>
    <n v="136.5"/>
    <x v="0"/>
    <x v="0"/>
    <n v="312"/>
    <x v="4"/>
    <x v="3"/>
    <n v="4"/>
    <b v="0"/>
    <n v="321"/>
    <n v="19"/>
    <n v="340"/>
    <x v="5"/>
    <x v="2"/>
    <x v="3"/>
    <n v="18"/>
    <n v="4.3"/>
    <x v="1"/>
    <x v="0"/>
    <n v="3980"/>
    <x v="0"/>
    <x v="1"/>
    <x v="0"/>
    <x v="1"/>
  </r>
  <r>
    <n v="6221"/>
    <s v="Jessica"/>
    <s v="11/16/2024"/>
    <x v="8"/>
    <n v="3"/>
    <n v="6"/>
    <s v="16"/>
    <s v="11"/>
    <s v="2024"/>
    <s v="11/25/2024"/>
    <d v="2024-11-25T00:00:00"/>
    <n v="3"/>
    <n v="6"/>
    <s v="25"/>
    <s v="11"/>
    <s v="2024"/>
    <n v="1.2857142857142858"/>
    <n v="153"/>
    <n v="118.99999999999999"/>
    <x v="2"/>
    <x v="2"/>
    <n v="306"/>
    <x v="5"/>
    <x v="4"/>
    <n v="1"/>
    <b v="1"/>
    <n v="513"/>
    <n v="70"/>
    <n v="583"/>
    <x v="3"/>
    <x v="0"/>
    <x v="3"/>
    <n v="86"/>
    <n v="3.7"/>
    <x v="0"/>
    <x v="0"/>
    <n v="1652"/>
    <x v="1"/>
    <x v="1"/>
    <x v="2"/>
    <x v="1"/>
  </r>
  <r>
    <n v="3926"/>
    <s v="Sheri"/>
    <s v="11/20/2024"/>
    <x v="9"/>
    <n v="3"/>
    <n v="6"/>
    <s v="20"/>
    <s v="11"/>
    <s v="2024"/>
    <s v="11/25/2024"/>
    <d v="2024-11-25T00:00:00"/>
    <n v="3"/>
    <n v="6"/>
    <s v="25"/>
    <s v="11"/>
    <s v="2024"/>
    <n v="0.7142857142857143"/>
    <n v="83.5"/>
    <n v="116.89999999999999"/>
    <x v="1"/>
    <x v="1"/>
    <n v="167"/>
    <x v="1"/>
    <x v="1"/>
    <n v="1"/>
    <b v="1"/>
    <n v="466"/>
    <n v="69"/>
    <n v="535"/>
    <x v="2"/>
    <x v="3"/>
    <x v="1"/>
    <n v="86"/>
    <n v="4.3"/>
    <x v="0"/>
    <x v="0"/>
    <n v="3003"/>
    <x v="0"/>
    <x v="4"/>
    <x v="3"/>
    <x v="3"/>
  </r>
  <r>
    <n v="8583"/>
    <s v="Brittany"/>
    <s v="11/16/2024"/>
    <x v="8"/>
    <n v="3"/>
    <n v="6"/>
    <s v="16"/>
    <s v="11"/>
    <s v="2024"/>
    <s v="11/27/2024"/>
    <d v="2024-11-27T00:00:00"/>
    <n v="3"/>
    <n v="6"/>
    <s v="27"/>
    <s v="11"/>
    <s v="2024"/>
    <n v="1.5714285714285714"/>
    <n v="176"/>
    <n v="112"/>
    <x v="0"/>
    <x v="0"/>
    <n v="352"/>
    <x v="6"/>
    <x v="1"/>
    <n v="3"/>
    <b v="0"/>
    <n v="154"/>
    <n v="148"/>
    <n v="302"/>
    <x v="2"/>
    <x v="1"/>
    <x v="4"/>
    <n v="39"/>
    <n v="4.7"/>
    <x v="1"/>
    <x v="0"/>
    <n v="4588"/>
    <x v="2"/>
    <x v="3"/>
    <x v="0"/>
    <x v="0"/>
  </r>
  <r>
    <n v="8528"/>
    <s v="Dawn"/>
    <s v="11/16/2024"/>
    <x v="8"/>
    <n v="3"/>
    <n v="6"/>
    <s v="16"/>
    <s v="11"/>
    <s v="2024"/>
    <s v="11/29/2024"/>
    <d v="2024-11-29T00:00:00"/>
    <n v="3"/>
    <n v="6"/>
    <s v="29"/>
    <s v="11"/>
    <s v="2024"/>
    <n v="1.8571428571428572"/>
    <n v="192"/>
    <n v="103.38461538461539"/>
    <x v="1"/>
    <x v="1"/>
    <n v="384"/>
    <x v="6"/>
    <x v="4"/>
    <n v="1"/>
    <b v="0"/>
    <n v="423"/>
    <n v="110"/>
    <n v="533"/>
    <x v="2"/>
    <x v="0"/>
    <x v="1"/>
    <n v="61"/>
    <n v="4.7"/>
    <x v="1"/>
    <x v="0"/>
    <n v="3648"/>
    <x v="0"/>
    <x v="2"/>
    <x v="3"/>
    <x v="0"/>
  </r>
  <r>
    <n v="3866"/>
    <s v="Catherine"/>
    <d v="2024-01-02T00:00:00"/>
    <x v="8"/>
    <m/>
    <m/>
    <m/>
    <m/>
    <m/>
    <s v="11/28/2024"/>
    <d v="2024-11-28T00:00:00"/>
    <n v="3"/>
    <n v="6"/>
    <s v="28"/>
    <s v="11"/>
    <s v="2024"/>
    <n v="1.7142857142857142"/>
    <n v="164"/>
    <n v="95.666666666666671"/>
    <x v="0"/>
    <x v="0"/>
    <n v="328"/>
    <x v="6"/>
    <x v="2"/>
    <n v="2"/>
    <b v="0"/>
    <n v="268"/>
    <n v="50"/>
    <n v="318"/>
    <x v="1"/>
    <x v="1"/>
    <x v="1"/>
    <n v="3"/>
    <n v="4.4000000000000004"/>
    <x v="1"/>
    <x v="0"/>
    <n v="3015"/>
    <x v="0"/>
    <x v="4"/>
    <x v="2"/>
    <x v="1"/>
  </r>
  <r>
    <n v="1175"/>
    <s v="Todd"/>
    <d v="2024-12-03T00:00:00"/>
    <x v="5"/>
    <m/>
    <m/>
    <m/>
    <m/>
    <m/>
    <s v="11/21/2024"/>
    <d v="2024-12-03T00:00:00"/>
    <n v="3"/>
    <n v="6"/>
    <s v="21"/>
    <s v="11"/>
    <s v="2024"/>
    <n v="1.7142857142857142"/>
    <n v="162.5"/>
    <n v="94.791666666666671"/>
    <x v="0"/>
    <x v="0"/>
    <n v="325"/>
    <x v="0"/>
    <x v="1"/>
    <n v="6"/>
    <b v="1"/>
    <n v="412"/>
    <n v="117"/>
    <n v="529"/>
    <x v="1"/>
    <x v="0"/>
    <x v="0"/>
    <n v="48"/>
    <n v="4"/>
    <x v="1"/>
    <x v="0"/>
    <n v="2050"/>
    <x v="3"/>
    <x v="1"/>
    <x v="0"/>
    <x v="3"/>
  </r>
  <r>
    <n v="7892"/>
    <s v="Nathan"/>
    <d v="2024-02-05T00:00:00"/>
    <x v="10"/>
    <m/>
    <m/>
    <m/>
    <m/>
    <m/>
    <s v="11/25/2024"/>
    <d v="2024-12-16T00:00:00"/>
    <n v="3"/>
    <n v="6"/>
    <s v="25"/>
    <s v="11"/>
    <s v="2024"/>
    <n v="3"/>
    <n v="249.5"/>
    <n v="83.166666666666671"/>
    <x v="1"/>
    <x v="1"/>
    <n v="499"/>
    <x v="1"/>
    <x v="3"/>
    <n v="3"/>
    <b v="0"/>
    <n v="428"/>
    <n v="168"/>
    <n v="596"/>
    <x v="2"/>
    <x v="0"/>
    <x v="2"/>
    <n v="82"/>
    <n v="3.7"/>
    <x v="0"/>
    <x v="0"/>
    <n v="874"/>
    <x v="4"/>
    <x v="3"/>
    <x v="1"/>
    <x v="3"/>
  </r>
  <r>
    <n v="9073"/>
    <s v="Tiffany"/>
    <d v="2023-11-07T00:00:00"/>
    <x v="11"/>
    <m/>
    <m/>
    <m/>
    <m/>
    <m/>
    <d v="2024-09-12T00:00:00"/>
    <d v="2024-09-12T00:00:00"/>
    <m/>
    <m/>
    <m/>
    <m/>
    <m/>
    <n v="2"/>
    <n v="161"/>
    <n v="80.5"/>
    <x v="0"/>
    <x v="0"/>
    <n v="322"/>
    <x v="2"/>
    <x v="1"/>
    <n v="4"/>
    <b v="1"/>
    <n v="424"/>
    <n v="74"/>
    <n v="498"/>
    <x v="5"/>
    <x v="0"/>
    <x v="2"/>
    <n v="3"/>
    <n v="3"/>
    <x v="0"/>
    <x v="0"/>
    <n v="486"/>
    <x v="4"/>
    <x v="1"/>
    <x v="2"/>
    <x v="1"/>
  </r>
  <r>
    <n v="5681"/>
    <s v="Ryan"/>
    <d v="2024-08-05T00:00:00"/>
    <x v="12"/>
    <m/>
    <m/>
    <m/>
    <m/>
    <m/>
    <d v="2024-08-12T00:00:00"/>
    <d v="2024-08-12T00:00:00"/>
    <m/>
    <m/>
    <m/>
    <m/>
    <m/>
    <n v="1"/>
    <n v="79.5"/>
    <n v="79.5"/>
    <x v="2"/>
    <x v="2"/>
    <n v="159"/>
    <x v="1"/>
    <x v="3"/>
    <n v="6"/>
    <b v="1"/>
    <n v="824"/>
    <n v="31"/>
    <n v="855"/>
    <x v="0"/>
    <x v="3"/>
    <x v="4"/>
    <n v="13"/>
    <n v="3.3"/>
    <x v="0"/>
    <x v="0"/>
    <n v="2910"/>
    <x v="3"/>
    <x v="1"/>
    <x v="2"/>
    <x v="2"/>
  </r>
  <r>
    <n v="9866"/>
    <s v="Matthew"/>
    <d v="2024-12-07T00:00:00"/>
    <x v="13"/>
    <m/>
    <m/>
    <m/>
    <m/>
    <m/>
    <s v="12/17/2024"/>
    <d v="2024-12-17T00:00:00"/>
    <n v="3"/>
    <n v="6"/>
    <s v="17"/>
    <s v="12"/>
    <s v="2024"/>
    <n v="1.4285714285714286"/>
    <n v="104"/>
    <n v="72.8"/>
    <x v="2"/>
    <x v="2"/>
    <n v="208"/>
    <x v="4"/>
    <x v="0"/>
    <n v="1"/>
    <b v="0"/>
    <n v="466"/>
    <n v="174"/>
    <n v="640"/>
    <x v="3"/>
    <x v="0"/>
    <x v="4"/>
    <n v="51"/>
    <n v="4"/>
    <x v="1"/>
    <x v="0"/>
    <n v="3817"/>
    <x v="0"/>
    <x v="0"/>
    <x v="4"/>
    <x v="3"/>
  </r>
  <r>
    <n v="5083"/>
    <s v="Lisa"/>
    <s v="11/24/2024"/>
    <x v="14"/>
    <n v="3"/>
    <n v="6"/>
    <s v="24"/>
    <s v="11"/>
    <s v="2024"/>
    <s v="11/23/2024"/>
    <d v="2024-11-24T00:00:00"/>
    <n v="3"/>
    <n v="6"/>
    <s v="23"/>
    <s v="11"/>
    <s v="2024"/>
    <n v="0.14285714285714285"/>
    <n v="9.5"/>
    <n v="66.5"/>
    <x v="0"/>
    <x v="0"/>
    <n v="19"/>
    <x v="1"/>
    <x v="1"/>
    <n v="2"/>
    <b v="1"/>
    <n v="781"/>
    <n v="179"/>
    <n v="960"/>
    <x v="6"/>
    <x v="1"/>
    <x v="5"/>
    <n v="8"/>
    <n v="4.3"/>
    <x v="0"/>
    <x v="0"/>
    <n v="1525"/>
    <x v="1"/>
    <x v="4"/>
    <x v="4"/>
    <x v="3"/>
  </r>
  <r>
    <n v="2697"/>
    <s v="Christine"/>
    <d v="2024-10-05T00:00:00"/>
    <x v="15"/>
    <m/>
    <m/>
    <m/>
    <m/>
    <m/>
    <d v="2024-09-12T00:00:00"/>
    <d v="2024-10-05T00:00:00"/>
    <m/>
    <m/>
    <m/>
    <m/>
    <m/>
    <n v="3.2857142857142856"/>
    <n v="211.5"/>
    <n v="64.369565217391312"/>
    <x v="0"/>
    <x v="0"/>
    <n v="423"/>
    <x v="4"/>
    <x v="3"/>
    <n v="3"/>
    <b v="0"/>
    <n v="648"/>
    <n v="46"/>
    <n v="694"/>
    <x v="3"/>
    <x v="1"/>
    <x v="3"/>
    <n v="0"/>
    <n v="4.5"/>
    <x v="0"/>
    <x v="0"/>
    <n v="3859"/>
    <x v="0"/>
    <x v="0"/>
    <x v="1"/>
    <x v="3"/>
  </r>
  <r>
    <n v="8425"/>
    <s v="Patrick"/>
    <s v="11/14/2024"/>
    <x v="16"/>
    <n v="3"/>
    <n v="6"/>
    <s v="14"/>
    <s v="11"/>
    <s v="2024"/>
    <s v="11/28/2024"/>
    <d v="2024-11-28T00:00:00"/>
    <n v="3"/>
    <n v="6"/>
    <s v="28"/>
    <s v="11"/>
    <s v="2024"/>
    <n v="2"/>
    <n v="118.5"/>
    <n v="59.25"/>
    <x v="1"/>
    <x v="1"/>
    <n v="237"/>
    <x v="0"/>
    <x v="4"/>
    <n v="3"/>
    <b v="1"/>
    <n v="168"/>
    <n v="18"/>
    <n v="186"/>
    <x v="5"/>
    <x v="3"/>
    <x v="1"/>
    <n v="32"/>
    <n v="3.5"/>
    <x v="1"/>
    <x v="0"/>
    <n v="3633"/>
    <x v="0"/>
    <x v="2"/>
    <x v="1"/>
    <x v="1"/>
  </r>
  <r>
    <n v="3622"/>
    <s v="Paul"/>
    <s v="8/16/2024"/>
    <x v="17"/>
    <n v="2"/>
    <n v="5"/>
    <s v="16"/>
    <s v="8"/>
    <s v="2024"/>
    <d v="2024-09-12T00:00:00"/>
    <d v="2024-09-12T00:00:00"/>
    <m/>
    <m/>
    <m/>
    <m/>
    <m/>
    <n v="3.8571428571428572"/>
    <n v="222"/>
    <n v="57.555555555555557"/>
    <x v="1"/>
    <x v="1"/>
    <n v="444"/>
    <x v="4"/>
    <x v="1"/>
    <n v="5"/>
    <b v="0"/>
    <n v="183"/>
    <n v="195"/>
    <n v="378"/>
    <x v="2"/>
    <x v="3"/>
    <x v="1"/>
    <n v="36"/>
    <n v="4.7"/>
    <x v="0"/>
    <x v="0"/>
    <n v="1309"/>
    <x v="1"/>
    <x v="4"/>
    <x v="0"/>
    <x v="1"/>
  </r>
  <r>
    <n v="9861"/>
    <s v="Ashley"/>
    <d v="2023-07-12T00:00:00"/>
    <x v="0"/>
    <m/>
    <m/>
    <m/>
    <m/>
    <m/>
    <s v="12/16/2024"/>
    <d v="2024-12-16T00:00:00"/>
    <n v="3"/>
    <n v="6"/>
    <s v="16"/>
    <s v="12"/>
    <s v="2024"/>
    <n v="3.1428571428571428"/>
    <n v="179.5"/>
    <n v="57.113636363636367"/>
    <x v="0"/>
    <x v="0"/>
    <n v="359"/>
    <x v="0"/>
    <x v="1"/>
    <n v="1"/>
    <b v="0"/>
    <n v="265"/>
    <n v="34"/>
    <n v="299"/>
    <x v="5"/>
    <x v="0"/>
    <x v="4"/>
    <n v="64"/>
    <n v="4.9000000000000004"/>
    <x v="1"/>
    <x v="0"/>
    <n v="3308"/>
    <x v="0"/>
    <x v="3"/>
    <x v="3"/>
    <x v="3"/>
  </r>
  <r>
    <n v="9959"/>
    <s v="Dustin"/>
    <d v="2024-11-09T00:00:00"/>
    <x v="18"/>
    <m/>
    <m/>
    <m/>
    <m/>
    <m/>
    <d v="2024-10-12T00:00:00"/>
    <d v="2024-11-09T00:00:00"/>
    <m/>
    <m/>
    <m/>
    <m/>
    <m/>
    <n v="4"/>
    <n v="227"/>
    <n v="56.75"/>
    <x v="0"/>
    <x v="0"/>
    <n v="454"/>
    <x v="5"/>
    <x v="4"/>
    <n v="6"/>
    <b v="1"/>
    <n v="938"/>
    <n v="75"/>
    <n v="1013"/>
    <x v="1"/>
    <x v="1"/>
    <x v="5"/>
    <n v="51"/>
    <n v="3.1"/>
    <x v="0"/>
    <x v="0"/>
    <n v="1961"/>
    <x v="1"/>
    <x v="4"/>
    <x v="2"/>
    <x v="3"/>
  </r>
  <r>
    <n v="1846"/>
    <s v="Mason"/>
    <s v="6/21/2024"/>
    <x v="19"/>
    <n v="2"/>
    <n v="5"/>
    <s v="21"/>
    <s v="6"/>
    <s v="2024"/>
    <d v="2024-07-12T00:00:00"/>
    <d v="2024-07-12T00:00:00"/>
    <m/>
    <m/>
    <m/>
    <m/>
    <m/>
    <n v="3"/>
    <n v="166"/>
    <n v="55.333333333333336"/>
    <x v="0"/>
    <x v="0"/>
    <n v="332"/>
    <x v="6"/>
    <x v="0"/>
    <n v="6"/>
    <b v="0"/>
    <n v="20"/>
    <n v="128"/>
    <n v="148"/>
    <x v="5"/>
    <x v="0"/>
    <x v="4"/>
    <n v="50"/>
    <n v="5"/>
    <x v="0"/>
    <x v="0"/>
    <n v="4400"/>
    <x v="2"/>
    <x v="1"/>
    <x v="4"/>
    <x v="1"/>
  </r>
  <r>
    <n v="4747"/>
    <s v="John"/>
    <d v="2024-10-02T00:00:00"/>
    <x v="15"/>
    <m/>
    <m/>
    <m/>
    <m/>
    <m/>
    <d v="2024-09-12T00:00:00"/>
    <d v="2024-10-02T00:00:00"/>
    <m/>
    <m/>
    <m/>
    <m/>
    <m/>
    <n v="2.8571428571428572"/>
    <n v="155.5"/>
    <n v="54.424999999999997"/>
    <x v="2"/>
    <x v="2"/>
    <n v="311"/>
    <x v="5"/>
    <x v="4"/>
    <n v="1"/>
    <b v="1"/>
    <n v="430"/>
    <n v="188"/>
    <n v="618"/>
    <x v="4"/>
    <x v="0"/>
    <x v="2"/>
    <n v="78"/>
    <n v="4.4000000000000004"/>
    <x v="1"/>
    <x v="0"/>
    <n v="2288"/>
    <x v="3"/>
    <x v="4"/>
    <x v="1"/>
    <x v="0"/>
  </r>
  <r>
    <n v="9748"/>
    <s v="Sherri"/>
    <d v="2023-12-12T00:00:00"/>
    <x v="20"/>
    <m/>
    <m/>
    <m/>
    <m/>
    <m/>
    <d v="2024-07-12T00:00:00"/>
    <d v="2024-07-30T00:00:00"/>
    <m/>
    <m/>
    <m/>
    <m/>
    <m/>
    <n v="2.5714285714285716"/>
    <n v="132"/>
    <n v="51.333333333333329"/>
    <x v="0"/>
    <x v="0"/>
    <n v="264"/>
    <x v="1"/>
    <x v="2"/>
    <n v="6"/>
    <b v="0"/>
    <n v="474"/>
    <n v="10"/>
    <n v="484"/>
    <x v="3"/>
    <x v="3"/>
    <x v="5"/>
    <n v="18"/>
    <n v="4.7"/>
    <x v="1"/>
    <x v="0"/>
    <n v="4070"/>
    <x v="2"/>
    <x v="1"/>
    <x v="1"/>
    <x v="1"/>
  </r>
  <r>
    <n v="2324"/>
    <s v="Zachary"/>
    <s v="11/24/2024"/>
    <x v="3"/>
    <n v="3"/>
    <n v="6"/>
    <s v="24"/>
    <s v="11"/>
    <s v="2024"/>
    <d v="2024-11-12T00:00:00"/>
    <d v="2024-11-24T00:00:00"/>
    <m/>
    <m/>
    <m/>
    <m/>
    <m/>
    <n v="1.7142857142857142"/>
    <n v="87.5"/>
    <n v="51.041666666666671"/>
    <x v="1"/>
    <x v="1"/>
    <n v="175"/>
    <x v="0"/>
    <x v="4"/>
    <n v="6"/>
    <b v="1"/>
    <n v="606"/>
    <n v="195"/>
    <n v="801"/>
    <x v="3"/>
    <x v="0"/>
    <x v="4"/>
    <n v="95"/>
    <n v="4"/>
    <x v="0"/>
    <x v="0"/>
    <n v="1155"/>
    <x v="1"/>
    <x v="0"/>
    <x v="1"/>
    <x v="1"/>
  </r>
  <r>
    <n v="4103"/>
    <s v="Daniel"/>
    <s v="10/30/2024"/>
    <x v="21"/>
    <n v="3"/>
    <n v="6"/>
    <s v="30"/>
    <s v="10"/>
    <s v="2024"/>
    <s v="11/25/2024"/>
    <d v="2024-11-25T00:00:00"/>
    <n v="3"/>
    <n v="6"/>
    <s v="25"/>
    <s v="11"/>
    <s v="2024"/>
    <n v="3.7142857142857144"/>
    <n v="189.5"/>
    <n v="51.019230769230766"/>
    <x v="2"/>
    <x v="2"/>
    <n v="379"/>
    <x v="3"/>
    <x v="2"/>
    <n v="1"/>
    <b v="1"/>
    <n v="632"/>
    <n v="82"/>
    <n v="714"/>
    <x v="3"/>
    <x v="0"/>
    <x v="3"/>
    <n v="29"/>
    <n v="3.2"/>
    <x v="1"/>
    <x v="0"/>
    <n v="1299"/>
    <x v="1"/>
    <x v="3"/>
    <x v="1"/>
    <x v="1"/>
  </r>
  <r>
    <n v="3781"/>
    <s v="Jasmine"/>
    <s v="12/17/2024"/>
    <x v="22"/>
    <n v="3"/>
    <n v="6"/>
    <s v="17"/>
    <s v="12"/>
    <s v="2024"/>
    <s v="11/29/2024"/>
    <d v="2024-12-17T00:00:00"/>
    <n v="3"/>
    <n v="6"/>
    <s v="29"/>
    <s v="11"/>
    <s v="2024"/>
    <n v="2.5714285714285716"/>
    <n v="124.5"/>
    <n v="48.416666666666664"/>
    <x v="0"/>
    <x v="0"/>
    <n v="249"/>
    <x v="1"/>
    <x v="0"/>
    <n v="4"/>
    <b v="1"/>
    <n v="713"/>
    <n v="125"/>
    <n v="838"/>
    <x v="4"/>
    <x v="2"/>
    <x v="5"/>
    <n v="95"/>
    <n v="4.8"/>
    <x v="0"/>
    <x v="0"/>
    <n v="74"/>
    <x v="4"/>
    <x v="4"/>
    <x v="1"/>
    <x v="2"/>
  </r>
  <r>
    <n v="9664"/>
    <s v="Rick"/>
    <d v="2023-11-07T00:00:00"/>
    <x v="23"/>
    <m/>
    <m/>
    <m/>
    <m/>
    <m/>
    <s v="11/22/2024"/>
    <d v="2024-11-22T00:00:00"/>
    <n v="3"/>
    <n v="6"/>
    <s v="22"/>
    <s v="11"/>
    <s v="2024"/>
    <n v="5"/>
    <n v="231.5"/>
    <n v="46.3"/>
    <x v="2"/>
    <x v="2"/>
    <n v="463"/>
    <x v="0"/>
    <x v="4"/>
    <n v="4"/>
    <b v="0"/>
    <n v="961"/>
    <n v="9"/>
    <n v="970"/>
    <x v="4"/>
    <x v="3"/>
    <x v="3"/>
    <n v="62"/>
    <n v="3.4"/>
    <x v="1"/>
    <x v="0"/>
    <n v="3556"/>
    <x v="0"/>
    <x v="0"/>
    <x v="2"/>
    <x v="2"/>
  </r>
  <r>
    <n v="7175"/>
    <s v="Desiree"/>
    <s v="11/13/2024"/>
    <x v="7"/>
    <n v="3"/>
    <n v="6"/>
    <s v="13"/>
    <s v="11"/>
    <s v="2024"/>
    <s v="12/15/2024"/>
    <d v="2024-12-15T00:00:00"/>
    <n v="3"/>
    <n v="6"/>
    <s v="15"/>
    <s v="12"/>
    <s v="2024"/>
    <n v="4.5714285714285712"/>
    <n v="194"/>
    <n v="42.4375"/>
    <x v="2"/>
    <x v="2"/>
    <n v="388"/>
    <x v="1"/>
    <x v="1"/>
    <n v="6"/>
    <b v="0"/>
    <n v="51"/>
    <n v="27"/>
    <n v="78"/>
    <x v="6"/>
    <x v="1"/>
    <x v="5"/>
    <n v="66"/>
    <n v="3.2"/>
    <x v="1"/>
    <x v="0"/>
    <n v="1216"/>
    <x v="1"/>
    <x v="2"/>
    <x v="1"/>
    <x v="3"/>
  </r>
  <r>
    <n v="3745"/>
    <s v="Angela"/>
    <d v="2024-12-09T00:00:00"/>
    <x v="24"/>
    <m/>
    <m/>
    <m/>
    <m/>
    <m/>
    <s v="12/16/2024"/>
    <d v="2024-12-16T00:00:00"/>
    <n v="3"/>
    <n v="6"/>
    <s v="16"/>
    <s v="12"/>
    <s v="2024"/>
    <n v="1"/>
    <n v="40.5"/>
    <n v="40.5"/>
    <x v="2"/>
    <x v="2"/>
    <n v="81"/>
    <x v="1"/>
    <x v="2"/>
    <n v="4"/>
    <b v="0"/>
    <n v="451"/>
    <n v="49"/>
    <n v="500"/>
    <x v="6"/>
    <x v="1"/>
    <x v="4"/>
    <n v="11"/>
    <n v="4.7"/>
    <x v="1"/>
    <x v="0"/>
    <n v="3282"/>
    <x v="0"/>
    <x v="3"/>
    <x v="1"/>
    <x v="3"/>
  </r>
  <r>
    <n v="8122"/>
    <s v="Alison"/>
    <d v="2024-11-09T00:00:00"/>
    <x v="25"/>
    <m/>
    <m/>
    <m/>
    <m/>
    <m/>
    <s v="11/29/2024"/>
    <d v="2024-11-29T00:00:00"/>
    <n v="3"/>
    <n v="6"/>
    <s v="29"/>
    <s v="11"/>
    <s v="2024"/>
    <n v="5.1428571428571432"/>
    <n v="206.5"/>
    <n v="40.152777777777771"/>
    <x v="0"/>
    <x v="0"/>
    <n v="413"/>
    <x v="6"/>
    <x v="4"/>
    <n v="2"/>
    <b v="0"/>
    <n v="708"/>
    <n v="4"/>
    <n v="712"/>
    <x v="4"/>
    <x v="0"/>
    <x v="2"/>
    <n v="62"/>
    <n v="4.3"/>
    <x v="1"/>
    <x v="0"/>
    <n v="4056"/>
    <x v="2"/>
    <x v="2"/>
    <x v="4"/>
    <x v="0"/>
  </r>
  <r>
    <n v="6722"/>
    <s v="Matthew"/>
    <d v="2023-08-05T00:00:00"/>
    <x v="26"/>
    <m/>
    <m/>
    <m/>
    <m/>
    <m/>
    <s v="11/27/2024"/>
    <d v="2024-11-27T00:00:00"/>
    <n v="3"/>
    <n v="6"/>
    <s v="27"/>
    <s v="11"/>
    <s v="2024"/>
    <n v="5.5714285714285712"/>
    <n v="223.5"/>
    <n v="40.11538461538462"/>
    <x v="0"/>
    <x v="0"/>
    <n v="447"/>
    <x v="0"/>
    <x v="4"/>
    <n v="2"/>
    <b v="0"/>
    <n v="709"/>
    <n v="93"/>
    <n v="802"/>
    <x v="0"/>
    <x v="1"/>
    <x v="5"/>
    <n v="35"/>
    <n v="4.8"/>
    <x v="1"/>
    <x v="0"/>
    <n v="2652"/>
    <x v="3"/>
    <x v="3"/>
    <x v="3"/>
    <x v="3"/>
  </r>
  <r>
    <n v="7551"/>
    <s v="Courtney"/>
    <s v="12/31/2023"/>
    <x v="27"/>
    <n v="3"/>
    <n v="6"/>
    <s v="31"/>
    <s v="12"/>
    <s v="2023"/>
    <d v="2024-02-12T00:00:00"/>
    <d v="2024-02-12T00:00:00"/>
    <m/>
    <m/>
    <m/>
    <m/>
    <m/>
    <n v="6.1428571428571432"/>
    <n v="241.5"/>
    <n v="39.313953488372093"/>
    <x v="0"/>
    <x v="0"/>
    <n v="483"/>
    <x v="4"/>
    <x v="2"/>
    <n v="4"/>
    <b v="0"/>
    <n v="161"/>
    <n v="110"/>
    <n v="271"/>
    <x v="3"/>
    <x v="3"/>
    <x v="2"/>
    <n v="71"/>
    <n v="4.4000000000000004"/>
    <x v="1"/>
    <x v="0"/>
    <n v="3517"/>
    <x v="0"/>
    <x v="0"/>
    <x v="1"/>
    <x v="1"/>
  </r>
  <r>
    <n v="8634"/>
    <s v="Maria"/>
    <d v="2023-02-08T00:00:00"/>
    <x v="16"/>
    <m/>
    <m/>
    <m/>
    <m/>
    <m/>
    <s v="12/13/2024"/>
    <d v="2024-12-13T00:00:00"/>
    <n v="3"/>
    <n v="6"/>
    <s v="13"/>
    <s v="12"/>
    <s v="2024"/>
    <n v="4.1428571428571432"/>
    <n v="160.5"/>
    <n v="38.741379310344826"/>
    <x v="0"/>
    <x v="0"/>
    <n v="321"/>
    <x v="4"/>
    <x v="2"/>
    <n v="2"/>
    <b v="0"/>
    <n v="676"/>
    <n v="81"/>
    <n v="757"/>
    <x v="3"/>
    <x v="3"/>
    <x v="4"/>
    <n v="65"/>
    <n v="4.5999999999999996"/>
    <x v="0"/>
    <x v="0"/>
    <n v="4647"/>
    <x v="2"/>
    <x v="1"/>
    <x v="1"/>
    <x v="1"/>
  </r>
  <r>
    <n v="2040"/>
    <s v="Hayden"/>
    <d v="2024-11-10T00:00:00"/>
    <x v="28"/>
    <m/>
    <m/>
    <m/>
    <m/>
    <m/>
    <s v="11/30/2024"/>
    <d v="2024-11-30T00:00:00"/>
    <n v="3"/>
    <n v="6"/>
    <s v="30"/>
    <s v="11"/>
    <s v="2024"/>
    <n v="2.8571428571428572"/>
    <n v="110.5"/>
    <n v="38.674999999999997"/>
    <x v="1"/>
    <x v="1"/>
    <n v="221"/>
    <x v="3"/>
    <x v="0"/>
    <n v="3"/>
    <b v="1"/>
    <n v="518"/>
    <n v="157"/>
    <n v="675"/>
    <x v="5"/>
    <x v="3"/>
    <x v="4"/>
    <n v="4"/>
    <n v="3.7"/>
    <x v="1"/>
    <x v="0"/>
    <n v="2560"/>
    <x v="3"/>
    <x v="0"/>
    <x v="0"/>
    <x v="0"/>
  </r>
  <r>
    <n v="6593"/>
    <s v="Richard"/>
    <s v="8/13/2024"/>
    <x v="20"/>
    <n v="2"/>
    <n v="5"/>
    <s v="13"/>
    <s v="8"/>
    <s v="2024"/>
    <d v="2024-07-12T00:00:00"/>
    <d v="2024-08-13T00:00:00"/>
    <m/>
    <m/>
    <m/>
    <m/>
    <m/>
    <n v="4.5714285714285712"/>
    <n v="176.5"/>
    <n v="38.609375"/>
    <x v="2"/>
    <x v="2"/>
    <n v="353"/>
    <x v="4"/>
    <x v="1"/>
    <n v="6"/>
    <b v="0"/>
    <n v="637"/>
    <n v="160"/>
    <n v="797"/>
    <x v="4"/>
    <x v="1"/>
    <x v="4"/>
    <n v="67"/>
    <n v="5"/>
    <x v="1"/>
    <x v="0"/>
    <n v="2749"/>
    <x v="3"/>
    <x v="0"/>
    <x v="4"/>
    <x v="2"/>
  </r>
  <r>
    <n v="2214"/>
    <s v="Michelle"/>
    <s v="10/21/2024"/>
    <x v="29"/>
    <n v="3"/>
    <n v="6"/>
    <s v="21"/>
    <s v="10"/>
    <s v="2024"/>
    <s v="11/24/2024"/>
    <d v="2024-11-24T00:00:00"/>
    <n v="3"/>
    <n v="6"/>
    <s v="24"/>
    <s v="11"/>
    <s v="2024"/>
    <n v="4.8571428571428568"/>
    <n v="187.5"/>
    <n v="38.602941176470594"/>
    <x v="1"/>
    <x v="1"/>
    <n v="375"/>
    <x v="1"/>
    <x v="0"/>
    <n v="1"/>
    <b v="1"/>
    <n v="244"/>
    <n v="106"/>
    <n v="350"/>
    <x v="0"/>
    <x v="2"/>
    <x v="2"/>
    <n v="16"/>
    <n v="3.9"/>
    <x v="1"/>
    <x v="0"/>
    <n v="3596"/>
    <x v="0"/>
    <x v="4"/>
    <x v="3"/>
    <x v="3"/>
  </r>
  <r>
    <n v="9734"/>
    <s v="Destiny"/>
    <s v="11/24/2024"/>
    <x v="0"/>
    <n v="3"/>
    <n v="6"/>
    <s v="24"/>
    <s v="11"/>
    <s v="2024"/>
    <s v="12/14/2024"/>
    <d v="2024-12-14T00:00:00"/>
    <n v="3"/>
    <n v="6"/>
    <s v="14"/>
    <s v="12"/>
    <s v="2024"/>
    <n v="2.8571428571428572"/>
    <n v="108.5"/>
    <n v="37.975000000000001"/>
    <x v="0"/>
    <x v="0"/>
    <n v="217"/>
    <x v="5"/>
    <x v="2"/>
    <n v="2"/>
    <b v="1"/>
    <n v="872"/>
    <n v="8"/>
    <n v="880"/>
    <x v="6"/>
    <x v="3"/>
    <x v="2"/>
    <n v="51"/>
    <n v="3.6"/>
    <x v="1"/>
    <x v="0"/>
    <n v="4928"/>
    <x v="2"/>
    <x v="1"/>
    <x v="1"/>
    <x v="0"/>
  </r>
  <r>
    <n v="8190"/>
    <s v="Erica"/>
    <s v="8/29/2024"/>
    <x v="11"/>
    <n v="2"/>
    <n v="5"/>
    <s v="29"/>
    <s v="8"/>
    <s v="2024"/>
    <d v="2024-09-12T00:00:00"/>
    <d v="2024-09-12T00:00:00"/>
    <m/>
    <m/>
    <m/>
    <m/>
    <m/>
    <n v="2"/>
    <n v="74"/>
    <n v="37"/>
    <x v="2"/>
    <x v="2"/>
    <n v="148"/>
    <x v="2"/>
    <x v="3"/>
    <n v="1"/>
    <b v="1"/>
    <n v="409"/>
    <n v="38"/>
    <n v="447"/>
    <x v="2"/>
    <x v="0"/>
    <x v="4"/>
    <n v="37"/>
    <n v="3.1"/>
    <x v="1"/>
    <x v="0"/>
    <n v="544"/>
    <x v="4"/>
    <x v="1"/>
    <x v="4"/>
    <x v="0"/>
  </r>
  <r>
    <n v="8960"/>
    <s v="Jason"/>
    <s v="1/16/2024"/>
    <x v="30"/>
    <n v="2"/>
    <n v="5"/>
    <s v="16"/>
    <s v="1"/>
    <s v="2024"/>
    <d v="2024-02-12T00:00:00"/>
    <d v="2024-02-12T00:00:00"/>
    <m/>
    <m/>
    <m/>
    <m/>
    <m/>
    <n v="3.8571428571428572"/>
    <n v="139"/>
    <n v="36.037037037037038"/>
    <x v="0"/>
    <x v="0"/>
    <n v="278"/>
    <x v="1"/>
    <x v="1"/>
    <n v="2"/>
    <b v="1"/>
    <n v="382"/>
    <n v="25"/>
    <n v="407"/>
    <x v="4"/>
    <x v="2"/>
    <x v="2"/>
    <n v="72"/>
    <n v="4.4000000000000004"/>
    <x v="0"/>
    <x v="0"/>
    <n v="2932"/>
    <x v="3"/>
    <x v="3"/>
    <x v="1"/>
    <x v="2"/>
  </r>
  <r>
    <n v="6705"/>
    <s v="Joshua"/>
    <s v="9/28/2024"/>
    <x v="15"/>
    <n v="2"/>
    <n v="5"/>
    <s v="28"/>
    <s v="9"/>
    <s v="2024"/>
    <d v="2024-09-12T00:00:00"/>
    <d v="2024-09-28T00:00:00"/>
    <m/>
    <m/>
    <m/>
    <m/>
    <m/>
    <n v="2.2857142857142856"/>
    <n v="81.5"/>
    <n v="35.65625"/>
    <x v="1"/>
    <x v="1"/>
    <n v="163"/>
    <x v="1"/>
    <x v="2"/>
    <n v="6"/>
    <b v="1"/>
    <n v="206"/>
    <n v="132"/>
    <n v="338"/>
    <x v="1"/>
    <x v="1"/>
    <x v="0"/>
    <n v="63"/>
    <n v="3.5"/>
    <x v="1"/>
    <x v="0"/>
    <n v="1790"/>
    <x v="1"/>
    <x v="0"/>
    <x v="3"/>
    <x v="3"/>
  </r>
  <r>
    <n v="2723"/>
    <s v="Briana"/>
    <d v="2023-01-09T00:00:00"/>
    <x v="31"/>
    <m/>
    <m/>
    <m/>
    <m/>
    <m/>
    <s v="11/24/2024"/>
    <d v="2024-11-24T00:00:00"/>
    <n v="3"/>
    <n v="6"/>
    <s v="24"/>
    <s v="11"/>
    <s v="2024"/>
    <n v="5.8571428571428568"/>
    <n v="208"/>
    <n v="35.512195121951223"/>
    <x v="0"/>
    <x v="0"/>
    <n v="416"/>
    <x v="5"/>
    <x v="0"/>
    <n v="2"/>
    <b v="1"/>
    <n v="920"/>
    <n v="79"/>
    <n v="999"/>
    <x v="0"/>
    <x v="1"/>
    <x v="2"/>
    <n v="20"/>
    <n v="4.4000000000000004"/>
    <x v="0"/>
    <x v="0"/>
    <n v="3834"/>
    <x v="0"/>
    <x v="2"/>
    <x v="2"/>
    <x v="1"/>
  </r>
  <r>
    <n v="9597"/>
    <s v="Lauren"/>
    <d v="2024-06-12T00:00:00"/>
    <x v="32"/>
    <m/>
    <m/>
    <m/>
    <m/>
    <m/>
    <d v="2024-02-12T00:00:00"/>
    <d v="2024-03-28T00:00:00"/>
    <m/>
    <m/>
    <m/>
    <m/>
    <m/>
    <n v="6.4285714285714288"/>
    <n v="223.5"/>
    <n v="34.766666666666666"/>
    <x v="2"/>
    <x v="2"/>
    <n v="447"/>
    <x v="1"/>
    <x v="4"/>
    <n v="5"/>
    <b v="0"/>
    <n v="73"/>
    <n v="138"/>
    <n v="211"/>
    <x v="1"/>
    <x v="1"/>
    <x v="0"/>
    <n v="84"/>
    <n v="4.0999999999999996"/>
    <x v="0"/>
    <x v="0"/>
    <n v="784"/>
    <x v="4"/>
    <x v="4"/>
    <x v="2"/>
    <x v="1"/>
  </r>
  <r>
    <n v="2995"/>
    <s v="Theodore"/>
    <s v="8/25/2024"/>
    <x v="33"/>
    <n v="2"/>
    <n v="5"/>
    <s v="25"/>
    <s v="8"/>
    <s v="2024"/>
    <d v="2024-10-12T00:00:00"/>
    <d v="2024-10-12T00:00:00"/>
    <m/>
    <m/>
    <m/>
    <m/>
    <m/>
    <n v="6.8571428571428568"/>
    <n v="237.5"/>
    <n v="34.635416666666671"/>
    <x v="1"/>
    <x v="1"/>
    <n v="475"/>
    <x v="3"/>
    <x v="4"/>
    <n v="4"/>
    <b v="1"/>
    <n v="510"/>
    <n v="143"/>
    <n v="653"/>
    <x v="3"/>
    <x v="0"/>
    <x v="4"/>
    <n v="1"/>
    <n v="4.5"/>
    <x v="0"/>
    <x v="0"/>
    <n v="755"/>
    <x v="4"/>
    <x v="1"/>
    <x v="4"/>
    <x v="3"/>
  </r>
  <r>
    <n v="3554"/>
    <s v="Phyllis"/>
    <s v="2/28/2024"/>
    <x v="34"/>
    <n v="2"/>
    <n v="5"/>
    <s v="28"/>
    <s v="2"/>
    <s v="2024"/>
    <d v="2024-04-12T00:00:00"/>
    <d v="2024-04-12T00:00:00"/>
    <m/>
    <m/>
    <m/>
    <m/>
    <m/>
    <n v="6.2857142857142856"/>
    <n v="210"/>
    <n v="33.409090909090907"/>
    <x v="1"/>
    <x v="1"/>
    <n v="420"/>
    <x v="4"/>
    <x v="3"/>
    <n v="1"/>
    <b v="0"/>
    <n v="399"/>
    <n v="45"/>
    <n v="444"/>
    <x v="3"/>
    <x v="1"/>
    <x v="2"/>
    <n v="52"/>
    <n v="4"/>
    <x v="0"/>
    <x v="0"/>
    <n v="4333"/>
    <x v="2"/>
    <x v="1"/>
    <x v="4"/>
    <x v="2"/>
  </r>
  <r>
    <n v="1123"/>
    <s v="Tanya"/>
    <s v="10/25/2024"/>
    <x v="35"/>
    <n v="3"/>
    <n v="6"/>
    <s v="25"/>
    <s v="10"/>
    <s v="2024"/>
    <s v="11/21/2024"/>
    <d v="2024-11-21T00:00:00"/>
    <n v="3"/>
    <n v="6"/>
    <s v="21"/>
    <s v="11"/>
    <s v="2024"/>
    <n v="3.8571428571428572"/>
    <n v="126"/>
    <n v="32.666666666666664"/>
    <x v="1"/>
    <x v="1"/>
    <n v="252"/>
    <x v="5"/>
    <x v="0"/>
    <n v="1"/>
    <b v="1"/>
    <n v="968"/>
    <n v="197"/>
    <n v="1165"/>
    <x v="0"/>
    <x v="1"/>
    <x v="0"/>
    <n v="46"/>
    <n v="4"/>
    <x v="0"/>
    <x v="0"/>
    <n v="3842"/>
    <x v="0"/>
    <x v="2"/>
    <x v="1"/>
    <x v="3"/>
  </r>
  <r>
    <n v="3234"/>
    <s v="Jessica"/>
    <d v="2024-01-01T00:00:00"/>
    <x v="20"/>
    <m/>
    <m/>
    <m/>
    <m/>
    <m/>
    <d v="2024-07-12T00:00:00"/>
    <d v="2024-08-14T00:00:00"/>
    <m/>
    <m/>
    <m/>
    <m/>
    <m/>
    <n v="4.7142857142857144"/>
    <n v="149"/>
    <n v="31.606060606060606"/>
    <x v="2"/>
    <x v="2"/>
    <n v="298"/>
    <x v="3"/>
    <x v="2"/>
    <n v="1"/>
    <b v="0"/>
    <n v="918"/>
    <n v="153"/>
    <n v="1071"/>
    <x v="5"/>
    <x v="2"/>
    <x v="3"/>
    <n v="52"/>
    <n v="4.4000000000000004"/>
    <x v="1"/>
    <x v="0"/>
    <n v="3476"/>
    <x v="0"/>
    <x v="1"/>
    <x v="1"/>
    <x v="3"/>
  </r>
  <r>
    <n v="6684"/>
    <s v="Dennis"/>
    <s v="9/17/2024"/>
    <x v="36"/>
    <n v="2"/>
    <n v="5"/>
    <s v="17"/>
    <s v="9"/>
    <s v="2024"/>
    <d v="2024-11-12T00:00:00"/>
    <d v="2024-11-12T00:00:00"/>
    <m/>
    <m/>
    <m/>
    <m/>
    <m/>
    <n v="8"/>
    <n v="245.5"/>
    <n v="30.6875"/>
    <x v="2"/>
    <x v="2"/>
    <n v="491"/>
    <x v="1"/>
    <x v="0"/>
    <n v="6"/>
    <b v="1"/>
    <n v="434"/>
    <n v="182"/>
    <n v="616"/>
    <x v="1"/>
    <x v="3"/>
    <x v="3"/>
    <n v="24"/>
    <n v="4.0999999999999996"/>
    <x v="0"/>
    <x v="0"/>
    <n v="1357"/>
    <x v="1"/>
    <x v="3"/>
    <x v="2"/>
    <x v="1"/>
  </r>
  <r>
    <n v="4341"/>
    <s v="Marie"/>
    <d v="2023-01-06T00:00:00"/>
    <x v="20"/>
    <m/>
    <m/>
    <m/>
    <m/>
    <m/>
    <d v="2024-07-12T00:00:00"/>
    <d v="2024-08-23T00:00:00"/>
    <m/>
    <m/>
    <m/>
    <m/>
    <m/>
    <n v="6"/>
    <n v="173.5"/>
    <n v="28.916666666666668"/>
    <x v="2"/>
    <x v="2"/>
    <n v="347"/>
    <x v="3"/>
    <x v="3"/>
    <n v="2"/>
    <b v="1"/>
    <n v="546"/>
    <n v="12"/>
    <n v="558"/>
    <x v="5"/>
    <x v="2"/>
    <x v="3"/>
    <n v="31"/>
    <n v="3.1"/>
    <x v="0"/>
    <x v="0"/>
    <n v="2022"/>
    <x v="3"/>
    <x v="2"/>
    <x v="3"/>
    <x v="3"/>
  </r>
  <r>
    <n v="8108"/>
    <s v="Lynn"/>
    <s v="10/20/2024"/>
    <x v="37"/>
    <n v="3"/>
    <n v="6"/>
    <s v="20"/>
    <s v="10"/>
    <s v="2024"/>
    <s v="11/30/2024"/>
    <d v="2024-11-30T00:00:00"/>
    <n v="3"/>
    <n v="6"/>
    <s v="30"/>
    <s v="11"/>
    <s v="2024"/>
    <n v="5.8571428571428568"/>
    <n v="168"/>
    <n v="28.682926829268293"/>
    <x v="2"/>
    <x v="2"/>
    <n v="336"/>
    <x v="0"/>
    <x v="0"/>
    <n v="2"/>
    <b v="0"/>
    <n v="758"/>
    <n v="32"/>
    <n v="790"/>
    <x v="6"/>
    <x v="3"/>
    <x v="5"/>
    <n v="64"/>
    <n v="5"/>
    <x v="0"/>
    <x v="0"/>
    <n v="3663"/>
    <x v="0"/>
    <x v="2"/>
    <x v="1"/>
    <x v="0"/>
  </r>
  <r>
    <n v="9179"/>
    <s v="Kurt"/>
    <d v="2024-11-12T00:00:00"/>
    <x v="3"/>
    <m/>
    <m/>
    <m/>
    <m/>
    <m/>
    <s v="11/27/2024"/>
    <d v="2024-11-27T00:00:00"/>
    <n v="3"/>
    <n v="6"/>
    <s v="27"/>
    <s v="11"/>
    <s v="2024"/>
    <n v="2.1428571428571428"/>
    <n v="60.5"/>
    <n v="28.233333333333334"/>
    <x v="0"/>
    <x v="0"/>
    <n v="121"/>
    <x v="3"/>
    <x v="3"/>
    <n v="5"/>
    <b v="1"/>
    <n v="53"/>
    <n v="77"/>
    <n v="130"/>
    <x v="5"/>
    <x v="2"/>
    <x v="0"/>
    <n v="54"/>
    <n v="3.1"/>
    <x v="1"/>
    <x v="0"/>
    <n v="3913"/>
    <x v="0"/>
    <x v="1"/>
    <x v="2"/>
    <x v="1"/>
  </r>
  <r>
    <n v="2904"/>
    <s v="Troy"/>
    <s v="2/17/2024"/>
    <x v="38"/>
    <n v="2"/>
    <n v="5"/>
    <s v="17"/>
    <s v="2"/>
    <s v="2024"/>
    <d v="2024-01-12T00:00:00"/>
    <d v="2024-02-17T00:00:00"/>
    <m/>
    <m/>
    <m/>
    <m/>
    <m/>
    <n v="5.1428571428571432"/>
    <n v="140"/>
    <n v="27.222222222222221"/>
    <x v="1"/>
    <x v="1"/>
    <n v="280"/>
    <x v="1"/>
    <x v="1"/>
    <n v="1"/>
    <b v="0"/>
    <n v="188"/>
    <n v="103"/>
    <n v="291"/>
    <x v="1"/>
    <x v="3"/>
    <x v="4"/>
    <n v="80"/>
    <n v="4.8"/>
    <x v="0"/>
    <x v="0"/>
    <n v="2346"/>
    <x v="3"/>
    <x v="2"/>
    <x v="2"/>
    <x v="2"/>
  </r>
  <r>
    <n v="4029"/>
    <s v="Cassandra"/>
    <s v="10/15/2024"/>
    <x v="39"/>
    <n v="3"/>
    <n v="6"/>
    <s v="15"/>
    <s v="10"/>
    <s v="2024"/>
    <s v="11/24/2024"/>
    <d v="2024-11-24T00:00:00"/>
    <n v="3"/>
    <n v="6"/>
    <s v="24"/>
    <s v="11"/>
    <s v="2024"/>
    <n v="5.7142857142857144"/>
    <n v="154"/>
    <n v="26.95"/>
    <x v="2"/>
    <x v="2"/>
    <n v="308"/>
    <x v="4"/>
    <x v="2"/>
    <n v="3"/>
    <b v="0"/>
    <n v="392"/>
    <n v="151"/>
    <n v="543"/>
    <x v="6"/>
    <x v="1"/>
    <x v="5"/>
    <n v="27"/>
    <n v="4.2"/>
    <x v="1"/>
    <x v="0"/>
    <n v="1176"/>
    <x v="1"/>
    <x v="0"/>
    <x v="2"/>
    <x v="3"/>
  </r>
  <r>
    <n v="9298"/>
    <s v="Christine"/>
    <d v="2024-02-06T00:00:00"/>
    <x v="40"/>
    <m/>
    <m/>
    <m/>
    <m/>
    <m/>
    <d v="2024-04-12T00:00:00"/>
    <d v="2024-05-18T00:00:00"/>
    <m/>
    <m/>
    <m/>
    <m/>
    <m/>
    <n v="5.1428571428571432"/>
    <n v="138"/>
    <n v="26.833333333333332"/>
    <x v="2"/>
    <x v="2"/>
    <n v="276"/>
    <x v="0"/>
    <x v="4"/>
    <n v="4"/>
    <b v="0"/>
    <n v="389"/>
    <n v="177"/>
    <n v="566"/>
    <x v="2"/>
    <x v="2"/>
    <x v="4"/>
    <n v="19"/>
    <n v="4.3"/>
    <x v="0"/>
    <x v="0"/>
    <n v="1099"/>
    <x v="1"/>
    <x v="0"/>
    <x v="2"/>
    <x v="2"/>
  </r>
  <r>
    <n v="6135"/>
    <s v="Carol"/>
    <d v="2024-10-10T00:00:00"/>
    <x v="41"/>
    <m/>
    <m/>
    <m/>
    <m/>
    <m/>
    <s v="11/21/2024"/>
    <d v="2024-11-21T00:00:00"/>
    <n v="3"/>
    <n v="6"/>
    <s v="21"/>
    <s v="11"/>
    <s v="2024"/>
    <n v="6"/>
    <n v="161"/>
    <n v="26.833333333333332"/>
    <x v="1"/>
    <x v="1"/>
    <n v="322"/>
    <x v="4"/>
    <x v="0"/>
    <n v="5"/>
    <b v="1"/>
    <n v="446"/>
    <n v="114"/>
    <n v="560"/>
    <x v="5"/>
    <x v="0"/>
    <x v="4"/>
    <n v="84"/>
    <n v="4.5"/>
    <x v="1"/>
    <x v="0"/>
    <n v="1539"/>
    <x v="1"/>
    <x v="2"/>
    <x v="2"/>
    <x v="1"/>
  </r>
  <r>
    <n v="4206"/>
    <s v="Kevin"/>
    <d v="2024-04-04T00:00:00"/>
    <x v="42"/>
    <m/>
    <m/>
    <m/>
    <m/>
    <m/>
    <d v="2024-06-12T00:00:00"/>
    <d v="2024-06-12T00:00:00"/>
    <m/>
    <m/>
    <m/>
    <m/>
    <m/>
    <n v="6.8571428571428568"/>
    <n v="177"/>
    <n v="25.8125"/>
    <x v="2"/>
    <x v="2"/>
    <n v="354"/>
    <x v="1"/>
    <x v="0"/>
    <n v="3"/>
    <b v="0"/>
    <n v="885"/>
    <n v="65"/>
    <n v="950"/>
    <x v="4"/>
    <x v="0"/>
    <x v="4"/>
    <n v="70"/>
    <n v="4.7"/>
    <x v="0"/>
    <x v="0"/>
    <n v="4008"/>
    <x v="2"/>
    <x v="1"/>
    <x v="2"/>
    <x v="2"/>
  </r>
  <r>
    <n v="8481"/>
    <s v="Stephanie"/>
    <s v="10/16/2024"/>
    <x v="43"/>
    <n v="3"/>
    <n v="6"/>
    <s v="16"/>
    <s v="10"/>
    <s v="2024"/>
    <d v="2024-08-12T00:00:00"/>
    <d v="2024-10-16T00:00:00"/>
    <m/>
    <m/>
    <m/>
    <m/>
    <m/>
    <n v="9.2857142857142865"/>
    <n v="239.5"/>
    <n v="25.792307692307691"/>
    <x v="1"/>
    <x v="1"/>
    <n v="479"/>
    <x v="1"/>
    <x v="3"/>
    <n v="5"/>
    <b v="0"/>
    <n v="159"/>
    <n v="136"/>
    <n v="295"/>
    <x v="6"/>
    <x v="3"/>
    <x v="5"/>
    <n v="7"/>
    <n v="4.2"/>
    <x v="1"/>
    <x v="0"/>
    <n v="3655"/>
    <x v="0"/>
    <x v="0"/>
    <x v="1"/>
    <x v="1"/>
  </r>
  <r>
    <n v="9695"/>
    <s v="Aaron"/>
    <d v="2023-08-12T00:00:00"/>
    <x v="44"/>
    <m/>
    <m/>
    <m/>
    <m/>
    <m/>
    <s v="12/18/2024"/>
    <d v="2024-12-18T00:00:00"/>
    <n v="3"/>
    <n v="6"/>
    <s v="18"/>
    <s v="12"/>
    <s v="2024"/>
    <n v="8.8571428571428577"/>
    <n v="226"/>
    <n v="25.516129032258064"/>
    <x v="1"/>
    <x v="1"/>
    <n v="452"/>
    <x v="2"/>
    <x v="3"/>
    <n v="4"/>
    <b v="0"/>
    <n v="338"/>
    <n v="132"/>
    <n v="470"/>
    <x v="5"/>
    <x v="2"/>
    <x v="3"/>
    <n v="63"/>
    <n v="3.3"/>
    <x v="0"/>
    <x v="0"/>
    <n v="2523"/>
    <x v="3"/>
    <x v="2"/>
    <x v="2"/>
    <x v="0"/>
  </r>
  <r>
    <n v="9469"/>
    <s v="William"/>
    <d v="2023-10-06T00:00:00"/>
    <x v="45"/>
    <m/>
    <m/>
    <m/>
    <m/>
    <m/>
    <s v="11/25/2024"/>
    <d v="2024-11-25T00:00:00"/>
    <n v="3"/>
    <n v="6"/>
    <s v="25"/>
    <s v="11"/>
    <s v="2024"/>
    <n v="8.8571428571428577"/>
    <n v="225.5"/>
    <n v="25.459677419354836"/>
    <x v="2"/>
    <x v="2"/>
    <n v="451"/>
    <x v="6"/>
    <x v="2"/>
    <n v="3"/>
    <b v="0"/>
    <n v="59"/>
    <n v="38"/>
    <n v="97"/>
    <x v="1"/>
    <x v="0"/>
    <x v="5"/>
    <n v="94"/>
    <n v="3"/>
    <x v="1"/>
    <x v="0"/>
    <n v="2841"/>
    <x v="3"/>
    <x v="1"/>
    <x v="0"/>
    <x v="1"/>
  </r>
  <r>
    <n v="5809"/>
    <s v="Melissa"/>
    <s v="9/13/2024"/>
    <x v="46"/>
    <n v="2"/>
    <n v="5"/>
    <s v="13"/>
    <s v="9"/>
    <s v="2024"/>
    <s v="11/19/2024"/>
    <d v="2024-11-19T00:00:00"/>
    <n v="3"/>
    <n v="6"/>
    <s v="19"/>
    <s v="11"/>
    <s v="2024"/>
    <n v="9.5714285714285712"/>
    <n v="243"/>
    <n v="25.388059701492537"/>
    <x v="1"/>
    <x v="1"/>
    <n v="486"/>
    <x v="3"/>
    <x v="3"/>
    <n v="3"/>
    <b v="0"/>
    <n v="463"/>
    <n v="171"/>
    <n v="634"/>
    <x v="4"/>
    <x v="1"/>
    <x v="2"/>
    <n v="10"/>
    <n v="3.2"/>
    <x v="0"/>
    <x v="0"/>
    <n v="987"/>
    <x v="4"/>
    <x v="0"/>
    <x v="3"/>
    <x v="1"/>
  </r>
  <r>
    <n v="2731"/>
    <s v="Brooke"/>
    <d v="2024-11-06T00:00:00"/>
    <x v="47"/>
    <m/>
    <m/>
    <m/>
    <m/>
    <m/>
    <s v="12/13/2024"/>
    <d v="2024-12-13T00:00:00"/>
    <n v="3"/>
    <n v="6"/>
    <s v="13"/>
    <s v="12"/>
    <s v="2024"/>
    <n v="5.2857142857142856"/>
    <n v="133.5"/>
    <n v="25.256756756756758"/>
    <x v="0"/>
    <x v="0"/>
    <n v="267"/>
    <x v="1"/>
    <x v="4"/>
    <n v="5"/>
    <b v="1"/>
    <n v="890"/>
    <n v="187"/>
    <n v="1077"/>
    <x v="4"/>
    <x v="2"/>
    <x v="2"/>
    <n v="98"/>
    <n v="3"/>
    <x v="1"/>
    <x v="0"/>
    <n v="3510"/>
    <x v="0"/>
    <x v="2"/>
    <x v="3"/>
    <x v="3"/>
  </r>
  <r>
    <n v="6293"/>
    <s v="John"/>
    <s v="9/16/2024"/>
    <x v="48"/>
    <n v="2"/>
    <n v="5"/>
    <s v="16"/>
    <s v="9"/>
    <s v="2024"/>
    <s v="11/21/2024"/>
    <d v="2024-11-21T00:00:00"/>
    <n v="3"/>
    <n v="6"/>
    <s v="21"/>
    <s v="11"/>
    <s v="2024"/>
    <n v="9.4285714285714288"/>
    <n v="236.5"/>
    <n v="25.083333333333332"/>
    <x v="0"/>
    <x v="0"/>
    <n v="473"/>
    <x v="6"/>
    <x v="3"/>
    <n v="4"/>
    <b v="0"/>
    <n v="605"/>
    <n v="93"/>
    <n v="698"/>
    <x v="1"/>
    <x v="1"/>
    <x v="1"/>
    <n v="13"/>
    <n v="4.8"/>
    <x v="0"/>
    <x v="0"/>
    <n v="2141"/>
    <x v="3"/>
    <x v="3"/>
    <x v="2"/>
    <x v="3"/>
  </r>
  <r>
    <n v="6983"/>
    <s v="Jennifer"/>
    <s v="8/28/2024"/>
    <x v="20"/>
    <n v="2"/>
    <n v="5"/>
    <s v="28"/>
    <s v="8"/>
    <s v="2024"/>
    <d v="2024-07-12T00:00:00"/>
    <d v="2024-08-28T00:00:00"/>
    <m/>
    <m/>
    <m/>
    <m/>
    <m/>
    <n v="6.7142857142857144"/>
    <n v="167.5"/>
    <n v="24.946808510638299"/>
    <x v="2"/>
    <x v="2"/>
    <n v="335"/>
    <x v="6"/>
    <x v="0"/>
    <n v="2"/>
    <b v="1"/>
    <n v="484"/>
    <n v="54"/>
    <n v="538"/>
    <x v="4"/>
    <x v="2"/>
    <x v="2"/>
    <n v="51"/>
    <n v="4"/>
    <x v="1"/>
    <x v="0"/>
    <n v="3424"/>
    <x v="0"/>
    <x v="4"/>
    <x v="3"/>
    <x v="3"/>
  </r>
  <r>
    <n v="9020"/>
    <s v="Sabrina"/>
    <d v="2023-03-02T00:00:00"/>
    <x v="49"/>
    <m/>
    <m/>
    <m/>
    <m/>
    <m/>
    <d v="2024-03-12T00:00:00"/>
    <d v="2024-05-15T00:00:00"/>
    <m/>
    <m/>
    <m/>
    <m/>
    <m/>
    <n v="9.1428571428571423"/>
    <n v="227.5"/>
    <n v="24.8828125"/>
    <x v="2"/>
    <x v="2"/>
    <n v="455"/>
    <x v="3"/>
    <x v="4"/>
    <n v="3"/>
    <b v="1"/>
    <n v="112"/>
    <n v="158"/>
    <n v="270"/>
    <x v="0"/>
    <x v="0"/>
    <x v="5"/>
    <n v="15"/>
    <n v="3.9"/>
    <x v="1"/>
    <x v="0"/>
    <n v="965"/>
    <x v="4"/>
    <x v="1"/>
    <x v="0"/>
    <x v="0"/>
  </r>
  <r>
    <n v="2382"/>
    <s v="Todd"/>
    <d v="2024-10-06T00:00:00"/>
    <x v="15"/>
    <m/>
    <m/>
    <m/>
    <m/>
    <m/>
    <d v="2024-09-12T00:00:00"/>
    <d v="2024-10-06T00:00:00"/>
    <m/>
    <m/>
    <m/>
    <m/>
    <m/>
    <n v="3.4285714285714284"/>
    <n v="85"/>
    <n v="24.791666666666668"/>
    <x v="0"/>
    <x v="0"/>
    <n v="170"/>
    <x v="6"/>
    <x v="0"/>
    <n v="3"/>
    <b v="0"/>
    <n v="144"/>
    <n v="142"/>
    <n v="286"/>
    <x v="0"/>
    <x v="3"/>
    <x v="0"/>
    <n v="81"/>
    <n v="4.7"/>
    <x v="1"/>
    <x v="0"/>
    <n v="421"/>
    <x v="4"/>
    <x v="1"/>
    <x v="2"/>
    <x v="2"/>
  </r>
  <r>
    <n v="2306"/>
    <s v="Daniel"/>
    <d v="2023-11-05T00:00:00"/>
    <x v="50"/>
    <m/>
    <m/>
    <m/>
    <m/>
    <m/>
    <d v="2024-01-12T00:00:00"/>
    <d v="2024-01-12T00:00:00"/>
    <m/>
    <m/>
    <m/>
    <m/>
    <m/>
    <n v="9.7142857142857135"/>
    <n v="240"/>
    <n v="24.705882352941178"/>
    <x v="2"/>
    <x v="2"/>
    <n v="480"/>
    <x v="3"/>
    <x v="3"/>
    <n v="6"/>
    <b v="1"/>
    <n v="509"/>
    <n v="12"/>
    <n v="521"/>
    <x v="6"/>
    <x v="0"/>
    <x v="4"/>
    <n v="43"/>
    <n v="3.1"/>
    <x v="0"/>
    <x v="0"/>
    <n v="3308"/>
    <x v="0"/>
    <x v="1"/>
    <x v="1"/>
    <x v="1"/>
  </r>
  <r>
    <n v="6650"/>
    <s v="April"/>
    <d v="2024-03-03T00:00:00"/>
    <x v="51"/>
    <m/>
    <m/>
    <m/>
    <m/>
    <m/>
    <s v="11/26/2024"/>
    <d v="2024-11-26T00:00:00"/>
    <n v="3"/>
    <n v="6"/>
    <s v="26"/>
    <s v="11"/>
    <s v="2024"/>
    <n v="9.4285714285714288"/>
    <n v="232"/>
    <n v="24.606060606060606"/>
    <x v="2"/>
    <x v="2"/>
    <n v="464"/>
    <x v="4"/>
    <x v="2"/>
    <n v="3"/>
    <b v="1"/>
    <n v="909"/>
    <n v="165"/>
    <n v="1074"/>
    <x v="1"/>
    <x v="3"/>
    <x v="3"/>
    <n v="28"/>
    <n v="3.6"/>
    <x v="1"/>
    <x v="0"/>
    <n v="3607"/>
    <x v="0"/>
    <x v="1"/>
    <x v="2"/>
    <x v="3"/>
  </r>
  <r>
    <n v="6647"/>
    <s v="Jennifer"/>
    <s v="10/19/2024"/>
    <x v="26"/>
    <n v="3"/>
    <n v="6"/>
    <s v="19"/>
    <s v="10"/>
    <s v="2024"/>
    <s v="11/29/2024"/>
    <d v="2024-11-29T00:00:00"/>
    <n v="3"/>
    <n v="6"/>
    <s v="29"/>
    <s v="11"/>
    <s v="2024"/>
    <n v="5.8571428571428568"/>
    <n v="143"/>
    <n v="24.414634146341466"/>
    <x v="0"/>
    <x v="0"/>
    <n v="286"/>
    <x v="4"/>
    <x v="4"/>
    <n v="2"/>
    <b v="0"/>
    <n v="617"/>
    <n v="89"/>
    <n v="706"/>
    <x v="6"/>
    <x v="2"/>
    <x v="5"/>
    <n v="64"/>
    <n v="3.2"/>
    <x v="1"/>
    <x v="0"/>
    <n v="1275"/>
    <x v="1"/>
    <x v="2"/>
    <x v="2"/>
    <x v="0"/>
  </r>
  <r>
    <n v="8617"/>
    <s v="Ashley"/>
    <s v="10/14/2024"/>
    <x v="31"/>
    <n v="3"/>
    <n v="6"/>
    <s v="14"/>
    <s v="10"/>
    <s v="2024"/>
    <d v="2024-11-12T00:00:00"/>
    <d v="2024-11-12T00:00:00"/>
    <m/>
    <m/>
    <m/>
    <m/>
    <m/>
    <n v="4.1428571428571432"/>
    <n v="101"/>
    <n v="24.379310344827584"/>
    <x v="0"/>
    <x v="0"/>
    <n v="202"/>
    <x v="0"/>
    <x v="0"/>
    <n v="2"/>
    <b v="1"/>
    <n v="260"/>
    <n v="53"/>
    <n v="313"/>
    <x v="5"/>
    <x v="3"/>
    <x v="4"/>
    <n v="13"/>
    <n v="3.9"/>
    <x v="1"/>
    <x v="0"/>
    <n v="1423"/>
    <x v="1"/>
    <x v="4"/>
    <x v="4"/>
    <x v="1"/>
  </r>
  <r>
    <n v="5974"/>
    <s v="Spencer"/>
    <s v="10/20/2024"/>
    <x v="37"/>
    <n v="3"/>
    <n v="6"/>
    <s v="20"/>
    <s v="10"/>
    <s v="2024"/>
    <s v="11/23/2024"/>
    <d v="2024-11-23T00:00:00"/>
    <n v="3"/>
    <n v="6"/>
    <s v="23"/>
    <s v="11"/>
    <s v="2024"/>
    <n v="4.8571428571428568"/>
    <n v="118"/>
    <n v="24.294117647058826"/>
    <x v="0"/>
    <x v="0"/>
    <n v="236"/>
    <x v="2"/>
    <x v="1"/>
    <n v="5"/>
    <b v="1"/>
    <n v="600"/>
    <n v="199"/>
    <n v="799"/>
    <x v="4"/>
    <x v="3"/>
    <x v="5"/>
    <n v="56"/>
    <n v="3.7"/>
    <x v="0"/>
    <x v="0"/>
    <n v="3648"/>
    <x v="0"/>
    <x v="1"/>
    <x v="0"/>
    <x v="3"/>
  </r>
  <r>
    <n v="2639"/>
    <s v="Steven"/>
    <s v="6/18/2024"/>
    <x v="52"/>
    <n v="2"/>
    <n v="5"/>
    <s v="18"/>
    <s v="6"/>
    <s v="2024"/>
    <d v="2024-07-12T00:00:00"/>
    <d v="2024-07-12T00:00:00"/>
    <m/>
    <m/>
    <m/>
    <m/>
    <m/>
    <n v="3.4285714285714284"/>
    <n v="81.5"/>
    <n v="23.770833333333336"/>
    <x v="2"/>
    <x v="2"/>
    <n v="163"/>
    <x v="4"/>
    <x v="4"/>
    <n v="1"/>
    <b v="1"/>
    <n v="38"/>
    <n v="53"/>
    <n v="91"/>
    <x v="5"/>
    <x v="1"/>
    <x v="4"/>
    <n v="37"/>
    <n v="4.5999999999999996"/>
    <x v="0"/>
    <x v="0"/>
    <n v="1934"/>
    <x v="1"/>
    <x v="1"/>
    <x v="3"/>
    <x v="2"/>
  </r>
  <r>
    <n v="9996"/>
    <s v="Pamela"/>
    <s v="7/21/2024"/>
    <x v="53"/>
    <n v="2"/>
    <n v="5"/>
    <s v="21"/>
    <s v="7"/>
    <s v="2024"/>
    <d v="2024-09-12T00:00:00"/>
    <d v="2024-09-12T00:00:00"/>
    <m/>
    <m/>
    <m/>
    <m/>
    <m/>
    <n v="7.5714285714285712"/>
    <n v="179"/>
    <n v="23.641509433962266"/>
    <x v="1"/>
    <x v="1"/>
    <n v="358"/>
    <x v="0"/>
    <x v="1"/>
    <n v="2"/>
    <b v="1"/>
    <n v="512"/>
    <n v="153"/>
    <n v="665"/>
    <x v="4"/>
    <x v="0"/>
    <x v="0"/>
    <n v="70"/>
    <n v="3.3"/>
    <x v="1"/>
    <x v="0"/>
    <n v="947"/>
    <x v="4"/>
    <x v="4"/>
    <x v="3"/>
    <x v="1"/>
  </r>
  <r>
    <n v="5762"/>
    <s v="James"/>
    <s v="3/28/2024"/>
    <x v="32"/>
    <n v="2"/>
    <n v="5"/>
    <s v="28"/>
    <s v="3"/>
    <s v="2024"/>
    <d v="2024-02-12T00:00:00"/>
    <d v="2024-03-28T00:00:00"/>
    <m/>
    <m/>
    <m/>
    <m/>
    <m/>
    <n v="6.4285714285714288"/>
    <n v="151"/>
    <n v="23.488888888888887"/>
    <x v="2"/>
    <x v="2"/>
    <n v="302"/>
    <x v="0"/>
    <x v="4"/>
    <n v="4"/>
    <b v="0"/>
    <n v="801"/>
    <n v="141"/>
    <n v="942"/>
    <x v="2"/>
    <x v="1"/>
    <x v="1"/>
    <n v="62"/>
    <n v="3.5"/>
    <x v="1"/>
    <x v="0"/>
    <n v="1293"/>
    <x v="1"/>
    <x v="0"/>
    <x v="3"/>
    <x v="2"/>
  </r>
  <r>
    <n v="9259"/>
    <s v="Dale"/>
    <s v="8/14/2024"/>
    <x v="20"/>
    <n v="2"/>
    <n v="5"/>
    <s v="14"/>
    <s v="8"/>
    <s v="2024"/>
    <d v="2024-07-12T00:00:00"/>
    <d v="2024-08-14T00:00:00"/>
    <m/>
    <m/>
    <m/>
    <m/>
    <m/>
    <n v="4.7142857142857144"/>
    <n v="109.5"/>
    <n v="23.227272727272727"/>
    <x v="2"/>
    <x v="2"/>
    <n v="219"/>
    <x v="3"/>
    <x v="3"/>
    <n v="1"/>
    <b v="1"/>
    <n v="318"/>
    <n v="37"/>
    <n v="355"/>
    <x v="2"/>
    <x v="3"/>
    <x v="3"/>
    <n v="69"/>
    <n v="3.9"/>
    <x v="1"/>
    <x v="0"/>
    <n v="1457"/>
    <x v="1"/>
    <x v="4"/>
    <x v="1"/>
    <x v="2"/>
  </r>
  <r>
    <n v="2075"/>
    <s v="Ann"/>
    <s v="10/28/2024"/>
    <x v="15"/>
    <n v="3"/>
    <n v="6"/>
    <s v="28"/>
    <s v="10"/>
    <s v="2024"/>
    <d v="2024-09-12T00:00:00"/>
    <d v="2024-10-28T00:00:00"/>
    <m/>
    <m/>
    <m/>
    <m/>
    <m/>
    <n v="6.5714285714285712"/>
    <n v="152.5"/>
    <n v="23.206521739130437"/>
    <x v="1"/>
    <x v="1"/>
    <n v="305"/>
    <x v="4"/>
    <x v="2"/>
    <n v="3"/>
    <b v="1"/>
    <n v="49"/>
    <n v="146"/>
    <n v="195"/>
    <x v="3"/>
    <x v="1"/>
    <x v="1"/>
    <n v="48"/>
    <n v="4.5999999999999996"/>
    <x v="0"/>
    <x v="0"/>
    <n v="4626"/>
    <x v="2"/>
    <x v="3"/>
    <x v="0"/>
    <x v="3"/>
  </r>
  <r>
    <n v="4714"/>
    <s v="Dana"/>
    <s v="10/13/2024"/>
    <x v="54"/>
    <n v="3"/>
    <n v="6"/>
    <s v="13"/>
    <s v="10"/>
    <s v="2024"/>
    <s v="11/20/2024"/>
    <d v="2024-11-20T00:00:00"/>
    <n v="3"/>
    <n v="6"/>
    <s v="20"/>
    <s v="11"/>
    <s v="2024"/>
    <n v="5.4285714285714288"/>
    <n v="124"/>
    <n v="22.842105263157894"/>
    <x v="2"/>
    <x v="2"/>
    <n v="248"/>
    <x v="6"/>
    <x v="4"/>
    <n v="6"/>
    <b v="0"/>
    <n v="996"/>
    <n v="24"/>
    <n v="1020"/>
    <x v="5"/>
    <x v="1"/>
    <x v="5"/>
    <n v="53"/>
    <n v="3.3"/>
    <x v="1"/>
    <x v="0"/>
    <n v="62"/>
    <x v="4"/>
    <x v="1"/>
    <x v="2"/>
    <x v="2"/>
  </r>
  <r>
    <n v="4680"/>
    <s v="Alexandria"/>
    <s v="12/16/2024"/>
    <x v="3"/>
    <n v="3"/>
    <n v="6"/>
    <s v="16"/>
    <s v="12"/>
    <s v="2024"/>
    <d v="2024-11-12T00:00:00"/>
    <d v="2024-12-16T00:00:00"/>
    <m/>
    <m/>
    <m/>
    <m/>
    <m/>
    <n v="4.8571428571428568"/>
    <n v="110.5"/>
    <n v="22.750000000000004"/>
    <x v="2"/>
    <x v="2"/>
    <n v="221"/>
    <x v="1"/>
    <x v="4"/>
    <n v="5"/>
    <b v="1"/>
    <n v="749"/>
    <n v="66"/>
    <n v="815"/>
    <x v="3"/>
    <x v="3"/>
    <x v="5"/>
    <n v="37"/>
    <n v="3.3"/>
    <x v="1"/>
    <x v="0"/>
    <n v="4505"/>
    <x v="2"/>
    <x v="3"/>
    <x v="4"/>
    <x v="2"/>
  </r>
  <r>
    <n v="9398"/>
    <s v="Jesse"/>
    <s v="10/30/2024"/>
    <x v="21"/>
    <n v="3"/>
    <n v="6"/>
    <s v="30"/>
    <s v="10"/>
    <s v="2024"/>
    <d v="2024-11-12T00:00:00"/>
    <d v="2024-11-12T00:00:00"/>
    <m/>
    <m/>
    <m/>
    <m/>
    <m/>
    <n v="1.8571428571428572"/>
    <n v="41.5"/>
    <n v="22.346153846153847"/>
    <x v="1"/>
    <x v="1"/>
    <n v="83"/>
    <x v="0"/>
    <x v="1"/>
    <n v="5"/>
    <b v="1"/>
    <n v="148"/>
    <n v="154"/>
    <n v="302"/>
    <x v="4"/>
    <x v="0"/>
    <x v="0"/>
    <n v="21"/>
    <n v="3.1"/>
    <x v="0"/>
    <x v="0"/>
    <n v="3206"/>
    <x v="0"/>
    <x v="0"/>
    <x v="2"/>
    <x v="0"/>
  </r>
  <r>
    <n v="2714"/>
    <s v="Jack"/>
    <d v="2024-09-12T00:00:00"/>
    <x v="15"/>
    <m/>
    <m/>
    <m/>
    <m/>
    <m/>
    <s v="11/28/2024"/>
    <d v="2024-11-28T00:00:00"/>
    <n v="3"/>
    <n v="6"/>
    <s v="28"/>
    <s v="11"/>
    <s v="2024"/>
    <n v="11"/>
    <n v="240"/>
    <n v="21.818181818181817"/>
    <x v="2"/>
    <x v="2"/>
    <n v="480"/>
    <x v="6"/>
    <x v="3"/>
    <n v="6"/>
    <b v="1"/>
    <n v="277"/>
    <n v="25"/>
    <n v="302"/>
    <x v="1"/>
    <x v="0"/>
    <x v="2"/>
    <n v="41"/>
    <n v="4.8"/>
    <x v="0"/>
    <x v="0"/>
    <n v="3069"/>
    <x v="0"/>
    <x v="2"/>
    <x v="4"/>
    <x v="1"/>
  </r>
  <r>
    <n v="8738"/>
    <s v="Ashley"/>
    <s v="9/21/2024"/>
    <x v="51"/>
    <n v="2"/>
    <n v="5"/>
    <s v="21"/>
    <s v="9"/>
    <s v="2024"/>
    <s v="11/29/2024"/>
    <d v="2024-11-29T00:00:00"/>
    <n v="3"/>
    <n v="6"/>
    <s v="29"/>
    <s v="11"/>
    <s v="2024"/>
    <n v="9.8571428571428577"/>
    <n v="213.5"/>
    <n v="21.659420289855071"/>
    <x v="1"/>
    <x v="1"/>
    <n v="427"/>
    <x v="1"/>
    <x v="0"/>
    <n v="1"/>
    <b v="1"/>
    <n v="886"/>
    <n v="17"/>
    <n v="903"/>
    <x v="4"/>
    <x v="1"/>
    <x v="1"/>
    <n v="41"/>
    <n v="4.0999999999999996"/>
    <x v="0"/>
    <x v="0"/>
    <n v="342"/>
    <x v="4"/>
    <x v="0"/>
    <x v="0"/>
    <x v="2"/>
  </r>
  <r>
    <n v="9113"/>
    <s v="Aaron"/>
    <s v="9/13/2024"/>
    <x v="46"/>
    <n v="2"/>
    <n v="5"/>
    <s v="13"/>
    <s v="9"/>
    <s v="2024"/>
    <s v="11/30/2024"/>
    <d v="2024-11-30T00:00:00"/>
    <n v="3"/>
    <n v="6"/>
    <s v="30"/>
    <s v="11"/>
    <s v="2024"/>
    <n v="11.142857142857142"/>
    <n v="233"/>
    <n v="20.910256410256412"/>
    <x v="1"/>
    <x v="1"/>
    <n v="466"/>
    <x v="0"/>
    <x v="3"/>
    <n v="4"/>
    <b v="0"/>
    <n v="785"/>
    <n v="12"/>
    <n v="797"/>
    <x v="4"/>
    <x v="1"/>
    <x v="3"/>
    <n v="94"/>
    <n v="4.9000000000000004"/>
    <x v="0"/>
    <x v="0"/>
    <n v="17"/>
    <x v="4"/>
    <x v="0"/>
    <x v="2"/>
    <x v="2"/>
  </r>
  <r>
    <n v="9966"/>
    <s v="Jennifer"/>
    <s v="9/15/2024"/>
    <x v="55"/>
    <n v="2"/>
    <n v="5"/>
    <s v="15"/>
    <s v="9"/>
    <s v="2024"/>
    <s v="11/30/2024"/>
    <d v="2024-11-30T00:00:00"/>
    <n v="3"/>
    <n v="6"/>
    <s v="30"/>
    <s v="11"/>
    <s v="2024"/>
    <n v="10.857142857142858"/>
    <n v="225.5"/>
    <n v="20.769736842105264"/>
    <x v="1"/>
    <x v="1"/>
    <n v="451"/>
    <x v="2"/>
    <x v="1"/>
    <n v="1"/>
    <b v="0"/>
    <n v="995"/>
    <n v="164"/>
    <n v="1159"/>
    <x v="4"/>
    <x v="3"/>
    <x v="4"/>
    <n v="62"/>
    <n v="3"/>
    <x v="1"/>
    <x v="0"/>
    <n v="3788"/>
    <x v="0"/>
    <x v="0"/>
    <x v="4"/>
    <x v="1"/>
  </r>
  <r>
    <n v="4584"/>
    <s v="Matthew"/>
    <s v="9/26/2024"/>
    <x v="56"/>
    <n v="2"/>
    <n v="5"/>
    <s v="26"/>
    <s v="9"/>
    <s v="2024"/>
    <s v="12/14/2024"/>
    <d v="2024-12-14T00:00:00"/>
    <n v="3"/>
    <n v="6"/>
    <s v="14"/>
    <s v="12"/>
    <s v="2024"/>
    <n v="11.285714285714286"/>
    <n v="223"/>
    <n v="19.759493670886073"/>
    <x v="1"/>
    <x v="1"/>
    <n v="446"/>
    <x v="4"/>
    <x v="1"/>
    <n v="6"/>
    <b v="0"/>
    <n v="185"/>
    <n v="134"/>
    <n v="319"/>
    <x v="3"/>
    <x v="0"/>
    <x v="3"/>
    <n v="18"/>
    <n v="3.3"/>
    <x v="0"/>
    <x v="0"/>
    <n v="727"/>
    <x v="4"/>
    <x v="1"/>
    <x v="3"/>
    <x v="0"/>
  </r>
  <r>
    <n v="5423"/>
    <s v="Jamie"/>
    <s v="9/30/2024"/>
    <x v="57"/>
    <n v="2"/>
    <n v="5"/>
    <s v="30"/>
    <s v="9"/>
    <s v="2024"/>
    <s v="11/19/2024"/>
    <d v="2024-11-19T00:00:00"/>
    <n v="3"/>
    <n v="6"/>
    <s v="19"/>
    <s v="11"/>
    <s v="2024"/>
    <n v="7.1428571428571432"/>
    <n v="139"/>
    <n v="19.459999999999997"/>
    <x v="1"/>
    <x v="1"/>
    <n v="278"/>
    <x v="5"/>
    <x v="0"/>
    <n v="5"/>
    <b v="1"/>
    <n v="163"/>
    <n v="88"/>
    <n v="251"/>
    <x v="5"/>
    <x v="2"/>
    <x v="1"/>
    <n v="62"/>
    <n v="3.2"/>
    <x v="0"/>
    <x v="0"/>
    <n v="4798"/>
    <x v="2"/>
    <x v="3"/>
    <x v="2"/>
    <x v="3"/>
  </r>
  <r>
    <n v="3457"/>
    <s v="Kenneth"/>
    <s v="10/25/2024"/>
    <x v="35"/>
    <n v="3"/>
    <n v="6"/>
    <s v="25"/>
    <s v="10"/>
    <s v="2024"/>
    <s v="11/19/2024"/>
    <d v="2024-11-19T00:00:00"/>
    <n v="3"/>
    <n v="6"/>
    <s v="19"/>
    <s v="11"/>
    <s v="2024"/>
    <n v="3.5714285714285716"/>
    <n v="69.5"/>
    <n v="19.459999999999997"/>
    <x v="0"/>
    <x v="0"/>
    <n v="139"/>
    <x v="0"/>
    <x v="2"/>
    <n v="1"/>
    <b v="0"/>
    <n v="257"/>
    <n v="173"/>
    <n v="430"/>
    <x v="5"/>
    <x v="1"/>
    <x v="4"/>
    <n v="16"/>
    <n v="3.7"/>
    <x v="1"/>
    <x v="0"/>
    <n v="214"/>
    <x v="4"/>
    <x v="2"/>
    <x v="4"/>
    <x v="0"/>
  </r>
  <r>
    <n v="1420"/>
    <s v="Courtney"/>
    <d v="2024-03-10T00:00:00"/>
    <x v="58"/>
    <m/>
    <m/>
    <m/>
    <m/>
    <m/>
    <d v="2024-05-12T00:00:00"/>
    <d v="2024-05-12T00:00:00"/>
    <m/>
    <m/>
    <m/>
    <m/>
    <m/>
    <n v="9"/>
    <n v="173"/>
    <n v="19.222222222222221"/>
    <x v="1"/>
    <x v="1"/>
    <n v="346"/>
    <x v="2"/>
    <x v="4"/>
    <n v="5"/>
    <b v="1"/>
    <n v="732"/>
    <n v="144"/>
    <n v="876"/>
    <x v="2"/>
    <x v="2"/>
    <x v="2"/>
    <n v="73"/>
    <n v="4.9000000000000004"/>
    <x v="0"/>
    <x v="0"/>
    <n v="3633"/>
    <x v="0"/>
    <x v="0"/>
    <x v="2"/>
    <x v="0"/>
  </r>
  <r>
    <n v="4586"/>
    <s v="Tracey"/>
    <s v="10/22/2023"/>
    <x v="59"/>
    <n v="3"/>
    <n v="6"/>
    <s v="22"/>
    <s v="10"/>
    <s v="2023"/>
    <d v="2024-01-12T00:00:00"/>
    <d v="2024-01-12T00:00:00"/>
    <m/>
    <m/>
    <m/>
    <m/>
    <m/>
    <n v="11.714285714285714"/>
    <n v="224"/>
    <n v="19.121951219512198"/>
    <x v="1"/>
    <x v="1"/>
    <n v="448"/>
    <x v="5"/>
    <x v="1"/>
    <n v="4"/>
    <b v="1"/>
    <n v="506"/>
    <n v="193"/>
    <n v="699"/>
    <x v="1"/>
    <x v="1"/>
    <x v="3"/>
    <n v="79"/>
    <n v="4.3"/>
    <x v="0"/>
    <x v="0"/>
    <n v="3589"/>
    <x v="0"/>
    <x v="3"/>
    <x v="3"/>
    <x v="0"/>
  </r>
  <r>
    <n v="8495"/>
    <s v="Edward"/>
    <d v="2024-09-01T00:00:00"/>
    <x v="60"/>
    <m/>
    <m/>
    <m/>
    <m/>
    <m/>
    <s v="11/26/2024"/>
    <d v="2024-11-26T00:00:00"/>
    <n v="3"/>
    <n v="6"/>
    <s v="26"/>
    <s v="11"/>
    <s v="2024"/>
    <n v="12.285714285714286"/>
    <n v="230"/>
    <n v="18.720930232558139"/>
    <x v="1"/>
    <x v="1"/>
    <n v="460"/>
    <x v="0"/>
    <x v="4"/>
    <n v="2"/>
    <b v="0"/>
    <n v="559"/>
    <n v="136"/>
    <n v="695"/>
    <x v="2"/>
    <x v="0"/>
    <x v="5"/>
    <n v="58"/>
    <n v="3.6"/>
    <x v="0"/>
    <x v="0"/>
    <n v="4650"/>
    <x v="2"/>
    <x v="0"/>
    <x v="0"/>
    <x v="3"/>
  </r>
  <r>
    <n v="4989"/>
    <s v="Terrence"/>
    <d v="2024-10-01T00:00:00"/>
    <x v="18"/>
    <m/>
    <m/>
    <m/>
    <m/>
    <m/>
    <d v="2024-10-12T00:00:00"/>
    <d v="2024-10-31T00:00:00"/>
    <m/>
    <m/>
    <m/>
    <m/>
    <m/>
    <n v="2.7142857142857144"/>
    <n v="49.5"/>
    <n v="18.236842105263158"/>
    <x v="1"/>
    <x v="1"/>
    <n v="99"/>
    <x v="0"/>
    <x v="2"/>
    <n v="5"/>
    <b v="1"/>
    <n v="96"/>
    <n v="114"/>
    <n v="210"/>
    <x v="3"/>
    <x v="2"/>
    <x v="0"/>
    <n v="45"/>
    <n v="4.3"/>
    <x v="0"/>
    <x v="0"/>
    <n v="2779"/>
    <x v="3"/>
    <x v="4"/>
    <x v="4"/>
    <x v="2"/>
  </r>
  <r>
    <n v="3985"/>
    <s v="Andrew"/>
    <d v="2024-12-06T00:00:00"/>
    <x v="61"/>
    <m/>
    <m/>
    <m/>
    <m/>
    <m/>
    <d v="2024-12-12T00:00:00"/>
    <d v="2024-12-12T00:00:00"/>
    <m/>
    <m/>
    <m/>
    <m/>
    <m/>
    <n v="0.8571428571428571"/>
    <n v="15"/>
    <n v="17.5"/>
    <x v="0"/>
    <x v="0"/>
    <n v="30"/>
    <x v="2"/>
    <x v="3"/>
    <n v="6"/>
    <b v="0"/>
    <n v="233"/>
    <n v="10"/>
    <n v="243"/>
    <x v="1"/>
    <x v="3"/>
    <x v="3"/>
    <n v="71"/>
    <n v="4.5999999999999996"/>
    <x v="0"/>
    <x v="0"/>
    <n v="3610"/>
    <x v="0"/>
    <x v="4"/>
    <x v="3"/>
    <x v="1"/>
  </r>
  <r>
    <n v="9278"/>
    <s v="Joseph"/>
    <s v="9/19/2024"/>
    <x v="62"/>
    <n v="2"/>
    <n v="5"/>
    <s v="19"/>
    <s v="9"/>
    <s v="2024"/>
    <s v="12/14/2024"/>
    <d v="2024-12-14T00:00:00"/>
    <n v="3"/>
    <n v="6"/>
    <s v="14"/>
    <s v="12"/>
    <s v="2024"/>
    <n v="12.285714285714286"/>
    <n v="214.5"/>
    <n v="17.459302325581394"/>
    <x v="1"/>
    <x v="1"/>
    <n v="429"/>
    <x v="4"/>
    <x v="4"/>
    <n v="4"/>
    <b v="0"/>
    <n v="944"/>
    <n v="165"/>
    <n v="1109"/>
    <x v="2"/>
    <x v="2"/>
    <x v="2"/>
    <n v="12"/>
    <n v="4.7"/>
    <x v="1"/>
    <x v="0"/>
    <n v="2394"/>
    <x v="3"/>
    <x v="3"/>
    <x v="2"/>
    <x v="3"/>
  </r>
  <r>
    <n v="8580"/>
    <s v="Darlene"/>
    <d v="2024-02-06T00:00:00"/>
    <x v="63"/>
    <m/>
    <m/>
    <m/>
    <m/>
    <m/>
    <d v="2024-10-12T00:00:00"/>
    <d v="2024-10-12T00:00:00"/>
    <m/>
    <m/>
    <m/>
    <m/>
    <m/>
    <n v="3.4285714285714284"/>
    <n v="59.5"/>
    <n v="17.354166666666668"/>
    <x v="0"/>
    <x v="0"/>
    <n v="119"/>
    <x v="1"/>
    <x v="3"/>
    <n v="2"/>
    <b v="0"/>
    <n v="936"/>
    <n v="188"/>
    <n v="1124"/>
    <x v="3"/>
    <x v="3"/>
    <x v="1"/>
    <n v="59"/>
    <n v="4.0999999999999996"/>
    <x v="1"/>
    <x v="0"/>
    <n v="1690"/>
    <x v="1"/>
    <x v="2"/>
    <x v="4"/>
    <x v="1"/>
  </r>
  <r>
    <n v="6006"/>
    <s v="Mark"/>
    <d v="2024-07-09T00:00:00"/>
    <x v="39"/>
    <m/>
    <m/>
    <m/>
    <m/>
    <m/>
    <s v="11/19/2024"/>
    <d v="2024-11-19T00:00:00"/>
    <n v="3"/>
    <n v="6"/>
    <s v="19"/>
    <s v="11"/>
    <s v="2024"/>
    <n v="5"/>
    <n v="85.5"/>
    <n v="17.100000000000001"/>
    <x v="2"/>
    <x v="2"/>
    <n v="171"/>
    <x v="3"/>
    <x v="1"/>
    <n v="1"/>
    <b v="1"/>
    <n v="889"/>
    <n v="54"/>
    <n v="943"/>
    <x v="2"/>
    <x v="3"/>
    <x v="5"/>
    <n v="1"/>
    <n v="3.3"/>
    <x v="1"/>
    <x v="0"/>
    <n v="710"/>
    <x v="4"/>
    <x v="3"/>
    <x v="0"/>
    <x v="0"/>
  </r>
  <r>
    <n v="8731"/>
    <s v="Jonathan"/>
    <s v="12/31/2023"/>
    <x v="27"/>
    <n v="3"/>
    <n v="6"/>
    <s v="31"/>
    <s v="12"/>
    <s v="2023"/>
    <d v="2024-02-12T00:00:00"/>
    <d v="2024-02-12T00:00:00"/>
    <m/>
    <m/>
    <m/>
    <m/>
    <m/>
    <n v="6.1428571428571432"/>
    <n v="105"/>
    <n v="17.093023255813954"/>
    <x v="0"/>
    <x v="0"/>
    <n v="210"/>
    <x v="1"/>
    <x v="4"/>
    <n v="5"/>
    <b v="0"/>
    <n v="206"/>
    <n v="194"/>
    <n v="400"/>
    <x v="6"/>
    <x v="2"/>
    <x v="0"/>
    <n v="62"/>
    <n v="3.9"/>
    <x v="0"/>
    <x v="0"/>
    <n v="2856"/>
    <x v="3"/>
    <x v="4"/>
    <x v="0"/>
    <x v="1"/>
  </r>
  <r>
    <n v="9505"/>
    <s v="Paul"/>
    <s v="6/26/2024"/>
    <x v="40"/>
    <n v="2"/>
    <n v="5"/>
    <s v="26"/>
    <s v="6"/>
    <s v="2024"/>
    <d v="2024-04-12T00:00:00"/>
    <d v="2024-06-26T00:00:00"/>
    <m/>
    <m/>
    <m/>
    <m/>
    <m/>
    <n v="10.714285714285714"/>
    <n v="176"/>
    <n v="16.426666666666669"/>
    <x v="0"/>
    <x v="0"/>
    <n v="352"/>
    <x v="0"/>
    <x v="3"/>
    <n v="6"/>
    <b v="0"/>
    <n v="757"/>
    <n v="13"/>
    <n v="770"/>
    <x v="2"/>
    <x v="1"/>
    <x v="0"/>
    <n v="67"/>
    <n v="4.3"/>
    <x v="1"/>
    <x v="0"/>
    <n v="3645"/>
    <x v="0"/>
    <x v="1"/>
    <x v="3"/>
    <x v="1"/>
  </r>
  <r>
    <n v="5785"/>
    <s v="William"/>
    <d v="2024-10-03T00:00:00"/>
    <x v="64"/>
    <m/>
    <m/>
    <m/>
    <m/>
    <m/>
    <s v="11/19/2024"/>
    <d v="2024-11-19T00:00:00"/>
    <n v="3"/>
    <n v="6"/>
    <s v="19"/>
    <s v="11"/>
    <s v="2024"/>
    <n v="6.7142857142857144"/>
    <n v="110"/>
    <n v="16.382978723404253"/>
    <x v="1"/>
    <x v="1"/>
    <n v="220"/>
    <x v="5"/>
    <x v="2"/>
    <n v="1"/>
    <b v="0"/>
    <n v="998"/>
    <n v="187"/>
    <n v="1185"/>
    <x v="0"/>
    <x v="1"/>
    <x v="4"/>
    <n v="17"/>
    <n v="4.4000000000000004"/>
    <x v="0"/>
    <x v="0"/>
    <n v="1786"/>
    <x v="1"/>
    <x v="3"/>
    <x v="0"/>
    <x v="1"/>
  </r>
  <r>
    <n v="3992"/>
    <s v="John"/>
    <s v="8/25/2024"/>
    <x v="33"/>
    <n v="2"/>
    <n v="5"/>
    <s v="25"/>
    <s v="8"/>
    <s v="2024"/>
    <s v="11/25/2024"/>
    <d v="2024-11-25T00:00:00"/>
    <n v="3"/>
    <n v="6"/>
    <s v="25"/>
    <s v="11"/>
    <s v="2024"/>
    <n v="13.142857142857142"/>
    <n v="208.5"/>
    <n v="15.864130434782609"/>
    <x v="2"/>
    <x v="2"/>
    <n v="417"/>
    <x v="5"/>
    <x v="2"/>
    <n v="5"/>
    <b v="1"/>
    <n v="458"/>
    <n v="145"/>
    <n v="603"/>
    <x v="1"/>
    <x v="1"/>
    <x v="3"/>
    <n v="91"/>
    <n v="3.3"/>
    <x v="1"/>
    <x v="0"/>
    <n v="996"/>
    <x v="4"/>
    <x v="1"/>
    <x v="0"/>
    <x v="3"/>
  </r>
  <r>
    <n v="7709"/>
    <s v="Phillip"/>
    <d v="2023-04-04T00:00:00"/>
    <x v="38"/>
    <m/>
    <m/>
    <m/>
    <m/>
    <m/>
    <d v="2024-01-12T00:00:00"/>
    <d v="2024-03-15T00:00:00"/>
    <m/>
    <m/>
    <m/>
    <m/>
    <m/>
    <n v="9"/>
    <n v="141.5"/>
    <n v="15.722222222222221"/>
    <x v="2"/>
    <x v="2"/>
    <n v="283"/>
    <x v="6"/>
    <x v="4"/>
    <n v="2"/>
    <b v="0"/>
    <n v="785"/>
    <n v="1"/>
    <n v="786"/>
    <x v="5"/>
    <x v="1"/>
    <x v="5"/>
    <n v="79"/>
    <n v="3.4"/>
    <x v="1"/>
    <x v="0"/>
    <n v="583"/>
    <x v="4"/>
    <x v="0"/>
    <x v="3"/>
    <x v="1"/>
  </r>
  <r>
    <n v="4829"/>
    <s v="Jeff"/>
    <s v="9/21/2024"/>
    <x v="51"/>
    <n v="2"/>
    <n v="5"/>
    <s v="21"/>
    <s v="9"/>
    <s v="2024"/>
    <s v="12/17/2024"/>
    <d v="2024-12-17T00:00:00"/>
    <n v="3"/>
    <n v="6"/>
    <s v="17"/>
    <s v="12"/>
    <s v="2024"/>
    <n v="12.428571428571429"/>
    <n v="193"/>
    <n v="15.528735632183908"/>
    <x v="2"/>
    <x v="2"/>
    <n v="386"/>
    <x v="6"/>
    <x v="1"/>
    <n v="4"/>
    <b v="0"/>
    <n v="62"/>
    <n v="50"/>
    <n v="112"/>
    <x v="1"/>
    <x v="0"/>
    <x v="0"/>
    <n v="44"/>
    <n v="4.7"/>
    <x v="0"/>
    <x v="0"/>
    <n v="2377"/>
    <x v="3"/>
    <x v="0"/>
    <x v="2"/>
    <x v="1"/>
  </r>
  <r>
    <n v="1003"/>
    <s v="Vickie"/>
    <d v="2024-12-12T00:00:00"/>
    <x v="17"/>
    <m/>
    <m/>
    <m/>
    <m/>
    <m/>
    <s v="11/22/2024"/>
    <d v="2024-11-22T00:00:00"/>
    <n v="3"/>
    <n v="6"/>
    <s v="22"/>
    <s v="11"/>
    <s v="2024"/>
    <n v="14"/>
    <n v="216.5"/>
    <n v="15.464285714285714"/>
    <x v="2"/>
    <x v="2"/>
    <n v="433"/>
    <x v="3"/>
    <x v="4"/>
    <n v="4"/>
    <b v="0"/>
    <n v="350"/>
    <n v="2"/>
    <n v="352"/>
    <x v="1"/>
    <x v="3"/>
    <x v="3"/>
    <n v="41"/>
    <n v="3.1"/>
    <x v="1"/>
    <x v="0"/>
    <n v="2043"/>
    <x v="3"/>
    <x v="2"/>
    <x v="2"/>
    <x v="0"/>
  </r>
  <r>
    <n v="7753"/>
    <s v="David"/>
    <d v="2024-09-12T00:00:00"/>
    <x v="15"/>
    <m/>
    <m/>
    <m/>
    <m/>
    <m/>
    <s v="12/13/2024"/>
    <d v="2024-12-13T00:00:00"/>
    <n v="3"/>
    <n v="6"/>
    <s v="13"/>
    <s v="12"/>
    <s v="2024"/>
    <n v="13.142857142857142"/>
    <n v="196.5"/>
    <n v="14.95108695652174"/>
    <x v="1"/>
    <x v="1"/>
    <n v="393"/>
    <x v="4"/>
    <x v="1"/>
    <n v="3"/>
    <b v="0"/>
    <n v="829"/>
    <n v="117"/>
    <n v="946"/>
    <x v="3"/>
    <x v="0"/>
    <x v="0"/>
    <n v="65"/>
    <n v="4.9000000000000004"/>
    <x v="1"/>
    <x v="0"/>
    <n v="4409"/>
    <x v="2"/>
    <x v="0"/>
    <x v="1"/>
    <x v="2"/>
  </r>
  <r>
    <n v="4197"/>
    <s v="Jessica"/>
    <s v="10/31/2024"/>
    <x v="65"/>
    <n v="3"/>
    <n v="6"/>
    <s v="31"/>
    <s v="10"/>
    <s v="2024"/>
    <s v="12/13/2024"/>
    <d v="2024-12-13T00:00:00"/>
    <n v="3"/>
    <n v="6"/>
    <s v="13"/>
    <s v="12"/>
    <s v="2024"/>
    <n v="6.1428571428571432"/>
    <n v="91.5"/>
    <n v="14.895348837209301"/>
    <x v="0"/>
    <x v="0"/>
    <n v="183"/>
    <x v="1"/>
    <x v="1"/>
    <n v="5"/>
    <b v="0"/>
    <n v="490"/>
    <n v="127"/>
    <n v="617"/>
    <x v="6"/>
    <x v="1"/>
    <x v="0"/>
    <n v="40"/>
    <n v="4.5999999999999996"/>
    <x v="1"/>
    <x v="0"/>
    <n v="4691"/>
    <x v="2"/>
    <x v="2"/>
    <x v="0"/>
    <x v="1"/>
  </r>
  <r>
    <n v="3904"/>
    <s v="John"/>
    <s v="6/18/2024"/>
    <x v="52"/>
    <n v="2"/>
    <n v="5"/>
    <s v="18"/>
    <s v="6"/>
    <s v="2024"/>
    <d v="2024-09-12T00:00:00"/>
    <d v="2024-09-12T00:00:00"/>
    <m/>
    <m/>
    <m/>
    <m/>
    <m/>
    <n v="12.285714285714286"/>
    <n v="182.5"/>
    <n v="14.854651162790697"/>
    <x v="2"/>
    <x v="2"/>
    <n v="365"/>
    <x v="3"/>
    <x v="1"/>
    <n v="1"/>
    <b v="1"/>
    <n v="679"/>
    <n v="1"/>
    <n v="680"/>
    <x v="2"/>
    <x v="1"/>
    <x v="2"/>
    <n v="100"/>
    <n v="4.7"/>
    <x v="0"/>
    <x v="0"/>
    <n v="2714"/>
    <x v="3"/>
    <x v="2"/>
    <x v="2"/>
    <x v="0"/>
  </r>
  <r>
    <n v="6888"/>
    <s v="Jose"/>
    <d v="2024-08-05T00:00:00"/>
    <x v="66"/>
    <m/>
    <m/>
    <m/>
    <m/>
    <m/>
    <d v="2024-03-12T00:00:00"/>
    <d v="2024-03-12T00:00:00"/>
    <m/>
    <m/>
    <m/>
    <m/>
    <m/>
    <n v="12.285714285714286"/>
    <n v="182"/>
    <n v="14.813953488372093"/>
    <x v="0"/>
    <x v="0"/>
    <n v="364"/>
    <x v="0"/>
    <x v="2"/>
    <n v="5"/>
    <b v="0"/>
    <n v="865"/>
    <n v="104"/>
    <n v="969"/>
    <x v="3"/>
    <x v="0"/>
    <x v="1"/>
    <n v="31"/>
    <n v="3.1"/>
    <x v="0"/>
    <x v="0"/>
    <n v="1261"/>
    <x v="1"/>
    <x v="2"/>
    <x v="1"/>
    <x v="3"/>
  </r>
  <r>
    <n v="6330"/>
    <s v="Meghan"/>
    <s v="1/25/2024"/>
    <x v="67"/>
    <n v="2"/>
    <n v="5"/>
    <s v="25"/>
    <s v="1"/>
    <s v="2024"/>
    <d v="2024-04-12T00:00:00"/>
    <d v="2024-04-12T00:00:00"/>
    <m/>
    <m/>
    <m/>
    <m/>
    <m/>
    <n v="11.142857142857142"/>
    <n v="164.5"/>
    <n v="14.762820512820513"/>
    <x v="1"/>
    <x v="1"/>
    <n v="329"/>
    <x v="6"/>
    <x v="3"/>
    <n v="1"/>
    <b v="1"/>
    <n v="973"/>
    <n v="163"/>
    <n v="1136"/>
    <x v="3"/>
    <x v="3"/>
    <x v="4"/>
    <n v="78"/>
    <n v="4.2"/>
    <x v="1"/>
    <x v="0"/>
    <n v="218"/>
    <x v="4"/>
    <x v="2"/>
    <x v="4"/>
    <x v="0"/>
  </r>
  <r>
    <n v="2981"/>
    <s v="Laura"/>
    <d v="2024-07-05T00:00:00"/>
    <x v="49"/>
    <m/>
    <m/>
    <m/>
    <m/>
    <m/>
    <d v="2024-03-12T00:00:00"/>
    <d v="2024-07-05T00:00:00"/>
    <m/>
    <m/>
    <m/>
    <m/>
    <m/>
    <n v="16.428571428571427"/>
    <n v="241"/>
    <n v="14.669565217391305"/>
    <x v="2"/>
    <x v="2"/>
    <n v="482"/>
    <x v="6"/>
    <x v="4"/>
    <n v="2"/>
    <b v="1"/>
    <n v="665"/>
    <n v="96"/>
    <n v="761"/>
    <x v="2"/>
    <x v="1"/>
    <x v="3"/>
    <n v="24"/>
    <n v="4.7"/>
    <x v="1"/>
    <x v="0"/>
    <n v="4851"/>
    <x v="2"/>
    <x v="3"/>
    <x v="3"/>
    <x v="3"/>
  </r>
  <r>
    <n v="2410"/>
    <s v="Jennifer"/>
    <d v="2024-11-12T00:00:00"/>
    <x v="43"/>
    <m/>
    <m/>
    <m/>
    <m/>
    <m/>
    <d v="2024-08-12T00:00:00"/>
    <d v="2024-11-12T00:00:00"/>
    <m/>
    <m/>
    <m/>
    <m/>
    <m/>
    <n v="13.142857142857142"/>
    <n v="190.5"/>
    <n v="14.494565217391305"/>
    <x v="2"/>
    <x v="2"/>
    <n v="381"/>
    <x v="1"/>
    <x v="2"/>
    <n v="3"/>
    <b v="1"/>
    <n v="568"/>
    <n v="62"/>
    <n v="630"/>
    <x v="1"/>
    <x v="1"/>
    <x v="1"/>
    <n v="50"/>
    <n v="4.8"/>
    <x v="0"/>
    <x v="0"/>
    <n v="1375"/>
    <x v="1"/>
    <x v="3"/>
    <x v="2"/>
    <x v="2"/>
  </r>
  <r>
    <n v="4668"/>
    <s v="Carly"/>
    <s v="12/17/2024"/>
    <x v="15"/>
    <n v="3"/>
    <n v="6"/>
    <s v="17"/>
    <s v="12"/>
    <s v="2024"/>
    <d v="2024-09-12T00:00:00"/>
    <d v="2024-12-17T00:00:00"/>
    <m/>
    <m/>
    <m/>
    <m/>
    <m/>
    <n v="13.714285714285714"/>
    <n v="198"/>
    <n v="14.4375"/>
    <x v="2"/>
    <x v="2"/>
    <n v="396"/>
    <x v="6"/>
    <x v="4"/>
    <n v="5"/>
    <b v="1"/>
    <n v="549"/>
    <n v="35"/>
    <n v="584"/>
    <x v="6"/>
    <x v="2"/>
    <x v="5"/>
    <n v="66"/>
    <n v="3.6"/>
    <x v="1"/>
    <x v="0"/>
    <n v="4293"/>
    <x v="2"/>
    <x v="1"/>
    <x v="1"/>
    <x v="3"/>
  </r>
  <r>
    <n v="8976"/>
    <s v="Jessica"/>
    <s v="9/17/2024"/>
    <x v="36"/>
    <n v="2"/>
    <n v="5"/>
    <s v="17"/>
    <s v="9"/>
    <s v="2024"/>
    <d v="2024-12-12T00:00:00"/>
    <d v="2024-12-12T00:00:00"/>
    <m/>
    <m/>
    <m/>
    <m/>
    <m/>
    <n v="12.285714285714286"/>
    <n v="176"/>
    <n v="14.325581395348836"/>
    <x v="1"/>
    <x v="1"/>
    <n v="352"/>
    <x v="1"/>
    <x v="3"/>
    <n v="3"/>
    <b v="1"/>
    <n v="112"/>
    <n v="106"/>
    <n v="218"/>
    <x v="2"/>
    <x v="0"/>
    <x v="2"/>
    <n v="33"/>
    <n v="4.5999999999999996"/>
    <x v="1"/>
    <x v="0"/>
    <n v="3432"/>
    <x v="0"/>
    <x v="4"/>
    <x v="1"/>
    <x v="3"/>
  </r>
  <r>
    <n v="3173"/>
    <s v="Aaron"/>
    <s v="9/25/2024"/>
    <x v="15"/>
    <n v="2"/>
    <n v="5"/>
    <s v="25"/>
    <s v="9"/>
    <s v="2024"/>
    <d v="2024-09-12T00:00:00"/>
    <d v="2024-09-25T00:00:00"/>
    <m/>
    <m/>
    <m/>
    <m/>
    <m/>
    <n v="1.8571428571428572"/>
    <n v="26.5"/>
    <n v="14.269230769230768"/>
    <x v="1"/>
    <x v="1"/>
    <n v="53"/>
    <x v="6"/>
    <x v="2"/>
    <n v="4"/>
    <b v="1"/>
    <n v="304"/>
    <n v="49"/>
    <n v="353"/>
    <x v="2"/>
    <x v="3"/>
    <x v="4"/>
    <n v="57"/>
    <n v="4.3"/>
    <x v="0"/>
    <x v="0"/>
    <n v="3836"/>
    <x v="0"/>
    <x v="3"/>
    <x v="3"/>
    <x v="2"/>
  </r>
  <r>
    <n v="5227"/>
    <s v="Eugene"/>
    <s v="2/15/2024"/>
    <x v="68"/>
    <n v="2"/>
    <n v="5"/>
    <s v="15"/>
    <s v="2"/>
    <s v="2024"/>
    <d v="2024-06-12T00:00:00"/>
    <d v="2024-06-12T00:00:00"/>
    <m/>
    <m/>
    <m/>
    <m/>
    <m/>
    <n v="16.857142857142858"/>
    <n v="237"/>
    <n v="14.059322033898304"/>
    <x v="1"/>
    <x v="1"/>
    <n v="474"/>
    <x v="4"/>
    <x v="1"/>
    <n v="6"/>
    <b v="1"/>
    <n v="358"/>
    <n v="147"/>
    <n v="505"/>
    <x v="3"/>
    <x v="3"/>
    <x v="0"/>
    <n v="44"/>
    <n v="3.9"/>
    <x v="1"/>
    <x v="0"/>
    <n v="3505"/>
    <x v="0"/>
    <x v="3"/>
    <x v="2"/>
    <x v="0"/>
  </r>
  <r>
    <n v="7546"/>
    <s v="Elizabeth"/>
    <s v="10/24/2024"/>
    <x v="18"/>
    <n v="3"/>
    <n v="6"/>
    <s v="24"/>
    <s v="10"/>
    <s v="2024"/>
    <d v="2024-10-12T00:00:00"/>
    <d v="2024-10-24T00:00:00"/>
    <m/>
    <m/>
    <m/>
    <m/>
    <m/>
    <n v="1.7142857142857142"/>
    <n v="24"/>
    <n v="14"/>
    <x v="1"/>
    <x v="1"/>
    <n v="48"/>
    <x v="6"/>
    <x v="0"/>
    <n v="4"/>
    <b v="0"/>
    <n v="484"/>
    <n v="131"/>
    <n v="615"/>
    <x v="0"/>
    <x v="3"/>
    <x v="4"/>
    <n v="68"/>
    <n v="4"/>
    <x v="0"/>
    <x v="0"/>
    <n v="1535"/>
    <x v="1"/>
    <x v="4"/>
    <x v="3"/>
    <x v="1"/>
  </r>
  <r>
    <n v="5688"/>
    <s v="Ashley"/>
    <s v="9/27/2024"/>
    <x v="69"/>
    <n v="2"/>
    <n v="5"/>
    <s v="27"/>
    <s v="9"/>
    <s v="2024"/>
    <s v="11/30/2024"/>
    <d v="2024-11-30T00:00:00"/>
    <n v="3"/>
    <n v="6"/>
    <s v="30"/>
    <s v="11"/>
    <s v="2024"/>
    <n v="9.1428571428571423"/>
    <n v="128"/>
    <n v="14"/>
    <x v="1"/>
    <x v="1"/>
    <n v="256"/>
    <x v="4"/>
    <x v="1"/>
    <n v="3"/>
    <b v="0"/>
    <n v="322"/>
    <n v="199"/>
    <n v="521"/>
    <x v="6"/>
    <x v="0"/>
    <x v="4"/>
    <n v="65"/>
    <n v="4.5"/>
    <x v="0"/>
    <x v="0"/>
    <n v="147"/>
    <x v="4"/>
    <x v="0"/>
    <x v="2"/>
    <x v="3"/>
  </r>
  <r>
    <n v="7399"/>
    <s v="Katherine"/>
    <s v="8/13/2024"/>
    <x v="70"/>
    <n v="2"/>
    <n v="5"/>
    <s v="13"/>
    <s v="8"/>
    <s v="2024"/>
    <d v="2024-09-12T00:00:00"/>
    <d v="2024-09-12T00:00:00"/>
    <m/>
    <m/>
    <m/>
    <m/>
    <m/>
    <n v="4.2857142857142856"/>
    <n v="59.5"/>
    <n v="13.883333333333333"/>
    <x v="2"/>
    <x v="2"/>
    <n v="119"/>
    <x v="1"/>
    <x v="2"/>
    <n v="5"/>
    <b v="1"/>
    <n v="344"/>
    <n v="93"/>
    <n v="437"/>
    <x v="1"/>
    <x v="1"/>
    <x v="0"/>
    <n v="0"/>
    <n v="4.2"/>
    <x v="0"/>
    <x v="0"/>
    <n v="2259"/>
    <x v="3"/>
    <x v="1"/>
    <x v="1"/>
    <x v="3"/>
  </r>
  <r>
    <n v="7451"/>
    <s v="Sarah"/>
    <s v="7/24/2024"/>
    <x v="71"/>
    <n v="2"/>
    <n v="5"/>
    <s v="24"/>
    <s v="7"/>
    <s v="2024"/>
    <d v="2024-09-12T00:00:00"/>
    <d v="2024-09-12T00:00:00"/>
    <m/>
    <m/>
    <m/>
    <m/>
    <m/>
    <n v="7.1428571428571432"/>
    <n v="99"/>
    <n v="13.86"/>
    <x v="0"/>
    <x v="0"/>
    <n v="198"/>
    <x v="6"/>
    <x v="4"/>
    <n v="5"/>
    <b v="1"/>
    <n v="255"/>
    <n v="183"/>
    <n v="438"/>
    <x v="6"/>
    <x v="1"/>
    <x v="2"/>
    <n v="92"/>
    <n v="4.9000000000000004"/>
    <x v="0"/>
    <x v="0"/>
    <n v="4435"/>
    <x v="2"/>
    <x v="2"/>
    <x v="1"/>
    <x v="2"/>
  </r>
  <r>
    <n v="8089"/>
    <s v="Samantha"/>
    <d v="2024-08-06T00:00:00"/>
    <x v="72"/>
    <m/>
    <m/>
    <m/>
    <m/>
    <m/>
    <s v="11/27/2024"/>
    <d v="2024-11-27T00:00:00"/>
    <n v="3"/>
    <n v="6"/>
    <s v="27"/>
    <s v="11"/>
    <s v="2024"/>
    <n v="16.142857142857142"/>
    <n v="219.5"/>
    <n v="13.597345132743364"/>
    <x v="1"/>
    <x v="1"/>
    <n v="439"/>
    <x v="5"/>
    <x v="2"/>
    <n v="2"/>
    <b v="1"/>
    <n v="421"/>
    <n v="138"/>
    <n v="559"/>
    <x v="0"/>
    <x v="1"/>
    <x v="3"/>
    <n v="14"/>
    <n v="4.0999999999999996"/>
    <x v="0"/>
    <x v="0"/>
    <n v="4219"/>
    <x v="2"/>
    <x v="1"/>
    <x v="3"/>
    <x v="3"/>
  </r>
  <r>
    <n v="8651"/>
    <s v="Dawn"/>
    <s v="8/19/2024"/>
    <x v="73"/>
    <n v="2"/>
    <n v="5"/>
    <s v="19"/>
    <s v="8"/>
    <s v="2024"/>
    <s v="11/26/2024"/>
    <d v="2024-11-26T00:00:00"/>
    <n v="3"/>
    <n v="6"/>
    <s v="26"/>
    <s v="11"/>
    <s v="2024"/>
    <n v="14.142857142857142"/>
    <n v="190"/>
    <n v="13.434343434343434"/>
    <x v="0"/>
    <x v="0"/>
    <n v="380"/>
    <x v="1"/>
    <x v="4"/>
    <n v="5"/>
    <b v="0"/>
    <n v="334"/>
    <n v="175"/>
    <n v="509"/>
    <x v="2"/>
    <x v="0"/>
    <x v="5"/>
    <n v="69"/>
    <n v="3.1"/>
    <x v="0"/>
    <x v="0"/>
    <n v="4445"/>
    <x v="2"/>
    <x v="3"/>
    <x v="3"/>
    <x v="1"/>
  </r>
  <r>
    <n v="3618"/>
    <s v="Paul"/>
    <d v="2024-03-02T00:00:00"/>
    <x v="49"/>
    <m/>
    <m/>
    <m/>
    <m/>
    <m/>
    <d v="2024-03-12T00:00:00"/>
    <d v="2024-04-23T00:00:00"/>
    <m/>
    <m/>
    <m/>
    <m/>
    <m/>
    <n v="6"/>
    <n v="80"/>
    <n v="13.333333333333334"/>
    <x v="2"/>
    <x v="2"/>
    <n v="160"/>
    <x v="5"/>
    <x v="2"/>
    <n v="1"/>
    <b v="0"/>
    <n v="940"/>
    <n v="50"/>
    <n v="990"/>
    <x v="5"/>
    <x v="3"/>
    <x v="5"/>
    <n v="71"/>
    <n v="3"/>
    <x v="0"/>
    <x v="0"/>
    <n v="1095"/>
    <x v="1"/>
    <x v="2"/>
    <x v="1"/>
    <x v="1"/>
  </r>
  <r>
    <n v="1539"/>
    <s v="Linda"/>
    <s v="8/29/2024"/>
    <x v="11"/>
    <n v="2"/>
    <n v="5"/>
    <s v="29"/>
    <s v="8"/>
    <s v="2024"/>
    <s v="11/29/2024"/>
    <d v="2024-11-29T00:00:00"/>
    <n v="3"/>
    <n v="6"/>
    <s v="29"/>
    <s v="11"/>
    <s v="2024"/>
    <n v="13.142857142857142"/>
    <n v="174"/>
    <n v="13.239130434782609"/>
    <x v="0"/>
    <x v="0"/>
    <n v="348"/>
    <x v="4"/>
    <x v="0"/>
    <n v="5"/>
    <b v="1"/>
    <n v="266"/>
    <n v="94"/>
    <n v="360"/>
    <x v="5"/>
    <x v="1"/>
    <x v="4"/>
    <n v="82"/>
    <n v="4.3"/>
    <x v="1"/>
    <x v="0"/>
    <n v="2356"/>
    <x v="3"/>
    <x v="3"/>
    <x v="0"/>
    <x v="2"/>
  </r>
  <r>
    <n v="3334"/>
    <s v="Kenneth"/>
    <d v="2024-07-04T00:00:00"/>
    <x v="74"/>
    <m/>
    <m/>
    <m/>
    <m/>
    <m/>
    <d v="2024-05-12T00:00:00"/>
    <d v="2024-07-04T00:00:00"/>
    <m/>
    <m/>
    <m/>
    <m/>
    <m/>
    <n v="7.5714285714285712"/>
    <n v="99"/>
    <n v="13.075471698113208"/>
    <x v="0"/>
    <x v="0"/>
    <n v="198"/>
    <x v="5"/>
    <x v="1"/>
    <n v="1"/>
    <b v="1"/>
    <n v="614"/>
    <n v="69"/>
    <n v="683"/>
    <x v="2"/>
    <x v="2"/>
    <x v="3"/>
    <n v="27"/>
    <n v="3.6"/>
    <x v="1"/>
    <x v="0"/>
    <n v="459"/>
    <x v="4"/>
    <x v="3"/>
    <x v="1"/>
    <x v="3"/>
  </r>
  <r>
    <n v="8307"/>
    <s v="Carmen"/>
    <d v="2024-04-01T00:00:00"/>
    <x v="75"/>
    <m/>
    <m/>
    <m/>
    <m/>
    <m/>
    <d v="2024-06-12T00:00:00"/>
    <d v="2024-06-12T00:00:00"/>
    <m/>
    <m/>
    <m/>
    <m/>
    <m/>
    <n v="10.285714285714286"/>
    <n v="133"/>
    <n v="12.930555555555555"/>
    <x v="1"/>
    <x v="1"/>
    <n v="266"/>
    <x v="3"/>
    <x v="4"/>
    <n v="3"/>
    <b v="1"/>
    <n v="583"/>
    <n v="131"/>
    <n v="714"/>
    <x v="6"/>
    <x v="1"/>
    <x v="1"/>
    <n v="0"/>
    <n v="4"/>
    <x v="0"/>
    <x v="0"/>
    <n v="4789"/>
    <x v="2"/>
    <x v="1"/>
    <x v="4"/>
    <x v="0"/>
  </r>
  <r>
    <n v="8068"/>
    <s v="Carolyn"/>
    <s v="12/14/2024"/>
    <x v="14"/>
    <n v="3"/>
    <n v="6"/>
    <s v="14"/>
    <s v="12"/>
    <s v="2024"/>
    <s v="11/23/2024"/>
    <d v="2024-12-14T00:00:00"/>
    <n v="3"/>
    <n v="6"/>
    <s v="23"/>
    <s v="11"/>
    <s v="2024"/>
    <n v="3"/>
    <n v="38.5"/>
    <n v="12.833333333333334"/>
    <x v="0"/>
    <x v="0"/>
    <n v="77"/>
    <x v="4"/>
    <x v="4"/>
    <n v="3"/>
    <b v="0"/>
    <n v="780"/>
    <n v="138"/>
    <n v="918"/>
    <x v="0"/>
    <x v="3"/>
    <x v="2"/>
    <n v="66"/>
    <n v="3.4"/>
    <x v="0"/>
    <x v="0"/>
    <n v="1752"/>
    <x v="1"/>
    <x v="4"/>
    <x v="1"/>
    <x v="1"/>
  </r>
  <r>
    <n v="7644"/>
    <s v="Christian"/>
    <d v="2024-08-12T00:00:00"/>
    <x v="43"/>
    <m/>
    <m/>
    <m/>
    <m/>
    <m/>
    <s v="12/15/2024"/>
    <d v="2024-12-15T00:00:00"/>
    <n v="3"/>
    <n v="6"/>
    <s v="15"/>
    <s v="12"/>
    <s v="2024"/>
    <n v="17.857142857142858"/>
    <n v="228"/>
    <n v="12.767999999999999"/>
    <x v="0"/>
    <x v="0"/>
    <n v="456"/>
    <x v="5"/>
    <x v="2"/>
    <n v="3"/>
    <b v="1"/>
    <n v="240"/>
    <n v="83"/>
    <n v="323"/>
    <x v="6"/>
    <x v="0"/>
    <x v="0"/>
    <n v="76"/>
    <n v="4"/>
    <x v="0"/>
    <x v="0"/>
    <n v="4260"/>
    <x v="2"/>
    <x v="4"/>
    <x v="4"/>
    <x v="1"/>
  </r>
  <r>
    <n v="5036"/>
    <s v="Andrew"/>
    <s v="8/16/2024"/>
    <x v="17"/>
    <n v="2"/>
    <n v="5"/>
    <s v="16"/>
    <s v="8"/>
    <s v="2024"/>
    <s v="11/29/2024"/>
    <d v="2024-11-29T00:00:00"/>
    <n v="3"/>
    <n v="6"/>
    <s v="29"/>
    <s v="11"/>
    <s v="2024"/>
    <n v="15"/>
    <n v="190.5"/>
    <n v="12.7"/>
    <x v="0"/>
    <x v="0"/>
    <n v="381"/>
    <x v="3"/>
    <x v="4"/>
    <n v="1"/>
    <b v="1"/>
    <n v="286"/>
    <n v="121"/>
    <n v="407"/>
    <x v="6"/>
    <x v="3"/>
    <x v="2"/>
    <n v="57"/>
    <n v="4.0999999999999996"/>
    <x v="1"/>
    <x v="0"/>
    <n v="967"/>
    <x v="4"/>
    <x v="3"/>
    <x v="0"/>
    <x v="2"/>
  </r>
  <r>
    <n v="6518"/>
    <s v="Kathryn"/>
    <s v="11/21/2024"/>
    <x v="20"/>
    <n v="3"/>
    <n v="6"/>
    <s v="21"/>
    <s v="11"/>
    <s v="2024"/>
    <d v="2024-07-12T00:00:00"/>
    <d v="2024-11-21T00:00:00"/>
    <m/>
    <m/>
    <m/>
    <m/>
    <m/>
    <n v="18.857142857142858"/>
    <n v="239"/>
    <n v="12.674242424242424"/>
    <x v="1"/>
    <x v="1"/>
    <n v="478"/>
    <x v="5"/>
    <x v="4"/>
    <n v="3"/>
    <b v="1"/>
    <n v="780"/>
    <n v="78"/>
    <n v="858"/>
    <x v="4"/>
    <x v="2"/>
    <x v="3"/>
    <n v="66"/>
    <n v="4"/>
    <x v="0"/>
    <x v="0"/>
    <n v="4068"/>
    <x v="2"/>
    <x v="1"/>
    <x v="1"/>
    <x v="1"/>
  </r>
  <r>
    <n v="7162"/>
    <s v="Carrie"/>
    <s v="8/21/2024"/>
    <x v="76"/>
    <n v="2"/>
    <n v="5"/>
    <s v="21"/>
    <s v="8"/>
    <s v="2024"/>
    <s v="12/14/2024"/>
    <d v="2024-12-14T00:00:00"/>
    <n v="3"/>
    <n v="6"/>
    <s v="14"/>
    <s v="12"/>
    <s v="2024"/>
    <n v="16.428571428571427"/>
    <n v="207.5"/>
    <n v="12.630434782608697"/>
    <x v="0"/>
    <x v="0"/>
    <n v="415"/>
    <x v="6"/>
    <x v="0"/>
    <n v="3"/>
    <b v="1"/>
    <n v="44"/>
    <n v="10"/>
    <n v="54"/>
    <x v="2"/>
    <x v="1"/>
    <x v="2"/>
    <n v="91"/>
    <n v="3.3"/>
    <x v="0"/>
    <x v="0"/>
    <n v="223"/>
    <x v="4"/>
    <x v="3"/>
    <x v="1"/>
    <x v="0"/>
  </r>
  <r>
    <n v="3443"/>
    <s v="Kevin"/>
    <d v="2024-01-03T00:00:00"/>
    <x v="77"/>
    <m/>
    <m/>
    <m/>
    <m/>
    <m/>
    <d v="2024-05-12T00:00:00"/>
    <d v="2024-05-12T00:00:00"/>
    <m/>
    <m/>
    <m/>
    <m/>
    <m/>
    <n v="18.571428571428573"/>
    <n v="233.5"/>
    <n v="12.573076923076922"/>
    <x v="0"/>
    <x v="0"/>
    <n v="467"/>
    <x v="2"/>
    <x v="3"/>
    <n v="2"/>
    <b v="0"/>
    <n v="18"/>
    <n v="34"/>
    <n v="52"/>
    <x v="5"/>
    <x v="3"/>
    <x v="2"/>
    <n v="100"/>
    <n v="4.0999999999999996"/>
    <x v="1"/>
    <x v="0"/>
    <n v="1792"/>
    <x v="1"/>
    <x v="4"/>
    <x v="3"/>
    <x v="3"/>
  </r>
  <r>
    <n v="1650"/>
    <s v="Charles"/>
    <s v="8/25/2024"/>
    <x v="33"/>
    <n v="2"/>
    <n v="5"/>
    <s v="25"/>
    <s v="8"/>
    <s v="2024"/>
    <s v="11/23/2024"/>
    <d v="2024-11-23T00:00:00"/>
    <n v="3"/>
    <n v="6"/>
    <s v="23"/>
    <s v="11"/>
    <s v="2024"/>
    <n v="12.857142857142858"/>
    <n v="159.5"/>
    <n v="12.405555555555555"/>
    <x v="0"/>
    <x v="0"/>
    <n v="319"/>
    <x v="1"/>
    <x v="2"/>
    <n v="2"/>
    <b v="0"/>
    <n v="842"/>
    <n v="145"/>
    <n v="987"/>
    <x v="2"/>
    <x v="3"/>
    <x v="1"/>
    <n v="27"/>
    <n v="3.6"/>
    <x v="1"/>
    <x v="0"/>
    <n v="256"/>
    <x v="4"/>
    <x v="0"/>
    <x v="1"/>
    <x v="3"/>
  </r>
  <r>
    <n v="9990"/>
    <s v="Duane"/>
    <s v="1/25/2024"/>
    <x v="67"/>
    <n v="2"/>
    <n v="5"/>
    <s v="25"/>
    <s v="1"/>
    <s v="2024"/>
    <d v="2024-05-12T00:00:00"/>
    <d v="2024-05-12T00:00:00"/>
    <m/>
    <m/>
    <m/>
    <m/>
    <m/>
    <n v="15.428571428571429"/>
    <n v="189.5"/>
    <n v="12.282407407407407"/>
    <x v="0"/>
    <x v="0"/>
    <n v="379"/>
    <x v="2"/>
    <x v="3"/>
    <n v="5"/>
    <b v="1"/>
    <n v="726"/>
    <n v="103"/>
    <n v="829"/>
    <x v="1"/>
    <x v="2"/>
    <x v="1"/>
    <n v="39"/>
    <n v="3.5"/>
    <x v="1"/>
    <x v="0"/>
    <n v="4177"/>
    <x v="2"/>
    <x v="4"/>
    <x v="2"/>
    <x v="1"/>
  </r>
  <r>
    <n v="6345"/>
    <s v="Thomas"/>
    <d v="2023-01-01T00:00:00"/>
    <x v="78"/>
    <m/>
    <m/>
    <m/>
    <m/>
    <m/>
    <d v="2024-09-12T00:00:00"/>
    <d v="2024-09-12T00:00:00"/>
    <m/>
    <m/>
    <m/>
    <m/>
    <m/>
    <n v="16.857142857142858"/>
    <n v="205"/>
    <n v="12.161016949152541"/>
    <x v="1"/>
    <x v="1"/>
    <n v="410"/>
    <x v="2"/>
    <x v="0"/>
    <n v="1"/>
    <b v="1"/>
    <n v="909"/>
    <n v="99"/>
    <n v="1008"/>
    <x v="6"/>
    <x v="2"/>
    <x v="1"/>
    <n v="22"/>
    <n v="3.2"/>
    <x v="0"/>
    <x v="0"/>
    <n v="754"/>
    <x v="4"/>
    <x v="3"/>
    <x v="0"/>
    <x v="3"/>
  </r>
  <r>
    <n v="4781"/>
    <s v="Sierra"/>
    <s v="4/25/2024"/>
    <x v="38"/>
    <n v="2"/>
    <n v="5"/>
    <s v="25"/>
    <s v="4"/>
    <s v="2024"/>
    <d v="2024-01-12T00:00:00"/>
    <d v="2024-04-25T00:00:00"/>
    <m/>
    <m/>
    <m/>
    <m/>
    <m/>
    <n v="14.857142857142858"/>
    <n v="180.5"/>
    <n v="12.149038461538462"/>
    <x v="0"/>
    <x v="0"/>
    <n v="361"/>
    <x v="0"/>
    <x v="4"/>
    <n v="3"/>
    <b v="1"/>
    <n v="67"/>
    <n v="66"/>
    <n v="133"/>
    <x v="0"/>
    <x v="2"/>
    <x v="5"/>
    <n v="3"/>
    <n v="3.7"/>
    <x v="1"/>
    <x v="0"/>
    <n v="4421"/>
    <x v="2"/>
    <x v="4"/>
    <x v="0"/>
    <x v="1"/>
  </r>
  <r>
    <n v="4002"/>
    <s v="Timothy"/>
    <d v="2024-07-04T00:00:00"/>
    <x v="79"/>
    <m/>
    <m/>
    <m/>
    <m/>
    <m/>
    <d v="2024-11-12T00:00:00"/>
    <d v="2024-11-12T00:00:00"/>
    <m/>
    <m/>
    <m/>
    <m/>
    <m/>
    <n v="18.714285714285715"/>
    <n v="226"/>
    <n v="12.076335877862595"/>
    <x v="2"/>
    <x v="2"/>
    <n v="452"/>
    <x v="3"/>
    <x v="2"/>
    <n v="6"/>
    <b v="0"/>
    <n v="196"/>
    <n v="132"/>
    <n v="328"/>
    <x v="2"/>
    <x v="3"/>
    <x v="3"/>
    <n v="84"/>
    <n v="3.7"/>
    <x v="1"/>
    <x v="0"/>
    <n v="340"/>
    <x v="4"/>
    <x v="3"/>
    <x v="4"/>
    <x v="1"/>
  </r>
  <r>
    <n v="5337"/>
    <s v="Travis"/>
    <s v="8/16/2024"/>
    <x v="17"/>
    <n v="2"/>
    <n v="5"/>
    <s v="16"/>
    <s v="8"/>
    <s v="2024"/>
    <s v="11/28/2024"/>
    <d v="2024-11-28T00:00:00"/>
    <n v="3"/>
    <n v="6"/>
    <s v="28"/>
    <s v="11"/>
    <s v="2024"/>
    <n v="14.857142857142858"/>
    <n v="178.5"/>
    <n v="12.014423076923077"/>
    <x v="1"/>
    <x v="1"/>
    <n v="357"/>
    <x v="3"/>
    <x v="2"/>
    <n v="4"/>
    <b v="1"/>
    <n v="245"/>
    <n v="116"/>
    <n v="361"/>
    <x v="2"/>
    <x v="3"/>
    <x v="1"/>
    <n v="71"/>
    <n v="4.2"/>
    <x v="1"/>
    <x v="0"/>
    <n v="2209"/>
    <x v="3"/>
    <x v="0"/>
    <x v="1"/>
    <x v="1"/>
  </r>
  <r>
    <n v="1062"/>
    <s v="David"/>
    <d v="2024-03-10T00:00:00"/>
    <x v="54"/>
    <m/>
    <m/>
    <m/>
    <m/>
    <m/>
    <s v="12/13/2024"/>
    <d v="2024-12-13T00:00:00"/>
    <n v="3"/>
    <n v="6"/>
    <s v="13"/>
    <s v="12"/>
    <s v="2024"/>
    <n v="8.7142857142857135"/>
    <n v="104.5"/>
    <n v="11.991803278688526"/>
    <x v="1"/>
    <x v="1"/>
    <n v="209"/>
    <x v="6"/>
    <x v="2"/>
    <n v="6"/>
    <b v="0"/>
    <n v="707"/>
    <n v="162"/>
    <n v="869"/>
    <x v="3"/>
    <x v="1"/>
    <x v="5"/>
    <n v="95"/>
    <n v="3.5"/>
    <x v="1"/>
    <x v="0"/>
    <n v="73"/>
    <x v="4"/>
    <x v="2"/>
    <x v="0"/>
    <x v="1"/>
  </r>
  <r>
    <n v="7507"/>
    <s v="Rachel"/>
    <d v="2024-06-03T00:00:00"/>
    <x v="80"/>
    <m/>
    <m/>
    <m/>
    <m/>
    <m/>
    <d v="2024-10-12T00:00:00"/>
    <d v="2024-10-12T00:00:00"/>
    <m/>
    <m/>
    <m/>
    <m/>
    <m/>
    <n v="19.285714285714285"/>
    <n v="231"/>
    <n v="11.977777777777778"/>
    <x v="2"/>
    <x v="2"/>
    <n v="462"/>
    <x v="2"/>
    <x v="2"/>
    <n v="4"/>
    <b v="1"/>
    <n v="958"/>
    <n v="153"/>
    <n v="1111"/>
    <x v="2"/>
    <x v="0"/>
    <x v="5"/>
    <n v="71"/>
    <n v="4.8"/>
    <x v="0"/>
    <x v="0"/>
    <n v="2554"/>
    <x v="3"/>
    <x v="1"/>
    <x v="1"/>
    <x v="2"/>
  </r>
  <r>
    <n v="6078"/>
    <s v="Kara"/>
    <s v="9/23/2024"/>
    <x v="81"/>
    <n v="2"/>
    <n v="5"/>
    <s v="23"/>
    <s v="9"/>
    <s v="2024"/>
    <s v="12/15/2024"/>
    <d v="2024-12-15T00:00:00"/>
    <n v="3"/>
    <n v="6"/>
    <s v="15"/>
    <s v="12"/>
    <s v="2024"/>
    <n v="11.857142857142858"/>
    <n v="140.5"/>
    <n v="11.849397590361445"/>
    <x v="1"/>
    <x v="1"/>
    <n v="281"/>
    <x v="0"/>
    <x v="3"/>
    <n v="5"/>
    <b v="0"/>
    <n v="905"/>
    <n v="128"/>
    <n v="1033"/>
    <x v="1"/>
    <x v="3"/>
    <x v="5"/>
    <n v="70"/>
    <n v="4.3"/>
    <x v="0"/>
    <x v="0"/>
    <n v="1952"/>
    <x v="1"/>
    <x v="4"/>
    <x v="1"/>
    <x v="2"/>
  </r>
  <r>
    <n v="9131"/>
    <s v="Derek"/>
    <d v="2023-03-08T00:00:00"/>
    <x v="37"/>
    <m/>
    <m/>
    <m/>
    <m/>
    <m/>
    <s v="11/27/2024"/>
    <d v="2024-11-27T00:00:00"/>
    <n v="3"/>
    <n v="6"/>
    <s v="27"/>
    <s v="11"/>
    <s v="2024"/>
    <n v="5.4285714285714288"/>
    <n v="63.5"/>
    <n v="11.697368421052632"/>
    <x v="1"/>
    <x v="1"/>
    <n v="127"/>
    <x v="6"/>
    <x v="2"/>
    <n v="5"/>
    <b v="0"/>
    <n v="482"/>
    <n v="5"/>
    <n v="487"/>
    <x v="0"/>
    <x v="3"/>
    <x v="4"/>
    <n v="99"/>
    <n v="3.6"/>
    <x v="0"/>
    <x v="0"/>
    <n v="2867"/>
    <x v="3"/>
    <x v="3"/>
    <x v="4"/>
    <x v="1"/>
  </r>
  <r>
    <n v="4028"/>
    <s v="Juan"/>
    <d v="2024-04-05T00:00:00"/>
    <x v="82"/>
    <m/>
    <m/>
    <m/>
    <m/>
    <m/>
    <d v="2024-09-12T00:00:00"/>
    <d v="2024-09-12T00:00:00"/>
    <m/>
    <m/>
    <m/>
    <m/>
    <m/>
    <n v="3.2857142857142856"/>
    <n v="38"/>
    <n v="11.565217391304348"/>
    <x v="1"/>
    <x v="1"/>
    <n v="76"/>
    <x v="3"/>
    <x v="2"/>
    <n v="4"/>
    <b v="1"/>
    <n v="324"/>
    <n v="113"/>
    <n v="437"/>
    <x v="5"/>
    <x v="0"/>
    <x v="2"/>
    <n v="87"/>
    <n v="4.9000000000000004"/>
    <x v="0"/>
    <x v="0"/>
    <n v="4702"/>
    <x v="2"/>
    <x v="3"/>
    <x v="0"/>
    <x v="2"/>
  </r>
  <r>
    <n v="6178"/>
    <s v="Emily"/>
    <d v="2023-01-03T00:00:00"/>
    <x v="83"/>
    <m/>
    <m/>
    <m/>
    <m/>
    <m/>
    <d v="2024-09-12T00:00:00"/>
    <d v="2024-09-12T00:00:00"/>
    <m/>
    <m/>
    <m/>
    <m/>
    <m/>
    <n v="11.428571428571429"/>
    <n v="131"/>
    <n v="11.4625"/>
    <x v="2"/>
    <x v="2"/>
    <n v="262"/>
    <x v="2"/>
    <x v="4"/>
    <n v="5"/>
    <b v="1"/>
    <n v="849"/>
    <n v="68"/>
    <n v="917"/>
    <x v="0"/>
    <x v="0"/>
    <x v="2"/>
    <n v="24"/>
    <n v="3"/>
    <x v="0"/>
    <x v="0"/>
    <n v="1721"/>
    <x v="1"/>
    <x v="3"/>
    <x v="4"/>
    <x v="1"/>
  </r>
  <r>
    <n v="7663"/>
    <s v="David"/>
    <d v="2024-05-05T00:00:00"/>
    <x v="84"/>
    <m/>
    <m/>
    <m/>
    <m/>
    <m/>
    <s v="11/28/2024"/>
    <d v="2024-11-28T00:00:00"/>
    <n v="3"/>
    <n v="6"/>
    <s v="28"/>
    <s v="11"/>
    <s v="2024"/>
    <n v="18.857142857142858"/>
    <n v="216"/>
    <n v="11.454545454545455"/>
    <x v="1"/>
    <x v="1"/>
    <n v="432"/>
    <x v="2"/>
    <x v="4"/>
    <n v="4"/>
    <b v="1"/>
    <n v="263"/>
    <n v="55"/>
    <n v="318"/>
    <x v="2"/>
    <x v="0"/>
    <x v="4"/>
    <n v="22"/>
    <n v="3.5"/>
    <x v="1"/>
    <x v="0"/>
    <n v="1294"/>
    <x v="1"/>
    <x v="4"/>
    <x v="1"/>
    <x v="2"/>
  </r>
  <r>
    <n v="5362"/>
    <s v="Julie"/>
    <d v="2024-07-03T00:00:00"/>
    <x v="85"/>
    <m/>
    <m/>
    <m/>
    <m/>
    <m/>
    <s v="11/27/2024"/>
    <d v="2024-11-27T00:00:00"/>
    <n v="3"/>
    <n v="6"/>
    <s v="27"/>
    <s v="11"/>
    <s v="2024"/>
    <n v="21"/>
    <n v="239"/>
    <n v="11.380952380952381"/>
    <x v="0"/>
    <x v="0"/>
    <n v="478"/>
    <x v="0"/>
    <x v="3"/>
    <n v="3"/>
    <b v="1"/>
    <n v="551"/>
    <n v="96"/>
    <n v="647"/>
    <x v="4"/>
    <x v="3"/>
    <x v="3"/>
    <n v="65"/>
    <n v="4.5999999999999996"/>
    <x v="1"/>
    <x v="0"/>
    <n v="860"/>
    <x v="4"/>
    <x v="0"/>
    <x v="0"/>
    <x v="2"/>
  </r>
  <r>
    <n v="9942"/>
    <s v="Michael"/>
    <d v="2023-04-08T00:00:00"/>
    <x v="86"/>
    <m/>
    <m/>
    <m/>
    <m/>
    <m/>
    <s v="11/20/2024"/>
    <d v="2024-11-20T00:00:00"/>
    <n v="3"/>
    <n v="6"/>
    <s v="20"/>
    <s v="11"/>
    <s v="2024"/>
    <n v="18.428571428571427"/>
    <n v="209"/>
    <n v="11.34108527131783"/>
    <x v="0"/>
    <x v="0"/>
    <n v="418"/>
    <x v="2"/>
    <x v="0"/>
    <n v="5"/>
    <b v="1"/>
    <n v="260"/>
    <n v="161"/>
    <n v="421"/>
    <x v="6"/>
    <x v="3"/>
    <x v="4"/>
    <n v="49"/>
    <n v="3.6"/>
    <x v="1"/>
    <x v="0"/>
    <n v="2871"/>
    <x v="3"/>
    <x v="2"/>
    <x v="4"/>
    <x v="2"/>
  </r>
  <r>
    <n v="3004"/>
    <s v="Joseph"/>
    <s v="10/22/2024"/>
    <x v="87"/>
    <n v="3"/>
    <n v="6"/>
    <s v="22"/>
    <s v="10"/>
    <s v="2024"/>
    <s v="12/18/2024"/>
    <d v="2024-12-18T00:00:00"/>
    <n v="3"/>
    <n v="6"/>
    <s v="18"/>
    <s v="12"/>
    <s v="2024"/>
    <n v="8.1428571428571423"/>
    <n v="92"/>
    <n v="11.298245614035089"/>
    <x v="2"/>
    <x v="2"/>
    <n v="184"/>
    <x v="2"/>
    <x v="1"/>
    <n v="4"/>
    <b v="0"/>
    <n v="233"/>
    <n v="15"/>
    <n v="248"/>
    <x v="6"/>
    <x v="3"/>
    <x v="1"/>
    <n v="28"/>
    <n v="3.5"/>
    <x v="1"/>
    <x v="0"/>
    <n v="2760"/>
    <x v="3"/>
    <x v="0"/>
    <x v="2"/>
    <x v="3"/>
  </r>
  <r>
    <n v="4576"/>
    <s v="Matthew"/>
    <s v="7/19/2024"/>
    <x v="84"/>
    <n v="2"/>
    <n v="5"/>
    <s v="19"/>
    <s v="7"/>
    <s v="2024"/>
    <s v="12/16/2024"/>
    <d v="2024-12-16T00:00:00"/>
    <n v="3"/>
    <n v="6"/>
    <s v="16"/>
    <s v="12"/>
    <s v="2024"/>
    <n v="21.428571428571427"/>
    <n v="240"/>
    <n v="11.200000000000001"/>
    <x v="0"/>
    <x v="0"/>
    <n v="480"/>
    <x v="4"/>
    <x v="2"/>
    <n v="2"/>
    <b v="1"/>
    <n v="994"/>
    <n v="78"/>
    <n v="1072"/>
    <x v="1"/>
    <x v="0"/>
    <x v="1"/>
    <n v="39"/>
    <n v="4.3"/>
    <x v="1"/>
    <x v="0"/>
    <n v="1734"/>
    <x v="1"/>
    <x v="3"/>
    <x v="2"/>
    <x v="2"/>
  </r>
  <r>
    <n v="2243"/>
    <s v="Sherri"/>
    <s v="7/17/2024"/>
    <x v="32"/>
    <n v="2"/>
    <n v="5"/>
    <s v="17"/>
    <s v="7"/>
    <s v="2024"/>
    <d v="2024-02-12T00:00:00"/>
    <d v="2024-07-17T00:00:00"/>
    <m/>
    <m/>
    <m/>
    <m/>
    <m/>
    <n v="22.285714285714285"/>
    <n v="245"/>
    <n v="10.993589743589745"/>
    <x v="2"/>
    <x v="2"/>
    <n v="490"/>
    <x v="0"/>
    <x v="1"/>
    <n v="3"/>
    <b v="1"/>
    <n v="123"/>
    <n v="183"/>
    <n v="306"/>
    <x v="2"/>
    <x v="3"/>
    <x v="5"/>
    <n v="45"/>
    <n v="4.4000000000000004"/>
    <x v="0"/>
    <x v="0"/>
    <n v="2397"/>
    <x v="3"/>
    <x v="2"/>
    <x v="3"/>
    <x v="0"/>
  </r>
  <r>
    <n v="3009"/>
    <s v="Joel"/>
    <s v="9/24/2024"/>
    <x v="45"/>
    <n v="2"/>
    <n v="5"/>
    <s v="24"/>
    <s v="9"/>
    <s v="2024"/>
    <s v="12/13/2024"/>
    <d v="2024-12-13T00:00:00"/>
    <n v="3"/>
    <n v="6"/>
    <s v="13"/>
    <s v="12"/>
    <s v="2024"/>
    <n v="11.428571428571429"/>
    <n v="125"/>
    <n v="10.9375"/>
    <x v="0"/>
    <x v="0"/>
    <n v="250"/>
    <x v="2"/>
    <x v="3"/>
    <n v="3"/>
    <b v="0"/>
    <n v="774"/>
    <n v="88"/>
    <n v="862"/>
    <x v="5"/>
    <x v="1"/>
    <x v="1"/>
    <n v="64"/>
    <n v="3.3"/>
    <x v="0"/>
    <x v="0"/>
    <n v="1882"/>
    <x v="1"/>
    <x v="3"/>
    <x v="2"/>
    <x v="0"/>
  </r>
  <r>
    <n v="2150"/>
    <s v="Danielle"/>
    <d v="2024-12-04T00:00:00"/>
    <x v="15"/>
    <m/>
    <m/>
    <m/>
    <m/>
    <m/>
    <d v="2024-09-12T00:00:00"/>
    <d v="2024-12-04T00:00:00"/>
    <m/>
    <m/>
    <m/>
    <m/>
    <m/>
    <n v="11.857142857142858"/>
    <n v="129.5"/>
    <n v="10.921686746987952"/>
    <x v="2"/>
    <x v="2"/>
    <n v="259"/>
    <x v="3"/>
    <x v="2"/>
    <n v="1"/>
    <b v="0"/>
    <n v="380"/>
    <n v="9"/>
    <n v="389"/>
    <x v="3"/>
    <x v="3"/>
    <x v="1"/>
    <n v="49"/>
    <n v="3.2"/>
    <x v="0"/>
    <x v="0"/>
    <n v="412"/>
    <x v="4"/>
    <x v="3"/>
    <x v="3"/>
    <x v="2"/>
  </r>
  <r>
    <n v="8151"/>
    <s v="Mark"/>
    <s v="6/22/2024"/>
    <x v="88"/>
    <n v="2"/>
    <n v="5"/>
    <s v="22"/>
    <s v="6"/>
    <s v="2024"/>
    <s v="11/24/2024"/>
    <d v="2024-11-24T00:00:00"/>
    <n v="3"/>
    <n v="6"/>
    <s v="24"/>
    <s v="11"/>
    <s v="2024"/>
    <n v="22.142857142857142"/>
    <n v="241.5"/>
    <n v="10.906451612903226"/>
    <x v="2"/>
    <x v="2"/>
    <n v="483"/>
    <x v="1"/>
    <x v="1"/>
    <n v="6"/>
    <b v="0"/>
    <n v="730"/>
    <n v="98"/>
    <n v="828"/>
    <x v="6"/>
    <x v="3"/>
    <x v="1"/>
    <n v="29"/>
    <n v="3.8"/>
    <x v="0"/>
    <x v="0"/>
    <n v="1813"/>
    <x v="1"/>
    <x v="4"/>
    <x v="2"/>
    <x v="3"/>
  </r>
  <r>
    <n v="9644"/>
    <s v="Mark"/>
    <d v="2024-08-09T00:00:00"/>
    <x v="76"/>
    <m/>
    <m/>
    <m/>
    <m/>
    <m/>
    <s v="11/25/2024"/>
    <d v="2024-11-25T00:00:00"/>
    <n v="3"/>
    <n v="6"/>
    <s v="25"/>
    <s v="11"/>
    <s v="2024"/>
    <n v="13.714285714285714"/>
    <n v="147"/>
    <n v="10.71875"/>
    <x v="1"/>
    <x v="1"/>
    <n v="294"/>
    <x v="0"/>
    <x v="3"/>
    <n v="1"/>
    <b v="1"/>
    <n v="453"/>
    <n v="149"/>
    <n v="602"/>
    <x v="2"/>
    <x v="2"/>
    <x v="0"/>
    <n v="82"/>
    <n v="3.9"/>
    <x v="1"/>
    <x v="0"/>
    <n v="790"/>
    <x v="4"/>
    <x v="2"/>
    <x v="0"/>
    <x v="3"/>
  </r>
  <r>
    <n v="5126"/>
    <s v="Christopher"/>
    <d v="2024-06-05T00:00:00"/>
    <x v="49"/>
    <m/>
    <m/>
    <m/>
    <m/>
    <m/>
    <d v="2024-03-12T00:00:00"/>
    <d v="2024-06-05T00:00:00"/>
    <m/>
    <m/>
    <m/>
    <m/>
    <m/>
    <n v="12.142857142857142"/>
    <n v="129.5"/>
    <n v="10.664705882352942"/>
    <x v="1"/>
    <x v="1"/>
    <n v="259"/>
    <x v="4"/>
    <x v="0"/>
    <n v="1"/>
    <b v="1"/>
    <n v="327"/>
    <n v="76"/>
    <n v="403"/>
    <x v="4"/>
    <x v="2"/>
    <x v="2"/>
    <n v="9"/>
    <n v="4.3"/>
    <x v="1"/>
    <x v="0"/>
    <n v="428"/>
    <x v="4"/>
    <x v="2"/>
    <x v="4"/>
    <x v="1"/>
  </r>
  <r>
    <n v="8694"/>
    <s v="Norma"/>
    <s v="12/14/2023"/>
    <x v="89"/>
    <n v="3"/>
    <n v="6"/>
    <s v="14"/>
    <s v="12"/>
    <s v="2023"/>
    <d v="2024-03-12T00:00:00"/>
    <d v="2024-03-12T00:00:00"/>
    <m/>
    <m/>
    <m/>
    <m/>
    <m/>
    <n v="12.714285714285714"/>
    <n v="135"/>
    <n v="10.617977528089888"/>
    <x v="0"/>
    <x v="0"/>
    <n v="270"/>
    <x v="0"/>
    <x v="2"/>
    <n v="3"/>
    <b v="1"/>
    <n v="836"/>
    <n v="67"/>
    <n v="903"/>
    <x v="5"/>
    <x v="2"/>
    <x v="2"/>
    <n v="51"/>
    <n v="4.5"/>
    <x v="1"/>
    <x v="0"/>
    <n v="414"/>
    <x v="4"/>
    <x v="2"/>
    <x v="0"/>
    <x v="2"/>
  </r>
  <r>
    <n v="7813"/>
    <s v="Nicholas"/>
    <s v="7/20/2024"/>
    <x v="90"/>
    <n v="2"/>
    <n v="5"/>
    <s v="20"/>
    <s v="7"/>
    <s v="2024"/>
    <s v="11/21/2024"/>
    <d v="2024-11-21T00:00:00"/>
    <n v="3"/>
    <n v="6"/>
    <s v="21"/>
    <s v="11"/>
    <s v="2024"/>
    <n v="17.714285714285715"/>
    <n v="186.5"/>
    <n v="10.528225806451612"/>
    <x v="0"/>
    <x v="0"/>
    <n v="373"/>
    <x v="4"/>
    <x v="3"/>
    <n v="4"/>
    <b v="1"/>
    <n v="782"/>
    <n v="7"/>
    <n v="789"/>
    <x v="0"/>
    <x v="3"/>
    <x v="3"/>
    <n v="18"/>
    <n v="3.2"/>
    <x v="1"/>
    <x v="0"/>
    <n v="4641"/>
    <x v="2"/>
    <x v="1"/>
    <x v="0"/>
    <x v="2"/>
  </r>
  <r>
    <n v="2549"/>
    <s v="Autumn"/>
    <s v="8/16/2024"/>
    <x v="17"/>
    <n v="2"/>
    <n v="5"/>
    <s v="16"/>
    <s v="8"/>
    <s v="2024"/>
    <s v="11/26/2024"/>
    <d v="2024-11-26T00:00:00"/>
    <n v="3"/>
    <n v="6"/>
    <s v="26"/>
    <s v="11"/>
    <s v="2024"/>
    <n v="14.571428571428571"/>
    <n v="149.5"/>
    <n v="10.259803921568627"/>
    <x v="2"/>
    <x v="2"/>
    <n v="299"/>
    <x v="0"/>
    <x v="3"/>
    <n v="6"/>
    <b v="0"/>
    <n v="77"/>
    <n v="191"/>
    <n v="268"/>
    <x v="5"/>
    <x v="3"/>
    <x v="4"/>
    <n v="85"/>
    <n v="3.4"/>
    <x v="1"/>
    <x v="0"/>
    <n v="4348"/>
    <x v="2"/>
    <x v="2"/>
    <x v="0"/>
    <x v="1"/>
  </r>
  <r>
    <n v="7556"/>
    <s v="Adam"/>
    <s v="7/17/2024"/>
    <x v="91"/>
    <n v="2"/>
    <n v="5"/>
    <s v="17"/>
    <s v="7"/>
    <s v="2024"/>
    <s v="11/26/2024"/>
    <d v="2024-11-26T00:00:00"/>
    <n v="3"/>
    <n v="6"/>
    <s v="26"/>
    <s v="11"/>
    <s v="2024"/>
    <n v="18.857142857142858"/>
    <n v="193"/>
    <n v="10.234848484848484"/>
    <x v="0"/>
    <x v="0"/>
    <n v="386"/>
    <x v="5"/>
    <x v="2"/>
    <n v="6"/>
    <b v="1"/>
    <n v="461"/>
    <n v="178"/>
    <n v="639"/>
    <x v="3"/>
    <x v="3"/>
    <x v="0"/>
    <n v="79"/>
    <n v="3.7"/>
    <x v="0"/>
    <x v="0"/>
    <n v="1587"/>
    <x v="1"/>
    <x v="1"/>
    <x v="3"/>
    <x v="1"/>
  </r>
  <r>
    <n v="5406"/>
    <s v="Randall"/>
    <d v="2024-12-10T00:00:00"/>
    <x v="20"/>
    <m/>
    <m/>
    <m/>
    <m/>
    <m/>
    <d v="2024-07-12T00:00:00"/>
    <d v="2024-07-21T00:00:00"/>
    <m/>
    <m/>
    <m/>
    <m/>
    <m/>
    <n v="1.2857142857142858"/>
    <n v="13"/>
    <n v="10.111111111111111"/>
    <x v="1"/>
    <x v="1"/>
    <n v="26"/>
    <x v="4"/>
    <x v="4"/>
    <n v="5"/>
    <b v="0"/>
    <n v="542"/>
    <n v="152"/>
    <n v="694"/>
    <x v="6"/>
    <x v="0"/>
    <x v="1"/>
    <n v="6"/>
    <n v="3.1"/>
    <x v="0"/>
    <x v="0"/>
    <n v="4329"/>
    <x v="2"/>
    <x v="3"/>
    <x v="0"/>
    <x v="1"/>
  </r>
  <r>
    <n v="3119"/>
    <s v="Stacey"/>
    <s v="9/18/2024"/>
    <x v="63"/>
    <n v="2"/>
    <n v="5"/>
    <s v="18"/>
    <s v="9"/>
    <s v="2024"/>
    <s v="12/13/2024"/>
    <d v="2024-12-13T00:00:00"/>
    <n v="3"/>
    <n v="6"/>
    <s v="13"/>
    <s v="12"/>
    <s v="2024"/>
    <n v="12.285714285714286"/>
    <n v="123.5"/>
    <n v="10.052325581395348"/>
    <x v="1"/>
    <x v="1"/>
    <n v="247"/>
    <x v="1"/>
    <x v="4"/>
    <n v="6"/>
    <b v="1"/>
    <n v="563"/>
    <n v="185"/>
    <n v="748"/>
    <x v="5"/>
    <x v="1"/>
    <x v="1"/>
    <n v="3"/>
    <n v="4.8"/>
    <x v="0"/>
    <x v="0"/>
    <n v="4378"/>
    <x v="2"/>
    <x v="0"/>
    <x v="1"/>
    <x v="2"/>
  </r>
  <r>
    <n v="8881"/>
    <s v="Taylor"/>
    <s v="9/16/2024"/>
    <x v="48"/>
    <n v="2"/>
    <n v="5"/>
    <s v="16"/>
    <s v="9"/>
    <s v="2024"/>
    <s v="11/24/2024"/>
    <d v="2024-11-24T00:00:00"/>
    <n v="3"/>
    <n v="6"/>
    <s v="24"/>
    <s v="11"/>
    <s v="2024"/>
    <n v="9.8571428571428577"/>
    <n v="98.5"/>
    <n v="9.9927536231884044"/>
    <x v="2"/>
    <x v="2"/>
    <n v="197"/>
    <x v="4"/>
    <x v="0"/>
    <n v="5"/>
    <b v="0"/>
    <n v="292"/>
    <n v="169"/>
    <n v="461"/>
    <x v="2"/>
    <x v="3"/>
    <x v="4"/>
    <n v="3"/>
    <n v="4.5"/>
    <x v="0"/>
    <x v="0"/>
    <n v="957"/>
    <x v="4"/>
    <x v="0"/>
    <x v="2"/>
    <x v="2"/>
  </r>
  <r>
    <n v="2504"/>
    <s v="Calvin"/>
    <s v="8/22/2024"/>
    <x v="92"/>
    <n v="2"/>
    <n v="5"/>
    <s v="22"/>
    <s v="8"/>
    <s v="2024"/>
    <s v="12/15/2024"/>
    <d v="2024-12-15T00:00:00"/>
    <n v="3"/>
    <n v="6"/>
    <s v="15"/>
    <s v="12"/>
    <s v="2024"/>
    <n v="16.428571428571427"/>
    <n v="164"/>
    <n v="9.9826086956521749"/>
    <x v="2"/>
    <x v="2"/>
    <n v="328"/>
    <x v="0"/>
    <x v="3"/>
    <n v="6"/>
    <b v="1"/>
    <n v="858"/>
    <n v="159"/>
    <n v="1017"/>
    <x v="4"/>
    <x v="2"/>
    <x v="5"/>
    <n v="75"/>
    <n v="4.5999999999999996"/>
    <x v="1"/>
    <x v="0"/>
    <n v="68"/>
    <x v="4"/>
    <x v="4"/>
    <x v="0"/>
    <x v="2"/>
  </r>
  <r>
    <n v="2062"/>
    <s v="Darren"/>
    <s v="6/24/2024"/>
    <x v="83"/>
    <n v="2"/>
    <n v="5"/>
    <s v="24"/>
    <s v="6"/>
    <s v="2024"/>
    <s v="11/24/2024"/>
    <d v="2024-11-24T00:00:00"/>
    <n v="3"/>
    <n v="6"/>
    <s v="24"/>
    <s v="11"/>
    <s v="2024"/>
    <n v="21.857142857142858"/>
    <n v="218"/>
    <n v="9.9738562091503269"/>
    <x v="0"/>
    <x v="0"/>
    <n v="436"/>
    <x v="2"/>
    <x v="4"/>
    <n v="6"/>
    <b v="1"/>
    <n v="424"/>
    <n v="111"/>
    <n v="535"/>
    <x v="2"/>
    <x v="0"/>
    <x v="5"/>
    <n v="64"/>
    <n v="3.5"/>
    <x v="1"/>
    <x v="0"/>
    <n v="4317"/>
    <x v="2"/>
    <x v="0"/>
    <x v="4"/>
    <x v="0"/>
  </r>
  <r>
    <n v="1118"/>
    <s v="Erin"/>
    <d v="2024-07-02T00:00:00"/>
    <x v="93"/>
    <m/>
    <m/>
    <m/>
    <m/>
    <m/>
    <d v="2024-11-12T00:00:00"/>
    <d v="2024-11-12T00:00:00"/>
    <m/>
    <m/>
    <m/>
    <m/>
    <m/>
    <n v="19"/>
    <n v="189.5"/>
    <n v="9.973684210526315"/>
    <x v="0"/>
    <x v="0"/>
    <n v="379"/>
    <x v="5"/>
    <x v="2"/>
    <n v="1"/>
    <b v="1"/>
    <n v="885"/>
    <n v="110"/>
    <n v="995"/>
    <x v="4"/>
    <x v="1"/>
    <x v="3"/>
    <n v="43"/>
    <n v="4.2"/>
    <x v="1"/>
    <x v="0"/>
    <n v="1312"/>
    <x v="1"/>
    <x v="0"/>
    <x v="3"/>
    <x v="2"/>
  </r>
  <r>
    <n v="5254"/>
    <s v="Thomas"/>
    <d v="2024-11-09T00:00:00"/>
    <x v="94"/>
    <m/>
    <m/>
    <m/>
    <m/>
    <m/>
    <s v="11/30/2024"/>
    <d v="2024-11-30T00:00:00"/>
    <n v="3"/>
    <n v="6"/>
    <s v="30"/>
    <s v="11"/>
    <s v="2024"/>
    <n v="3"/>
    <n v="29.5"/>
    <n v="9.8333333333333339"/>
    <x v="0"/>
    <x v="0"/>
    <n v="59"/>
    <x v="1"/>
    <x v="3"/>
    <n v="3"/>
    <b v="0"/>
    <n v="718"/>
    <n v="3"/>
    <n v="721"/>
    <x v="6"/>
    <x v="1"/>
    <x v="5"/>
    <n v="43"/>
    <n v="4.2"/>
    <x v="1"/>
    <x v="0"/>
    <n v="4655"/>
    <x v="2"/>
    <x v="0"/>
    <x v="4"/>
    <x v="0"/>
  </r>
  <r>
    <n v="7207"/>
    <s v="Christina"/>
    <s v="8/19/2024"/>
    <x v="73"/>
    <n v="2"/>
    <n v="5"/>
    <s v="19"/>
    <s v="8"/>
    <s v="2024"/>
    <s v="12/17/2024"/>
    <d v="2024-12-17T00:00:00"/>
    <n v="3"/>
    <n v="6"/>
    <s v="17"/>
    <s v="12"/>
    <s v="2024"/>
    <n v="17.142857142857142"/>
    <n v="168"/>
    <n v="9.8000000000000007"/>
    <x v="1"/>
    <x v="1"/>
    <n v="336"/>
    <x v="6"/>
    <x v="0"/>
    <n v="2"/>
    <b v="0"/>
    <n v="235"/>
    <n v="25"/>
    <n v="260"/>
    <x v="5"/>
    <x v="0"/>
    <x v="2"/>
    <n v="31"/>
    <n v="3.9"/>
    <x v="0"/>
    <x v="0"/>
    <n v="4905"/>
    <x v="2"/>
    <x v="4"/>
    <x v="3"/>
    <x v="0"/>
  </r>
  <r>
    <n v="9017"/>
    <s v="Reginald"/>
    <s v="7/14/2024"/>
    <x v="86"/>
    <n v="2"/>
    <n v="5"/>
    <s v="14"/>
    <s v="7"/>
    <s v="2024"/>
    <d v="2024-11-12T00:00:00"/>
    <d v="2024-11-12T00:00:00"/>
    <m/>
    <m/>
    <m/>
    <m/>
    <m/>
    <n v="17.285714285714285"/>
    <n v="168.5"/>
    <n v="9.7479338842975221"/>
    <x v="2"/>
    <x v="2"/>
    <n v="337"/>
    <x v="2"/>
    <x v="2"/>
    <n v="2"/>
    <b v="1"/>
    <n v="750"/>
    <n v="146"/>
    <n v="896"/>
    <x v="0"/>
    <x v="0"/>
    <x v="4"/>
    <n v="100"/>
    <n v="4.0999999999999996"/>
    <x v="1"/>
    <x v="0"/>
    <n v="3787"/>
    <x v="0"/>
    <x v="0"/>
    <x v="0"/>
    <x v="3"/>
  </r>
  <r>
    <n v="3202"/>
    <s v="Mary"/>
    <s v="2/23/2024"/>
    <x v="95"/>
    <n v="2"/>
    <n v="5"/>
    <s v="23"/>
    <s v="2"/>
    <s v="2024"/>
    <d v="2024-04-12T00:00:00"/>
    <d v="2024-04-12T00:00:00"/>
    <m/>
    <m/>
    <m/>
    <m/>
    <m/>
    <n v="7"/>
    <n v="67"/>
    <n v="9.5714285714285712"/>
    <x v="2"/>
    <x v="2"/>
    <n v="134"/>
    <x v="6"/>
    <x v="3"/>
    <n v="1"/>
    <b v="1"/>
    <n v="459"/>
    <n v="105"/>
    <n v="564"/>
    <x v="4"/>
    <x v="3"/>
    <x v="5"/>
    <n v="3"/>
    <n v="3.7"/>
    <x v="1"/>
    <x v="0"/>
    <n v="4729"/>
    <x v="2"/>
    <x v="0"/>
    <x v="3"/>
    <x v="1"/>
  </r>
  <r>
    <n v="1691"/>
    <s v="Elizabeth"/>
    <d v="2023-04-09T00:00:00"/>
    <x v="96"/>
    <m/>
    <m/>
    <m/>
    <m/>
    <m/>
    <d v="2024-07-12T00:00:00"/>
    <d v="2024-07-12T00:00:00"/>
    <m/>
    <m/>
    <m/>
    <m/>
    <m/>
    <n v="16.142857142857142"/>
    <n v="154.5"/>
    <n v="9.5707964601769913"/>
    <x v="2"/>
    <x v="2"/>
    <n v="309"/>
    <x v="6"/>
    <x v="3"/>
    <n v="4"/>
    <b v="0"/>
    <n v="891"/>
    <n v="93"/>
    <n v="984"/>
    <x v="6"/>
    <x v="3"/>
    <x v="3"/>
    <n v="65"/>
    <n v="4"/>
    <x v="1"/>
    <x v="0"/>
    <n v="1442"/>
    <x v="1"/>
    <x v="3"/>
    <x v="3"/>
    <x v="0"/>
  </r>
  <r>
    <n v="7275"/>
    <s v="Rhonda"/>
    <d v="2024-05-09T00:00:00"/>
    <x v="20"/>
    <m/>
    <m/>
    <m/>
    <m/>
    <m/>
    <d v="2024-07-12T00:00:00"/>
    <d v="2024-11-20T00:00:00"/>
    <m/>
    <m/>
    <m/>
    <m/>
    <m/>
    <n v="18.714285714285715"/>
    <n v="179"/>
    <n v="9.564885496183205"/>
    <x v="2"/>
    <x v="2"/>
    <n v="358"/>
    <x v="1"/>
    <x v="4"/>
    <n v="4"/>
    <b v="1"/>
    <n v="829"/>
    <n v="62"/>
    <n v="891"/>
    <x v="1"/>
    <x v="2"/>
    <x v="5"/>
    <n v="65"/>
    <n v="3.4"/>
    <x v="0"/>
    <x v="0"/>
    <n v="3488"/>
    <x v="0"/>
    <x v="4"/>
    <x v="2"/>
    <x v="0"/>
  </r>
  <r>
    <n v="3214"/>
    <s v="Cynthia"/>
    <s v="7/14/2024"/>
    <x v="86"/>
    <n v="2"/>
    <n v="5"/>
    <s v="14"/>
    <s v="7"/>
    <s v="2024"/>
    <d v="2024-12-12T00:00:00"/>
    <d v="2024-12-12T00:00:00"/>
    <m/>
    <m/>
    <m/>
    <m/>
    <m/>
    <n v="21.571428571428573"/>
    <n v="204.5"/>
    <n v="9.4801324503311246"/>
    <x v="0"/>
    <x v="0"/>
    <n v="409"/>
    <x v="5"/>
    <x v="0"/>
    <n v="2"/>
    <b v="1"/>
    <n v="131"/>
    <n v="85"/>
    <n v="216"/>
    <x v="1"/>
    <x v="3"/>
    <x v="2"/>
    <n v="95"/>
    <n v="4.3"/>
    <x v="1"/>
    <x v="0"/>
    <n v="4835"/>
    <x v="2"/>
    <x v="3"/>
    <x v="1"/>
    <x v="0"/>
  </r>
  <r>
    <n v="2401"/>
    <s v="Rachel"/>
    <d v="2024-06-10T00:00:00"/>
    <x v="32"/>
    <m/>
    <m/>
    <m/>
    <m/>
    <m/>
    <d v="2024-02-12T00:00:00"/>
    <d v="2024-06-10T00:00:00"/>
    <m/>
    <m/>
    <m/>
    <m/>
    <m/>
    <n v="17"/>
    <n v="161"/>
    <n v="9.4705882352941178"/>
    <x v="1"/>
    <x v="1"/>
    <n v="322"/>
    <x v="0"/>
    <x v="3"/>
    <n v="6"/>
    <b v="0"/>
    <n v="616"/>
    <n v="45"/>
    <n v="661"/>
    <x v="1"/>
    <x v="2"/>
    <x v="3"/>
    <n v="22"/>
    <n v="4.9000000000000004"/>
    <x v="1"/>
    <x v="0"/>
    <n v="4509"/>
    <x v="2"/>
    <x v="2"/>
    <x v="1"/>
    <x v="1"/>
  </r>
  <r>
    <n v="1495"/>
    <s v="Timothy"/>
    <s v="8/19/2024"/>
    <x v="73"/>
    <n v="2"/>
    <n v="5"/>
    <s v="19"/>
    <s v="8"/>
    <s v="2024"/>
    <s v="11/22/2024"/>
    <d v="2024-11-22T00:00:00"/>
    <n v="3"/>
    <n v="6"/>
    <s v="22"/>
    <s v="11"/>
    <s v="2024"/>
    <n v="13.571428571428571"/>
    <n v="127"/>
    <n v="9.3578947368421055"/>
    <x v="0"/>
    <x v="0"/>
    <n v="254"/>
    <x v="1"/>
    <x v="1"/>
    <n v="2"/>
    <b v="0"/>
    <n v="544"/>
    <n v="89"/>
    <n v="633"/>
    <x v="2"/>
    <x v="1"/>
    <x v="4"/>
    <n v="97"/>
    <n v="3.1"/>
    <x v="0"/>
    <x v="0"/>
    <n v="144"/>
    <x v="4"/>
    <x v="3"/>
    <x v="3"/>
    <x v="1"/>
  </r>
  <r>
    <n v="2647"/>
    <s v="John"/>
    <s v="7/23/2024"/>
    <x v="97"/>
    <n v="2"/>
    <n v="5"/>
    <s v="23"/>
    <s v="7"/>
    <s v="2024"/>
    <s v="12/17/2024"/>
    <d v="2024-12-17T00:00:00"/>
    <n v="3"/>
    <n v="6"/>
    <s v="17"/>
    <s v="12"/>
    <s v="2024"/>
    <n v="21"/>
    <n v="196.5"/>
    <n v="9.3571428571428577"/>
    <x v="1"/>
    <x v="1"/>
    <n v="393"/>
    <x v="3"/>
    <x v="3"/>
    <n v="2"/>
    <b v="1"/>
    <n v="487"/>
    <n v="105"/>
    <n v="592"/>
    <x v="6"/>
    <x v="2"/>
    <x v="2"/>
    <n v="99"/>
    <n v="3.4"/>
    <x v="0"/>
    <x v="0"/>
    <n v="2460"/>
    <x v="3"/>
    <x v="0"/>
    <x v="3"/>
    <x v="0"/>
  </r>
  <r>
    <n v="6638"/>
    <s v="Cory"/>
    <d v="2023-02-10T00:00:00"/>
    <x v="53"/>
    <m/>
    <m/>
    <m/>
    <m/>
    <m/>
    <d v="2024-11-12T00:00:00"/>
    <d v="2024-11-12T00:00:00"/>
    <m/>
    <m/>
    <m/>
    <m/>
    <m/>
    <n v="16.285714285714285"/>
    <n v="151"/>
    <n v="9.2719298245614041"/>
    <x v="2"/>
    <x v="2"/>
    <n v="302"/>
    <x v="0"/>
    <x v="3"/>
    <n v="2"/>
    <b v="1"/>
    <n v="417"/>
    <n v="143"/>
    <n v="560"/>
    <x v="6"/>
    <x v="1"/>
    <x v="1"/>
    <n v="14"/>
    <n v="4.7"/>
    <x v="0"/>
    <x v="0"/>
    <n v="3791"/>
    <x v="0"/>
    <x v="2"/>
    <x v="3"/>
    <x v="0"/>
  </r>
  <r>
    <n v="7552"/>
    <s v="Glenda"/>
    <d v="2024-08-06T00:00:00"/>
    <x v="40"/>
    <m/>
    <m/>
    <m/>
    <m/>
    <m/>
    <d v="2024-04-12T00:00:00"/>
    <d v="2024-08-06T00:00:00"/>
    <m/>
    <m/>
    <m/>
    <m/>
    <m/>
    <n v="16.571428571428573"/>
    <n v="153"/>
    <n v="9.2327586206896548"/>
    <x v="0"/>
    <x v="0"/>
    <n v="306"/>
    <x v="2"/>
    <x v="3"/>
    <n v="5"/>
    <b v="0"/>
    <n v="651"/>
    <n v="60"/>
    <n v="711"/>
    <x v="1"/>
    <x v="3"/>
    <x v="1"/>
    <n v="86"/>
    <n v="3.1"/>
    <x v="0"/>
    <x v="0"/>
    <n v="2953"/>
    <x v="3"/>
    <x v="1"/>
    <x v="0"/>
    <x v="0"/>
  </r>
  <r>
    <n v="1390"/>
    <s v="Xavier"/>
    <s v="7/28/2024"/>
    <x v="98"/>
    <n v="2"/>
    <n v="5"/>
    <s v="28"/>
    <s v="7"/>
    <s v="2024"/>
    <s v="11/29/2024"/>
    <d v="2024-11-29T00:00:00"/>
    <n v="3"/>
    <n v="6"/>
    <s v="29"/>
    <s v="11"/>
    <s v="2024"/>
    <n v="17.714285714285715"/>
    <n v="163"/>
    <n v="9.2016129032258061"/>
    <x v="2"/>
    <x v="2"/>
    <n v="326"/>
    <x v="3"/>
    <x v="3"/>
    <n v="1"/>
    <b v="0"/>
    <n v="439"/>
    <n v="88"/>
    <n v="527"/>
    <x v="2"/>
    <x v="1"/>
    <x v="4"/>
    <n v="3"/>
    <n v="3.3"/>
    <x v="1"/>
    <x v="0"/>
    <n v="3499"/>
    <x v="0"/>
    <x v="4"/>
    <x v="0"/>
    <x v="2"/>
  </r>
  <r>
    <n v="3633"/>
    <s v="Randy"/>
    <s v="12/18/2024"/>
    <x v="18"/>
    <n v="3"/>
    <n v="6"/>
    <s v="18"/>
    <s v="12"/>
    <s v="2024"/>
    <d v="2024-10-12T00:00:00"/>
    <d v="2024-12-18T00:00:00"/>
    <m/>
    <m/>
    <m/>
    <m/>
    <m/>
    <n v="9.5714285714285712"/>
    <n v="88"/>
    <n v="9.1940298507462686"/>
    <x v="1"/>
    <x v="1"/>
    <n v="176"/>
    <x v="5"/>
    <x v="4"/>
    <n v="1"/>
    <b v="1"/>
    <n v="936"/>
    <n v="11"/>
    <n v="947"/>
    <x v="2"/>
    <x v="3"/>
    <x v="4"/>
    <n v="42"/>
    <n v="3.2"/>
    <x v="0"/>
    <x v="0"/>
    <n v="4414"/>
    <x v="2"/>
    <x v="3"/>
    <x v="3"/>
    <x v="0"/>
  </r>
  <r>
    <n v="5360"/>
    <s v="Elizabeth"/>
    <s v="9/23/2023"/>
    <x v="99"/>
    <n v="2"/>
    <n v="5"/>
    <s v="23"/>
    <s v="9"/>
    <s v="2023"/>
    <d v="2024-02-12T00:00:00"/>
    <d v="2024-02-12T00:00:00"/>
    <m/>
    <m/>
    <m/>
    <m/>
    <m/>
    <n v="20.285714285714285"/>
    <n v="186.5"/>
    <n v="9.193661971830986"/>
    <x v="1"/>
    <x v="1"/>
    <n v="373"/>
    <x v="5"/>
    <x v="2"/>
    <n v="1"/>
    <b v="1"/>
    <n v="925"/>
    <n v="12"/>
    <n v="937"/>
    <x v="4"/>
    <x v="2"/>
    <x v="0"/>
    <n v="22"/>
    <n v="4.2"/>
    <x v="1"/>
    <x v="0"/>
    <n v="3062"/>
    <x v="0"/>
    <x v="1"/>
    <x v="1"/>
    <x v="2"/>
  </r>
  <r>
    <n v="4968"/>
    <s v="Alicia"/>
    <d v="2024-11-04T00:00:00"/>
    <x v="98"/>
    <m/>
    <m/>
    <m/>
    <m/>
    <m/>
    <s v="11/26/2024"/>
    <d v="2024-11-26T00:00:00"/>
    <n v="3"/>
    <n v="6"/>
    <s v="26"/>
    <s v="11"/>
    <s v="2024"/>
    <n v="17.285714285714285"/>
    <n v="158.5"/>
    <n v="9.1694214876033069"/>
    <x v="1"/>
    <x v="1"/>
    <n v="317"/>
    <x v="0"/>
    <x v="4"/>
    <n v="1"/>
    <b v="0"/>
    <n v="559"/>
    <n v="113"/>
    <n v="672"/>
    <x v="0"/>
    <x v="0"/>
    <x v="4"/>
    <n v="92"/>
    <n v="4.5999999999999996"/>
    <x v="0"/>
    <x v="0"/>
    <n v="1000"/>
    <x v="1"/>
    <x v="2"/>
    <x v="2"/>
    <x v="1"/>
  </r>
  <r>
    <n v="5897"/>
    <s v="Hunter"/>
    <d v="2023-12-09T00:00:00"/>
    <x v="100"/>
    <m/>
    <m/>
    <m/>
    <m/>
    <m/>
    <d v="2024-06-12T00:00:00"/>
    <d v="2024-06-12T00:00:00"/>
    <m/>
    <m/>
    <m/>
    <m/>
    <m/>
    <n v="26.571428571428573"/>
    <n v="243"/>
    <n v="9.1451612903225801"/>
    <x v="1"/>
    <x v="1"/>
    <n v="486"/>
    <x v="4"/>
    <x v="1"/>
    <n v="2"/>
    <b v="0"/>
    <n v="181"/>
    <n v="15"/>
    <n v="196"/>
    <x v="1"/>
    <x v="0"/>
    <x v="5"/>
    <n v="0"/>
    <n v="4.2"/>
    <x v="0"/>
    <x v="0"/>
    <n v="447"/>
    <x v="4"/>
    <x v="0"/>
    <x v="1"/>
    <x v="2"/>
  </r>
  <r>
    <n v="7525"/>
    <s v="Michelle"/>
    <s v="6/26/2024"/>
    <x v="101"/>
    <n v="2"/>
    <n v="5"/>
    <s v="26"/>
    <s v="6"/>
    <s v="2024"/>
    <s v="12/18/2024"/>
    <d v="2024-12-18T00:00:00"/>
    <n v="3"/>
    <n v="6"/>
    <s v="18"/>
    <s v="12"/>
    <s v="2024"/>
    <n v="25"/>
    <n v="226.5"/>
    <n v="9.06"/>
    <x v="0"/>
    <x v="0"/>
    <n v="453"/>
    <x v="5"/>
    <x v="0"/>
    <n v="4"/>
    <b v="0"/>
    <n v="313"/>
    <n v="1"/>
    <n v="314"/>
    <x v="1"/>
    <x v="2"/>
    <x v="4"/>
    <n v="7"/>
    <n v="3.7"/>
    <x v="1"/>
    <x v="0"/>
    <n v="1563"/>
    <x v="1"/>
    <x v="4"/>
    <x v="1"/>
    <x v="2"/>
  </r>
  <r>
    <n v="2095"/>
    <s v="Richard"/>
    <s v="8/13/2024"/>
    <x v="70"/>
    <n v="2"/>
    <n v="5"/>
    <s v="13"/>
    <s v="8"/>
    <s v="2024"/>
    <s v="11/29/2024"/>
    <d v="2024-11-29T00:00:00"/>
    <n v="3"/>
    <n v="6"/>
    <s v="29"/>
    <s v="11"/>
    <s v="2024"/>
    <n v="15.428571428571429"/>
    <n v="139.5"/>
    <n v="9.0416666666666661"/>
    <x v="2"/>
    <x v="2"/>
    <n v="279"/>
    <x v="1"/>
    <x v="4"/>
    <n v="5"/>
    <b v="1"/>
    <n v="285"/>
    <n v="92"/>
    <n v="377"/>
    <x v="6"/>
    <x v="3"/>
    <x v="1"/>
    <n v="81"/>
    <n v="4.7"/>
    <x v="1"/>
    <x v="0"/>
    <n v="4201"/>
    <x v="2"/>
    <x v="4"/>
    <x v="4"/>
    <x v="2"/>
  </r>
  <r>
    <n v="2788"/>
    <s v="Keith"/>
    <d v="2023-09-02T00:00:00"/>
    <x v="102"/>
    <m/>
    <m/>
    <m/>
    <m/>
    <m/>
    <d v="2024-06-12T00:00:00"/>
    <d v="2024-11-16T00:00:00"/>
    <m/>
    <m/>
    <m/>
    <m/>
    <m/>
    <n v="22.428571428571427"/>
    <n v="202"/>
    <n v="9.0063694267515935"/>
    <x v="0"/>
    <x v="0"/>
    <n v="404"/>
    <x v="0"/>
    <x v="2"/>
    <n v="2"/>
    <b v="0"/>
    <n v="257"/>
    <n v="113"/>
    <n v="370"/>
    <x v="1"/>
    <x v="0"/>
    <x v="1"/>
    <n v="60"/>
    <n v="3.8"/>
    <x v="0"/>
    <x v="0"/>
    <n v="1290"/>
    <x v="1"/>
    <x v="2"/>
    <x v="3"/>
    <x v="0"/>
  </r>
  <r>
    <n v="7366"/>
    <s v="Dylan"/>
    <s v="6/22/2024"/>
    <x v="88"/>
    <n v="2"/>
    <n v="5"/>
    <s v="22"/>
    <s v="6"/>
    <s v="2024"/>
    <s v="12/15/2024"/>
    <d v="2024-12-15T00:00:00"/>
    <n v="3"/>
    <n v="6"/>
    <s v="15"/>
    <s v="12"/>
    <s v="2024"/>
    <n v="25.142857142857142"/>
    <n v="225.5"/>
    <n v="8.96875"/>
    <x v="1"/>
    <x v="1"/>
    <n v="451"/>
    <x v="0"/>
    <x v="1"/>
    <n v="3"/>
    <b v="0"/>
    <n v="588"/>
    <n v="147"/>
    <n v="735"/>
    <x v="1"/>
    <x v="1"/>
    <x v="5"/>
    <n v="75"/>
    <n v="3.3"/>
    <x v="1"/>
    <x v="0"/>
    <n v="1785"/>
    <x v="1"/>
    <x v="1"/>
    <x v="2"/>
    <x v="1"/>
  </r>
  <r>
    <n v="6190"/>
    <s v="Alyssa"/>
    <s v="11/17/2024"/>
    <x v="43"/>
    <n v="3"/>
    <n v="6"/>
    <s v="17"/>
    <s v="11"/>
    <s v="2024"/>
    <d v="2024-08-12T00:00:00"/>
    <d v="2024-11-17T00:00:00"/>
    <m/>
    <m/>
    <m/>
    <m/>
    <m/>
    <n v="13.857142857142858"/>
    <n v="124"/>
    <n v="8.9484536082474229"/>
    <x v="1"/>
    <x v="1"/>
    <n v="248"/>
    <x v="4"/>
    <x v="4"/>
    <n v="2"/>
    <b v="0"/>
    <n v="142"/>
    <n v="22"/>
    <n v="164"/>
    <x v="3"/>
    <x v="1"/>
    <x v="1"/>
    <n v="94"/>
    <n v="4.2"/>
    <x v="0"/>
    <x v="0"/>
    <n v="1758"/>
    <x v="1"/>
    <x v="2"/>
    <x v="3"/>
    <x v="1"/>
  </r>
  <r>
    <n v="7558"/>
    <s v="Sandra"/>
    <s v="11/13/2024"/>
    <x v="43"/>
    <n v="3"/>
    <n v="6"/>
    <s v="13"/>
    <s v="11"/>
    <s v="2024"/>
    <d v="2024-08-12T00:00:00"/>
    <d v="2024-11-13T00:00:00"/>
    <m/>
    <m/>
    <m/>
    <m/>
    <m/>
    <n v="13.285714285714286"/>
    <n v="118"/>
    <n v="8.8817204301075261"/>
    <x v="2"/>
    <x v="2"/>
    <n v="236"/>
    <x v="6"/>
    <x v="0"/>
    <n v="5"/>
    <b v="1"/>
    <n v="225"/>
    <n v="94"/>
    <n v="319"/>
    <x v="1"/>
    <x v="1"/>
    <x v="4"/>
    <n v="61"/>
    <n v="3.7"/>
    <x v="0"/>
    <x v="0"/>
    <n v="1254"/>
    <x v="1"/>
    <x v="3"/>
    <x v="3"/>
    <x v="3"/>
  </r>
  <r>
    <n v="6866"/>
    <s v="Kim"/>
    <s v="5/18/2024"/>
    <x v="103"/>
    <n v="2"/>
    <n v="5"/>
    <s v="18"/>
    <s v="5"/>
    <s v="2024"/>
    <s v="11/24/2024"/>
    <d v="2024-11-24T00:00:00"/>
    <n v="3"/>
    <n v="6"/>
    <s v="24"/>
    <s v="11"/>
    <s v="2024"/>
    <n v="27.142857142857142"/>
    <n v="239.5"/>
    <n v="8.8236842105263165"/>
    <x v="2"/>
    <x v="2"/>
    <n v="479"/>
    <x v="3"/>
    <x v="0"/>
    <n v="3"/>
    <b v="1"/>
    <n v="952"/>
    <n v="48"/>
    <n v="1000"/>
    <x v="3"/>
    <x v="0"/>
    <x v="4"/>
    <n v="54"/>
    <n v="4.5999999999999996"/>
    <x v="1"/>
    <x v="0"/>
    <n v="4"/>
    <x v="4"/>
    <x v="0"/>
    <x v="0"/>
    <x v="1"/>
  </r>
  <r>
    <n v="9509"/>
    <s v="Samantha"/>
    <s v="7/28/2024"/>
    <x v="98"/>
    <n v="2"/>
    <n v="5"/>
    <s v="28"/>
    <s v="7"/>
    <s v="2024"/>
    <s v="11/26/2024"/>
    <d v="2024-11-26T00:00:00"/>
    <n v="3"/>
    <n v="6"/>
    <s v="26"/>
    <s v="11"/>
    <s v="2024"/>
    <n v="17.285714285714285"/>
    <n v="151"/>
    <n v="8.7355371900826455"/>
    <x v="2"/>
    <x v="2"/>
    <n v="302"/>
    <x v="5"/>
    <x v="2"/>
    <n v="2"/>
    <b v="0"/>
    <n v="431"/>
    <n v="116"/>
    <n v="547"/>
    <x v="0"/>
    <x v="1"/>
    <x v="2"/>
    <n v="15"/>
    <n v="3.9"/>
    <x v="1"/>
    <x v="0"/>
    <n v="2387"/>
    <x v="3"/>
    <x v="2"/>
    <x v="4"/>
    <x v="2"/>
  </r>
  <r>
    <n v="3168"/>
    <s v="Alicia"/>
    <d v="2024-07-04T00:00:00"/>
    <x v="79"/>
    <m/>
    <m/>
    <m/>
    <m/>
    <m/>
    <s v="11/21/2024"/>
    <d v="2024-11-21T00:00:00"/>
    <n v="3"/>
    <n v="6"/>
    <s v="21"/>
    <s v="11"/>
    <s v="2024"/>
    <n v="20"/>
    <n v="174"/>
    <n v="8.6999999999999993"/>
    <x v="1"/>
    <x v="1"/>
    <n v="348"/>
    <x v="5"/>
    <x v="2"/>
    <n v="2"/>
    <b v="1"/>
    <n v="797"/>
    <n v="81"/>
    <n v="878"/>
    <x v="5"/>
    <x v="2"/>
    <x v="3"/>
    <n v="12"/>
    <n v="5"/>
    <x v="1"/>
    <x v="0"/>
    <n v="2657"/>
    <x v="3"/>
    <x v="0"/>
    <x v="2"/>
    <x v="0"/>
  </r>
  <r>
    <n v="8264"/>
    <s v="Valerie"/>
    <s v="5/25/2024"/>
    <x v="104"/>
    <n v="2"/>
    <n v="5"/>
    <s v="25"/>
    <s v="5"/>
    <s v="2024"/>
    <s v="11/22/2024"/>
    <d v="2024-11-22T00:00:00"/>
    <n v="3"/>
    <n v="6"/>
    <s v="22"/>
    <s v="11"/>
    <s v="2024"/>
    <n v="25.857142857142858"/>
    <n v="224.5"/>
    <n v="8.6823204419889493"/>
    <x v="0"/>
    <x v="0"/>
    <n v="449"/>
    <x v="3"/>
    <x v="4"/>
    <n v="6"/>
    <b v="0"/>
    <n v="683"/>
    <n v="85"/>
    <n v="768"/>
    <x v="1"/>
    <x v="1"/>
    <x v="1"/>
    <n v="25"/>
    <n v="4.2"/>
    <x v="1"/>
    <x v="0"/>
    <n v="249"/>
    <x v="4"/>
    <x v="2"/>
    <x v="3"/>
    <x v="0"/>
  </r>
  <r>
    <n v="5627"/>
    <s v="Kara"/>
    <d v="2024-07-01T00:00:00"/>
    <x v="74"/>
    <m/>
    <m/>
    <m/>
    <m/>
    <m/>
    <d v="2024-05-12T00:00:00"/>
    <d v="2024-07-01T00:00:00"/>
    <m/>
    <m/>
    <m/>
    <m/>
    <m/>
    <n v="7.1428571428571432"/>
    <n v="62"/>
    <n v="8.68"/>
    <x v="2"/>
    <x v="2"/>
    <n v="124"/>
    <x v="6"/>
    <x v="3"/>
    <n v="2"/>
    <b v="1"/>
    <n v="207"/>
    <n v="140"/>
    <n v="347"/>
    <x v="3"/>
    <x v="3"/>
    <x v="0"/>
    <n v="44"/>
    <n v="4.8"/>
    <x v="1"/>
    <x v="0"/>
    <n v="3349"/>
    <x v="0"/>
    <x v="3"/>
    <x v="3"/>
    <x v="3"/>
  </r>
  <r>
    <n v="8815"/>
    <s v="Brian"/>
    <s v="11/13/2023"/>
    <x v="105"/>
    <n v="3"/>
    <n v="6"/>
    <s v="13"/>
    <s v="11"/>
    <s v="2023"/>
    <d v="2024-01-12T00:00:00"/>
    <d v="2024-01-12T00:00:00"/>
    <m/>
    <m/>
    <m/>
    <m/>
    <m/>
    <n v="8.5714285714285712"/>
    <n v="74"/>
    <n v="8.6333333333333329"/>
    <x v="1"/>
    <x v="1"/>
    <n v="148"/>
    <x v="2"/>
    <x v="0"/>
    <n v="1"/>
    <b v="1"/>
    <n v="579"/>
    <n v="121"/>
    <n v="700"/>
    <x v="2"/>
    <x v="3"/>
    <x v="3"/>
    <n v="8"/>
    <n v="3.6"/>
    <x v="0"/>
    <x v="0"/>
    <n v="3448"/>
    <x v="0"/>
    <x v="3"/>
    <x v="4"/>
    <x v="0"/>
  </r>
  <r>
    <n v="3898"/>
    <s v="Charles"/>
    <d v="2024-07-03T00:00:00"/>
    <x v="85"/>
    <m/>
    <m/>
    <m/>
    <m/>
    <m/>
    <s v="11/28/2024"/>
    <d v="2024-11-28T00:00:00"/>
    <n v="3"/>
    <n v="6"/>
    <s v="28"/>
    <s v="11"/>
    <s v="2024"/>
    <n v="21.142857142857142"/>
    <n v="182.5"/>
    <n v="8.6317567567567561"/>
    <x v="2"/>
    <x v="2"/>
    <n v="365"/>
    <x v="0"/>
    <x v="4"/>
    <n v="5"/>
    <b v="1"/>
    <n v="779"/>
    <n v="113"/>
    <n v="892"/>
    <x v="4"/>
    <x v="2"/>
    <x v="5"/>
    <n v="65"/>
    <n v="4.2"/>
    <x v="0"/>
    <x v="0"/>
    <n v="2238"/>
    <x v="3"/>
    <x v="2"/>
    <x v="4"/>
    <x v="3"/>
  </r>
  <r>
    <n v="4089"/>
    <s v="Amy"/>
    <d v="2024-08-12T00:00:00"/>
    <x v="43"/>
    <m/>
    <m/>
    <m/>
    <m/>
    <m/>
    <s v="12/17/2024"/>
    <d v="2024-12-17T00:00:00"/>
    <n v="3"/>
    <n v="6"/>
    <s v="17"/>
    <s v="12"/>
    <s v="2024"/>
    <n v="18.142857142857142"/>
    <n v="156.5"/>
    <n v="8.6259842519685037"/>
    <x v="2"/>
    <x v="2"/>
    <n v="313"/>
    <x v="6"/>
    <x v="4"/>
    <n v="6"/>
    <b v="1"/>
    <n v="900"/>
    <n v="135"/>
    <n v="1035"/>
    <x v="6"/>
    <x v="1"/>
    <x v="2"/>
    <n v="87"/>
    <n v="4.8"/>
    <x v="0"/>
    <x v="0"/>
    <n v="1243"/>
    <x v="1"/>
    <x v="4"/>
    <x v="3"/>
    <x v="0"/>
  </r>
  <r>
    <n v="8005"/>
    <s v="Ryan"/>
    <d v="2023-08-03T00:00:00"/>
    <x v="35"/>
    <m/>
    <m/>
    <m/>
    <m/>
    <m/>
    <s v="12/14/2024"/>
    <d v="2024-12-14T00:00:00"/>
    <n v="3"/>
    <n v="6"/>
    <s v="14"/>
    <s v="12"/>
    <s v="2024"/>
    <n v="7.1428571428571432"/>
    <n v="61.5"/>
    <n v="8.61"/>
    <x v="1"/>
    <x v="1"/>
    <n v="123"/>
    <x v="2"/>
    <x v="4"/>
    <n v="5"/>
    <b v="1"/>
    <n v="253"/>
    <n v="157"/>
    <n v="410"/>
    <x v="4"/>
    <x v="2"/>
    <x v="3"/>
    <n v="85"/>
    <n v="4"/>
    <x v="0"/>
    <x v="0"/>
    <n v="3083"/>
    <x v="0"/>
    <x v="2"/>
    <x v="4"/>
    <x v="1"/>
  </r>
  <r>
    <n v="2565"/>
    <s v="Jose"/>
    <s v="9/15/2024"/>
    <x v="55"/>
    <n v="2"/>
    <n v="5"/>
    <s v="15"/>
    <s v="9"/>
    <s v="2024"/>
    <s v="12/18/2024"/>
    <d v="2024-12-18T00:00:00"/>
    <n v="3"/>
    <n v="6"/>
    <s v="18"/>
    <s v="12"/>
    <s v="2024"/>
    <n v="13.428571428571429"/>
    <n v="115.5"/>
    <n v="8.6010638297872344"/>
    <x v="1"/>
    <x v="1"/>
    <n v="231"/>
    <x v="0"/>
    <x v="4"/>
    <n v="4"/>
    <b v="1"/>
    <n v="356"/>
    <n v="81"/>
    <n v="437"/>
    <x v="5"/>
    <x v="0"/>
    <x v="2"/>
    <n v="73"/>
    <n v="3.4"/>
    <x v="0"/>
    <x v="0"/>
    <n v="4465"/>
    <x v="2"/>
    <x v="2"/>
    <x v="2"/>
    <x v="0"/>
  </r>
  <r>
    <n v="8674"/>
    <s v="Johnny"/>
    <d v="2023-01-01T00:00:00"/>
    <x v="103"/>
    <m/>
    <m/>
    <m/>
    <m/>
    <m/>
    <s v="11/20/2024"/>
    <d v="2024-11-20T00:00:00"/>
    <n v="3"/>
    <n v="6"/>
    <s v="20"/>
    <s v="11"/>
    <s v="2024"/>
    <n v="26.571428571428573"/>
    <n v="227.5"/>
    <n v="8.5618279569892461"/>
    <x v="0"/>
    <x v="0"/>
    <n v="455"/>
    <x v="0"/>
    <x v="4"/>
    <n v="6"/>
    <b v="1"/>
    <n v="813"/>
    <n v="155"/>
    <n v="968"/>
    <x v="6"/>
    <x v="3"/>
    <x v="2"/>
    <n v="85"/>
    <n v="3.6"/>
    <x v="1"/>
    <x v="0"/>
    <n v="2897"/>
    <x v="3"/>
    <x v="1"/>
    <x v="2"/>
    <x v="3"/>
  </r>
  <r>
    <n v="4260"/>
    <s v="Jean"/>
    <s v="6/24/2024"/>
    <x v="83"/>
    <n v="2"/>
    <n v="5"/>
    <s v="24"/>
    <s v="6"/>
    <s v="2024"/>
    <s v="12/16/2024"/>
    <d v="2024-12-16T00:00:00"/>
    <n v="3"/>
    <n v="6"/>
    <s v="16"/>
    <s v="12"/>
    <s v="2024"/>
    <n v="25"/>
    <n v="213.5"/>
    <n v="8.5399999999999991"/>
    <x v="1"/>
    <x v="1"/>
    <n v="427"/>
    <x v="3"/>
    <x v="0"/>
    <n v="1"/>
    <b v="0"/>
    <n v="159"/>
    <n v="98"/>
    <n v="257"/>
    <x v="1"/>
    <x v="0"/>
    <x v="3"/>
    <n v="66"/>
    <n v="3.3"/>
    <x v="0"/>
    <x v="0"/>
    <n v="647"/>
    <x v="4"/>
    <x v="4"/>
    <x v="4"/>
    <x v="0"/>
  </r>
  <r>
    <n v="7309"/>
    <s v="Emily"/>
    <s v="6/30/2024"/>
    <x v="106"/>
    <n v="2"/>
    <n v="5"/>
    <s v="30"/>
    <s v="6"/>
    <s v="2024"/>
    <s v="11/19/2024"/>
    <d v="2024-11-19T00:00:00"/>
    <n v="3"/>
    <n v="6"/>
    <s v="19"/>
    <s v="11"/>
    <s v="2024"/>
    <n v="20.285714285714285"/>
    <n v="171.5"/>
    <n v="8.454225352112676"/>
    <x v="0"/>
    <x v="0"/>
    <n v="343"/>
    <x v="2"/>
    <x v="2"/>
    <n v="2"/>
    <b v="0"/>
    <n v="830"/>
    <n v="172"/>
    <n v="1002"/>
    <x v="6"/>
    <x v="0"/>
    <x v="5"/>
    <n v="99"/>
    <n v="4.9000000000000004"/>
    <x v="0"/>
    <x v="0"/>
    <n v="1281"/>
    <x v="1"/>
    <x v="3"/>
    <x v="0"/>
    <x v="3"/>
  </r>
  <r>
    <n v="9803"/>
    <s v="Tina"/>
    <s v="7/14/2024"/>
    <x v="86"/>
    <n v="2"/>
    <n v="5"/>
    <s v="14"/>
    <s v="7"/>
    <s v="2024"/>
    <s v="11/23/2024"/>
    <d v="2024-11-23T00:00:00"/>
    <n v="3"/>
    <n v="6"/>
    <s v="23"/>
    <s v="11"/>
    <s v="2024"/>
    <n v="18.857142857142858"/>
    <n v="159"/>
    <n v="8.4318181818181817"/>
    <x v="2"/>
    <x v="2"/>
    <n v="318"/>
    <x v="4"/>
    <x v="2"/>
    <n v="1"/>
    <b v="0"/>
    <n v="376"/>
    <n v="44"/>
    <n v="420"/>
    <x v="3"/>
    <x v="3"/>
    <x v="1"/>
    <n v="42"/>
    <n v="3.9"/>
    <x v="0"/>
    <x v="0"/>
    <n v="3078"/>
    <x v="0"/>
    <x v="4"/>
    <x v="1"/>
    <x v="0"/>
  </r>
  <r>
    <n v="1253"/>
    <s v="Michael"/>
    <d v="2024-09-07T00:00:00"/>
    <x v="74"/>
    <m/>
    <m/>
    <m/>
    <m/>
    <m/>
    <d v="2024-05-12T00:00:00"/>
    <d v="2024-09-07T00:00:00"/>
    <m/>
    <m/>
    <m/>
    <m/>
    <m/>
    <n v="16.857142857142858"/>
    <n v="140"/>
    <n v="8.3050847457627111"/>
    <x v="2"/>
    <x v="2"/>
    <n v="280"/>
    <x v="3"/>
    <x v="0"/>
    <n v="1"/>
    <b v="1"/>
    <n v="702"/>
    <n v="58"/>
    <n v="760"/>
    <x v="2"/>
    <x v="2"/>
    <x v="2"/>
    <n v="13"/>
    <n v="3.2"/>
    <x v="0"/>
    <x v="0"/>
    <n v="4116"/>
    <x v="2"/>
    <x v="1"/>
    <x v="4"/>
    <x v="0"/>
  </r>
  <r>
    <n v="5407"/>
    <s v="William"/>
    <s v="10/13/2023"/>
    <x v="107"/>
    <n v="3"/>
    <n v="6"/>
    <s v="13"/>
    <s v="10"/>
    <s v="2023"/>
    <d v="2024-04-12T00:00:00"/>
    <d v="2024-04-12T00:00:00"/>
    <m/>
    <m/>
    <m/>
    <m/>
    <m/>
    <n v="26"/>
    <n v="214.5"/>
    <n v="8.25"/>
    <x v="1"/>
    <x v="1"/>
    <n v="429"/>
    <x v="3"/>
    <x v="1"/>
    <n v="5"/>
    <b v="0"/>
    <n v="988"/>
    <n v="115"/>
    <n v="1103"/>
    <x v="3"/>
    <x v="0"/>
    <x v="3"/>
    <n v="19"/>
    <n v="4.3"/>
    <x v="1"/>
    <x v="0"/>
    <n v="3773"/>
    <x v="0"/>
    <x v="3"/>
    <x v="2"/>
    <x v="2"/>
  </r>
  <r>
    <n v="8733"/>
    <s v="Steven"/>
    <d v="2024-06-06T00:00:00"/>
    <x v="108"/>
    <m/>
    <m/>
    <m/>
    <m/>
    <m/>
    <s v="12/16/2024"/>
    <d v="2024-12-16T00:00:00"/>
    <n v="3"/>
    <n v="6"/>
    <s v="16"/>
    <s v="12"/>
    <s v="2024"/>
    <n v="27.571428571428573"/>
    <n v="225.5"/>
    <n v="8.1787564766839367"/>
    <x v="0"/>
    <x v="0"/>
    <n v="451"/>
    <x v="3"/>
    <x v="3"/>
    <n v="4"/>
    <b v="1"/>
    <n v="742"/>
    <n v="140"/>
    <n v="882"/>
    <x v="5"/>
    <x v="1"/>
    <x v="4"/>
    <n v="37"/>
    <n v="4.0999999999999996"/>
    <x v="1"/>
    <x v="0"/>
    <n v="3708"/>
    <x v="0"/>
    <x v="3"/>
    <x v="3"/>
    <x v="0"/>
  </r>
  <r>
    <n v="5916"/>
    <s v="Lisa"/>
    <s v="9/18/2024"/>
    <x v="15"/>
    <n v="2"/>
    <n v="5"/>
    <s v="18"/>
    <s v="9"/>
    <s v="2024"/>
    <d v="2024-09-12T00:00:00"/>
    <d v="2024-09-18T00:00:00"/>
    <m/>
    <m/>
    <m/>
    <m/>
    <m/>
    <n v="0.8571428571428571"/>
    <n v="7"/>
    <n v="8.1666666666666679"/>
    <x v="0"/>
    <x v="0"/>
    <n v="14"/>
    <x v="4"/>
    <x v="3"/>
    <n v="2"/>
    <b v="1"/>
    <n v="57"/>
    <n v="175"/>
    <n v="232"/>
    <x v="1"/>
    <x v="1"/>
    <x v="2"/>
    <n v="41"/>
    <n v="3.4"/>
    <x v="1"/>
    <x v="0"/>
    <n v="2175"/>
    <x v="3"/>
    <x v="1"/>
    <x v="1"/>
    <x v="1"/>
  </r>
  <r>
    <n v="9618"/>
    <s v="Jesse"/>
    <s v="11/17/2024"/>
    <x v="4"/>
    <n v="3"/>
    <n v="6"/>
    <s v="17"/>
    <s v="11"/>
    <s v="2024"/>
    <s v="11/30/2024"/>
    <d v="2024-11-30T00:00:00"/>
    <n v="3"/>
    <n v="6"/>
    <s v="30"/>
    <s v="11"/>
    <s v="2024"/>
    <n v="1.8571428571428572"/>
    <n v="15"/>
    <n v="8.0769230769230766"/>
    <x v="2"/>
    <x v="2"/>
    <n v="30"/>
    <x v="0"/>
    <x v="4"/>
    <n v="4"/>
    <b v="1"/>
    <n v="310"/>
    <n v="162"/>
    <n v="472"/>
    <x v="5"/>
    <x v="1"/>
    <x v="5"/>
    <n v="30"/>
    <n v="3.1"/>
    <x v="1"/>
    <x v="0"/>
    <n v="3566"/>
    <x v="0"/>
    <x v="3"/>
    <x v="4"/>
    <x v="3"/>
  </r>
  <r>
    <n v="7230"/>
    <s v="Jeffrey"/>
    <s v="6/20/2024"/>
    <x v="109"/>
    <n v="2"/>
    <n v="5"/>
    <s v="20"/>
    <s v="6"/>
    <s v="2024"/>
    <s v="12/13/2024"/>
    <d v="2024-12-13T00:00:00"/>
    <n v="3"/>
    <n v="6"/>
    <s v="13"/>
    <s v="12"/>
    <s v="2024"/>
    <n v="25.142857142857142"/>
    <n v="202.5"/>
    <n v="8.0539772727272734"/>
    <x v="2"/>
    <x v="2"/>
    <n v="405"/>
    <x v="4"/>
    <x v="1"/>
    <n v="3"/>
    <b v="0"/>
    <n v="90"/>
    <n v="151"/>
    <n v="241"/>
    <x v="6"/>
    <x v="1"/>
    <x v="5"/>
    <n v="64"/>
    <n v="4.0999999999999996"/>
    <x v="0"/>
    <x v="0"/>
    <n v="1368"/>
    <x v="1"/>
    <x v="0"/>
    <x v="0"/>
    <x v="3"/>
  </r>
  <r>
    <n v="9609"/>
    <s v="Eric"/>
    <d v="2023-03-09T00:00:00"/>
    <x v="97"/>
    <m/>
    <m/>
    <m/>
    <m/>
    <m/>
    <s v="11/27/2024"/>
    <d v="2024-11-27T00:00:00"/>
    <n v="3"/>
    <n v="6"/>
    <s v="27"/>
    <s v="11"/>
    <s v="2024"/>
    <n v="18.142857142857142"/>
    <n v="146"/>
    <n v="8.0472440944881889"/>
    <x v="2"/>
    <x v="2"/>
    <n v="292"/>
    <x v="1"/>
    <x v="1"/>
    <n v="4"/>
    <b v="1"/>
    <n v="653"/>
    <n v="173"/>
    <n v="826"/>
    <x v="5"/>
    <x v="1"/>
    <x v="0"/>
    <n v="8"/>
    <n v="3.5"/>
    <x v="0"/>
    <x v="0"/>
    <n v="3823"/>
    <x v="0"/>
    <x v="3"/>
    <x v="0"/>
    <x v="1"/>
  </r>
  <r>
    <n v="1635"/>
    <s v="Larry"/>
    <s v="12/22/2023"/>
    <x v="110"/>
    <n v="3"/>
    <n v="6"/>
    <s v="22"/>
    <s v="12"/>
    <s v="2023"/>
    <d v="2024-05-12T00:00:00"/>
    <d v="2024-05-12T00:00:00"/>
    <m/>
    <m/>
    <m/>
    <m/>
    <m/>
    <n v="20.285714285714285"/>
    <n v="160.5"/>
    <n v="7.9119718309859159"/>
    <x v="0"/>
    <x v="0"/>
    <n v="321"/>
    <x v="6"/>
    <x v="0"/>
    <n v="5"/>
    <b v="1"/>
    <n v="276"/>
    <n v="182"/>
    <n v="458"/>
    <x v="5"/>
    <x v="3"/>
    <x v="1"/>
    <n v="52"/>
    <n v="4.9000000000000004"/>
    <x v="1"/>
    <x v="0"/>
    <n v="1013"/>
    <x v="1"/>
    <x v="3"/>
    <x v="2"/>
    <x v="3"/>
  </r>
  <r>
    <n v="9710"/>
    <s v="Charles"/>
    <d v="2023-02-06T00:00:00"/>
    <x v="111"/>
    <m/>
    <m/>
    <m/>
    <m/>
    <m/>
    <s v="11/27/2024"/>
    <d v="2024-11-27T00:00:00"/>
    <n v="3"/>
    <n v="6"/>
    <s v="27"/>
    <s v="11"/>
    <s v="2024"/>
    <n v="28"/>
    <n v="220.5"/>
    <n v="7.875"/>
    <x v="1"/>
    <x v="1"/>
    <n v="441"/>
    <x v="1"/>
    <x v="0"/>
    <n v="5"/>
    <b v="0"/>
    <n v="228"/>
    <n v="39"/>
    <n v="267"/>
    <x v="1"/>
    <x v="2"/>
    <x v="1"/>
    <n v="50"/>
    <n v="3.1"/>
    <x v="1"/>
    <x v="0"/>
    <n v="1159"/>
    <x v="1"/>
    <x v="0"/>
    <x v="1"/>
    <x v="3"/>
  </r>
  <r>
    <n v="5216"/>
    <s v="Tammy"/>
    <s v="9/22/2024"/>
    <x v="112"/>
    <n v="2"/>
    <n v="5"/>
    <s v="22"/>
    <s v="9"/>
    <s v="2024"/>
    <s v="11/21/2024"/>
    <d v="2024-11-21T00:00:00"/>
    <n v="3"/>
    <n v="6"/>
    <s v="21"/>
    <s v="11"/>
    <s v="2024"/>
    <n v="8.5714285714285712"/>
    <n v="67.5"/>
    <n v="7.875"/>
    <x v="0"/>
    <x v="0"/>
    <n v="135"/>
    <x v="0"/>
    <x v="1"/>
    <n v="2"/>
    <b v="0"/>
    <n v="523"/>
    <n v="159"/>
    <n v="682"/>
    <x v="3"/>
    <x v="1"/>
    <x v="0"/>
    <n v="11"/>
    <n v="4.8"/>
    <x v="1"/>
    <x v="0"/>
    <n v="2872"/>
    <x v="3"/>
    <x v="0"/>
    <x v="3"/>
    <x v="1"/>
  </r>
  <r>
    <n v="2851"/>
    <s v="Brittany"/>
    <s v="5/22/2024"/>
    <x v="113"/>
    <n v="2"/>
    <n v="5"/>
    <s v="22"/>
    <s v="5"/>
    <s v="2024"/>
    <s v="11/23/2024"/>
    <d v="2024-11-23T00:00:00"/>
    <n v="3"/>
    <n v="6"/>
    <s v="23"/>
    <s v="11"/>
    <s v="2024"/>
    <n v="26.428571428571427"/>
    <n v="207.5"/>
    <n v="7.8513513513513518"/>
    <x v="0"/>
    <x v="0"/>
    <n v="415"/>
    <x v="1"/>
    <x v="1"/>
    <n v="5"/>
    <b v="1"/>
    <n v="769"/>
    <n v="144"/>
    <n v="913"/>
    <x v="5"/>
    <x v="3"/>
    <x v="3"/>
    <n v="98"/>
    <n v="3.9"/>
    <x v="0"/>
    <x v="0"/>
    <n v="2759"/>
    <x v="3"/>
    <x v="1"/>
    <x v="1"/>
    <x v="1"/>
  </r>
  <r>
    <n v="1419"/>
    <s v="Megan"/>
    <d v="2023-03-07T00:00:00"/>
    <x v="52"/>
    <m/>
    <m/>
    <m/>
    <m/>
    <m/>
    <s v="12/16/2024"/>
    <d v="2024-12-16T00:00:00"/>
    <n v="3"/>
    <n v="6"/>
    <s v="16"/>
    <s v="12"/>
    <s v="2024"/>
    <n v="25.857142857142858"/>
    <n v="203"/>
    <n v="7.8508287292817682"/>
    <x v="2"/>
    <x v="2"/>
    <n v="406"/>
    <x v="6"/>
    <x v="2"/>
    <n v="6"/>
    <b v="0"/>
    <n v="983"/>
    <n v="113"/>
    <n v="1096"/>
    <x v="0"/>
    <x v="3"/>
    <x v="5"/>
    <n v="78"/>
    <n v="3.1"/>
    <x v="0"/>
    <x v="0"/>
    <n v="4245"/>
    <x v="2"/>
    <x v="1"/>
    <x v="2"/>
    <x v="1"/>
  </r>
  <r>
    <n v="8833"/>
    <s v="Cheryl"/>
    <d v="2024-07-06T00:00:00"/>
    <x v="114"/>
    <m/>
    <m/>
    <m/>
    <m/>
    <m/>
    <d v="2024-11-12T00:00:00"/>
    <d v="2024-11-12T00:00:00"/>
    <m/>
    <m/>
    <m/>
    <m/>
    <m/>
    <n v="18.428571428571427"/>
    <n v="144.5"/>
    <n v="7.8410852713178301"/>
    <x v="1"/>
    <x v="1"/>
    <n v="289"/>
    <x v="4"/>
    <x v="4"/>
    <n v="2"/>
    <b v="0"/>
    <n v="216"/>
    <n v="162"/>
    <n v="378"/>
    <x v="2"/>
    <x v="2"/>
    <x v="0"/>
    <n v="99"/>
    <n v="3.7"/>
    <x v="1"/>
    <x v="0"/>
    <n v="3711"/>
    <x v="0"/>
    <x v="3"/>
    <x v="2"/>
    <x v="3"/>
  </r>
  <r>
    <n v="2603"/>
    <s v="Peter"/>
    <s v="5/18/2024"/>
    <x v="103"/>
    <n v="2"/>
    <n v="5"/>
    <s v="18"/>
    <s v="5"/>
    <s v="2024"/>
    <s v="11/20/2024"/>
    <d v="2024-11-20T00:00:00"/>
    <n v="3"/>
    <n v="6"/>
    <s v="20"/>
    <s v="11"/>
    <s v="2024"/>
    <n v="26.571428571428573"/>
    <n v="208"/>
    <n v="7.8279569892473111"/>
    <x v="2"/>
    <x v="2"/>
    <n v="416"/>
    <x v="1"/>
    <x v="1"/>
    <n v="5"/>
    <b v="0"/>
    <n v="97"/>
    <n v="172"/>
    <n v="269"/>
    <x v="3"/>
    <x v="0"/>
    <x v="3"/>
    <n v="89"/>
    <n v="4.3"/>
    <x v="1"/>
    <x v="0"/>
    <n v="786"/>
    <x v="4"/>
    <x v="3"/>
    <x v="4"/>
    <x v="3"/>
  </r>
  <r>
    <n v="3217"/>
    <s v="Ashley"/>
    <d v="2024-08-05T00:00:00"/>
    <x v="12"/>
    <m/>
    <m/>
    <m/>
    <m/>
    <m/>
    <s v="12/16/2024"/>
    <d v="2024-12-16T00:00:00"/>
    <n v="3"/>
    <n v="6"/>
    <s v="16"/>
    <s v="12"/>
    <s v="2024"/>
    <n v="19"/>
    <n v="148.5"/>
    <n v="7.8157894736842106"/>
    <x v="0"/>
    <x v="0"/>
    <n v="297"/>
    <x v="0"/>
    <x v="4"/>
    <n v="3"/>
    <b v="0"/>
    <n v="796"/>
    <n v="200"/>
    <n v="996"/>
    <x v="2"/>
    <x v="3"/>
    <x v="2"/>
    <n v="36"/>
    <n v="3.1"/>
    <x v="1"/>
    <x v="0"/>
    <n v="2132"/>
    <x v="3"/>
    <x v="0"/>
    <x v="1"/>
    <x v="3"/>
  </r>
  <r>
    <n v="7869"/>
    <s v="Dawn"/>
    <s v="5/23/2024"/>
    <x v="38"/>
    <n v="2"/>
    <n v="5"/>
    <s v="23"/>
    <s v="5"/>
    <s v="2024"/>
    <d v="2024-01-12T00:00:00"/>
    <d v="2024-05-23T00:00:00"/>
    <m/>
    <m/>
    <m/>
    <m/>
    <m/>
    <n v="18.857142857142858"/>
    <n v="147"/>
    <n v="7.795454545454545"/>
    <x v="0"/>
    <x v="0"/>
    <n v="294"/>
    <x v="4"/>
    <x v="1"/>
    <n v="6"/>
    <b v="0"/>
    <n v="709"/>
    <n v="181"/>
    <n v="890"/>
    <x v="1"/>
    <x v="3"/>
    <x v="3"/>
    <n v="39"/>
    <n v="3.2"/>
    <x v="1"/>
    <x v="0"/>
    <n v="3091"/>
    <x v="0"/>
    <x v="4"/>
    <x v="2"/>
    <x v="3"/>
  </r>
  <r>
    <n v="8912"/>
    <s v="Scott"/>
    <d v="2024-05-09T00:00:00"/>
    <x v="115"/>
    <m/>
    <m/>
    <m/>
    <m/>
    <m/>
    <s v="11/21/2024"/>
    <d v="2024-11-21T00:00:00"/>
    <n v="3"/>
    <n v="6"/>
    <s v="21"/>
    <s v="11"/>
    <s v="2024"/>
    <n v="18.428571428571427"/>
    <n v="143.5"/>
    <n v="7.7868217054263571"/>
    <x v="0"/>
    <x v="0"/>
    <n v="287"/>
    <x v="1"/>
    <x v="1"/>
    <n v="6"/>
    <b v="0"/>
    <n v="714"/>
    <n v="3"/>
    <n v="717"/>
    <x v="0"/>
    <x v="1"/>
    <x v="1"/>
    <n v="45"/>
    <n v="4.3"/>
    <x v="1"/>
    <x v="0"/>
    <n v="4556"/>
    <x v="2"/>
    <x v="2"/>
    <x v="1"/>
    <x v="0"/>
  </r>
  <r>
    <n v="7168"/>
    <s v="Tammy"/>
    <d v="2024-10-01T00:00:00"/>
    <x v="103"/>
    <m/>
    <m/>
    <m/>
    <m/>
    <m/>
    <s v="11/21/2024"/>
    <d v="2024-11-21T00:00:00"/>
    <n v="3"/>
    <n v="6"/>
    <s v="21"/>
    <s v="11"/>
    <s v="2024"/>
    <n v="26.714285714285715"/>
    <n v="208"/>
    <n v="7.786096256684492"/>
    <x v="2"/>
    <x v="2"/>
    <n v="416"/>
    <x v="6"/>
    <x v="1"/>
    <n v="1"/>
    <b v="1"/>
    <n v="774"/>
    <n v="55"/>
    <n v="829"/>
    <x v="2"/>
    <x v="2"/>
    <x v="2"/>
    <n v="41"/>
    <n v="3.3"/>
    <x v="0"/>
    <x v="0"/>
    <n v="173"/>
    <x v="4"/>
    <x v="3"/>
    <x v="2"/>
    <x v="0"/>
  </r>
  <r>
    <n v="5761"/>
    <s v="Tony"/>
    <s v="1/20/2024"/>
    <x v="116"/>
    <n v="2"/>
    <n v="5"/>
    <s v="20"/>
    <s v="1"/>
    <s v="2024"/>
    <d v="2024-08-12T00:00:00"/>
    <d v="2024-08-12T00:00:00"/>
    <m/>
    <m/>
    <m/>
    <m/>
    <m/>
    <n v="29.285714285714285"/>
    <n v="226"/>
    <n v="7.717073170731708"/>
    <x v="0"/>
    <x v="0"/>
    <n v="452"/>
    <x v="4"/>
    <x v="2"/>
    <n v="5"/>
    <b v="0"/>
    <n v="315"/>
    <n v="118"/>
    <n v="433"/>
    <x v="0"/>
    <x v="3"/>
    <x v="3"/>
    <n v="28"/>
    <n v="3"/>
    <x v="1"/>
    <x v="0"/>
    <n v="2159"/>
    <x v="3"/>
    <x v="3"/>
    <x v="0"/>
    <x v="3"/>
  </r>
  <r>
    <n v="3941"/>
    <s v="Krista"/>
    <s v="9/16/2024"/>
    <x v="48"/>
    <n v="2"/>
    <n v="5"/>
    <s v="16"/>
    <s v="9"/>
    <s v="2024"/>
    <s v="11/29/2024"/>
    <d v="2024-11-29T00:00:00"/>
    <n v="3"/>
    <n v="6"/>
    <s v="29"/>
    <s v="11"/>
    <s v="2024"/>
    <n v="10.571428571428571"/>
    <n v="81.5"/>
    <n v="7.7094594594594597"/>
    <x v="2"/>
    <x v="2"/>
    <n v="163"/>
    <x v="1"/>
    <x v="4"/>
    <n v="2"/>
    <b v="0"/>
    <n v="786"/>
    <n v="94"/>
    <n v="880"/>
    <x v="4"/>
    <x v="3"/>
    <x v="1"/>
    <n v="18"/>
    <n v="4.5999999999999996"/>
    <x v="1"/>
    <x v="0"/>
    <n v="1364"/>
    <x v="1"/>
    <x v="2"/>
    <x v="4"/>
    <x v="1"/>
  </r>
  <r>
    <n v="4020"/>
    <s v="Edward"/>
    <s v="3/20/2024"/>
    <x v="32"/>
    <n v="2"/>
    <n v="5"/>
    <s v="20"/>
    <s v="3"/>
    <s v="2024"/>
    <d v="2024-02-12T00:00:00"/>
    <d v="2024-03-20T00:00:00"/>
    <m/>
    <m/>
    <m/>
    <m/>
    <m/>
    <n v="5.2857142857142856"/>
    <n v="40.5"/>
    <n v="7.6621621621621623"/>
    <x v="0"/>
    <x v="0"/>
    <n v="81"/>
    <x v="6"/>
    <x v="0"/>
    <n v="6"/>
    <b v="0"/>
    <n v="390"/>
    <n v="43"/>
    <n v="433"/>
    <x v="4"/>
    <x v="1"/>
    <x v="1"/>
    <n v="33"/>
    <n v="4"/>
    <x v="0"/>
    <x v="0"/>
    <n v="4162"/>
    <x v="2"/>
    <x v="1"/>
    <x v="1"/>
    <x v="0"/>
  </r>
  <r>
    <n v="4875"/>
    <s v="Christopher"/>
    <s v="4/21/2024"/>
    <x v="117"/>
    <n v="2"/>
    <n v="5"/>
    <s v="21"/>
    <s v="4"/>
    <s v="2024"/>
    <s v="11/23/2024"/>
    <d v="2024-11-23T00:00:00"/>
    <n v="3"/>
    <n v="6"/>
    <s v="23"/>
    <s v="11"/>
    <s v="2024"/>
    <n v="30.857142857142858"/>
    <n v="234.5"/>
    <n v="7.5995370370370372"/>
    <x v="1"/>
    <x v="1"/>
    <n v="469"/>
    <x v="0"/>
    <x v="2"/>
    <n v="1"/>
    <b v="0"/>
    <n v="160"/>
    <n v="79"/>
    <n v="239"/>
    <x v="1"/>
    <x v="1"/>
    <x v="2"/>
    <n v="57"/>
    <n v="4.5"/>
    <x v="1"/>
    <x v="0"/>
    <n v="314"/>
    <x v="4"/>
    <x v="1"/>
    <x v="4"/>
    <x v="1"/>
  </r>
  <r>
    <n v="3469"/>
    <s v="Kimberly"/>
    <d v="2023-06-08T00:00:00"/>
    <x v="118"/>
    <m/>
    <m/>
    <m/>
    <m/>
    <m/>
    <s v="12/18/2024"/>
    <d v="2024-12-18T00:00:00"/>
    <n v="3"/>
    <n v="6"/>
    <s v="18"/>
    <s v="12"/>
    <s v="2024"/>
    <n v="25.142857142857142"/>
    <n v="189.5"/>
    <n v="7.5369318181818183"/>
    <x v="1"/>
    <x v="1"/>
    <n v="379"/>
    <x v="4"/>
    <x v="1"/>
    <n v="5"/>
    <b v="1"/>
    <n v="377"/>
    <n v="153"/>
    <n v="530"/>
    <x v="5"/>
    <x v="3"/>
    <x v="1"/>
    <n v="67"/>
    <n v="3.6"/>
    <x v="1"/>
    <x v="0"/>
    <n v="3702"/>
    <x v="0"/>
    <x v="1"/>
    <x v="4"/>
    <x v="1"/>
  </r>
  <r>
    <n v="9256"/>
    <s v="Daniel"/>
    <d v="2023-07-02T00:00:00"/>
    <x v="19"/>
    <m/>
    <m/>
    <m/>
    <m/>
    <m/>
    <s v="11/22/2024"/>
    <d v="2024-11-22T00:00:00"/>
    <n v="3"/>
    <n v="6"/>
    <s v="22"/>
    <s v="11"/>
    <s v="2024"/>
    <n v="22"/>
    <n v="165.5"/>
    <n v="7.5227272727272725"/>
    <x v="1"/>
    <x v="1"/>
    <n v="331"/>
    <x v="1"/>
    <x v="4"/>
    <n v="1"/>
    <b v="0"/>
    <n v="85"/>
    <n v="117"/>
    <n v="202"/>
    <x v="2"/>
    <x v="0"/>
    <x v="2"/>
    <n v="21"/>
    <n v="4.8"/>
    <x v="1"/>
    <x v="0"/>
    <n v="1454"/>
    <x v="1"/>
    <x v="1"/>
    <x v="3"/>
    <x v="3"/>
  </r>
  <r>
    <n v="1674"/>
    <s v="Jonathan"/>
    <s v="7/15/2024"/>
    <x v="115"/>
    <n v="2"/>
    <n v="5"/>
    <s v="15"/>
    <s v="7"/>
    <s v="2024"/>
    <s v="12/15/2024"/>
    <d v="2024-12-15T00:00:00"/>
    <n v="3"/>
    <n v="6"/>
    <s v="15"/>
    <s v="12"/>
    <s v="2024"/>
    <n v="21.857142857142858"/>
    <n v="164"/>
    <n v="7.5032679738562091"/>
    <x v="2"/>
    <x v="2"/>
    <n v="328"/>
    <x v="0"/>
    <x v="2"/>
    <n v="2"/>
    <b v="1"/>
    <n v="415"/>
    <n v="162"/>
    <n v="577"/>
    <x v="4"/>
    <x v="2"/>
    <x v="2"/>
    <n v="19"/>
    <n v="4.4000000000000004"/>
    <x v="1"/>
    <x v="0"/>
    <n v="1311"/>
    <x v="1"/>
    <x v="3"/>
    <x v="0"/>
    <x v="0"/>
  </r>
  <r>
    <n v="9520"/>
    <s v="Tina"/>
    <d v="2023-05-08T00:00:00"/>
    <x v="38"/>
    <m/>
    <m/>
    <m/>
    <m/>
    <m/>
    <d v="2024-01-12T00:00:00"/>
    <d v="2024-05-18T00:00:00"/>
    <m/>
    <m/>
    <m/>
    <m/>
    <m/>
    <n v="18.142857142857142"/>
    <n v="136"/>
    <n v="7.4960629921259843"/>
    <x v="2"/>
    <x v="2"/>
    <n v="272"/>
    <x v="1"/>
    <x v="0"/>
    <n v="2"/>
    <b v="0"/>
    <n v="520"/>
    <n v="170"/>
    <n v="690"/>
    <x v="1"/>
    <x v="2"/>
    <x v="5"/>
    <n v="100"/>
    <n v="5"/>
    <x v="0"/>
    <x v="0"/>
    <n v="260"/>
    <x v="4"/>
    <x v="4"/>
    <x v="2"/>
    <x v="0"/>
  </r>
  <r>
    <n v="7828"/>
    <s v="Angel"/>
    <d v="2023-08-04T00:00:00"/>
    <x v="32"/>
    <m/>
    <m/>
    <m/>
    <m/>
    <m/>
    <d v="2024-02-12T00:00:00"/>
    <d v="2024-09-23T00:00:00"/>
    <m/>
    <m/>
    <m/>
    <m/>
    <m/>
    <n v="32"/>
    <n v="238.5"/>
    <n v="7.453125"/>
    <x v="1"/>
    <x v="1"/>
    <n v="477"/>
    <x v="3"/>
    <x v="4"/>
    <n v="5"/>
    <b v="0"/>
    <n v="969"/>
    <n v="12"/>
    <n v="981"/>
    <x v="2"/>
    <x v="1"/>
    <x v="4"/>
    <n v="37"/>
    <n v="4.7"/>
    <x v="0"/>
    <x v="0"/>
    <n v="877"/>
    <x v="4"/>
    <x v="0"/>
    <x v="1"/>
    <x v="1"/>
  </r>
  <r>
    <n v="9258"/>
    <s v="Bianca"/>
    <s v="2/26/2024"/>
    <x v="119"/>
    <n v="2"/>
    <n v="5"/>
    <s v="26"/>
    <s v="2"/>
    <s v="2024"/>
    <d v="2024-06-12T00:00:00"/>
    <d v="2024-06-12T00:00:00"/>
    <m/>
    <m/>
    <m/>
    <m/>
    <m/>
    <n v="15.285714285714286"/>
    <n v="113.5"/>
    <n v="7.4252336448598131"/>
    <x v="0"/>
    <x v="0"/>
    <n v="227"/>
    <x v="2"/>
    <x v="2"/>
    <n v="1"/>
    <b v="0"/>
    <n v="581"/>
    <n v="146"/>
    <n v="727"/>
    <x v="1"/>
    <x v="2"/>
    <x v="3"/>
    <n v="37"/>
    <n v="4.4000000000000004"/>
    <x v="0"/>
    <x v="0"/>
    <n v="2488"/>
    <x v="3"/>
    <x v="2"/>
    <x v="3"/>
    <x v="2"/>
  </r>
  <r>
    <n v="6750"/>
    <s v="Amber"/>
    <s v="7/28/2023"/>
    <x v="120"/>
    <n v="2"/>
    <n v="5"/>
    <s v="28"/>
    <s v="7"/>
    <s v="2023"/>
    <d v="2024-02-12T00:00:00"/>
    <d v="2024-02-12T00:00:00"/>
    <m/>
    <m/>
    <m/>
    <m/>
    <m/>
    <n v="28.428571428571427"/>
    <n v="211"/>
    <n v="7.4221105527638196"/>
    <x v="1"/>
    <x v="1"/>
    <n v="422"/>
    <x v="6"/>
    <x v="1"/>
    <n v="5"/>
    <b v="0"/>
    <n v="399"/>
    <n v="27"/>
    <n v="426"/>
    <x v="2"/>
    <x v="0"/>
    <x v="4"/>
    <n v="12"/>
    <n v="4.4000000000000004"/>
    <x v="1"/>
    <x v="0"/>
    <n v="1330"/>
    <x v="1"/>
    <x v="1"/>
    <x v="0"/>
    <x v="3"/>
  </r>
  <r>
    <n v="7145"/>
    <s v="Abigail"/>
    <s v="10/28/2024"/>
    <x v="121"/>
    <n v="3"/>
    <n v="6"/>
    <s v="28"/>
    <s v="10"/>
    <s v="2024"/>
    <s v="11/22/2024"/>
    <d v="2024-11-22T00:00:00"/>
    <n v="3"/>
    <n v="6"/>
    <s v="22"/>
    <s v="11"/>
    <s v="2024"/>
    <n v="3.5714285714285716"/>
    <n v="26.5"/>
    <n v="7.42"/>
    <x v="1"/>
    <x v="1"/>
    <n v="53"/>
    <x v="4"/>
    <x v="2"/>
    <n v="1"/>
    <b v="0"/>
    <n v="647"/>
    <n v="165"/>
    <n v="812"/>
    <x v="3"/>
    <x v="2"/>
    <x v="3"/>
    <n v="88"/>
    <n v="4"/>
    <x v="0"/>
    <x v="0"/>
    <n v="4867"/>
    <x v="2"/>
    <x v="1"/>
    <x v="0"/>
    <x v="0"/>
  </r>
  <r>
    <n v="5109"/>
    <s v="David"/>
    <s v="4/24/2024"/>
    <x v="122"/>
    <n v="2"/>
    <n v="5"/>
    <s v="24"/>
    <s v="4"/>
    <s v="2024"/>
    <s v="12/13/2024"/>
    <d v="2024-12-13T00:00:00"/>
    <n v="3"/>
    <n v="6"/>
    <s v="13"/>
    <s v="12"/>
    <s v="2024"/>
    <n v="33.285714285714285"/>
    <n v="245"/>
    <n v="7.3605150214592276"/>
    <x v="2"/>
    <x v="2"/>
    <n v="490"/>
    <x v="2"/>
    <x v="3"/>
    <n v="3"/>
    <b v="0"/>
    <n v="466"/>
    <n v="106"/>
    <n v="572"/>
    <x v="1"/>
    <x v="0"/>
    <x v="2"/>
    <n v="91"/>
    <n v="3.7"/>
    <x v="0"/>
    <x v="0"/>
    <n v="1080"/>
    <x v="1"/>
    <x v="0"/>
    <x v="2"/>
    <x v="0"/>
  </r>
  <r>
    <n v="4019"/>
    <s v="Christine"/>
    <s v="12/29/2023"/>
    <x v="123"/>
    <n v="3"/>
    <n v="6"/>
    <s v="29"/>
    <s v="12"/>
    <s v="2023"/>
    <d v="2024-06-12T00:00:00"/>
    <d v="2024-06-12T00:00:00"/>
    <m/>
    <m/>
    <m/>
    <m/>
    <m/>
    <n v="23.714285714285715"/>
    <n v="174.5"/>
    <n v="7.3584337349397586"/>
    <x v="0"/>
    <x v="0"/>
    <n v="349"/>
    <x v="2"/>
    <x v="0"/>
    <n v="6"/>
    <b v="1"/>
    <n v="334"/>
    <n v="76"/>
    <n v="410"/>
    <x v="6"/>
    <x v="0"/>
    <x v="1"/>
    <n v="32"/>
    <n v="3.3"/>
    <x v="0"/>
    <x v="0"/>
    <n v="1911"/>
    <x v="1"/>
    <x v="0"/>
    <x v="0"/>
    <x v="3"/>
  </r>
  <r>
    <n v="4945"/>
    <s v="Alexander"/>
    <d v="2024-04-05T00:00:00"/>
    <x v="124"/>
    <m/>
    <m/>
    <m/>
    <m/>
    <m/>
    <s v="11/22/2024"/>
    <d v="2024-11-22T00:00:00"/>
    <n v="3"/>
    <n v="6"/>
    <s v="22"/>
    <s v="11"/>
    <s v="2024"/>
    <n v="33"/>
    <n v="242.5"/>
    <n v="7.3484848484848486"/>
    <x v="2"/>
    <x v="2"/>
    <n v="485"/>
    <x v="1"/>
    <x v="0"/>
    <n v="1"/>
    <b v="1"/>
    <n v="230"/>
    <n v="21"/>
    <n v="251"/>
    <x v="6"/>
    <x v="2"/>
    <x v="3"/>
    <n v="83"/>
    <n v="4.0999999999999996"/>
    <x v="0"/>
    <x v="0"/>
    <n v="2284"/>
    <x v="3"/>
    <x v="3"/>
    <x v="0"/>
    <x v="3"/>
  </r>
  <r>
    <n v="2186"/>
    <s v="Jeffrey"/>
    <s v="11/27/2024"/>
    <x v="125"/>
    <n v="3"/>
    <n v="6"/>
    <s v="27"/>
    <s v="11"/>
    <s v="2024"/>
    <s v="12/18/2024"/>
    <d v="2024-12-18T00:00:00"/>
    <n v="3"/>
    <n v="6"/>
    <s v="18"/>
    <s v="12"/>
    <s v="2024"/>
    <n v="3"/>
    <n v="22"/>
    <n v="7.333333333333333"/>
    <x v="1"/>
    <x v="1"/>
    <n v="44"/>
    <x v="4"/>
    <x v="3"/>
    <n v="4"/>
    <b v="0"/>
    <n v="89"/>
    <n v="90"/>
    <n v="179"/>
    <x v="0"/>
    <x v="1"/>
    <x v="2"/>
    <n v="48"/>
    <n v="5"/>
    <x v="1"/>
    <x v="0"/>
    <n v="4633"/>
    <x v="2"/>
    <x v="2"/>
    <x v="0"/>
    <x v="1"/>
  </r>
  <r>
    <n v="2829"/>
    <s v="Sara"/>
    <s v="9/23/2024"/>
    <x v="15"/>
    <n v="2"/>
    <n v="5"/>
    <s v="23"/>
    <s v="9"/>
    <s v="2024"/>
    <d v="2024-09-12T00:00:00"/>
    <d v="2024-09-23T00:00:00"/>
    <m/>
    <m/>
    <m/>
    <m/>
    <m/>
    <n v="1.5714285714285714"/>
    <n v="11.5"/>
    <n v="7.3181818181818183"/>
    <x v="0"/>
    <x v="0"/>
    <n v="23"/>
    <x v="5"/>
    <x v="2"/>
    <n v="2"/>
    <b v="0"/>
    <n v="577"/>
    <n v="131"/>
    <n v="708"/>
    <x v="2"/>
    <x v="0"/>
    <x v="5"/>
    <n v="14"/>
    <n v="3.9"/>
    <x v="0"/>
    <x v="0"/>
    <n v="4048"/>
    <x v="2"/>
    <x v="3"/>
    <x v="1"/>
    <x v="3"/>
  </r>
  <r>
    <n v="5836"/>
    <s v="Bianca"/>
    <d v="2024-08-08T00:00:00"/>
    <x v="126"/>
    <m/>
    <m/>
    <m/>
    <m/>
    <m/>
    <s v="11/21/2024"/>
    <d v="2024-11-21T00:00:00"/>
    <n v="3"/>
    <n v="6"/>
    <s v="21"/>
    <s v="11"/>
    <s v="2024"/>
    <n v="15"/>
    <n v="109.5"/>
    <n v="7.3"/>
    <x v="0"/>
    <x v="0"/>
    <n v="219"/>
    <x v="6"/>
    <x v="0"/>
    <n v="5"/>
    <b v="1"/>
    <n v="347"/>
    <n v="55"/>
    <n v="402"/>
    <x v="2"/>
    <x v="3"/>
    <x v="1"/>
    <n v="64"/>
    <n v="4.5999999999999996"/>
    <x v="1"/>
    <x v="0"/>
    <n v="4817"/>
    <x v="2"/>
    <x v="1"/>
    <x v="2"/>
    <x v="0"/>
  </r>
  <r>
    <n v="9430"/>
    <s v="Katie"/>
    <d v="2023-03-11T00:00:00"/>
    <x v="83"/>
    <m/>
    <m/>
    <m/>
    <m/>
    <m/>
    <s v="11/21/2024"/>
    <d v="2024-11-21T00:00:00"/>
    <n v="3"/>
    <n v="6"/>
    <s v="21"/>
    <s v="11"/>
    <s v="2024"/>
    <n v="21.428571428571427"/>
    <n v="156"/>
    <n v="7.28"/>
    <x v="1"/>
    <x v="1"/>
    <n v="312"/>
    <x v="6"/>
    <x v="3"/>
    <n v="1"/>
    <b v="0"/>
    <n v="769"/>
    <n v="140"/>
    <n v="909"/>
    <x v="4"/>
    <x v="1"/>
    <x v="1"/>
    <n v="94"/>
    <n v="4.8"/>
    <x v="1"/>
    <x v="0"/>
    <n v="3674"/>
    <x v="0"/>
    <x v="2"/>
    <x v="3"/>
    <x v="2"/>
  </r>
  <r>
    <n v="6539"/>
    <s v="Katherine"/>
    <s v="4/19/2024"/>
    <x v="38"/>
    <n v="2"/>
    <n v="5"/>
    <s v="19"/>
    <s v="4"/>
    <s v="2024"/>
    <d v="2024-01-12T00:00:00"/>
    <d v="2024-04-19T00:00:00"/>
    <m/>
    <m/>
    <m/>
    <m/>
    <m/>
    <n v="14"/>
    <n v="101.5"/>
    <n v="7.25"/>
    <x v="2"/>
    <x v="2"/>
    <n v="203"/>
    <x v="3"/>
    <x v="0"/>
    <n v="3"/>
    <b v="0"/>
    <n v="961"/>
    <n v="41"/>
    <n v="1002"/>
    <x v="5"/>
    <x v="1"/>
    <x v="5"/>
    <n v="76"/>
    <n v="4.2"/>
    <x v="1"/>
    <x v="0"/>
    <n v="3276"/>
    <x v="0"/>
    <x v="2"/>
    <x v="1"/>
    <x v="3"/>
  </r>
  <r>
    <n v="5410"/>
    <s v="Hector"/>
    <d v="2023-06-07T00:00:00"/>
    <x v="127"/>
    <m/>
    <m/>
    <m/>
    <m/>
    <m/>
    <d v="2024-01-12T00:00:00"/>
    <d v="2024-01-12T00:00:00"/>
    <m/>
    <m/>
    <m/>
    <m/>
    <m/>
    <n v="31.285714285714285"/>
    <n v="223.5"/>
    <n v="7.1438356164383565"/>
    <x v="0"/>
    <x v="0"/>
    <n v="447"/>
    <x v="3"/>
    <x v="0"/>
    <n v="5"/>
    <b v="0"/>
    <n v="615"/>
    <n v="132"/>
    <n v="747"/>
    <x v="5"/>
    <x v="3"/>
    <x v="1"/>
    <n v="88"/>
    <n v="3.9"/>
    <x v="0"/>
    <x v="0"/>
    <n v="4927"/>
    <x v="2"/>
    <x v="2"/>
    <x v="3"/>
    <x v="0"/>
  </r>
  <r>
    <n v="2481"/>
    <s v="Jesus"/>
    <s v="3/23/2024"/>
    <x v="128"/>
    <n v="2"/>
    <n v="5"/>
    <s v="23"/>
    <s v="3"/>
    <s v="2024"/>
    <s v="11/20/2024"/>
    <d v="2024-11-20T00:00:00"/>
    <n v="3"/>
    <n v="6"/>
    <s v="20"/>
    <s v="11"/>
    <s v="2024"/>
    <n v="34.571428571428569"/>
    <n v="243.5"/>
    <n v="7.0433884297520661"/>
    <x v="1"/>
    <x v="1"/>
    <n v="487"/>
    <x v="1"/>
    <x v="2"/>
    <n v="6"/>
    <b v="0"/>
    <n v="362"/>
    <n v="130"/>
    <n v="492"/>
    <x v="2"/>
    <x v="3"/>
    <x v="4"/>
    <n v="36"/>
    <n v="3.3"/>
    <x v="1"/>
    <x v="0"/>
    <n v="274"/>
    <x v="4"/>
    <x v="1"/>
    <x v="2"/>
    <x v="1"/>
  </r>
  <r>
    <n v="4700"/>
    <s v="David"/>
    <s v="11/16/2024"/>
    <x v="40"/>
    <n v="3"/>
    <n v="6"/>
    <s v="16"/>
    <s v="11"/>
    <s v="2024"/>
    <d v="2024-04-12T00:00:00"/>
    <d v="2024-11-16T00:00:00"/>
    <m/>
    <m/>
    <m/>
    <m/>
    <m/>
    <n v="31.142857142857142"/>
    <n v="219"/>
    <n v="7.0321100917431192"/>
    <x v="1"/>
    <x v="1"/>
    <n v="438"/>
    <x v="5"/>
    <x v="3"/>
    <n v="4"/>
    <b v="1"/>
    <n v="546"/>
    <n v="88"/>
    <n v="634"/>
    <x v="4"/>
    <x v="3"/>
    <x v="2"/>
    <n v="36"/>
    <n v="3.5"/>
    <x v="0"/>
    <x v="0"/>
    <n v="1906"/>
    <x v="1"/>
    <x v="1"/>
    <x v="4"/>
    <x v="2"/>
  </r>
  <r>
    <n v="4044"/>
    <s v="Cameron"/>
    <d v="2023-04-06T00:00:00"/>
    <x v="88"/>
    <m/>
    <m/>
    <m/>
    <m/>
    <m/>
    <s v="11/23/2024"/>
    <d v="2024-11-23T00:00:00"/>
    <n v="3"/>
    <n v="6"/>
    <s v="23"/>
    <s v="11"/>
    <s v="2024"/>
    <n v="22"/>
    <n v="154.5"/>
    <n v="7.0227272727272725"/>
    <x v="0"/>
    <x v="0"/>
    <n v="309"/>
    <x v="1"/>
    <x v="4"/>
    <n v="5"/>
    <b v="0"/>
    <n v="851"/>
    <n v="166"/>
    <n v="1017"/>
    <x v="2"/>
    <x v="3"/>
    <x v="3"/>
    <n v="66"/>
    <n v="4"/>
    <x v="1"/>
    <x v="0"/>
    <n v="4783"/>
    <x v="2"/>
    <x v="4"/>
    <x v="1"/>
    <x v="3"/>
  </r>
  <r>
    <n v="3325"/>
    <s v="Tiffany"/>
    <d v="2024-10-10T00:00:00"/>
    <x v="41"/>
    <m/>
    <m/>
    <m/>
    <m/>
    <m/>
    <s v="11/30/2024"/>
    <d v="2024-11-30T00:00:00"/>
    <n v="3"/>
    <n v="6"/>
    <s v="30"/>
    <s v="11"/>
    <s v="2024"/>
    <n v="7.2857142857142856"/>
    <n v="51"/>
    <n v="7"/>
    <x v="0"/>
    <x v="0"/>
    <n v="102"/>
    <x v="4"/>
    <x v="4"/>
    <n v="3"/>
    <b v="0"/>
    <n v="456"/>
    <n v="52"/>
    <n v="508"/>
    <x v="1"/>
    <x v="1"/>
    <x v="2"/>
    <n v="32"/>
    <n v="4.9000000000000004"/>
    <x v="1"/>
    <x v="0"/>
    <n v="1005"/>
    <x v="1"/>
    <x v="2"/>
    <x v="1"/>
    <x v="0"/>
  </r>
  <r>
    <n v="8703"/>
    <s v="Ryan"/>
    <d v="2024-06-07T00:00:00"/>
    <x v="129"/>
    <m/>
    <m/>
    <m/>
    <m/>
    <m/>
    <s v="11/22/2024"/>
    <d v="2024-11-22T00:00:00"/>
    <n v="3"/>
    <n v="6"/>
    <s v="22"/>
    <s v="11"/>
    <s v="2024"/>
    <n v="24"/>
    <n v="168"/>
    <n v="7"/>
    <x v="0"/>
    <x v="0"/>
    <n v="336"/>
    <x v="4"/>
    <x v="0"/>
    <n v="4"/>
    <b v="1"/>
    <n v="855"/>
    <n v="186"/>
    <n v="1041"/>
    <x v="6"/>
    <x v="2"/>
    <x v="1"/>
    <n v="54"/>
    <n v="3.6"/>
    <x v="0"/>
    <x v="0"/>
    <n v="3674"/>
    <x v="0"/>
    <x v="3"/>
    <x v="2"/>
    <x v="0"/>
  </r>
  <r>
    <n v="2190"/>
    <s v="Lindsay"/>
    <s v="12/31/2023"/>
    <x v="27"/>
    <n v="3"/>
    <n v="6"/>
    <s v="31"/>
    <s v="12"/>
    <s v="2023"/>
    <d v="2024-05-12T00:00:00"/>
    <d v="2024-05-12T00:00:00"/>
    <m/>
    <m/>
    <m/>
    <m/>
    <m/>
    <n v="19"/>
    <n v="131.5"/>
    <n v="6.9210526315789478"/>
    <x v="1"/>
    <x v="1"/>
    <n v="263"/>
    <x v="3"/>
    <x v="3"/>
    <n v="1"/>
    <b v="1"/>
    <n v="799"/>
    <n v="14"/>
    <n v="813"/>
    <x v="3"/>
    <x v="0"/>
    <x v="1"/>
    <n v="32"/>
    <n v="3.3"/>
    <x v="0"/>
    <x v="0"/>
    <n v="2323"/>
    <x v="3"/>
    <x v="1"/>
    <x v="4"/>
    <x v="3"/>
  </r>
  <r>
    <n v="7015"/>
    <s v="Jaclyn"/>
    <d v="2024-02-10T00:00:00"/>
    <x v="130"/>
    <m/>
    <m/>
    <m/>
    <m/>
    <m/>
    <d v="2024-09-12T00:00:00"/>
    <d v="2024-09-12T00:00:00"/>
    <m/>
    <m/>
    <m/>
    <m/>
    <m/>
    <n v="30.714285714285715"/>
    <n v="212"/>
    <n v="6.902325581395349"/>
    <x v="2"/>
    <x v="2"/>
    <n v="424"/>
    <x v="4"/>
    <x v="0"/>
    <n v="3"/>
    <b v="1"/>
    <n v="684"/>
    <n v="127"/>
    <n v="811"/>
    <x v="1"/>
    <x v="3"/>
    <x v="1"/>
    <n v="97"/>
    <n v="4.5999999999999996"/>
    <x v="0"/>
    <x v="0"/>
    <n v="2070"/>
    <x v="3"/>
    <x v="2"/>
    <x v="3"/>
    <x v="1"/>
  </r>
  <r>
    <n v="6641"/>
    <s v="Ashley"/>
    <s v="7/20/2024"/>
    <x v="90"/>
    <n v="2"/>
    <n v="5"/>
    <s v="20"/>
    <s v="7"/>
    <s v="2024"/>
    <d v="2024-08-12T00:00:00"/>
    <d v="2024-08-12T00:00:00"/>
    <m/>
    <m/>
    <m/>
    <m/>
    <m/>
    <n v="3.2857142857142856"/>
    <n v="22.5"/>
    <n v="6.8478260869565224"/>
    <x v="1"/>
    <x v="1"/>
    <n v="45"/>
    <x v="3"/>
    <x v="3"/>
    <n v="3"/>
    <b v="0"/>
    <n v="420"/>
    <n v="87"/>
    <n v="507"/>
    <x v="4"/>
    <x v="3"/>
    <x v="1"/>
    <n v="41"/>
    <n v="3.3"/>
    <x v="1"/>
    <x v="0"/>
    <n v="2965"/>
    <x v="3"/>
    <x v="4"/>
    <x v="2"/>
    <x v="0"/>
  </r>
  <r>
    <n v="2854"/>
    <s v="Jamie"/>
    <d v="2023-06-06T00:00:00"/>
    <x v="131"/>
    <m/>
    <m/>
    <m/>
    <m/>
    <m/>
    <s v="12/15/2024"/>
    <d v="2024-12-15T00:00:00"/>
    <n v="3"/>
    <n v="6"/>
    <s v="15"/>
    <s v="12"/>
    <s v="2024"/>
    <n v="28.285714285714285"/>
    <n v="193"/>
    <n v="6.8232323232323235"/>
    <x v="2"/>
    <x v="2"/>
    <n v="386"/>
    <x v="2"/>
    <x v="0"/>
    <n v="4"/>
    <b v="1"/>
    <n v="230"/>
    <n v="2"/>
    <n v="232"/>
    <x v="3"/>
    <x v="2"/>
    <x v="1"/>
    <n v="39"/>
    <n v="3.7"/>
    <x v="0"/>
    <x v="0"/>
    <n v="1823"/>
    <x v="1"/>
    <x v="0"/>
    <x v="3"/>
    <x v="2"/>
  </r>
  <r>
    <n v="6170"/>
    <s v="Sarah"/>
    <s v="6/21/2024"/>
    <x v="19"/>
    <n v="2"/>
    <n v="5"/>
    <s v="21"/>
    <s v="6"/>
    <s v="2024"/>
    <s v="11/22/2024"/>
    <d v="2024-11-22T00:00:00"/>
    <n v="3"/>
    <n v="6"/>
    <s v="22"/>
    <s v="11"/>
    <s v="2024"/>
    <n v="22"/>
    <n v="149"/>
    <n v="6.7727272727272725"/>
    <x v="0"/>
    <x v="0"/>
    <n v="298"/>
    <x v="3"/>
    <x v="4"/>
    <n v="1"/>
    <b v="1"/>
    <n v="943"/>
    <n v="187"/>
    <n v="1130"/>
    <x v="4"/>
    <x v="3"/>
    <x v="3"/>
    <n v="60"/>
    <n v="3.7"/>
    <x v="0"/>
    <x v="0"/>
    <n v="4338"/>
    <x v="2"/>
    <x v="0"/>
    <x v="2"/>
    <x v="0"/>
  </r>
  <r>
    <n v="1754"/>
    <s v="Patricia"/>
    <s v="6/13/2024"/>
    <x v="132"/>
    <n v="2"/>
    <n v="5"/>
    <s v="13"/>
    <s v="6"/>
    <s v="2024"/>
    <s v="11/20/2024"/>
    <d v="2024-11-20T00:00:00"/>
    <n v="3"/>
    <n v="6"/>
    <s v="20"/>
    <s v="11"/>
    <s v="2024"/>
    <n v="22.857142857142858"/>
    <n v="154.5"/>
    <n v="6.7593749999999995"/>
    <x v="0"/>
    <x v="0"/>
    <n v="309"/>
    <x v="1"/>
    <x v="4"/>
    <n v="6"/>
    <b v="0"/>
    <n v="760"/>
    <n v="72"/>
    <n v="832"/>
    <x v="2"/>
    <x v="0"/>
    <x v="2"/>
    <n v="91"/>
    <n v="4.8"/>
    <x v="1"/>
    <x v="0"/>
    <n v="2336"/>
    <x v="3"/>
    <x v="4"/>
    <x v="2"/>
    <x v="3"/>
  </r>
  <r>
    <n v="5389"/>
    <s v="Leon"/>
    <s v="5/27/2024"/>
    <x v="133"/>
    <n v="2"/>
    <n v="5"/>
    <s v="27"/>
    <s v="5"/>
    <s v="2024"/>
    <s v="11/29/2024"/>
    <d v="2024-11-29T00:00:00"/>
    <n v="3"/>
    <n v="6"/>
    <s v="29"/>
    <s v="11"/>
    <s v="2024"/>
    <n v="26.571428571428573"/>
    <n v="176"/>
    <n v="6.6236559139784941"/>
    <x v="2"/>
    <x v="2"/>
    <n v="352"/>
    <x v="4"/>
    <x v="3"/>
    <n v="1"/>
    <b v="0"/>
    <n v="521"/>
    <n v="128"/>
    <n v="649"/>
    <x v="1"/>
    <x v="3"/>
    <x v="4"/>
    <n v="59"/>
    <n v="4.5999999999999996"/>
    <x v="1"/>
    <x v="0"/>
    <n v="2131"/>
    <x v="3"/>
    <x v="1"/>
    <x v="2"/>
    <x v="3"/>
  </r>
  <r>
    <n v="9149"/>
    <s v="Angelica"/>
    <d v="2023-05-01T00:00:00"/>
    <x v="134"/>
    <m/>
    <m/>
    <m/>
    <m/>
    <m/>
    <s v="12/17/2024"/>
    <d v="2024-12-17T00:00:00"/>
    <n v="3"/>
    <n v="6"/>
    <s v="17"/>
    <s v="12"/>
    <s v="2024"/>
    <n v="26.285714285714285"/>
    <n v="174"/>
    <n v="6.6195652173913047"/>
    <x v="0"/>
    <x v="0"/>
    <n v="348"/>
    <x v="2"/>
    <x v="2"/>
    <n v="6"/>
    <b v="1"/>
    <n v="378"/>
    <n v="56"/>
    <n v="434"/>
    <x v="5"/>
    <x v="1"/>
    <x v="3"/>
    <n v="9"/>
    <n v="4.5"/>
    <x v="1"/>
    <x v="0"/>
    <n v="595"/>
    <x v="4"/>
    <x v="4"/>
    <x v="1"/>
    <x v="0"/>
  </r>
  <r>
    <n v="3892"/>
    <s v="Amanda"/>
    <s v="7/21/2023"/>
    <x v="135"/>
    <n v="2"/>
    <n v="5"/>
    <s v="21"/>
    <s v="7"/>
    <s v="2023"/>
    <d v="2024-03-12T00:00:00"/>
    <d v="2024-03-12T00:00:00"/>
    <m/>
    <m/>
    <m/>
    <m/>
    <m/>
    <n v="33.571428571428569"/>
    <n v="221"/>
    <n v="6.5829787234042554"/>
    <x v="1"/>
    <x v="1"/>
    <n v="442"/>
    <x v="5"/>
    <x v="1"/>
    <n v="6"/>
    <b v="1"/>
    <n v="875"/>
    <n v="70"/>
    <n v="945"/>
    <x v="6"/>
    <x v="2"/>
    <x v="5"/>
    <n v="96"/>
    <n v="3.7"/>
    <x v="0"/>
    <x v="0"/>
    <n v="1628"/>
    <x v="1"/>
    <x v="4"/>
    <x v="0"/>
    <x v="0"/>
  </r>
  <r>
    <n v="4622"/>
    <s v="Nicholas"/>
    <s v="11/20/2024"/>
    <x v="9"/>
    <n v="3"/>
    <n v="6"/>
    <s v="20"/>
    <s v="11"/>
    <s v="2024"/>
    <s v="12/15/2024"/>
    <d v="2024-12-15T00:00:00"/>
    <n v="3"/>
    <n v="6"/>
    <s v="15"/>
    <s v="12"/>
    <s v="2024"/>
    <n v="3.5714285714285716"/>
    <n v="23.5"/>
    <n v="6.58"/>
    <x v="1"/>
    <x v="1"/>
    <n v="47"/>
    <x v="5"/>
    <x v="2"/>
    <n v="4"/>
    <b v="1"/>
    <n v="770"/>
    <n v="2"/>
    <n v="772"/>
    <x v="5"/>
    <x v="0"/>
    <x v="4"/>
    <n v="46"/>
    <n v="4.7"/>
    <x v="1"/>
    <x v="0"/>
    <n v="371"/>
    <x v="4"/>
    <x v="2"/>
    <x v="4"/>
    <x v="3"/>
  </r>
  <r>
    <n v="2690"/>
    <s v="Jonathan"/>
    <d v="2023-05-09T00:00:00"/>
    <x v="128"/>
    <m/>
    <m/>
    <m/>
    <m/>
    <m/>
    <s v="11/29/2024"/>
    <d v="2024-11-29T00:00:00"/>
    <n v="3"/>
    <n v="6"/>
    <s v="29"/>
    <s v="11"/>
    <s v="2024"/>
    <n v="35.857142857142854"/>
    <n v="233"/>
    <n v="6.4980079681274905"/>
    <x v="0"/>
    <x v="0"/>
    <n v="466"/>
    <x v="6"/>
    <x v="1"/>
    <n v="2"/>
    <b v="0"/>
    <n v="977"/>
    <n v="94"/>
    <n v="1071"/>
    <x v="2"/>
    <x v="3"/>
    <x v="1"/>
    <n v="67"/>
    <n v="3.6"/>
    <x v="1"/>
    <x v="0"/>
    <n v="4004"/>
    <x v="2"/>
    <x v="1"/>
    <x v="2"/>
    <x v="1"/>
  </r>
  <r>
    <n v="7463"/>
    <s v="Ethan"/>
    <s v="9/15/2023"/>
    <x v="136"/>
    <n v="2"/>
    <n v="5"/>
    <s v="15"/>
    <s v="9"/>
    <s v="2023"/>
    <d v="2024-06-12T00:00:00"/>
    <d v="2024-06-12T00:00:00"/>
    <m/>
    <m/>
    <m/>
    <m/>
    <m/>
    <n v="38.714285714285715"/>
    <n v="250"/>
    <n v="6.4575645756457565"/>
    <x v="2"/>
    <x v="2"/>
    <n v="500"/>
    <x v="2"/>
    <x v="1"/>
    <n v="5"/>
    <b v="1"/>
    <n v="362"/>
    <n v="38"/>
    <n v="400"/>
    <x v="2"/>
    <x v="1"/>
    <x v="0"/>
    <n v="100"/>
    <n v="4"/>
    <x v="0"/>
    <x v="0"/>
    <n v="3679"/>
    <x v="0"/>
    <x v="2"/>
    <x v="3"/>
    <x v="3"/>
  </r>
  <r>
    <n v="6109"/>
    <s v="Garrett"/>
    <s v="10/25/2023"/>
    <x v="137"/>
    <n v="3"/>
    <n v="6"/>
    <s v="25"/>
    <s v="10"/>
    <s v="2023"/>
    <d v="2024-06-12T00:00:00"/>
    <d v="2024-06-12T00:00:00"/>
    <m/>
    <m/>
    <m/>
    <m/>
    <m/>
    <n v="33"/>
    <n v="212.5"/>
    <n v="6.4393939393939394"/>
    <x v="0"/>
    <x v="0"/>
    <n v="425"/>
    <x v="1"/>
    <x v="2"/>
    <n v="2"/>
    <b v="1"/>
    <n v="552"/>
    <n v="27"/>
    <n v="579"/>
    <x v="1"/>
    <x v="3"/>
    <x v="4"/>
    <n v="36"/>
    <n v="4"/>
    <x v="1"/>
    <x v="0"/>
    <n v="1325"/>
    <x v="1"/>
    <x v="4"/>
    <x v="2"/>
    <x v="2"/>
  </r>
  <r>
    <n v="7751"/>
    <s v="Kevin"/>
    <d v="2024-08-07T00:00:00"/>
    <x v="138"/>
    <m/>
    <m/>
    <m/>
    <m/>
    <m/>
    <s v="11/23/2024"/>
    <d v="2024-11-23T00:00:00"/>
    <n v="3"/>
    <n v="6"/>
    <s v="23"/>
    <s v="11"/>
    <s v="2024"/>
    <n v="35.571428571428569"/>
    <n v="228.5"/>
    <n v="6.4236947791164658"/>
    <x v="2"/>
    <x v="2"/>
    <n v="457"/>
    <x v="6"/>
    <x v="2"/>
    <n v="5"/>
    <b v="1"/>
    <n v="754"/>
    <n v="98"/>
    <n v="852"/>
    <x v="6"/>
    <x v="2"/>
    <x v="1"/>
    <n v="53"/>
    <n v="3.6"/>
    <x v="1"/>
    <x v="0"/>
    <n v="935"/>
    <x v="4"/>
    <x v="1"/>
    <x v="1"/>
    <x v="3"/>
  </r>
  <r>
    <n v="4706"/>
    <s v="Sabrina"/>
    <d v="2023-08-02T00:00:00"/>
    <x v="139"/>
    <m/>
    <m/>
    <m/>
    <m/>
    <m/>
    <d v="2024-06-12T00:00:00"/>
    <d v="2024-06-12T00:00:00"/>
    <m/>
    <m/>
    <m/>
    <m/>
    <m/>
    <n v="37.428571428571431"/>
    <n v="240"/>
    <n v="6.4122137404580153"/>
    <x v="2"/>
    <x v="2"/>
    <n v="480"/>
    <x v="6"/>
    <x v="0"/>
    <n v="2"/>
    <b v="1"/>
    <n v="350"/>
    <n v="122"/>
    <n v="472"/>
    <x v="2"/>
    <x v="2"/>
    <x v="3"/>
    <n v="59"/>
    <n v="4.5999999999999996"/>
    <x v="0"/>
    <x v="0"/>
    <n v="3568"/>
    <x v="0"/>
    <x v="2"/>
    <x v="4"/>
    <x v="2"/>
  </r>
  <r>
    <n v="8250"/>
    <s v="Jonathan"/>
    <s v="3/15/2024"/>
    <x v="140"/>
    <n v="2"/>
    <n v="5"/>
    <s v="15"/>
    <s v="3"/>
    <s v="2024"/>
    <s v="11/29/2024"/>
    <d v="2024-11-29T00:00:00"/>
    <n v="3"/>
    <n v="6"/>
    <s v="29"/>
    <s v="11"/>
    <s v="2024"/>
    <n v="37"/>
    <n v="234.5"/>
    <n v="6.3378378378378377"/>
    <x v="0"/>
    <x v="0"/>
    <n v="469"/>
    <x v="2"/>
    <x v="1"/>
    <n v="5"/>
    <b v="1"/>
    <n v="406"/>
    <n v="71"/>
    <n v="477"/>
    <x v="5"/>
    <x v="3"/>
    <x v="2"/>
    <n v="88"/>
    <n v="4.8"/>
    <x v="1"/>
    <x v="0"/>
    <n v="423"/>
    <x v="4"/>
    <x v="4"/>
    <x v="3"/>
    <x v="3"/>
  </r>
  <r>
    <n v="6929"/>
    <s v="Cynthia"/>
    <s v="10/29/2024"/>
    <x v="74"/>
    <n v="3"/>
    <n v="6"/>
    <s v="29"/>
    <s v="10"/>
    <s v="2024"/>
    <d v="2024-05-12T00:00:00"/>
    <d v="2024-10-29T00:00:00"/>
    <m/>
    <m/>
    <m/>
    <m/>
    <m/>
    <n v="24.285714285714285"/>
    <n v="151"/>
    <n v="6.2176470588235295"/>
    <x v="2"/>
    <x v="2"/>
    <n v="302"/>
    <x v="5"/>
    <x v="4"/>
    <n v="5"/>
    <b v="1"/>
    <n v="42"/>
    <n v="196"/>
    <n v="238"/>
    <x v="0"/>
    <x v="0"/>
    <x v="0"/>
    <n v="74"/>
    <n v="4.5999999999999996"/>
    <x v="0"/>
    <x v="0"/>
    <n v="3616"/>
    <x v="0"/>
    <x v="0"/>
    <x v="2"/>
    <x v="1"/>
  </r>
  <r>
    <n v="5905"/>
    <s v="Brian"/>
    <d v="2024-06-03T00:00:00"/>
    <x v="141"/>
    <m/>
    <m/>
    <m/>
    <m/>
    <m/>
    <d v="2024-09-12T00:00:00"/>
    <d v="2024-09-12T00:00:00"/>
    <m/>
    <m/>
    <m/>
    <m/>
    <m/>
    <n v="14.428571428571429"/>
    <n v="89"/>
    <n v="6.1683168316831685"/>
    <x v="0"/>
    <x v="0"/>
    <n v="178"/>
    <x v="0"/>
    <x v="4"/>
    <n v="5"/>
    <b v="0"/>
    <n v="489"/>
    <n v="6"/>
    <n v="495"/>
    <x v="0"/>
    <x v="2"/>
    <x v="3"/>
    <n v="72"/>
    <n v="4.5"/>
    <x v="0"/>
    <x v="0"/>
    <n v="3356"/>
    <x v="0"/>
    <x v="0"/>
    <x v="2"/>
    <x v="0"/>
  </r>
  <r>
    <n v="5067"/>
    <s v="Kayla"/>
    <s v="8/31/2024"/>
    <x v="142"/>
    <n v="2"/>
    <n v="5"/>
    <s v="31"/>
    <s v="8"/>
    <s v="2024"/>
    <s v="11/27/2024"/>
    <d v="2024-11-27T00:00:00"/>
    <n v="3"/>
    <n v="6"/>
    <s v="27"/>
    <s v="11"/>
    <s v="2024"/>
    <n v="12.571428571428571"/>
    <n v="77.5"/>
    <n v="6.1647727272727275"/>
    <x v="1"/>
    <x v="1"/>
    <n v="155"/>
    <x v="2"/>
    <x v="4"/>
    <n v="1"/>
    <b v="1"/>
    <n v="305"/>
    <n v="77"/>
    <n v="382"/>
    <x v="3"/>
    <x v="3"/>
    <x v="2"/>
    <n v="66"/>
    <n v="3.4"/>
    <x v="0"/>
    <x v="0"/>
    <n v="234"/>
    <x v="4"/>
    <x v="0"/>
    <x v="4"/>
    <x v="1"/>
  </r>
  <r>
    <n v="1169"/>
    <s v="Michael"/>
    <s v="8/21/2024"/>
    <x v="49"/>
    <n v="2"/>
    <n v="5"/>
    <s v="21"/>
    <s v="8"/>
    <s v="2024"/>
    <d v="2024-03-12T00:00:00"/>
    <d v="2024-08-21T00:00:00"/>
    <m/>
    <m/>
    <m/>
    <m/>
    <m/>
    <n v="23.142857142857142"/>
    <n v="142.5"/>
    <n v="6.1574074074074074"/>
    <x v="2"/>
    <x v="2"/>
    <n v="285"/>
    <x v="4"/>
    <x v="1"/>
    <n v="1"/>
    <b v="0"/>
    <n v="13"/>
    <n v="103"/>
    <n v="116"/>
    <x v="5"/>
    <x v="0"/>
    <x v="3"/>
    <n v="11"/>
    <n v="3.7"/>
    <x v="0"/>
    <x v="0"/>
    <n v="2390"/>
    <x v="3"/>
    <x v="3"/>
    <x v="2"/>
    <x v="3"/>
  </r>
  <r>
    <n v="3572"/>
    <s v="Adam"/>
    <d v="2024-04-04T00:00:00"/>
    <x v="128"/>
    <m/>
    <m/>
    <m/>
    <m/>
    <m/>
    <s v="12/15/2024"/>
    <d v="2024-12-15T00:00:00"/>
    <n v="3"/>
    <n v="6"/>
    <s v="15"/>
    <s v="12"/>
    <s v="2024"/>
    <n v="38.142857142857146"/>
    <n v="234"/>
    <n v="6.1348314606741567"/>
    <x v="2"/>
    <x v="2"/>
    <n v="468"/>
    <x v="2"/>
    <x v="4"/>
    <n v="6"/>
    <b v="1"/>
    <n v="799"/>
    <n v="44"/>
    <n v="843"/>
    <x v="0"/>
    <x v="2"/>
    <x v="3"/>
    <n v="98"/>
    <n v="4.9000000000000004"/>
    <x v="0"/>
    <x v="0"/>
    <n v="4963"/>
    <x v="2"/>
    <x v="3"/>
    <x v="2"/>
    <x v="0"/>
  </r>
  <r>
    <n v="2363"/>
    <s v="Cindy"/>
    <s v="5/21/2023"/>
    <x v="143"/>
    <n v="2"/>
    <n v="5"/>
    <s v="21"/>
    <s v="5"/>
    <s v="2023"/>
    <d v="2024-01-12T00:00:00"/>
    <d v="2024-01-12T00:00:00"/>
    <m/>
    <m/>
    <m/>
    <m/>
    <m/>
    <n v="33.714285714285715"/>
    <n v="205.5"/>
    <n v="6.0953389830508469"/>
    <x v="1"/>
    <x v="1"/>
    <n v="411"/>
    <x v="2"/>
    <x v="1"/>
    <n v="2"/>
    <b v="1"/>
    <n v="412"/>
    <n v="20"/>
    <n v="432"/>
    <x v="5"/>
    <x v="2"/>
    <x v="3"/>
    <n v="94"/>
    <n v="4.7"/>
    <x v="1"/>
    <x v="0"/>
    <n v="4632"/>
    <x v="2"/>
    <x v="1"/>
    <x v="2"/>
    <x v="2"/>
  </r>
  <r>
    <n v="8864"/>
    <s v="Michael"/>
    <s v="3/20/2024"/>
    <x v="144"/>
    <n v="2"/>
    <n v="5"/>
    <s v="20"/>
    <s v="3"/>
    <s v="2024"/>
    <s v="11/29/2024"/>
    <d v="2024-11-29T00:00:00"/>
    <n v="3"/>
    <n v="6"/>
    <s v="29"/>
    <s v="11"/>
    <s v="2024"/>
    <n v="36.285714285714285"/>
    <n v="220"/>
    <n v="6.0629921259842519"/>
    <x v="2"/>
    <x v="2"/>
    <n v="440"/>
    <x v="4"/>
    <x v="3"/>
    <n v="3"/>
    <b v="1"/>
    <n v="80"/>
    <n v="143"/>
    <n v="223"/>
    <x v="4"/>
    <x v="3"/>
    <x v="5"/>
    <n v="2"/>
    <n v="3.4"/>
    <x v="0"/>
    <x v="0"/>
    <n v="4125"/>
    <x v="2"/>
    <x v="2"/>
    <x v="1"/>
    <x v="1"/>
  </r>
  <r>
    <n v="3978"/>
    <s v="Jessica"/>
    <s v="5/15/2024"/>
    <x v="111"/>
    <n v="2"/>
    <n v="5"/>
    <s v="15"/>
    <s v="5"/>
    <s v="2024"/>
    <s v="11/28/2024"/>
    <d v="2024-11-28T00:00:00"/>
    <n v="3"/>
    <n v="6"/>
    <s v="28"/>
    <s v="11"/>
    <s v="2024"/>
    <n v="28.142857142857142"/>
    <n v="170.5"/>
    <n v="6.0583756345177662"/>
    <x v="1"/>
    <x v="1"/>
    <n v="341"/>
    <x v="4"/>
    <x v="1"/>
    <n v="4"/>
    <b v="0"/>
    <n v="27"/>
    <n v="82"/>
    <n v="109"/>
    <x v="3"/>
    <x v="1"/>
    <x v="5"/>
    <n v="98"/>
    <n v="3.7"/>
    <x v="1"/>
    <x v="0"/>
    <n v="561"/>
    <x v="4"/>
    <x v="4"/>
    <x v="2"/>
    <x v="2"/>
  </r>
  <r>
    <n v="6131"/>
    <s v="Nichole"/>
    <s v="7/30/2024"/>
    <x v="145"/>
    <n v="2"/>
    <n v="5"/>
    <s v="30"/>
    <s v="7"/>
    <s v="2024"/>
    <s v="12/17/2024"/>
    <d v="2024-12-17T00:00:00"/>
    <n v="3"/>
    <n v="6"/>
    <s v="17"/>
    <s v="12"/>
    <s v="2024"/>
    <n v="20"/>
    <n v="121"/>
    <n v="6.05"/>
    <x v="1"/>
    <x v="1"/>
    <n v="242"/>
    <x v="3"/>
    <x v="4"/>
    <n v="2"/>
    <b v="1"/>
    <n v="156"/>
    <n v="166"/>
    <n v="322"/>
    <x v="2"/>
    <x v="3"/>
    <x v="0"/>
    <n v="53"/>
    <n v="5"/>
    <x v="0"/>
    <x v="0"/>
    <n v="1697"/>
    <x v="1"/>
    <x v="1"/>
    <x v="2"/>
    <x v="3"/>
  </r>
  <r>
    <n v="9267"/>
    <s v="Paul"/>
    <d v="2024-07-05T00:00:00"/>
    <x v="146"/>
    <m/>
    <m/>
    <m/>
    <m/>
    <m/>
    <s v="11/24/2024"/>
    <d v="2024-11-24T00:00:00"/>
    <n v="3"/>
    <n v="6"/>
    <s v="24"/>
    <s v="11"/>
    <s v="2024"/>
    <n v="20.285714285714285"/>
    <n v="122.5"/>
    <n v="6.0387323943661979"/>
    <x v="0"/>
    <x v="0"/>
    <n v="245"/>
    <x v="1"/>
    <x v="1"/>
    <n v="5"/>
    <b v="1"/>
    <n v="862"/>
    <n v="129"/>
    <n v="991"/>
    <x v="0"/>
    <x v="1"/>
    <x v="1"/>
    <n v="6"/>
    <n v="3.7"/>
    <x v="1"/>
    <x v="0"/>
    <n v="2130"/>
    <x v="3"/>
    <x v="1"/>
    <x v="0"/>
    <x v="2"/>
  </r>
  <r>
    <n v="5153"/>
    <s v="Ryan"/>
    <s v="6/26/2024"/>
    <x v="101"/>
    <n v="2"/>
    <n v="5"/>
    <s v="26"/>
    <s v="6"/>
    <s v="2024"/>
    <s v="12/18/2024"/>
    <d v="2024-12-18T00:00:00"/>
    <n v="3"/>
    <n v="6"/>
    <s v="18"/>
    <s v="12"/>
    <s v="2024"/>
    <n v="25"/>
    <n v="150"/>
    <n v="6"/>
    <x v="1"/>
    <x v="1"/>
    <n v="300"/>
    <x v="6"/>
    <x v="0"/>
    <n v="4"/>
    <b v="1"/>
    <n v="413"/>
    <n v="154"/>
    <n v="567"/>
    <x v="6"/>
    <x v="2"/>
    <x v="2"/>
    <n v="64"/>
    <n v="4.0999999999999996"/>
    <x v="0"/>
    <x v="0"/>
    <n v="732"/>
    <x v="4"/>
    <x v="4"/>
    <x v="0"/>
    <x v="0"/>
  </r>
  <r>
    <n v="4205"/>
    <s v="Daniel"/>
    <s v="12/14/2023"/>
    <x v="89"/>
    <n v="3"/>
    <n v="6"/>
    <s v="14"/>
    <s v="12"/>
    <s v="2023"/>
    <d v="2024-06-12T00:00:00"/>
    <d v="2024-06-12T00:00:00"/>
    <m/>
    <m/>
    <m/>
    <m/>
    <m/>
    <n v="25.857142857142858"/>
    <n v="151"/>
    <n v="5.8397790055248615"/>
    <x v="0"/>
    <x v="0"/>
    <n v="302"/>
    <x v="0"/>
    <x v="3"/>
    <n v="4"/>
    <b v="1"/>
    <n v="800"/>
    <n v="101"/>
    <n v="901"/>
    <x v="3"/>
    <x v="3"/>
    <x v="4"/>
    <n v="89"/>
    <n v="4.3"/>
    <x v="0"/>
    <x v="0"/>
    <n v="3411"/>
    <x v="0"/>
    <x v="4"/>
    <x v="3"/>
    <x v="3"/>
  </r>
  <r>
    <n v="5537"/>
    <s v="Justin"/>
    <d v="2024-12-09T00:00:00"/>
    <x v="147"/>
    <m/>
    <m/>
    <m/>
    <m/>
    <m/>
    <s v="11/19/2024"/>
    <d v="2024-11-19T00:00:00"/>
    <n v="3"/>
    <n v="6"/>
    <s v="19"/>
    <s v="11"/>
    <s v="2024"/>
    <n v="18.428571428571427"/>
    <n v="107"/>
    <n v="5.8062015503875974"/>
    <x v="2"/>
    <x v="2"/>
    <n v="214"/>
    <x v="2"/>
    <x v="0"/>
    <n v="3"/>
    <b v="0"/>
    <n v="39"/>
    <n v="89"/>
    <n v="128"/>
    <x v="6"/>
    <x v="1"/>
    <x v="0"/>
    <n v="37"/>
    <n v="3.5"/>
    <x v="1"/>
    <x v="0"/>
    <n v="2597"/>
    <x v="3"/>
    <x v="1"/>
    <x v="0"/>
    <x v="2"/>
  </r>
  <r>
    <n v="6619"/>
    <s v="Cindy"/>
    <s v="6/17/2024"/>
    <x v="148"/>
    <n v="2"/>
    <n v="5"/>
    <s v="17"/>
    <s v="6"/>
    <s v="2024"/>
    <s v="12/16/2024"/>
    <d v="2024-12-16T00:00:00"/>
    <n v="3"/>
    <n v="6"/>
    <s v="16"/>
    <s v="12"/>
    <s v="2024"/>
    <n v="26"/>
    <n v="150.5"/>
    <n v="5.7884615384615383"/>
    <x v="0"/>
    <x v="0"/>
    <n v="301"/>
    <x v="2"/>
    <x v="2"/>
    <n v="1"/>
    <b v="1"/>
    <n v="855"/>
    <n v="46"/>
    <n v="901"/>
    <x v="0"/>
    <x v="3"/>
    <x v="3"/>
    <n v="26"/>
    <n v="4.4000000000000004"/>
    <x v="0"/>
    <x v="0"/>
    <n v="658"/>
    <x v="4"/>
    <x v="1"/>
    <x v="2"/>
    <x v="0"/>
  </r>
  <r>
    <n v="3255"/>
    <s v="Dylan"/>
    <d v="2024-06-01T00:00:00"/>
    <x v="149"/>
    <m/>
    <m/>
    <m/>
    <m/>
    <m/>
    <s v="11/27/2024"/>
    <d v="2024-11-27T00:00:00"/>
    <n v="3"/>
    <n v="6"/>
    <s v="27"/>
    <s v="11"/>
    <s v="2024"/>
    <n v="25.571428571428573"/>
    <n v="147"/>
    <n v="5.7486033519553068"/>
    <x v="1"/>
    <x v="1"/>
    <n v="294"/>
    <x v="3"/>
    <x v="0"/>
    <n v="3"/>
    <b v="1"/>
    <n v="936"/>
    <n v="120"/>
    <n v="1056"/>
    <x v="2"/>
    <x v="1"/>
    <x v="3"/>
    <n v="49"/>
    <n v="3.2"/>
    <x v="1"/>
    <x v="0"/>
    <n v="3758"/>
    <x v="0"/>
    <x v="2"/>
    <x v="1"/>
    <x v="2"/>
  </r>
  <r>
    <n v="7439"/>
    <s v="Kim"/>
    <s v="8/25/2023"/>
    <x v="150"/>
    <n v="2"/>
    <n v="5"/>
    <s v="25"/>
    <s v="8"/>
    <s v="2023"/>
    <d v="2024-05-12T00:00:00"/>
    <d v="2024-05-12T00:00:00"/>
    <m/>
    <m/>
    <m/>
    <m/>
    <m/>
    <n v="37.285714285714285"/>
    <n v="213.5"/>
    <n v="5.7260536398467439"/>
    <x v="0"/>
    <x v="0"/>
    <n v="427"/>
    <x v="0"/>
    <x v="0"/>
    <n v="1"/>
    <b v="0"/>
    <n v="479"/>
    <n v="98"/>
    <n v="577"/>
    <x v="3"/>
    <x v="2"/>
    <x v="4"/>
    <n v="18"/>
    <n v="3.8"/>
    <x v="1"/>
    <x v="0"/>
    <n v="547"/>
    <x v="4"/>
    <x v="1"/>
    <x v="0"/>
    <x v="3"/>
  </r>
  <r>
    <n v="2581"/>
    <s v="Anthony"/>
    <s v="4/13/2023"/>
    <x v="151"/>
    <n v="2"/>
    <n v="5"/>
    <s v="13"/>
    <s v="4"/>
    <s v="2023"/>
    <d v="2024-02-12T00:00:00"/>
    <d v="2024-02-12T00:00:00"/>
    <m/>
    <m/>
    <m/>
    <m/>
    <m/>
    <n v="43.571428571428569"/>
    <n v="247.5"/>
    <n v="5.6803278688524594"/>
    <x v="0"/>
    <x v="0"/>
    <n v="495"/>
    <x v="2"/>
    <x v="0"/>
    <n v="3"/>
    <b v="0"/>
    <n v="704"/>
    <n v="53"/>
    <n v="757"/>
    <x v="4"/>
    <x v="0"/>
    <x v="4"/>
    <n v="94"/>
    <n v="3.4"/>
    <x v="0"/>
    <x v="0"/>
    <n v="944"/>
    <x v="4"/>
    <x v="4"/>
    <x v="2"/>
    <x v="2"/>
  </r>
  <r>
    <n v="2381"/>
    <s v="Cynthia"/>
    <s v="5/15/2024"/>
    <x v="111"/>
    <n v="2"/>
    <n v="5"/>
    <s v="15"/>
    <s v="5"/>
    <s v="2024"/>
    <s v="12/15/2024"/>
    <d v="2024-12-15T00:00:00"/>
    <n v="3"/>
    <n v="6"/>
    <s v="15"/>
    <s v="12"/>
    <s v="2024"/>
    <n v="30.571428571428573"/>
    <n v="173.5"/>
    <n v="5.6752336448598131"/>
    <x v="1"/>
    <x v="1"/>
    <n v="347"/>
    <x v="3"/>
    <x v="2"/>
    <n v="5"/>
    <b v="0"/>
    <n v="415"/>
    <n v="194"/>
    <n v="609"/>
    <x v="3"/>
    <x v="0"/>
    <x v="5"/>
    <n v="76"/>
    <n v="4.3"/>
    <x v="1"/>
    <x v="0"/>
    <n v="1856"/>
    <x v="1"/>
    <x v="3"/>
    <x v="2"/>
    <x v="3"/>
  </r>
  <r>
    <n v="9879"/>
    <s v="Jessica"/>
    <d v="2023-02-02T00:00:00"/>
    <x v="152"/>
    <m/>
    <m/>
    <m/>
    <m/>
    <m/>
    <d v="2024-04-12T00:00:00"/>
    <d v="2024-04-12T00:00:00"/>
    <m/>
    <m/>
    <m/>
    <m/>
    <m/>
    <n v="19.142857142857142"/>
    <n v="108.5"/>
    <n v="5.6679104477611943"/>
    <x v="1"/>
    <x v="1"/>
    <n v="217"/>
    <x v="3"/>
    <x v="1"/>
    <n v="3"/>
    <b v="0"/>
    <n v="377"/>
    <n v="136"/>
    <n v="513"/>
    <x v="6"/>
    <x v="2"/>
    <x v="1"/>
    <n v="8"/>
    <n v="4.2"/>
    <x v="1"/>
    <x v="0"/>
    <n v="4327"/>
    <x v="2"/>
    <x v="2"/>
    <x v="1"/>
    <x v="2"/>
  </r>
  <r>
    <n v="7221"/>
    <s v="Tammy"/>
    <s v="3/15/2024"/>
    <x v="140"/>
    <n v="2"/>
    <n v="5"/>
    <s v="15"/>
    <s v="3"/>
    <s v="2024"/>
    <s v="11/25/2024"/>
    <d v="2024-11-25T00:00:00"/>
    <n v="3"/>
    <n v="6"/>
    <s v="25"/>
    <s v="11"/>
    <s v="2024"/>
    <n v="36.428571428571431"/>
    <n v="206"/>
    <n v="5.6549019607843132"/>
    <x v="0"/>
    <x v="0"/>
    <n v="412"/>
    <x v="6"/>
    <x v="2"/>
    <n v="5"/>
    <b v="1"/>
    <n v="450"/>
    <n v="147"/>
    <n v="597"/>
    <x v="5"/>
    <x v="1"/>
    <x v="0"/>
    <n v="11"/>
    <n v="4.4000000000000004"/>
    <x v="1"/>
    <x v="0"/>
    <n v="3542"/>
    <x v="0"/>
    <x v="3"/>
    <x v="3"/>
    <x v="1"/>
  </r>
  <r>
    <n v="7448"/>
    <s v="Jennifer"/>
    <d v="2023-10-04T00:00:00"/>
    <x v="153"/>
    <m/>
    <m/>
    <m/>
    <m/>
    <m/>
    <d v="2024-07-12T00:00:00"/>
    <d v="2024-07-12T00:00:00"/>
    <m/>
    <m/>
    <m/>
    <m/>
    <m/>
    <n v="40.285714285714285"/>
    <n v="226.5"/>
    <n v="5.6223404255319149"/>
    <x v="1"/>
    <x v="1"/>
    <n v="453"/>
    <x v="2"/>
    <x v="0"/>
    <n v="5"/>
    <b v="1"/>
    <n v="487"/>
    <n v="128"/>
    <n v="615"/>
    <x v="0"/>
    <x v="3"/>
    <x v="1"/>
    <n v="41"/>
    <n v="4.5"/>
    <x v="1"/>
    <x v="0"/>
    <n v="30"/>
    <x v="4"/>
    <x v="1"/>
    <x v="2"/>
    <x v="2"/>
  </r>
  <r>
    <n v="9593"/>
    <s v="Erika"/>
    <d v="2023-12-10T00:00:00"/>
    <x v="154"/>
    <m/>
    <m/>
    <m/>
    <m/>
    <m/>
    <s v="11/24/2024"/>
    <d v="2024-11-24T00:00:00"/>
    <n v="3"/>
    <n v="6"/>
    <s v="24"/>
    <s v="11"/>
    <s v="2024"/>
    <n v="29.714285714285715"/>
    <n v="165"/>
    <n v="5.552884615384615"/>
    <x v="0"/>
    <x v="0"/>
    <n v="330"/>
    <x v="3"/>
    <x v="1"/>
    <n v="1"/>
    <b v="1"/>
    <n v="69"/>
    <n v="101"/>
    <n v="170"/>
    <x v="4"/>
    <x v="2"/>
    <x v="4"/>
    <n v="38"/>
    <n v="3"/>
    <x v="1"/>
    <x v="0"/>
    <n v="4990"/>
    <x v="2"/>
    <x v="3"/>
    <x v="1"/>
    <x v="2"/>
  </r>
  <r>
    <n v="1214"/>
    <s v="Jaime"/>
    <d v="2023-08-06T00:00:00"/>
    <x v="78"/>
    <m/>
    <m/>
    <m/>
    <m/>
    <m/>
    <d v="2024-11-12T00:00:00"/>
    <d v="2024-11-12T00:00:00"/>
    <m/>
    <m/>
    <m/>
    <m/>
    <m/>
    <n v="25.571428571428573"/>
    <n v="140.5"/>
    <n v="5.494413407821229"/>
    <x v="2"/>
    <x v="2"/>
    <n v="281"/>
    <x v="5"/>
    <x v="4"/>
    <n v="6"/>
    <b v="1"/>
    <n v="945"/>
    <n v="108"/>
    <n v="1053"/>
    <x v="1"/>
    <x v="2"/>
    <x v="4"/>
    <n v="98"/>
    <n v="3.8"/>
    <x v="1"/>
    <x v="0"/>
    <n v="110"/>
    <x v="4"/>
    <x v="2"/>
    <x v="0"/>
    <x v="1"/>
  </r>
  <r>
    <n v="6773"/>
    <s v="Jeffrey"/>
    <d v="2024-06-02T00:00:00"/>
    <x v="122"/>
    <m/>
    <m/>
    <m/>
    <m/>
    <m/>
    <s v="11/29/2024"/>
    <d v="2024-11-29T00:00:00"/>
    <n v="3"/>
    <n v="6"/>
    <s v="29"/>
    <s v="11"/>
    <s v="2024"/>
    <n v="31.285714285714285"/>
    <n v="171.5"/>
    <n v="5.4817351598173518"/>
    <x v="1"/>
    <x v="1"/>
    <n v="343"/>
    <x v="4"/>
    <x v="3"/>
    <n v="1"/>
    <b v="1"/>
    <n v="492"/>
    <n v="187"/>
    <n v="679"/>
    <x v="3"/>
    <x v="2"/>
    <x v="2"/>
    <n v="75"/>
    <n v="4.9000000000000004"/>
    <x v="1"/>
    <x v="0"/>
    <n v="628"/>
    <x v="4"/>
    <x v="0"/>
    <x v="4"/>
    <x v="0"/>
  </r>
  <r>
    <n v="6319"/>
    <s v="Todd"/>
    <d v="2023-03-03T00:00:00"/>
    <x v="155"/>
    <m/>
    <m/>
    <m/>
    <m/>
    <m/>
    <s v="12/16/2024"/>
    <d v="2024-12-16T00:00:00"/>
    <n v="3"/>
    <n v="6"/>
    <s v="16"/>
    <s v="12"/>
    <s v="2024"/>
    <n v="42.571428571428569"/>
    <n v="233"/>
    <n v="5.4731543624161079"/>
    <x v="1"/>
    <x v="1"/>
    <n v="466"/>
    <x v="1"/>
    <x v="3"/>
    <n v="1"/>
    <b v="1"/>
    <n v="592"/>
    <n v="67"/>
    <n v="659"/>
    <x v="2"/>
    <x v="1"/>
    <x v="2"/>
    <n v="81"/>
    <n v="4.8"/>
    <x v="0"/>
    <x v="0"/>
    <n v="423"/>
    <x v="4"/>
    <x v="1"/>
    <x v="3"/>
    <x v="3"/>
  </r>
  <r>
    <n v="7136"/>
    <s v="Jessica"/>
    <s v="5/19/2024"/>
    <x v="156"/>
    <n v="2"/>
    <n v="5"/>
    <s v="19"/>
    <s v="5"/>
    <s v="2024"/>
    <s v="12/14/2024"/>
    <d v="2024-12-14T00:00:00"/>
    <n v="3"/>
    <n v="6"/>
    <s v="14"/>
    <s v="12"/>
    <s v="2024"/>
    <n v="29.857142857142858"/>
    <n v="163"/>
    <n v="5.4593301435406696"/>
    <x v="1"/>
    <x v="1"/>
    <n v="326"/>
    <x v="5"/>
    <x v="4"/>
    <n v="1"/>
    <b v="0"/>
    <n v="590"/>
    <n v="105"/>
    <n v="695"/>
    <x v="2"/>
    <x v="2"/>
    <x v="0"/>
    <n v="56"/>
    <n v="3.3"/>
    <x v="0"/>
    <x v="0"/>
    <n v="1626"/>
    <x v="1"/>
    <x v="4"/>
    <x v="1"/>
    <x v="2"/>
  </r>
  <r>
    <n v="6604"/>
    <s v="Lisa"/>
    <s v="6/16/2024"/>
    <x v="134"/>
    <n v="2"/>
    <n v="5"/>
    <s v="16"/>
    <s v="6"/>
    <s v="2024"/>
    <s v="11/22/2024"/>
    <d v="2024-11-22T00:00:00"/>
    <n v="3"/>
    <n v="6"/>
    <s v="22"/>
    <s v="11"/>
    <s v="2024"/>
    <n v="22.714285714285715"/>
    <n v="123.5"/>
    <n v="5.4371069182389933"/>
    <x v="0"/>
    <x v="0"/>
    <n v="247"/>
    <x v="1"/>
    <x v="4"/>
    <n v="4"/>
    <b v="0"/>
    <n v="186"/>
    <n v="158"/>
    <n v="344"/>
    <x v="4"/>
    <x v="3"/>
    <x v="3"/>
    <n v="19"/>
    <n v="3.8"/>
    <x v="0"/>
    <x v="0"/>
    <n v="125"/>
    <x v="4"/>
    <x v="1"/>
    <x v="0"/>
    <x v="1"/>
  </r>
  <r>
    <n v="7171"/>
    <s v="Patricia"/>
    <s v="1/30/2024"/>
    <x v="157"/>
    <n v="2"/>
    <n v="5"/>
    <s v="30"/>
    <s v="1"/>
    <s v="2024"/>
    <s v="11/26/2024"/>
    <d v="2024-11-26T00:00:00"/>
    <n v="3"/>
    <n v="6"/>
    <s v="26"/>
    <s v="11"/>
    <s v="2024"/>
    <n v="43"/>
    <n v="233.5"/>
    <n v="5.4302325581395348"/>
    <x v="2"/>
    <x v="2"/>
    <n v="467"/>
    <x v="5"/>
    <x v="0"/>
    <n v="3"/>
    <b v="1"/>
    <n v="350"/>
    <n v="134"/>
    <n v="484"/>
    <x v="1"/>
    <x v="1"/>
    <x v="4"/>
    <n v="1"/>
    <n v="3.9"/>
    <x v="0"/>
    <x v="0"/>
    <n v="3037"/>
    <x v="0"/>
    <x v="4"/>
    <x v="3"/>
    <x v="2"/>
  </r>
  <r>
    <n v="1976"/>
    <s v="Brett"/>
    <s v="10/20/2024"/>
    <x v="37"/>
    <n v="3"/>
    <n v="6"/>
    <s v="20"/>
    <s v="10"/>
    <s v="2024"/>
    <s v="12/16/2024"/>
    <d v="2024-12-16T00:00:00"/>
    <n v="3"/>
    <n v="6"/>
    <s v="16"/>
    <s v="12"/>
    <s v="2024"/>
    <n v="8.1428571428571423"/>
    <n v="44"/>
    <n v="5.4035087719298245"/>
    <x v="2"/>
    <x v="2"/>
    <n v="88"/>
    <x v="6"/>
    <x v="1"/>
    <n v="1"/>
    <b v="0"/>
    <n v="247"/>
    <n v="30"/>
    <n v="277"/>
    <x v="4"/>
    <x v="1"/>
    <x v="1"/>
    <n v="46"/>
    <n v="4.7"/>
    <x v="1"/>
    <x v="0"/>
    <n v="172"/>
    <x v="4"/>
    <x v="3"/>
    <x v="0"/>
    <x v="1"/>
  </r>
  <r>
    <n v="2908"/>
    <s v="Anthony"/>
    <s v="9/26/2024"/>
    <x v="56"/>
    <n v="2"/>
    <n v="5"/>
    <s v="26"/>
    <s v="9"/>
    <s v="2024"/>
    <s v="11/22/2024"/>
    <d v="2024-11-22T00:00:00"/>
    <n v="3"/>
    <n v="6"/>
    <s v="22"/>
    <s v="11"/>
    <s v="2024"/>
    <n v="8.1428571428571423"/>
    <n v="44"/>
    <n v="5.4035087719298245"/>
    <x v="2"/>
    <x v="2"/>
    <n v="88"/>
    <x v="6"/>
    <x v="3"/>
    <n v="2"/>
    <b v="1"/>
    <n v="343"/>
    <n v="163"/>
    <n v="506"/>
    <x v="2"/>
    <x v="3"/>
    <x v="5"/>
    <n v="89"/>
    <n v="5"/>
    <x v="1"/>
    <x v="0"/>
    <n v="2914"/>
    <x v="3"/>
    <x v="0"/>
    <x v="3"/>
    <x v="0"/>
  </r>
  <r>
    <n v="1388"/>
    <s v="Michael"/>
    <s v="1/19/2024"/>
    <x v="158"/>
    <n v="2"/>
    <n v="5"/>
    <s v="19"/>
    <s v="1"/>
    <s v="2024"/>
    <d v="2024-10-12T00:00:00"/>
    <d v="2024-10-12T00:00:00"/>
    <m/>
    <m/>
    <m/>
    <m/>
    <m/>
    <n v="38.142857142857146"/>
    <n v="206"/>
    <n v="5.4007490636704114"/>
    <x v="0"/>
    <x v="0"/>
    <n v="412"/>
    <x v="1"/>
    <x v="1"/>
    <n v="3"/>
    <b v="1"/>
    <n v="999"/>
    <n v="127"/>
    <n v="1126"/>
    <x v="3"/>
    <x v="3"/>
    <x v="0"/>
    <n v="4"/>
    <n v="4"/>
    <x v="0"/>
    <x v="0"/>
    <n v="1258"/>
    <x v="1"/>
    <x v="0"/>
    <x v="1"/>
    <x v="1"/>
  </r>
  <r>
    <n v="5291"/>
    <s v="Marvin"/>
    <s v="2/24/2024"/>
    <x v="159"/>
    <n v="2"/>
    <n v="5"/>
    <s v="24"/>
    <s v="2"/>
    <s v="2024"/>
    <s v="12/17/2024"/>
    <d v="2024-12-17T00:00:00"/>
    <n v="3"/>
    <n v="6"/>
    <s v="17"/>
    <s v="12"/>
    <s v="2024"/>
    <n v="42.428571428571431"/>
    <n v="227.5"/>
    <n v="5.3619528619528616"/>
    <x v="2"/>
    <x v="2"/>
    <n v="455"/>
    <x v="4"/>
    <x v="1"/>
    <n v="6"/>
    <b v="1"/>
    <n v="15"/>
    <n v="36"/>
    <n v="51"/>
    <x v="1"/>
    <x v="1"/>
    <x v="4"/>
    <n v="37"/>
    <n v="4.2"/>
    <x v="0"/>
    <x v="0"/>
    <n v="4486"/>
    <x v="2"/>
    <x v="2"/>
    <x v="3"/>
    <x v="3"/>
  </r>
  <r>
    <n v="6130"/>
    <s v="Michael"/>
    <s v="4/25/2024"/>
    <x v="42"/>
    <n v="2"/>
    <n v="5"/>
    <s v="25"/>
    <s v="4"/>
    <s v="2024"/>
    <s v="12/16/2024"/>
    <d v="2024-12-16T00:00:00"/>
    <n v="3"/>
    <n v="6"/>
    <s v="16"/>
    <s v="12"/>
    <s v="2024"/>
    <n v="33.571428571428569"/>
    <n v="180"/>
    <n v="5.3617021276595747"/>
    <x v="2"/>
    <x v="2"/>
    <n v="360"/>
    <x v="1"/>
    <x v="0"/>
    <n v="2"/>
    <b v="1"/>
    <n v="161"/>
    <n v="93"/>
    <n v="254"/>
    <x v="0"/>
    <x v="1"/>
    <x v="3"/>
    <n v="30"/>
    <n v="3.3"/>
    <x v="1"/>
    <x v="0"/>
    <n v="2299"/>
    <x v="3"/>
    <x v="0"/>
    <x v="4"/>
    <x v="3"/>
  </r>
  <r>
    <n v="5861"/>
    <s v="Angela"/>
    <d v="2023-08-05T00:00:00"/>
    <x v="160"/>
    <m/>
    <m/>
    <m/>
    <m/>
    <m/>
    <d v="2024-03-12T00:00:00"/>
    <d v="2024-03-12T00:00:00"/>
    <m/>
    <m/>
    <m/>
    <m/>
    <m/>
    <n v="33.857142857142854"/>
    <n v="180.5"/>
    <n v="5.3312236286919834"/>
    <x v="0"/>
    <x v="0"/>
    <n v="361"/>
    <x v="1"/>
    <x v="1"/>
    <n v="6"/>
    <b v="0"/>
    <n v="407"/>
    <n v="126"/>
    <n v="533"/>
    <x v="1"/>
    <x v="1"/>
    <x v="3"/>
    <n v="80"/>
    <n v="4.3"/>
    <x v="0"/>
    <x v="0"/>
    <n v="728"/>
    <x v="4"/>
    <x v="2"/>
    <x v="2"/>
    <x v="0"/>
  </r>
  <r>
    <n v="5630"/>
    <s v="Francis"/>
    <d v="2023-04-12T00:00:00"/>
    <x v="69"/>
    <m/>
    <m/>
    <m/>
    <m/>
    <m/>
    <s v="11/24/2024"/>
    <d v="2024-11-24T00:00:00"/>
    <n v="3"/>
    <n v="6"/>
    <s v="24"/>
    <s v="11"/>
    <s v="2024"/>
    <n v="8.2857142857142865"/>
    <n v="44"/>
    <n v="5.3103448275862064"/>
    <x v="1"/>
    <x v="1"/>
    <n v="88"/>
    <x v="4"/>
    <x v="3"/>
    <n v="6"/>
    <b v="1"/>
    <n v="782"/>
    <n v="180"/>
    <n v="962"/>
    <x v="3"/>
    <x v="1"/>
    <x v="2"/>
    <n v="86"/>
    <n v="5"/>
    <x v="1"/>
    <x v="0"/>
    <n v="2928"/>
    <x v="3"/>
    <x v="3"/>
    <x v="0"/>
    <x v="1"/>
  </r>
  <r>
    <n v="8143"/>
    <s v="Mark"/>
    <s v="5/29/2024"/>
    <x v="161"/>
    <n v="2"/>
    <n v="5"/>
    <s v="29"/>
    <s v="5"/>
    <s v="2024"/>
    <d v="2024-11-12T00:00:00"/>
    <d v="2024-11-12T00:00:00"/>
    <m/>
    <m/>
    <m/>
    <m/>
    <m/>
    <n v="23.857142857142858"/>
    <n v="126"/>
    <n v="5.2814371257485027"/>
    <x v="1"/>
    <x v="1"/>
    <n v="252"/>
    <x v="4"/>
    <x v="1"/>
    <n v="5"/>
    <b v="1"/>
    <n v="105"/>
    <n v="118"/>
    <n v="223"/>
    <x v="1"/>
    <x v="1"/>
    <x v="5"/>
    <n v="52"/>
    <n v="4.4000000000000004"/>
    <x v="1"/>
    <x v="0"/>
    <n v="2725"/>
    <x v="3"/>
    <x v="2"/>
    <x v="4"/>
    <x v="3"/>
  </r>
  <r>
    <n v="3178"/>
    <s v="Melissa"/>
    <s v="3/19/2024"/>
    <x v="138"/>
    <n v="2"/>
    <n v="5"/>
    <s v="19"/>
    <s v="3"/>
    <s v="2024"/>
    <d v="2024-11-12T00:00:00"/>
    <d v="2024-11-12T00:00:00"/>
    <m/>
    <m/>
    <m/>
    <m/>
    <m/>
    <n v="34"/>
    <n v="179.5"/>
    <n v="5.2794117647058822"/>
    <x v="1"/>
    <x v="1"/>
    <n v="359"/>
    <x v="3"/>
    <x v="4"/>
    <n v="4"/>
    <b v="0"/>
    <n v="624"/>
    <n v="107"/>
    <n v="731"/>
    <x v="0"/>
    <x v="1"/>
    <x v="3"/>
    <n v="4"/>
    <n v="3.1"/>
    <x v="1"/>
    <x v="0"/>
    <n v="3698"/>
    <x v="0"/>
    <x v="3"/>
    <x v="0"/>
    <x v="0"/>
  </r>
  <r>
    <n v="4808"/>
    <s v="Amanda"/>
    <s v="3/26/2024"/>
    <x v="162"/>
    <n v="2"/>
    <n v="5"/>
    <s v="26"/>
    <s v="3"/>
    <s v="2024"/>
    <s v="11/27/2024"/>
    <d v="2024-11-27T00:00:00"/>
    <n v="3"/>
    <n v="6"/>
    <s v="27"/>
    <s v="11"/>
    <s v="2024"/>
    <n v="35.142857142857146"/>
    <n v="185.5"/>
    <n v="5.2784552845528454"/>
    <x v="1"/>
    <x v="1"/>
    <n v="371"/>
    <x v="1"/>
    <x v="0"/>
    <n v="1"/>
    <b v="1"/>
    <n v="819"/>
    <n v="71"/>
    <n v="890"/>
    <x v="6"/>
    <x v="2"/>
    <x v="3"/>
    <n v="36"/>
    <n v="4.0999999999999996"/>
    <x v="1"/>
    <x v="0"/>
    <n v="2328"/>
    <x v="3"/>
    <x v="3"/>
    <x v="2"/>
    <x v="1"/>
  </r>
  <r>
    <n v="2396"/>
    <s v="Christopher"/>
    <d v="2023-02-12T00:00:00"/>
    <x v="156"/>
    <m/>
    <m/>
    <m/>
    <m/>
    <m/>
    <s v="11/25/2024"/>
    <d v="2024-11-25T00:00:00"/>
    <n v="3"/>
    <n v="6"/>
    <s v="25"/>
    <s v="11"/>
    <s v="2024"/>
    <n v="27.142857142857142"/>
    <n v="141.5"/>
    <n v="5.2131578947368418"/>
    <x v="2"/>
    <x v="2"/>
    <n v="283"/>
    <x v="5"/>
    <x v="1"/>
    <n v="5"/>
    <b v="0"/>
    <n v="466"/>
    <n v="139"/>
    <n v="605"/>
    <x v="4"/>
    <x v="2"/>
    <x v="0"/>
    <n v="62"/>
    <n v="4"/>
    <x v="1"/>
    <x v="0"/>
    <n v="681"/>
    <x v="4"/>
    <x v="2"/>
    <x v="4"/>
    <x v="0"/>
  </r>
  <r>
    <n v="2466"/>
    <s v="Heidi"/>
    <s v="10/29/2024"/>
    <x v="49"/>
    <n v="3"/>
    <n v="6"/>
    <s v="29"/>
    <s v="10"/>
    <s v="2024"/>
    <d v="2024-03-12T00:00:00"/>
    <d v="2024-10-29T00:00:00"/>
    <m/>
    <m/>
    <m/>
    <m/>
    <m/>
    <n v="33"/>
    <n v="172"/>
    <n v="5.2121212121212119"/>
    <x v="2"/>
    <x v="2"/>
    <n v="344"/>
    <x v="2"/>
    <x v="4"/>
    <n v="2"/>
    <b v="0"/>
    <n v="142"/>
    <n v="113"/>
    <n v="255"/>
    <x v="3"/>
    <x v="2"/>
    <x v="5"/>
    <n v="100"/>
    <n v="4.5999999999999996"/>
    <x v="1"/>
    <x v="0"/>
    <n v="599"/>
    <x v="4"/>
    <x v="3"/>
    <x v="4"/>
    <x v="0"/>
  </r>
  <r>
    <n v="6779"/>
    <s v="Leah"/>
    <s v="7/22/2024"/>
    <x v="49"/>
    <n v="2"/>
    <n v="5"/>
    <s v="22"/>
    <s v="7"/>
    <s v="2024"/>
    <d v="2024-03-12T00:00:00"/>
    <d v="2024-07-22T00:00:00"/>
    <m/>
    <m/>
    <m/>
    <m/>
    <m/>
    <n v="18.857142857142858"/>
    <n v="98"/>
    <n v="5.1969696969696972"/>
    <x v="1"/>
    <x v="1"/>
    <n v="196"/>
    <x v="1"/>
    <x v="0"/>
    <n v="6"/>
    <b v="1"/>
    <n v="936"/>
    <n v="152"/>
    <n v="1088"/>
    <x v="5"/>
    <x v="2"/>
    <x v="1"/>
    <n v="3"/>
    <n v="3.1"/>
    <x v="1"/>
    <x v="0"/>
    <n v="2845"/>
    <x v="3"/>
    <x v="2"/>
    <x v="2"/>
    <x v="3"/>
  </r>
  <r>
    <n v="6454"/>
    <s v="Nicholas"/>
    <d v="2024-08-04T00:00:00"/>
    <x v="163"/>
    <m/>
    <m/>
    <m/>
    <m/>
    <m/>
    <s v="12/15/2024"/>
    <d v="2024-12-15T00:00:00"/>
    <n v="3"/>
    <n v="6"/>
    <s v="15"/>
    <s v="12"/>
    <s v="2024"/>
    <n v="19"/>
    <n v="98.5"/>
    <n v="5.1842105263157894"/>
    <x v="0"/>
    <x v="0"/>
    <n v="197"/>
    <x v="0"/>
    <x v="0"/>
    <n v="4"/>
    <b v="1"/>
    <n v="860"/>
    <n v="42"/>
    <n v="902"/>
    <x v="3"/>
    <x v="0"/>
    <x v="2"/>
    <n v="97"/>
    <n v="4"/>
    <x v="1"/>
    <x v="0"/>
    <n v="1704"/>
    <x v="1"/>
    <x v="2"/>
    <x v="0"/>
    <x v="0"/>
  </r>
  <r>
    <n v="9363"/>
    <s v="Ashley"/>
    <d v="2024-05-10T00:00:00"/>
    <x v="91"/>
    <m/>
    <m/>
    <m/>
    <m/>
    <m/>
    <s v="11/23/2024"/>
    <d v="2024-11-23T00:00:00"/>
    <n v="3"/>
    <n v="6"/>
    <s v="23"/>
    <s v="11"/>
    <s v="2024"/>
    <n v="18.428571428571427"/>
    <n v="95"/>
    <n v="5.1550387596899228"/>
    <x v="2"/>
    <x v="2"/>
    <n v="190"/>
    <x v="3"/>
    <x v="2"/>
    <n v="1"/>
    <b v="0"/>
    <n v="359"/>
    <n v="192"/>
    <n v="551"/>
    <x v="1"/>
    <x v="2"/>
    <x v="4"/>
    <n v="38"/>
    <n v="4.4000000000000004"/>
    <x v="1"/>
    <x v="0"/>
    <n v="92"/>
    <x v="4"/>
    <x v="3"/>
    <x v="0"/>
    <x v="2"/>
  </r>
  <r>
    <n v="4833"/>
    <s v="Nathan"/>
    <s v="4/13/2024"/>
    <x v="164"/>
    <n v="2"/>
    <n v="5"/>
    <s v="13"/>
    <s v="4"/>
    <s v="2024"/>
    <d v="2024-10-12T00:00:00"/>
    <d v="2024-10-12T00:00:00"/>
    <m/>
    <m/>
    <m/>
    <m/>
    <m/>
    <n v="26"/>
    <n v="134"/>
    <n v="5.1538461538461542"/>
    <x v="1"/>
    <x v="1"/>
    <n v="268"/>
    <x v="4"/>
    <x v="3"/>
    <n v="4"/>
    <b v="1"/>
    <n v="778"/>
    <n v="122"/>
    <n v="900"/>
    <x v="6"/>
    <x v="0"/>
    <x v="0"/>
    <n v="12"/>
    <n v="3.8"/>
    <x v="1"/>
    <x v="0"/>
    <n v="3437"/>
    <x v="0"/>
    <x v="2"/>
    <x v="4"/>
    <x v="0"/>
  </r>
  <r>
    <n v="3910"/>
    <s v="Carolyn"/>
    <s v="12/31/2023"/>
    <x v="27"/>
    <n v="3"/>
    <n v="6"/>
    <s v="31"/>
    <s v="12"/>
    <s v="2023"/>
    <d v="2024-08-12T00:00:00"/>
    <d v="2024-08-12T00:00:00"/>
    <m/>
    <m/>
    <m/>
    <m/>
    <m/>
    <n v="32.142857142857146"/>
    <n v="165.5"/>
    <n v="5.1488888888888882"/>
    <x v="2"/>
    <x v="2"/>
    <n v="331"/>
    <x v="1"/>
    <x v="0"/>
    <n v="2"/>
    <b v="0"/>
    <n v="667"/>
    <n v="43"/>
    <n v="710"/>
    <x v="5"/>
    <x v="1"/>
    <x v="1"/>
    <n v="55"/>
    <n v="3.5"/>
    <x v="0"/>
    <x v="0"/>
    <n v="670"/>
    <x v="4"/>
    <x v="1"/>
    <x v="3"/>
    <x v="2"/>
  </r>
  <r>
    <n v="7305"/>
    <s v="John"/>
    <d v="2023-02-03T00:00:00"/>
    <x v="59"/>
    <m/>
    <m/>
    <m/>
    <m/>
    <m/>
    <d v="2024-02-12T00:00:00"/>
    <d v="2024-02-12T00:00:00"/>
    <m/>
    <m/>
    <m/>
    <m/>
    <m/>
    <n v="16.142857142857142"/>
    <n v="82.5"/>
    <n v="5.110619469026549"/>
    <x v="1"/>
    <x v="1"/>
    <n v="165"/>
    <x v="1"/>
    <x v="4"/>
    <n v="4"/>
    <b v="0"/>
    <n v="267"/>
    <n v="146"/>
    <n v="413"/>
    <x v="3"/>
    <x v="0"/>
    <x v="3"/>
    <n v="34"/>
    <n v="4.2"/>
    <x v="1"/>
    <x v="0"/>
    <n v="3334"/>
    <x v="0"/>
    <x v="1"/>
    <x v="3"/>
    <x v="0"/>
  </r>
  <r>
    <n v="6944"/>
    <s v="Sarah"/>
    <s v="5/28/2024"/>
    <x v="165"/>
    <n v="2"/>
    <n v="5"/>
    <s v="28"/>
    <s v="5"/>
    <s v="2024"/>
    <s v="11/30/2024"/>
    <d v="2024-11-30T00:00:00"/>
    <n v="3"/>
    <n v="6"/>
    <s v="30"/>
    <s v="11"/>
    <s v="2024"/>
    <n v="26.571428571428573"/>
    <n v="135"/>
    <n v="5.0806451612903221"/>
    <x v="0"/>
    <x v="0"/>
    <n v="270"/>
    <x v="0"/>
    <x v="1"/>
    <n v="6"/>
    <b v="0"/>
    <n v="271"/>
    <n v="5"/>
    <n v="276"/>
    <x v="4"/>
    <x v="0"/>
    <x v="3"/>
    <n v="41"/>
    <n v="3.5"/>
    <x v="0"/>
    <x v="0"/>
    <n v="1135"/>
    <x v="1"/>
    <x v="2"/>
    <x v="1"/>
    <x v="3"/>
  </r>
  <r>
    <n v="6181"/>
    <s v="Krista"/>
    <d v="2024-01-12T00:00:00"/>
    <x v="38"/>
    <m/>
    <m/>
    <m/>
    <m/>
    <m/>
    <d v="2024-05-12T00:00:00"/>
    <d v="2024-05-12T00:00:00"/>
    <m/>
    <m/>
    <m/>
    <m/>
    <m/>
    <n v="17.285714285714285"/>
    <n v="87.5"/>
    <n v="5.0619834710743801"/>
    <x v="2"/>
    <x v="2"/>
    <n v="175"/>
    <x v="3"/>
    <x v="3"/>
    <n v="3"/>
    <b v="1"/>
    <n v="424"/>
    <n v="125"/>
    <n v="549"/>
    <x v="4"/>
    <x v="0"/>
    <x v="2"/>
    <n v="13"/>
    <n v="4.7"/>
    <x v="1"/>
    <x v="0"/>
    <n v="2821"/>
    <x v="3"/>
    <x v="4"/>
    <x v="2"/>
    <x v="3"/>
  </r>
  <r>
    <n v="8729"/>
    <s v="Jill"/>
    <d v="2024-09-01T00:00:00"/>
    <x v="157"/>
    <m/>
    <m/>
    <m/>
    <m/>
    <m/>
    <s v="12/13/2024"/>
    <d v="2024-12-13T00:00:00"/>
    <n v="3"/>
    <n v="6"/>
    <s v="13"/>
    <s v="12"/>
    <s v="2024"/>
    <n v="45.428571428571431"/>
    <n v="229.5"/>
    <n v="5.0518867924528301"/>
    <x v="1"/>
    <x v="1"/>
    <n v="459"/>
    <x v="2"/>
    <x v="2"/>
    <n v="4"/>
    <b v="0"/>
    <n v="573"/>
    <n v="190"/>
    <n v="763"/>
    <x v="5"/>
    <x v="2"/>
    <x v="3"/>
    <n v="81"/>
    <n v="4.3"/>
    <x v="0"/>
    <x v="0"/>
    <n v="3910"/>
    <x v="0"/>
    <x v="4"/>
    <x v="3"/>
    <x v="1"/>
  </r>
  <r>
    <n v="9703"/>
    <s v="Mark"/>
    <s v="2/29/2024"/>
    <x v="166"/>
    <n v="2"/>
    <n v="5"/>
    <s v="29"/>
    <s v="2"/>
    <s v="2024"/>
    <d v="2024-12-12T00:00:00"/>
    <d v="2024-12-12T00:00:00"/>
    <m/>
    <m/>
    <m/>
    <m/>
    <m/>
    <n v="41"/>
    <n v="205"/>
    <n v="5"/>
    <x v="2"/>
    <x v="2"/>
    <n v="410"/>
    <x v="6"/>
    <x v="1"/>
    <n v="5"/>
    <b v="0"/>
    <n v="826"/>
    <n v="182"/>
    <n v="1008"/>
    <x v="4"/>
    <x v="3"/>
    <x v="4"/>
    <n v="69"/>
    <n v="4.2"/>
    <x v="0"/>
    <x v="0"/>
    <n v="3441"/>
    <x v="0"/>
    <x v="0"/>
    <x v="0"/>
    <x v="1"/>
  </r>
  <r>
    <n v="1148"/>
    <s v="Jennifer"/>
    <s v="5/30/2024"/>
    <x v="80"/>
    <n v="2"/>
    <n v="5"/>
    <s v="30"/>
    <s v="5"/>
    <s v="2024"/>
    <s v="11/28/2024"/>
    <d v="2024-11-28T00:00:00"/>
    <n v="3"/>
    <n v="6"/>
    <s v="28"/>
    <s v="11"/>
    <s v="2024"/>
    <n v="26"/>
    <n v="129.5"/>
    <n v="4.9807692307692308"/>
    <x v="0"/>
    <x v="0"/>
    <n v="259"/>
    <x v="5"/>
    <x v="0"/>
    <n v="5"/>
    <b v="1"/>
    <n v="597"/>
    <n v="165"/>
    <n v="762"/>
    <x v="1"/>
    <x v="3"/>
    <x v="5"/>
    <n v="33"/>
    <n v="4.2"/>
    <x v="1"/>
    <x v="0"/>
    <n v="668"/>
    <x v="4"/>
    <x v="3"/>
    <x v="2"/>
    <x v="2"/>
  </r>
  <r>
    <n v="7538"/>
    <s v="Samantha"/>
    <d v="2024-12-05T00:00:00"/>
    <x v="33"/>
    <m/>
    <m/>
    <m/>
    <m/>
    <m/>
    <s v="11/26/2024"/>
    <d v="2024-11-26T00:00:00"/>
    <n v="3"/>
    <n v="6"/>
    <s v="26"/>
    <s v="11"/>
    <s v="2024"/>
    <n v="13.285714285714286"/>
    <n v="66"/>
    <n v="4.967741935483871"/>
    <x v="1"/>
    <x v="1"/>
    <n v="132"/>
    <x v="3"/>
    <x v="3"/>
    <n v="5"/>
    <b v="1"/>
    <n v="30"/>
    <n v="177"/>
    <n v="207"/>
    <x v="3"/>
    <x v="2"/>
    <x v="2"/>
    <n v="31"/>
    <n v="5"/>
    <x v="0"/>
    <x v="0"/>
    <n v="2015"/>
    <x v="3"/>
    <x v="3"/>
    <x v="2"/>
    <x v="2"/>
  </r>
  <r>
    <n v="2546"/>
    <s v="Terri"/>
    <s v="5/17/2023"/>
    <x v="167"/>
    <n v="2"/>
    <n v="5"/>
    <s v="17"/>
    <s v="5"/>
    <s v="2023"/>
    <d v="2024-03-12T00:00:00"/>
    <d v="2024-03-12T00:00:00"/>
    <m/>
    <m/>
    <m/>
    <m/>
    <m/>
    <n v="42.857142857142854"/>
    <n v="212.5"/>
    <n v="4.9583333333333339"/>
    <x v="0"/>
    <x v="0"/>
    <n v="425"/>
    <x v="0"/>
    <x v="1"/>
    <n v="6"/>
    <b v="0"/>
    <n v="236"/>
    <n v="37"/>
    <n v="273"/>
    <x v="5"/>
    <x v="1"/>
    <x v="4"/>
    <n v="49"/>
    <n v="4"/>
    <x v="0"/>
    <x v="0"/>
    <n v="1201"/>
    <x v="1"/>
    <x v="1"/>
    <x v="3"/>
    <x v="2"/>
  </r>
  <r>
    <n v="4211"/>
    <s v="Kristina"/>
    <d v="2024-07-10T00:00:00"/>
    <x v="168"/>
    <m/>
    <m/>
    <m/>
    <m/>
    <m/>
    <d v="2024-01-12T00:00:00"/>
    <d v="2024-01-12T00:00:00"/>
    <m/>
    <m/>
    <m/>
    <m/>
    <m/>
    <n v="28"/>
    <n v="138.5"/>
    <n v="4.9464285714285712"/>
    <x v="1"/>
    <x v="1"/>
    <n v="277"/>
    <x v="1"/>
    <x v="0"/>
    <n v="3"/>
    <b v="1"/>
    <n v="455"/>
    <n v="120"/>
    <n v="575"/>
    <x v="2"/>
    <x v="2"/>
    <x v="3"/>
    <n v="92"/>
    <n v="4.7"/>
    <x v="0"/>
    <x v="0"/>
    <n v="1360"/>
    <x v="1"/>
    <x v="4"/>
    <x v="1"/>
    <x v="3"/>
  </r>
  <r>
    <n v="2734"/>
    <s v="Bruce"/>
    <d v="2024-06-06T00:00:00"/>
    <x v="38"/>
    <m/>
    <m/>
    <m/>
    <m/>
    <m/>
    <d v="2024-01-12T00:00:00"/>
    <d v="2024-04-13T00:00:00"/>
    <m/>
    <m/>
    <m/>
    <m/>
    <m/>
    <n v="13.142857142857142"/>
    <n v="65"/>
    <n v="4.9456521739130439"/>
    <x v="2"/>
    <x v="2"/>
    <n v="130"/>
    <x v="2"/>
    <x v="0"/>
    <n v="1"/>
    <b v="1"/>
    <n v="428"/>
    <n v="119"/>
    <n v="547"/>
    <x v="2"/>
    <x v="0"/>
    <x v="2"/>
    <n v="53"/>
    <n v="4.5"/>
    <x v="1"/>
    <x v="0"/>
    <n v="4922"/>
    <x v="2"/>
    <x v="0"/>
    <x v="2"/>
    <x v="2"/>
  </r>
  <r>
    <n v="1035"/>
    <s v="Katherine"/>
    <s v="2/16/2024"/>
    <x v="169"/>
    <n v="2"/>
    <n v="5"/>
    <s v="16"/>
    <s v="2"/>
    <s v="2024"/>
    <s v="11/22/2024"/>
    <d v="2024-11-22T00:00:00"/>
    <n v="3"/>
    <n v="6"/>
    <s v="22"/>
    <s v="11"/>
    <s v="2024"/>
    <n v="40"/>
    <n v="197.5"/>
    <n v="4.9375"/>
    <x v="2"/>
    <x v="2"/>
    <n v="395"/>
    <x v="1"/>
    <x v="2"/>
    <n v="4"/>
    <b v="1"/>
    <n v="139"/>
    <n v="29"/>
    <n v="168"/>
    <x v="1"/>
    <x v="1"/>
    <x v="3"/>
    <n v="44"/>
    <n v="3.9"/>
    <x v="1"/>
    <x v="0"/>
    <n v="3201"/>
    <x v="0"/>
    <x v="4"/>
    <x v="0"/>
    <x v="0"/>
  </r>
  <r>
    <n v="8077"/>
    <s v="Megan"/>
    <d v="2024-03-06T00:00:00"/>
    <x v="170"/>
    <m/>
    <m/>
    <m/>
    <m/>
    <m/>
    <s v="12/18/2024"/>
    <d v="2024-12-18T00:00:00"/>
    <n v="3"/>
    <n v="6"/>
    <s v="18"/>
    <s v="12"/>
    <s v="2024"/>
    <n v="43.142857142857146"/>
    <n v="213"/>
    <n v="4.9370860927152318"/>
    <x v="2"/>
    <x v="2"/>
    <n v="426"/>
    <x v="2"/>
    <x v="3"/>
    <n v="6"/>
    <b v="0"/>
    <n v="450"/>
    <n v="92"/>
    <n v="542"/>
    <x v="1"/>
    <x v="1"/>
    <x v="0"/>
    <n v="71"/>
    <n v="4.0999999999999996"/>
    <x v="0"/>
    <x v="0"/>
    <n v="2647"/>
    <x v="3"/>
    <x v="1"/>
    <x v="4"/>
    <x v="2"/>
  </r>
  <r>
    <n v="9537"/>
    <s v="Richard"/>
    <s v="2/20/2024"/>
    <x v="170"/>
    <n v="2"/>
    <n v="5"/>
    <s v="20"/>
    <s v="2"/>
    <s v="2024"/>
    <s v="11/20/2024"/>
    <d v="2024-11-20T00:00:00"/>
    <n v="3"/>
    <n v="6"/>
    <s v="20"/>
    <s v="11"/>
    <s v="2024"/>
    <n v="39.142857142857146"/>
    <n v="193"/>
    <n v="4.9306569343065689"/>
    <x v="2"/>
    <x v="2"/>
    <n v="386"/>
    <x v="0"/>
    <x v="1"/>
    <n v="3"/>
    <b v="0"/>
    <n v="693"/>
    <n v="61"/>
    <n v="754"/>
    <x v="4"/>
    <x v="3"/>
    <x v="0"/>
    <n v="48"/>
    <n v="3.8"/>
    <x v="0"/>
    <x v="0"/>
    <n v="4942"/>
    <x v="2"/>
    <x v="4"/>
    <x v="1"/>
    <x v="3"/>
  </r>
  <r>
    <n v="2079"/>
    <s v="Janet"/>
    <s v="6/25/2024"/>
    <x v="32"/>
    <n v="2"/>
    <n v="5"/>
    <s v="25"/>
    <s v="6"/>
    <s v="2024"/>
    <d v="2024-02-12T00:00:00"/>
    <d v="2024-06-25T00:00:00"/>
    <m/>
    <m/>
    <m/>
    <m/>
    <m/>
    <n v="19.142857142857142"/>
    <n v="94"/>
    <n v="4.91044776119403"/>
    <x v="2"/>
    <x v="2"/>
    <n v="188"/>
    <x v="3"/>
    <x v="2"/>
    <n v="2"/>
    <b v="1"/>
    <n v="655"/>
    <n v="16"/>
    <n v="671"/>
    <x v="3"/>
    <x v="2"/>
    <x v="4"/>
    <n v="50"/>
    <n v="3.3"/>
    <x v="1"/>
    <x v="0"/>
    <n v="1311"/>
    <x v="1"/>
    <x v="1"/>
    <x v="4"/>
    <x v="2"/>
  </r>
  <r>
    <n v="6219"/>
    <s v="Michelle"/>
    <s v="7/22/2024"/>
    <x v="171"/>
    <n v="2"/>
    <n v="5"/>
    <s v="22"/>
    <s v="7"/>
    <s v="2024"/>
    <s v="12/16/2024"/>
    <d v="2024-12-16T00:00:00"/>
    <n v="3"/>
    <n v="6"/>
    <s v="16"/>
    <s v="12"/>
    <s v="2024"/>
    <n v="21"/>
    <n v="103"/>
    <n v="4.9047619047619051"/>
    <x v="2"/>
    <x v="2"/>
    <n v="206"/>
    <x v="4"/>
    <x v="3"/>
    <n v="1"/>
    <b v="0"/>
    <n v="981"/>
    <n v="60"/>
    <n v="1041"/>
    <x v="4"/>
    <x v="2"/>
    <x v="4"/>
    <n v="41"/>
    <n v="4.4000000000000004"/>
    <x v="1"/>
    <x v="0"/>
    <n v="4264"/>
    <x v="2"/>
    <x v="0"/>
    <x v="1"/>
    <x v="1"/>
  </r>
  <r>
    <n v="6998"/>
    <s v="Joshua"/>
    <s v="3/22/2024"/>
    <x v="32"/>
    <n v="2"/>
    <n v="5"/>
    <s v="22"/>
    <s v="3"/>
    <s v="2024"/>
    <d v="2024-02-12T00:00:00"/>
    <d v="2024-03-22T00:00:00"/>
    <m/>
    <m/>
    <m/>
    <m/>
    <m/>
    <n v="5.5714285714285712"/>
    <n v="27"/>
    <n v="4.8461538461538467"/>
    <x v="1"/>
    <x v="1"/>
    <n v="54"/>
    <x v="6"/>
    <x v="3"/>
    <n v="5"/>
    <b v="1"/>
    <n v="285"/>
    <n v="66"/>
    <n v="351"/>
    <x v="0"/>
    <x v="0"/>
    <x v="4"/>
    <n v="43"/>
    <n v="3.8"/>
    <x v="0"/>
    <x v="0"/>
    <n v="290"/>
    <x v="4"/>
    <x v="3"/>
    <x v="1"/>
    <x v="2"/>
  </r>
  <r>
    <n v="8952"/>
    <s v="Kristin"/>
    <d v="2023-08-02T00:00:00"/>
    <x v="172"/>
    <m/>
    <m/>
    <m/>
    <m/>
    <m/>
    <s v="11/22/2024"/>
    <d v="2024-11-22T00:00:00"/>
    <n v="3"/>
    <n v="6"/>
    <s v="22"/>
    <s v="11"/>
    <s v="2024"/>
    <n v="22.285714285714285"/>
    <n v="108"/>
    <n v="4.8461538461538467"/>
    <x v="2"/>
    <x v="2"/>
    <n v="216"/>
    <x v="1"/>
    <x v="0"/>
    <n v="1"/>
    <b v="0"/>
    <n v="872"/>
    <n v="150"/>
    <n v="1022"/>
    <x v="2"/>
    <x v="0"/>
    <x v="4"/>
    <n v="10"/>
    <n v="3.8"/>
    <x v="1"/>
    <x v="0"/>
    <n v="4037"/>
    <x v="2"/>
    <x v="0"/>
    <x v="1"/>
    <x v="0"/>
  </r>
  <r>
    <n v="1333"/>
    <s v="Mark"/>
    <s v="4/16/2024"/>
    <x v="173"/>
    <n v="2"/>
    <n v="5"/>
    <s v="16"/>
    <s v="4"/>
    <s v="2024"/>
    <s v="11/19/2024"/>
    <d v="2024-11-19T00:00:00"/>
    <n v="3"/>
    <n v="6"/>
    <s v="19"/>
    <s v="11"/>
    <s v="2024"/>
    <n v="31"/>
    <n v="150"/>
    <n v="4.838709677419355"/>
    <x v="0"/>
    <x v="0"/>
    <n v="300"/>
    <x v="6"/>
    <x v="4"/>
    <n v="4"/>
    <b v="1"/>
    <n v="819"/>
    <n v="143"/>
    <n v="962"/>
    <x v="6"/>
    <x v="0"/>
    <x v="5"/>
    <n v="23"/>
    <n v="5"/>
    <x v="0"/>
    <x v="0"/>
    <n v="2547"/>
    <x v="3"/>
    <x v="0"/>
    <x v="0"/>
    <x v="0"/>
  </r>
  <r>
    <n v="4111"/>
    <s v="Tyler"/>
    <s v="4/23/2024"/>
    <x v="174"/>
    <n v="2"/>
    <n v="5"/>
    <s v="23"/>
    <s v="4"/>
    <s v="2024"/>
    <s v="11/27/2024"/>
    <d v="2024-11-27T00:00:00"/>
    <n v="3"/>
    <n v="6"/>
    <s v="27"/>
    <s v="11"/>
    <s v="2024"/>
    <n v="31.142857142857142"/>
    <n v="150.5"/>
    <n v="4.8325688073394497"/>
    <x v="2"/>
    <x v="2"/>
    <n v="301"/>
    <x v="6"/>
    <x v="2"/>
    <n v="2"/>
    <b v="1"/>
    <n v="939"/>
    <n v="21"/>
    <n v="960"/>
    <x v="1"/>
    <x v="0"/>
    <x v="1"/>
    <n v="83"/>
    <n v="4.9000000000000004"/>
    <x v="0"/>
    <x v="0"/>
    <n v="1058"/>
    <x v="1"/>
    <x v="1"/>
    <x v="4"/>
    <x v="2"/>
  </r>
  <r>
    <n v="7512"/>
    <s v="Joann"/>
    <s v="12/13/2023"/>
    <x v="175"/>
    <n v="3"/>
    <n v="6"/>
    <s v="13"/>
    <s v="12"/>
    <s v="2023"/>
    <s v="11/24/2024"/>
    <d v="2024-11-24T00:00:00"/>
    <n v="3"/>
    <n v="6"/>
    <s v="24"/>
    <s v="11"/>
    <s v="2024"/>
    <n v="49.571428571428569"/>
    <n v="239.5"/>
    <n v="4.8314121037463975"/>
    <x v="2"/>
    <x v="2"/>
    <n v="479"/>
    <x v="0"/>
    <x v="2"/>
    <n v="4"/>
    <b v="1"/>
    <n v="923"/>
    <n v="182"/>
    <n v="1105"/>
    <x v="0"/>
    <x v="1"/>
    <x v="0"/>
    <n v="14"/>
    <n v="4.9000000000000004"/>
    <x v="1"/>
    <x v="0"/>
    <n v="2666"/>
    <x v="3"/>
    <x v="3"/>
    <x v="0"/>
    <x v="2"/>
  </r>
  <r>
    <n v="4608"/>
    <s v="Kimberly"/>
    <s v="3/28/2024"/>
    <x v="176"/>
    <n v="2"/>
    <n v="5"/>
    <s v="28"/>
    <s v="3"/>
    <s v="2024"/>
    <s v="11/28/2024"/>
    <d v="2024-11-28T00:00:00"/>
    <n v="3"/>
    <n v="6"/>
    <s v="28"/>
    <s v="11"/>
    <s v="2024"/>
    <n v="35"/>
    <n v="169"/>
    <n v="4.8285714285714283"/>
    <x v="2"/>
    <x v="2"/>
    <n v="338"/>
    <x v="0"/>
    <x v="1"/>
    <n v="2"/>
    <b v="1"/>
    <n v="528"/>
    <n v="184"/>
    <n v="712"/>
    <x v="4"/>
    <x v="3"/>
    <x v="3"/>
    <n v="58"/>
    <n v="3.7"/>
    <x v="1"/>
    <x v="0"/>
    <n v="3966"/>
    <x v="0"/>
    <x v="1"/>
    <x v="0"/>
    <x v="3"/>
  </r>
  <r>
    <n v="4590"/>
    <s v="Tracy"/>
    <s v="6/20/2023"/>
    <x v="177"/>
    <n v="2"/>
    <n v="5"/>
    <s v="20"/>
    <s v="6"/>
    <s v="2023"/>
    <d v="2024-03-12T00:00:00"/>
    <d v="2024-03-12T00:00:00"/>
    <m/>
    <m/>
    <m/>
    <m/>
    <m/>
    <n v="38"/>
    <n v="183"/>
    <n v="4.8157894736842106"/>
    <x v="2"/>
    <x v="2"/>
    <n v="366"/>
    <x v="1"/>
    <x v="3"/>
    <n v="3"/>
    <b v="0"/>
    <n v="327"/>
    <n v="1"/>
    <n v="328"/>
    <x v="4"/>
    <x v="1"/>
    <x v="0"/>
    <n v="56"/>
    <n v="3.6"/>
    <x v="1"/>
    <x v="0"/>
    <n v="3290"/>
    <x v="0"/>
    <x v="2"/>
    <x v="4"/>
    <x v="3"/>
  </r>
  <r>
    <n v="5352"/>
    <s v="Andrew"/>
    <s v="1/16/2024"/>
    <x v="30"/>
    <n v="2"/>
    <n v="5"/>
    <s v="16"/>
    <s v="1"/>
    <s v="2024"/>
    <s v="12/14/2024"/>
    <d v="2024-12-14T00:00:00"/>
    <n v="3"/>
    <n v="6"/>
    <s v="14"/>
    <s v="12"/>
    <s v="2024"/>
    <n v="47.571428571428569"/>
    <n v="226.5"/>
    <n v="4.7612612612612617"/>
    <x v="0"/>
    <x v="0"/>
    <n v="453"/>
    <x v="4"/>
    <x v="4"/>
    <n v="3"/>
    <b v="1"/>
    <n v="236"/>
    <n v="121"/>
    <n v="357"/>
    <x v="3"/>
    <x v="3"/>
    <x v="1"/>
    <n v="1"/>
    <n v="3.7"/>
    <x v="0"/>
    <x v="0"/>
    <n v="3028"/>
    <x v="0"/>
    <x v="4"/>
    <x v="2"/>
    <x v="1"/>
  </r>
  <r>
    <n v="6860"/>
    <s v="Brett"/>
    <d v="2024-11-02T00:00:00"/>
    <x v="156"/>
    <m/>
    <m/>
    <m/>
    <m/>
    <m/>
    <s v="12/16/2024"/>
    <d v="2024-12-16T00:00:00"/>
    <n v="3"/>
    <n v="6"/>
    <s v="16"/>
    <s v="12"/>
    <s v="2024"/>
    <n v="30.142857142857142"/>
    <n v="143"/>
    <n v="4.7440758293838865"/>
    <x v="1"/>
    <x v="1"/>
    <n v="286"/>
    <x v="4"/>
    <x v="4"/>
    <n v="4"/>
    <b v="0"/>
    <n v="751"/>
    <n v="103"/>
    <n v="854"/>
    <x v="4"/>
    <x v="3"/>
    <x v="2"/>
    <n v="33"/>
    <n v="3.6"/>
    <x v="0"/>
    <x v="0"/>
    <n v="2757"/>
    <x v="3"/>
    <x v="2"/>
    <x v="4"/>
    <x v="2"/>
  </r>
  <r>
    <n v="1385"/>
    <s v="Norman"/>
    <d v="2024-03-10T00:00:00"/>
    <x v="58"/>
    <m/>
    <m/>
    <m/>
    <m/>
    <m/>
    <d v="2024-10-12T00:00:00"/>
    <d v="2024-10-12T00:00:00"/>
    <m/>
    <m/>
    <m/>
    <m/>
    <m/>
    <n v="30.857142857142858"/>
    <n v="146"/>
    <n v="4.7314814814814818"/>
    <x v="2"/>
    <x v="2"/>
    <n v="292"/>
    <x v="4"/>
    <x v="3"/>
    <n v="3"/>
    <b v="0"/>
    <n v="198"/>
    <n v="195"/>
    <n v="393"/>
    <x v="6"/>
    <x v="0"/>
    <x v="4"/>
    <n v="55"/>
    <n v="4.9000000000000004"/>
    <x v="1"/>
    <x v="0"/>
    <n v="1367"/>
    <x v="1"/>
    <x v="4"/>
    <x v="2"/>
    <x v="1"/>
  </r>
  <r>
    <n v="7589"/>
    <s v="Amanda"/>
    <d v="2023-07-08T00:00:00"/>
    <x v="178"/>
    <m/>
    <m/>
    <m/>
    <m/>
    <m/>
    <d v="2024-02-12T00:00:00"/>
    <d v="2024-02-12T00:00:00"/>
    <m/>
    <m/>
    <m/>
    <m/>
    <m/>
    <n v="31.285714285714285"/>
    <n v="147.5"/>
    <n v="4.7146118721461185"/>
    <x v="0"/>
    <x v="0"/>
    <n v="295"/>
    <x v="3"/>
    <x v="2"/>
    <n v="5"/>
    <b v="0"/>
    <n v="514"/>
    <n v="102"/>
    <n v="616"/>
    <x v="1"/>
    <x v="2"/>
    <x v="5"/>
    <n v="3"/>
    <n v="4.8"/>
    <x v="0"/>
    <x v="0"/>
    <n v="105"/>
    <x v="4"/>
    <x v="1"/>
    <x v="3"/>
    <x v="1"/>
  </r>
  <r>
    <n v="8646"/>
    <s v="Steven"/>
    <s v="12/21/2023"/>
    <x v="179"/>
    <n v="3"/>
    <n v="6"/>
    <s v="21"/>
    <s v="12"/>
    <s v="2023"/>
    <d v="2024-06-12T00:00:00"/>
    <d v="2024-06-12T00:00:00"/>
    <m/>
    <m/>
    <m/>
    <m/>
    <m/>
    <n v="24.857142857142858"/>
    <n v="117"/>
    <n v="4.7068965517241379"/>
    <x v="1"/>
    <x v="1"/>
    <n v="234"/>
    <x v="5"/>
    <x v="2"/>
    <n v="6"/>
    <b v="1"/>
    <n v="580"/>
    <n v="149"/>
    <n v="729"/>
    <x v="4"/>
    <x v="2"/>
    <x v="2"/>
    <n v="31"/>
    <n v="3.8"/>
    <x v="1"/>
    <x v="0"/>
    <n v="1976"/>
    <x v="1"/>
    <x v="3"/>
    <x v="0"/>
    <x v="1"/>
  </r>
  <r>
    <n v="2727"/>
    <s v="Renee"/>
    <s v="1/29/2024"/>
    <x v="180"/>
    <n v="2"/>
    <n v="5"/>
    <s v="29"/>
    <s v="1"/>
    <s v="2024"/>
    <d v="2024-08-12T00:00:00"/>
    <d v="2024-08-12T00:00:00"/>
    <m/>
    <m/>
    <m/>
    <m/>
    <m/>
    <n v="28"/>
    <n v="131.5"/>
    <n v="4.6964285714285712"/>
    <x v="1"/>
    <x v="1"/>
    <n v="263"/>
    <x v="1"/>
    <x v="0"/>
    <n v="4"/>
    <b v="1"/>
    <n v="468"/>
    <n v="95"/>
    <n v="563"/>
    <x v="0"/>
    <x v="1"/>
    <x v="4"/>
    <n v="87"/>
    <n v="3.5"/>
    <x v="0"/>
    <x v="0"/>
    <n v="4497"/>
    <x v="2"/>
    <x v="1"/>
    <x v="1"/>
    <x v="1"/>
  </r>
  <r>
    <n v="1179"/>
    <s v="Craig"/>
    <d v="2024-07-06T00:00:00"/>
    <x v="114"/>
    <m/>
    <m/>
    <m/>
    <m/>
    <m/>
    <s v="12/18/2024"/>
    <d v="2024-12-18T00:00:00"/>
    <n v="3"/>
    <n v="6"/>
    <s v="18"/>
    <s v="12"/>
    <s v="2024"/>
    <n v="23.571428571428573"/>
    <n v="110.5"/>
    <n v="4.6878787878787875"/>
    <x v="2"/>
    <x v="2"/>
    <n v="221"/>
    <x v="1"/>
    <x v="3"/>
    <n v="1"/>
    <b v="1"/>
    <n v="603"/>
    <n v="141"/>
    <n v="744"/>
    <x v="1"/>
    <x v="3"/>
    <x v="0"/>
    <n v="44"/>
    <n v="3.3"/>
    <x v="1"/>
    <x v="0"/>
    <n v="1363"/>
    <x v="1"/>
    <x v="4"/>
    <x v="1"/>
    <x v="3"/>
  </r>
  <r>
    <n v="3163"/>
    <s v="Gary"/>
    <d v="2024-12-07T00:00:00"/>
    <x v="27"/>
    <m/>
    <m/>
    <m/>
    <m/>
    <m/>
    <s v="11/30/2024"/>
    <d v="2024-11-30T00:00:00"/>
    <n v="3"/>
    <n v="6"/>
    <s v="30"/>
    <s v="11"/>
    <s v="2024"/>
    <n v="47.857142857142854"/>
    <n v="222.5"/>
    <n v="4.6492537313432836"/>
    <x v="2"/>
    <x v="2"/>
    <n v="445"/>
    <x v="0"/>
    <x v="3"/>
    <n v="4"/>
    <b v="0"/>
    <n v="25"/>
    <n v="132"/>
    <n v="157"/>
    <x v="1"/>
    <x v="2"/>
    <x v="3"/>
    <n v="50"/>
    <n v="3.8"/>
    <x v="1"/>
    <x v="0"/>
    <n v="2407"/>
    <x v="3"/>
    <x v="1"/>
    <x v="2"/>
    <x v="0"/>
  </r>
  <r>
    <n v="2498"/>
    <s v="Timothy"/>
    <d v="2023-12-10T00:00:00"/>
    <x v="181"/>
    <m/>
    <m/>
    <m/>
    <m/>
    <m/>
    <d v="2024-07-12T00:00:00"/>
    <d v="2024-07-12T00:00:00"/>
    <m/>
    <m/>
    <m/>
    <m/>
    <m/>
    <n v="30.714285714285715"/>
    <n v="142.5"/>
    <n v="4.6395348837209305"/>
    <x v="2"/>
    <x v="2"/>
    <n v="285"/>
    <x v="1"/>
    <x v="0"/>
    <n v="5"/>
    <b v="0"/>
    <n v="634"/>
    <n v="168"/>
    <n v="802"/>
    <x v="3"/>
    <x v="3"/>
    <x v="5"/>
    <n v="76"/>
    <n v="3.3"/>
    <x v="1"/>
    <x v="0"/>
    <n v="3151"/>
    <x v="0"/>
    <x v="0"/>
    <x v="0"/>
    <x v="2"/>
  </r>
  <r>
    <n v="9635"/>
    <s v="Justin"/>
    <s v="12/18/2023"/>
    <x v="182"/>
    <n v="3"/>
    <n v="6"/>
    <s v="18"/>
    <s v="12"/>
    <s v="2023"/>
    <s v="11/26/2024"/>
    <d v="2024-11-26T00:00:00"/>
    <n v="3"/>
    <n v="6"/>
    <s v="26"/>
    <s v="11"/>
    <s v="2024"/>
    <n v="49.142857142857146"/>
    <n v="228"/>
    <n v="4.6395348837209296"/>
    <x v="2"/>
    <x v="2"/>
    <n v="456"/>
    <x v="0"/>
    <x v="2"/>
    <n v="5"/>
    <b v="0"/>
    <n v="734"/>
    <n v="83"/>
    <n v="817"/>
    <x v="0"/>
    <x v="1"/>
    <x v="2"/>
    <n v="87"/>
    <n v="3.8"/>
    <x v="1"/>
    <x v="0"/>
    <n v="581"/>
    <x v="4"/>
    <x v="3"/>
    <x v="0"/>
    <x v="3"/>
  </r>
  <r>
    <n v="8946"/>
    <s v="Judy"/>
    <s v="5/18/2024"/>
    <x v="103"/>
    <n v="2"/>
    <n v="5"/>
    <s v="18"/>
    <s v="5"/>
    <s v="2024"/>
    <s v="12/14/2024"/>
    <d v="2024-12-14T00:00:00"/>
    <n v="3"/>
    <n v="6"/>
    <s v="14"/>
    <s v="12"/>
    <s v="2024"/>
    <n v="30"/>
    <n v="138.5"/>
    <n v="4.6166666666666663"/>
    <x v="0"/>
    <x v="0"/>
    <n v="277"/>
    <x v="1"/>
    <x v="1"/>
    <n v="5"/>
    <b v="0"/>
    <n v="959"/>
    <n v="174"/>
    <n v="1133"/>
    <x v="3"/>
    <x v="2"/>
    <x v="2"/>
    <n v="51"/>
    <n v="3.4"/>
    <x v="1"/>
    <x v="0"/>
    <n v="1876"/>
    <x v="1"/>
    <x v="4"/>
    <x v="4"/>
    <x v="0"/>
  </r>
  <r>
    <n v="1715"/>
    <s v="Ryan"/>
    <s v="6/17/2024"/>
    <x v="40"/>
    <n v="2"/>
    <n v="5"/>
    <s v="17"/>
    <s v="6"/>
    <s v="2024"/>
    <d v="2024-04-12T00:00:00"/>
    <d v="2024-06-17T00:00:00"/>
    <m/>
    <m/>
    <m/>
    <m/>
    <m/>
    <n v="9.4285714285714288"/>
    <n v="43.5"/>
    <n v="4.6136363636363633"/>
    <x v="1"/>
    <x v="1"/>
    <n v="87"/>
    <x v="4"/>
    <x v="1"/>
    <n v="5"/>
    <b v="1"/>
    <n v="753"/>
    <n v="181"/>
    <n v="934"/>
    <x v="4"/>
    <x v="1"/>
    <x v="0"/>
    <n v="51"/>
    <n v="3.1"/>
    <x v="1"/>
    <x v="0"/>
    <n v="941"/>
    <x v="4"/>
    <x v="4"/>
    <x v="0"/>
    <x v="2"/>
  </r>
  <r>
    <n v="5256"/>
    <s v="Daniel"/>
    <s v="11/18/2024"/>
    <x v="32"/>
    <n v="3"/>
    <n v="6"/>
    <s v="18"/>
    <s v="11"/>
    <s v="2024"/>
    <d v="2024-02-12T00:00:00"/>
    <d v="2024-11-18T00:00:00"/>
    <m/>
    <m/>
    <m/>
    <m/>
    <m/>
    <n v="40"/>
    <n v="184"/>
    <n v="4.5999999999999996"/>
    <x v="0"/>
    <x v="0"/>
    <n v="368"/>
    <x v="6"/>
    <x v="3"/>
    <n v="4"/>
    <b v="1"/>
    <n v="968"/>
    <n v="24"/>
    <n v="992"/>
    <x v="5"/>
    <x v="1"/>
    <x v="1"/>
    <n v="30"/>
    <n v="3"/>
    <x v="1"/>
    <x v="0"/>
    <n v="119"/>
    <x v="4"/>
    <x v="2"/>
    <x v="1"/>
    <x v="0"/>
  </r>
  <r>
    <n v="5120"/>
    <s v="Olivia"/>
    <s v="5/31/2024"/>
    <x v="131"/>
    <n v="2"/>
    <n v="5"/>
    <s v="31"/>
    <s v="5"/>
    <s v="2024"/>
    <s v="12/14/2024"/>
    <d v="2024-12-14T00:00:00"/>
    <n v="3"/>
    <n v="6"/>
    <s v="14"/>
    <s v="12"/>
    <s v="2024"/>
    <n v="28.142857142857142"/>
    <n v="129"/>
    <n v="4.5837563451776653"/>
    <x v="0"/>
    <x v="0"/>
    <n v="258"/>
    <x v="5"/>
    <x v="3"/>
    <n v="1"/>
    <b v="1"/>
    <n v="907"/>
    <n v="47"/>
    <n v="954"/>
    <x v="5"/>
    <x v="1"/>
    <x v="0"/>
    <n v="32"/>
    <n v="3.7"/>
    <x v="1"/>
    <x v="0"/>
    <n v="2866"/>
    <x v="3"/>
    <x v="2"/>
    <x v="2"/>
    <x v="3"/>
  </r>
  <r>
    <n v="7621"/>
    <s v="Tina"/>
    <d v="2023-06-09T00:00:00"/>
    <x v="183"/>
    <m/>
    <m/>
    <m/>
    <m/>
    <m/>
    <d v="2024-06-12T00:00:00"/>
    <d v="2024-06-12T00:00:00"/>
    <m/>
    <m/>
    <m/>
    <m/>
    <m/>
    <n v="41.571428571428569"/>
    <n v="190.5"/>
    <n v="4.5824742268041243"/>
    <x v="1"/>
    <x v="1"/>
    <n v="381"/>
    <x v="4"/>
    <x v="4"/>
    <n v="6"/>
    <b v="0"/>
    <n v="593"/>
    <n v="46"/>
    <n v="639"/>
    <x v="5"/>
    <x v="1"/>
    <x v="4"/>
    <n v="10"/>
    <n v="4.5999999999999996"/>
    <x v="1"/>
    <x v="0"/>
    <n v="4528"/>
    <x v="2"/>
    <x v="0"/>
    <x v="2"/>
    <x v="1"/>
  </r>
  <r>
    <n v="5871"/>
    <s v="Travis"/>
    <s v="7/13/2024"/>
    <x v="40"/>
    <n v="2"/>
    <n v="5"/>
    <s v="13"/>
    <s v="7"/>
    <s v="2024"/>
    <d v="2024-04-12T00:00:00"/>
    <d v="2024-07-13T00:00:00"/>
    <m/>
    <m/>
    <m/>
    <m/>
    <m/>
    <n v="13.142857142857142"/>
    <n v="60"/>
    <n v="4.5652173913043477"/>
    <x v="1"/>
    <x v="1"/>
    <n v="120"/>
    <x v="1"/>
    <x v="1"/>
    <n v="5"/>
    <b v="1"/>
    <n v="783"/>
    <n v="81"/>
    <n v="864"/>
    <x v="6"/>
    <x v="2"/>
    <x v="1"/>
    <n v="52"/>
    <n v="4.3"/>
    <x v="0"/>
    <x v="0"/>
    <n v="4879"/>
    <x v="2"/>
    <x v="4"/>
    <x v="3"/>
    <x v="2"/>
  </r>
  <r>
    <n v="1272"/>
    <s v="Christopher"/>
    <s v="7/17/2024"/>
    <x v="91"/>
    <n v="2"/>
    <n v="5"/>
    <s v="17"/>
    <s v="7"/>
    <s v="2024"/>
    <s v="11/20/2024"/>
    <d v="2024-11-20T00:00:00"/>
    <n v="3"/>
    <n v="6"/>
    <s v="20"/>
    <s v="11"/>
    <s v="2024"/>
    <n v="18"/>
    <n v="81.5"/>
    <n v="4.5277777777777777"/>
    <x v="0"/>
    <x v="0"/>
    <n v="163"/>
    <x v="0"/>
    <x v="4"/>
    <n v="1"/>
    <b v="0"/>
    <n v="683"/>
    <n v="108"/>
    <n v="791"/>
    <x v="4"/>
    <x v="3"/>
    <x v="1"/>
    <n v="10"/>
    <n v="4.2"/>
    <x v="0"/>
    <x v="0"/>
    <n v="809"/>
    <x v="4"/>
    <x v="1"/>
    <x v="4"/>
    <x v="1"/>
  </r>
  <r>
    <n v="5994"/>
    <s v="Chelsea"/>
    <s v="10/21/2023"/>
    <x v="184"/>
    <n v="3"/>
    <n v="6"/>
    <s v="21"/>
    <s v="10"/>
    <s v="2023"/>
    <d v="2024-04-12T00:00:00"/>
    <d v="2024-04-12T00:00:00"/>
    <m/>
    <m/>
    <m/>
    <m/>
    <m/>
    <n v="24.857142857142858"/>
    <n v="112.5"/>
    <n v="4.5258620689655169"/>
    <x v="1"/>
    <x v="1"/>
    <n v="225"/>
    <x v="4"/>
    <x v="4"/>
    <n v="5"/>
    <b v="0"/>
    <n v="274"/>
    <n v="83"/>
    <n v="357"/>
    <x v="4"/>
    <x v="0"/>
    <x v="5"/>
    <n v="45"/>
    <n v="3.9"/>
    <x v="0"/>
    <x v="0"/>
    <n v="808"/>
    <x v="4"/>
    <x v="2"/>
    <x v="2"/>
    <x v="2"/>
  </r>
  <r>
    <n v="6100"/>
    <s v="Desiree"/>
    <s v="6/24/2024"/>
    <x v="83"/>
    <n v="2"/>
    <n v="5"/>
    <s v="24"/>
    <s v="6"/>
    <s v="2024"/>
    <s v="11/20/2024"/>
    <d v="2024-11-20T00:00:00"/>
    <n v="3"/>
    <n v="6"/>
    <s v="20"/>
    <s v="11"/>
    <s v="2024"/>
    <n v="21.285714285714285"/>
    <n v="95.5"/>
    <n v="4.4865771812080535"/>
    <x v="2"/>
    <x v="2"/>
    <n v="191"/>
    <x v="0"/>
    <x v="0"/>
    <n v="4"/>
    <b v="0"/>
    <n v="925"/>
    <n v="124"/>
    <n v="1049"/>
    <x v="1"/>
    <x v="3"/>
    <x v="0"/>
    <n v="37"/>
    <n v="4.0999999999999996"/>
    <x v="0"/>
    <x v="0"/>
    <n v="608"/>
    <x v="4"/>
    <x v="3"/>
    <x v="4"/>
    <x v="1"/>
  </r>
  <r>
    <n v="8645"/>
    <s v="Daniel"/>
    <s v="4/17/2024"/>
    <x v="185"/>
    <n v="2"/>
    <n v="5"/>
    <s v="17"/>
    <s v="4"/>
    <s v="2024"/>
    <s v="11/29/2024"/>
    <d v="2024-11-29T00:00:00"/>
    <n v="3"/>
    <n v="6"/>
    <s v="29"/>
    <s v="11"/>
    <s v="2024"/>
    <n v="32.285714285714285"/>
    <n v="144.5"/>
    <n v="4.4756637168141591"/>
    <x v="2"/>
    <x v="2"/>
    <n v="289"/>
    <x v="6"/>
    <x v="3"/>
    <n v="3"/>
    <b v="1"/>
    <n v="999"/>
    <n v="22"/>
    <n v="1021"/>
    <x v="3"/>
    <x v="2"/>
    <x v="1"/>
    <n v="50"/>
    <n v="4.3"/>
    <x v="1"/>
    <x v="0"/>
    <n v="4170"/>
    <x v="2"/>
    <x v="4"/>
    <x v="1"/>
    <x v="0"/>
  </r>
  <r>
    <n v="1284"/>
    <s v="Michael"/>
    <d v="2024-04-12T00:00:00"/>
    <x v="38"/>
    <m/>
    <m/>
    <m/>
    <m/>
    <m/>
    <d v="2024-01-12T00:00:00"/>
    <d v="2024-11-24T00:00:00"/>
    <m/>
    <m/>
    <m/>
    <m/>
    <m/>
    <n v="45.285714285714285"/>
    <n v="202.5"/>
    <n v="4.4716088328075712"/>
    <x v="1"/>
    <x v="1"/>
    <n v="405"/>
    <x v="0"/>
    <x v="3"/>
    <n v="3"/>
    <b v="1"/>
    <n v="695"/>
    <n v="85"/>
    <n v="780"/>
    <x v="5"/>
    <x v="0"/>
    <x v="2"/>
    <n v="42"/>
    <n v="3.7"/>
    <x v="0"/>
    <x v="0"/>
    <n v="2395"/>
    <x v="3"/>
    <x v="1"/>
    <x v="2"/>
    <x v="0"/>
  </r>
  <r>
    <n v="5967"/>
    <s v="Diana"/>
    <d v="2023-12-05T00:00:00"/>
    <x v="186"/>
    <m/>
    <m/>
    <m/>
    <m/>
    <m/>
    <s v="12/14/2024"/>
    <d v="2024-12-14T00:00:00"/>
    <n v="3"/>
    <n v="6"/>
    <s v="14"/>
    <s v="12"/>
    <s v="2024"/>
    <n v="53.571428571428569"/>
    <n v="239.5"/>
    <n v="4.4706666666666672"/>
    <x v="2"/>
    <x v="2"/>
    <n v="479"/>
    <x v="5"/>
    <x v="2"/>
    <n v="5"/>
    <b v="0"/>
    <n v="394"/>
    <n v="35"/>
    <n v="429"/>
    <x v="5"/>
    <x v="3"/>
    <x v="1"/>
    <n v="93"/>
    <n v="3.7"/>
    <x v="0"/>
    <x v="0"/>
    <n v="836"/>
    <x v="4"/>
    <x v="4"/>
    <x v="3"/>
    <x v="3"/>
  </r>
  <r>
    <n v="4865"/>
    <s v="Charles"/>
    <s v="12/20/2023"/>
    <x v="187"/>
    <n v="3"/>
    <n v="6"/>
    <s v="20"/>
    <s v="12"/>
    <s v="2023"/>
    <s v="11/28/2024"/>
    <d v="2024-11-28T00:00:00"/>
    <n v="3"/>
    <n v="6"/>
    <s v="28"/>
    <s v="11"/>
    <s v="2024"/>
    <n v="49.142857142857146"/>
    <n v="219.5"/>
    <n v="4.4665697674418601"/>
    <x v="1"/>
    <x v="1"/>
    <n v="439"/>
    <x v="6"/>
    <x v="0"/>
    <n v="5"/>
    <b v="1"/>
    <n v="434"/>
    <n v="104"/>
    <n v="538"/>
    <x v="2"/>
    <x v="2"/>
    <x v="0"/>
    <n v="36"/>
    <n v="4.5"/>
    <x v="1"/>
    <x v="0"/>
    <n v="4883"/>
    <x v="2"/>
    <x v="2"/>
    <x v="1"/>
    <x v="0"/>
  </r>
  <r>
    <n v="3654"/>
    <s v="James"/>
    <s v="2/24/2024"/>
    <x v="159"/>
    <n v="2"/>
    <n v="5"/>
    <s v="24"/>
    <s v="2"/>
    <s v="2024"/>
    <s v="12/14/2024"/>
    <d v="2024-12-14T00:00:00"/>
    <n v="3"/>
    <n v="6"/>
    <s v="14"/>
    <s v="12"/>
    <s v="2024"/>
    <n v="42"/>
    <n v="186.5"/>
    <n v="4.4404761904761907"/>
    <x v="0"/>
    <x v="0"/>
    <n v="373"/>
    <x v="0"/>
    <x v="2"/>
    <n v="6"/>
    <b v="1"/>
    <n v="818"/>
    <n v="34"/>
    <n v="852"/>
    <x v="6"/>
    <x v="2"/>
    <x v="4"/>
    <n v="57"/>
    <n v="3.8"/>
    <x v="1"/>
    <x v="0"/>
    <n v="2400"/>
    <x v="3"/>
    <x v="3"/>
    <x v="4"/>
    <x v="3"/>
  </r>
  <r>
    <n v="8878"/>
    <s v="Dale"/>
    <s v="2/29/2024"/>
    <x v="166"/>
    <n v="2"/>
    <n v="5"/>
    <s v="29"/>
    <s v="2"/>
    <s v="2024"/>
    <s v="11/21/2024"/>
    <d v="2024-11-21T00:00:00"/>
    <n v="3"/>
    <n v="6"/>
    <s v="21"/>
    <s v="11"/>
    <s v="2024"/>
    <n v="38"/>
    <n v="168.5"/>
    <n v="4.4342105263157894"/>
    <x v="1"/>
    <x v="1"/>
    <n v="337"/>
    <x v="0"/>
    <x v="4"/>
    <n v="1"/>
    <b v="1"/>
    <n v="429"/>
    <n v="190"/>
    <n v="619"/>
    <x v="6"/>
    <x v="0"/>
    <x v="1"/>
    <n v="88"/>
    <n v="4.8"/>
    <x v="0"/>
    <x v="0"/>
    <n v="4884"/>
    <x v="2"/>
    <x v="2"/>
    <x v="3"/>
    <x v="0"/>
  </r>
  <r>
    <n v="2521"/>
    <s v="Jessica"/>
    <s v="4/30/2024"/>
    <x v="154"/>
    <n v="2"/>
    <n v="5"/>
    <s v="30"/>
    <s v="4"/>
    <s v="2024"/>
    <s v="11/27/2024"/>
    <d v="2024-11-27T00:00:00"/>
    <n v="3"/>
    <n v="6"/>
    <s v="27"/>
    <s v="11"/>
    <s v="2024"/>
    <n v="30.142857142857142"/>
    <n v="133.5"/>
    <n v="4.4289099526066353"/>
    <x v="0"/>
    <x v="0"/>
    <n v="267"/>
    <x v="5"/>
    <x v="3"/>
    <n v="4"/>
    <b v="0"/>
    <n v="118"/>
    <n v="6"/>
    <n v="124"/>
    <x v="3"/>
    <x v="3"/>
    <x v="4"/>
    <n v="57"/>
    <n v="5"/>
    <x v="0"/>
    <x v="0"/>
    <n v="3213"/>
    <x v="0"/>
    <x v="3"/>
    <x v="0"/>
    <x v="3"/>
  </r>
  <r>
    <n v="1050"/>
    <s v="Mary"/>
    <s v="4/13/2024"/>
    <x v="164"/>
    <n v="2"/>
    <n v="5"/>
    <s v="13"/>
    <s v="4"/>
    <s v="2024"/>
    <s v="11/29/2024"/>
    <d v="2024-11-29T00:00:00"/>
    <n v="3"/>
    <n v="6"/>
    <s v="29"/>
    <s v="11"/>
    <s v="2024"/>
    <n v="32.857142857142854"/>
    <n v="145"/>
    <n v="4.4130434782608701"/>
    <x v="2"/>
    <x v="2"/>
    <n v="290"/>
    <x v="1"/>
    <x v="3"/>
    <n v="4"/>
    <b v="0"/>
    <n v="305"/>
    <n v="112"/>
    <n v="417"/>
    <x v="3"/>
    <x v="2"/>
    <x v="3"/>
    <n v="57"/>
    <n v="4.5"/>
    <x v="0"/>
    <x v="0"/>
    <n v="2023"/>
    <x v="3"/>
    <x v="0"/>
    <x v="4"/>
    <x v="2"/>
  </r>
  <r>
    <n v="5713"/>
    <s v="Carlos"/>
    <s v="4/17/2024"/>
    <x v="185"/>
    <n v="2"/>
    <n v="5"/>
    <s v="17"/>
    <s v="4"/>
    <s v="2024"/>
    <s v="11/24/2024"/>
    <d v="2024-11-24T00:00:00"/>
    <n v="3"/>
    <n v="6"/>
    <s v="24"/>
    <s v="11"/>
    <s v="2024"/>
    <n v="31.571428571428573"/>
    <n v="139"/>
    <n v="4.4027149321266963"/>
    <x v="1"/>
    <x v="1"/>
    <n v="278"/>
    <x v="4"/>
    <x v="4"/>
    <n v="1"/>
    <b v="0"/>
    <n v="743"/>
    <n v="180"/>
    <n v="923"/>
    <x v="3"/>
    <x v="3"/>
    <x v="0"/>
    <n v="0"/>
    <n v="4.3"/>
    <x v="1"/>
    <x v="0"/>
    <n v="2568"/>
    <x v="3"/>
    <x v="4"/>
    <x v="1"/>
    <x v="0"/>
  </r>
  <r>
    <n v="1222"/>
    <s v="Autumn"/>
    <d v="2023-01-09T00:00:00"/>
    <x v="107"/>
    <m/>
    <m/>
    <m/>
    <m/>
    <m/>
    <d v="2024-08-12T00:00:00"/>
    <d v="2024-08-12T00:00:00"/>
    <m/>
    <m/>
    <m/>
    <m/>
    <m/>
    <n v="43.428571428571431"/>
    <n v="191"/>
    <n v="4.3980263157894735"/>
    <x v="0"/>
    <x v="0"/>
    <n v="382"/>
    <x v="1"/>
    <x v="2"/>
    <n v="2"/>
    <b v="0"/>
    <n v="49"/>
    <n v="45"/>
    <n v="94"/>
    <x v="6"/>
    <x v="2"/>
    <x v="0"/>
    <n v="63"/>
    <n v="4"/>
    <x v="1"/>
    <x v="0"/>
    <n v="1581"/>
    <x v="1"/>
    <x v="3"/>
    <x v="2"/>
    <x v="1"/>
  </r>
  <r>
    <n v="4763"/>
    <s v="Dustin"/>
    <d v="2024-12-02T00:00:00"/>
    <x v="74"/>
    <m/>
    <m/>
    <m/>
    <m/>
    <m/>
    <d v="2024-05-12T00:00:00"/>
    <d v="2024-12-02T00:00:00"/>
    <m/>
    <m/>
    <m/>
    <m/>
    <m/>
    <n v="29.142857142857142"/>
    <n v="128"/>
    <n v="4.3921568627450984"/>
    <x v="0"/>
    <x v="0"/>
    <n v="256"/>
    <x v="5"/>
    <x v="0"/>
    <n v="1"/>
    <b v="0"/>
    <n v="118"/>
    <n v="104"/>
    <n v="222"/>
    <x v="5"/>
    <x v="1"/>
    <x v="1"/>
    <n v="8"/>
    <n v="3.5"/>
    <x v="0"/>
    <x v="0"/>
    <n v="2830"/>
    <x v="3"/>
    <x v="1"/>
    <x v="4"/>
    <x v="0"/>
  </r>
  <r>
    <n v="1801"/>
    <s v="Christine"/>
    <s v="1/14/2024"/>
    <x v="188"/>
    <n v="2"/>
    <n v="5"/>
    <s v="14"/>
    <s v="1"/>
    <s v="2024"/>
    <s v="12/13/2024"/>
    <d v="2024-12-13T00:00:00"/>
    <n v="3"/>
    <n v="6"/>
    <s v="13"/>
    <s v="12"/>
    <s v="2024"/>
    <n v="47.714285714285715"/>
    <n v="209.5"/>
    <n v="4.3907185628742518"/>
    <x v="2"/>
    <x v="2"/>
    <n v="419"/>
    <x v="3"/>
    <x v="3"/>
    <n v="5"/>
    <b v="0"/>
    <n v="386"/>
    <n v="122"/>
    <n v="508"/>
    <x v="1"/>
    <x v="0"/>
    <x v="5"/>
    <n v="9"/>
    <n v="4.5999999999999996"/>
    <x v="0"/>
    <x v="0"/>
    <n v="4650"/>
    <x v="2"/>
    <x v="4"/>
    <x v="3"/>
    <x v="0"/>
  </r>
  <r>
    <n v="9353"/>
    <s v="Sarah"/>
    <d v="2023-06-08T00:00:00"/>
    <x v="188"/>
    <m/>
    <m/>
    <m/>
    <m/>
    <m/>
    <s v="11/26/2024"/>
    <d v="2024-11-26T00:00:00"/>
    <n v="3"/>
    <n v="6"/>
    <s v="26"/>
    <s v="11"/>
    <s v="2024"/>
    <n v="45.285714285714285"/>
    <n v="198.5"/>
    <n v="4.3832807570977916"/>
    <x v="1"/>
    <x v="1"/>
    <n v="397"/>
    <x v="2"/>
    <x v="3"/>
    <n v="4"/>
    <b v="1"/>
    <n v="63"/>
    <n v="126"/>
    <n v="189"/>
    <x v="1"/>
    <x v="1"/>
    <x v="1"/>
    <n v="77"/>
    <n v="3.9"/>
    <x v="1"/>
    <x v="0"/>
    <n v="4719"/>
    <x v="2"/>
    <x v="4"/>
    <x v="4"/>
    <x v="1"/>
  </r>
  <r>
    <n v="3393"/>
    <s v="William"/>
    <s v="1/26/2024"/>
    <x v="189"/>
    <n v="2"/>
    <n v="5"/>
    <s v="26"/>
    <s v="1"/>
    <s v="2024"/>
    <s v="11/28/2024"/>
    <d v="2024-11-28T00:00:00"/>
    <n v="3"/>
    <n v="6"/>
    <s v="28"/>
    <s v="11"/>
    <s v="2024"/>
    <n v="43.857142857142854"/>
    <n v="191.5"/>
    <n v="4.3664495114006519"/>
    <x v="1"/>
    <x v="1"/>
    <n v="383"/>
    <x v="3"/>
    <x v="1"/>
    <n v="2"/>
    <b v="1"/>
    <n v="699"/>
    <n v="174"/>
    <n v="873"/>
    <x v="2"/>
    <x v="0"/>
    <x v="2"/>
    <n v="13"/>
    <n v="3.8"/>
    <x v="1"/>
    <x v="0"/>
    <n v="3254"/>
    <x v="0"/>
    <x v="0"/>
    <x v="1"/>
    <x v="2"/>
  </r>
  <r>
    <n v="2784"/>
    <s v="Matthew"/>
    <s v="11/20/2023"/>
    <x v="190"/>
    <n v="3"/>
    <n v="6"/>
    <s v="20"/>
    <s v="11"/>
    <s v="2023"/>
    <s v="12/13/2024"/>
    <d v="2024-12-13T00:00:00"/>
    <n v="3"/>
    <n v="6"/>
    <s v="13"/>
    <s v="12"/>
    <s v="2024"/>
    <n v="55.571428571428569"/>
    <n v="242"/>
    <n v="4.3547557840616964"/>
    <x v="1"/>
    <x v="1"/>
    <n v="484"/>
    <x v="2"/>
    <x v="4"/>
    <n v="2"/>
    <b v="1"/>
    <n v="52"/>
    <n v="151"/>
    <n v="203"/>
    <x v="2"/>
    <x v="2"/>
    <x v="2"/>
    <n v="15"/>
    <n v="3.1"/>
    <x v="0"/>
    <x v="0"/>
    <n v="1042"/>
    <x v="1"/>
    <x v="3"/>
    <x v="1"/>
    <x v="0"/>
  </r>
  <r>
    <n v="9385"/>
    <s v="Lynn"/>
    <s v="8/20/2024"/>
    <x v="49"/>
    <n v="2"/>
    <n v="5"/>
    <s v="20"/>
    <s v="8"/>
    <s v="2024"/>
    <d v="2024-03-12T00:00:00"/>
    <d v="2024-08-20T00:00:00"/>
    <m/>
    <m/>
    <m/>
    <m/>
    <m/>
    <n v="23"/>
    <n v="100"/>
    <n v="4.3478260869565215"/>
    <x v="1"/>
    <x v="1"/>
    <n v="200"/>
    <x v="4"/>
    <x v="1"/>
    <n v="2"/>
    <b v="0"/>
    <n v="453"/>
    <n v="172"/>
    <n v="625"/>
    <x v="6"/>
    <x v="2"/>
    <x v="4"/>
    <n v="1"/>
    <n v="4.4000000000000004"/>
    <x v="1"/>
    <x v="0"/>
    <n v="1072"/>
    <x v="1"/>
    <x v="3"/>
    <x v="4"/>
    <x v="3"/>
  </r>
  <r>
    <n v="1090"/>
    <s v="Hector"/>
    <s v="5/17/2024"/>
    <x v="78"/>
    <n v="2"/>
    <n v="5"/>
    <s v="17"/>
    <s v="5"/>
    <s v="2024"/>
    <s v="11/29/2024"/>
    <d v="2024-11-29T00:00:00"/>
    <n v="3"/>
    <n v="6"/>
    <s v="29"/>
    <s v="11"/>
    <s v="2024"/>
    <n v="28"/>
    <n v="121.5"/>
    <n v="4.3392857142857144"/>
    <x v="0"/>
    <x v="0"/>
    <n v="243"/>
    <x v="6"/>
    <x v="1"/>
    <n v="2"/>
    <b v="0"/>
    <n v="40"/>
    <n v="52"/>
    <n v="92"/>
    <x v="6"/>
    <x v="3"/>
    <x v="4"/>
    <n v="4"/>
    <n v="4"/>
    <x v="1"/>
    <x v="0"/>
    <n v="1348"/>
    <x v="1"/>
    <x v="2"/>
    <x v="4"/>
    <x v="0"/>
  </r>
  <r>
    <n v="3395"/>
    <s v="Michael"/>
    <s v="3/26/2024"/>
    <x v="162"/>
    <n v="2"/>
    <n v="5"/>
    <s v="26"/>
    <s v="3"/>
    <s v="2024"/>
    <s v="11/29/2024"/>
    <d v="2024-11-29T00:00:00"/>
    <n v="3"/>
    <n v="6"/>
    <s v="29"/>
    <s v="11"/>
    <s v="2024"/>
    <n v="35.428571428571431"/>
    <n v="153.5"/>
    <n v="4.3326612903225801"/>
    <x v="1"/>
    <x v="1"/>
    <n v="307"/>
    <x v="1"/>
    <x v="4"/>
    <n v="6"/>
    <b v="0"/>
    <n v="340"/>
    <n v="174"/>
    <n v="514"/>
    <x v="0"/>
    <x v="3"/>
    <x v="1"/>
    <n v="11"/>
    <n v="4.5"/>
    <x v="1"/>
    <x v="0"/>
    <n v="2432"/>
    <x v="3"/>
    <x v="2"/>
    <x v="3"/>
    <x v="1"/>
  </r>
  <r>
    <n v="7654"/>
    <s v="Amy"/>
    <s v="12/19/2023"/>
    <x v="191"/>
    <n v="3"/>
    <n v="6"/>
    <s v="19"/>
    <s v="12"/>
    <s v="2023"/>
    <s v="11/27/2024"/>
    <d v="2024-11-27T00:00:00"/>
    <n v="3"/>
    <n v="6"/>
    <s v="27"/>
    <s v="11"/>
    <s v="2024"/>
    <n v="49.142857142857146"/>
    <n v="212"/>
    <n v="4.3139534883720927"/>
    <x v="2"/>
    <x v="2"/>
    <n v="424"/>
    <x v="3"/>
    <x v="4"/>
    <n v="2"/>
    <b v="0"/>
    <n v="406"/>
    <n v="150"/>
    <n v="556"/>
    <x v="6"/>
    <x v="1"/>
    <x v="3"/>
    <n v="50"/>
    <n v="3.5"/>
    <x v="0"/>
    <x v="0"/>
    <n v="494"/>
    <x v="4"/>
    <x v="0"/>
    <x v="3"/>
    <x v="0"/>
  </r>
  <r>
    <n v="9814"/>
    <s v="Kenneth"/>
    <d v="2024-11-08T00:00:00"/>
    <x v="192"/>
    <m/>
    <m/>
    <m/>
    <m/>
    <m/>
    <s v="11/27/2024"/>
    <d v="2024-11-27T00:00:00"/>
    <n v="3"/>
    <n v="6"/>
    <s v="27"/>
    <s v="11"/>
    <s v="2024"/>
    <n v="48.142857142857146"/>
    <n v="206.5"/>
    <n v="4.2893175074183976"/>
    <x v="2"/>
    <x v="2"/>
    <n v="413"/>
    <x v="0"/>
    <x v="0"/>
    <n v="6"/>
    <b v="1"/>
    <n v="330"/>
    <n v="63"/>
    <n v="393"/>
    <x v="3"/>
    <x v="2"/>
    <x v="2"/>
    <n v="50"/>
    <n v="4.0999999999999996"/>
    <x v="1"/>
    <x v="0"/>
    <n v="1416"/>
    <x v="1"/>
    <x v="0"/>
    <x v="0"/>
    <x v="3"/>
  </r>
  <r>
    <n v="6400"/>
    <s v="Jonathan"/>
    <s v="2/27/2024"/>
    <x v="193"/>
    <n v="2"/>
    <n v="5"/>
    <s v="27"/>
    <s v="2"/>
    <s v="2024"/>
    <s v="12/14/2024"/>
    <d v="2024-12-14T00:00:00"/>
    <n v="3"/>
    <n v="6"/>
    <s v="14"/>
    <s v="12"/>
    <s v="2024"/>
    <n v="41.571428571428569"/>
    <n v="178"/>
    <n v="4.2817869415807559"/>
    <x v="2"/>
    <x v="2"/>
    <n v="356"/>
    <x v="3"/>
    <x v="1"/>
    <n v="2"/>
    <b v="1"/>
    <n v="776"/>
    <n v="40"/>
    <n v="816"/>
    <x v="3"/>
    <x v="0"/>
    <x v="1"/>
    <n v="56"/>
    <n v="3.4"/>
    <x v="1"/>
    <x v="0"/>
    <n v="3408"/>
    <x v="0"/>
    <x v="4"/>
    <x v="3"/>
    <x v="0"/>
  </r>
  <r>
    <n v="1790"/>
    <s v="Kelly"/>
    <d v="2024-11-03T00:00:00"/>
    <x v="38"/>
    <m/>
    <m/>
    <m/>
    <m/>
    <m/>
    <d v="2024-01-12T00:00:00"/>
    <d v="2024-11-03T00:00:00"/>
    <m/>
    <m/>
    <m/>
    <m/>
    <m/>
    <n v="42.285714285714285"/>
    <n v="181"/>
    <n v="4.2804054054054053"/>
    <x v="2"/>
    <x v="2"/>
    <n v="362"/>
    <x v="6"/>
    <x v="2"/>
    <n v="2"/>
    <b v="0"/>
    <n v="535"/>
    <n v="200"/>
    <n v="735"/>
    <x v="1"/>
    <x v="1"/>
    <x v="0"/>
    <n v="60"/>
    <n v="4.9000000000000004"/>
    <x v="1"/>
    <x v="0"/>
    <n v="55"/>
    <x v="4"/>
    <x v="4"/>
    <x v="0"/>
    <x v="0"/>
  </r>
  <r>
    <n v="6603"/>
    <s v="Amanda"/>
    <s v="1/30/2024"/>
    <x v="157"/>
    <n v="2"/>
    <n v="5"/>
    <s v="30"/>
    <s v="1"/>
    <s v="2024"/>
    <d v="2024-07-12T00:00:00"/>
    <d v="2024-07-12T00:00:00"/>
    <m/>
    <m/>
    <m/>
    <m/>
    <m/>
    <n v="23.428571428571427"/>
    <n v="100"/>
    <n v="4.2682926829268295"/>
    <x v="2"/>
    <x v="2"/>
    <n v="200"/>
    <x v="1"/>
    <x v="3"/>
    <n v="5"/>
    <b v="0"/>
    <n v="65"/>
    <n v="11"/>
    <n v="76"/>
    <x v="5"/>
    <x v="3"/>
    <x v="2"/>
    <n v="30"/>
    <n v="3.2"/>
    <x v="1"/>
    <x v="0"/>
    <n v="959"/>
    <x v="4"/>
    <x v="4"/>
    <x v="0"/>
    <x v="3"/>
  </r>
  <r>
    <n v="3762"/>
    <s v="Michelle"/>
    <s v="12/28/2023"/>
    <x v="194"/>
    <n v="3"/>
    <n v="6"/>
    <s v="28"/>
    <s v="12"/>
    <s v="2023"/>
    <s v="11/30/2024"/>
    <d v="2024-11-30T00:00:00"/>
    <n v="3"/>
    <n v="6"/>
    <s v="30"/>
    <s v="11"/>
    <s v="2024"/>
    <n v="48.285714285714285"/>
    <n v="205.5"/>
    <n v="4.2559171597633139"/>
    <x v="2"/>
    <x v="2"/>
    <n v="411"/>
    <x v="5"/>
    <x v="4"/>
    <n v="6"/>
    <b v="1"/>
    <n v="887"/>
    <n v="37"/>
    <n v="924"/>
    <x v="5"/>
    <x v="2"/>
    <x v="2"/>
    <n v="66"/>
    <n v="3.9"/>
    <x v="1"/>
    <x v="0"/>
    <n v="2098"/>
    <x v="3"/>
    <x v="4"/>
    <x v="2"/>
    <x v="2"/>
  </r>
  <r>
    <n v="6804"/>
    <s v="Benjamin"/>
    <d v="2023-11-02T00:00:00"/>
    <x v="195"/>
    <m/>
    <m/>
    <m/>
    <m/>
    <m/>
    <d v="2024-10-12T00:00:00"/>
    <d v="2024-10-12T00:00:00"/>
    <m/>
    <m/>
    <m/>
    <m/>
    <m/>
    <n v="49.285714285714285"/>
    <n v="209.5"/>
    <n v="4.2507246376811594"/>
    <x v="0"/>
    <x v="0"/>
    <n v="419"/>
    <x v="4"/>
    <x v="2"/>
    <n v="1"/>
    <b v="0"/>
    <n v="591"/>
    <n v="166"/>
    <n v="757"/>
    <x v="5"/>
    <x v="2"/>
    <x v="5"/>
    <n v="26"/>
    <n v="3.5"/>
    <x v="1"/>
    <x v="0"/>
    <n v="3264"/>
    <x v="0"/>
    <x v="1"/>
    <x v="2"/>
    <x v="2"/>
  </r>
  <r>
    <n v="4613"/>
    <s v="Cynthia"/>
    <d v="2023-03-03T00:00:00"/>
    <x v="196"/>
    <m/>
    <m/>
    <m/>
    <m/>
    <m/>
    <d v="2024-04-12T00:00:00"/>
    <d v="2024-04-12T00:00:00"/>
    <m/>
    <m/>
    <m/>
    <m/>
    <m/>
    <n v="58"/>
    <n v="246"/>
    <n v="4.2413793103448274"/>
    <x v="0"/>
    <x v="0"/>
    <n v="492"/>
    <x v="5"/>
    <x v="0"/>
    <n v="2"/>
    <b v="0"/>
    <n v="237"/>
    <n v="55"/>
    <n v="292"/>
    <x v="5"/>
    <x v="3"/>
    <x v="1"/>
    <n v="15"/>
    <n v="4.9000000000000004"/>
    <x v="1"/>
    <x v="0"/>
    <n v="3843"/>
    <x v="0"/>
    <x v="0"/>
    <x v="1"/>
    <x v="2"/>
  </r>
  <r>
    <n v="2321"/>
    <s v="Joseph"/>
    <s v="2/20/2024"/>
    <x v="170"/>
    <n v="2"/>
    <n v="5"/>
    <s v="20"/>
    <s v="2"/>
    <s v="2024"/>
    <s v="12/14/2024"/>
    <d v="2024-12-14T00:00:00"/>
    <n v="3"/>
    <n v="6"/>
    <s v="14"/>
    <s v="12"/>
    <s v="2024"/>
    <n v="42.571428571428569"/>
    <n v="179"/>
    <n v="4.2046979865771812"/>
    <x v="0"/>
    <x v="0"/>
    <n v="358"/>
    <x v="4"/>
    <x v="1"/>
    <n v="1"/>
    <b v="0"/>
    <n v="348"/>
    <n v="49"/>
    <n v="397"/>
    <x v="2"/>
    <x v="1"/>
    <x v="0"/>
    <n v="14"/>
    <n v="4.2"/>
    <x v="0"/>
    <x v="0"/>
    <n v="111"/>
    <x v="4"/>
    <x v="4"/>
    <x v="0"/>
    <x v="1"/>
  </r>
  <r>
    <n v="6569"/>
    <s v="Patrick"/>
    <s v="10/31/2023"/>
    <x v="197"/>
    <n v="3"/>
    <n v="6"/>
    <s v="31"/>
    <s v="10"/>
    <s v="2023"/>
    <s v="11/25/2024"/>
    <d v="2024-11-25T00:00:00"/>
    <n v="3"/>
    <n v="6"/>
    <s v="25"/>
    <s v="11"/>
    <s v="2024"/>
    <n v="55.857142857142854"/>
    <n v="234"/>
    <n v="4.1892583120204607"/>
    <x v="1"/>
    <x v="1"/>
    <n v="468"/>
    <x v="1"/>
    <x v="2"/>
    <n v="3"/>
    <b v="0"/>
    <n v="514"/>
    <n v="46"/>
    <n v="560"/>
    <x v="6"/>
    <x v="1"/>
    <x v="4"/>
    <n v="74"/>
    <n v="3.2"/>
    <x v="0"/>
    <x v="0"/>
    <n v="4456"/>
    <x v="2"/>
    <x v="1"/>
    <x v="0"/>
    <x v="3"/>
  </r>
  <r>
    <n v="6474"/>
    <s v="Christopher"/>
    <s v="10/31/2023"/>
    <x v="197"/>
    <n v="3"/>
    <n v="6"/>
    <s v="31"/>
    <s v="10"/>
    <s v="2023"/>
    <s v="11/19/2024"/>
    <d v="2024-11-19T00:00:00"/>
    <n v="3"/>
    <n v="6"/>
    <s v="19"/>
    <s v="11"/>
    <s v="2024"/>
    <n v="55"/>
    <n v="229.5"/>
    <n v="4.1727272727272728"/>
    <x v="0"/>
    <x v="0"/>
    <n v="459"/>
    <x v="2"/>
    <x v="4"/>
    <n v="5"/>
    <b v="1"/>
    <n v="961"/>
    <n v="173"/>
    <n v="1134"/>
    <x v="4"/>
    <x v="2"/>
    <x v="5"/>
    <n v="92"/>
    <n v="3.7"/>
    <x v="0"/>
    <x v="0"/>
    <n v="2925"/>
    <x v="3"/>
    <x v="2"/>
    <x v="3"/>
    <x v="0"/>
  </r>
  <r>
    <n v="3558"/>
    <s v="Melvin"/>
    <d v="2024-01-01T00:00:00"/>
    <x v="198"/>
    <m/>
    <m/>
    <m/>
    <m/>
    <m/>
    <s v="12/16/2024"/>
    <d v="2024-12-16T00:00:00"/>
    <n v="3"/>
    <n v="6"/>
    <s v="16"/>
    <s v="12"/>
    <s v="2024"/>
    <n v="50"/>
    <n v="208.5"/>
    <n v="4.17"/>
    <x v="0"/>
    <x v="0"/>
    <n v="417"/>
    <x v="6"/>
    <x v="4"/>
    <n v="4"/>
    <b v="0"/>
    <n v="179"/>
    <n v="29"/>
    <n v="208"/>
    <x v="6"/>
    <x v="0"/>
    <x v="1"/>
    <n v="84"/>
    <n v="4.5"/>
    <x v="0"/>
    <x v="0"/>
    <n v="1252"/>
    <x v="1"/>
    <x v="2"/>
    <x v="0"/>
    <x v="0"/>
  </r>
  <r>
    <n v="3131"/>
    <s v="James"/>
    <d v="2023-11-06T00:00:00"/>
    <x v="110"/>
    <m/>
    <m/>
    <m/>
    <m/>
    <m/>
    <s v="11/21/2024"/>
    <d v="2024-11-21T00:00:00"/>
    <n v="3"/>
    <n v="6"/>
    <s v="21"/>
    <s v="11"/>
    <s v="2024"/>
    <n v="47.857142857142854"/>
    <n v="199.5"/>
    <n v="4.1686567164179111"/>
    <x v="0"/>
    <x v="0"/>
    <n v="399"/>
    <x v="6"/>
    <x v="1"/>
    <n v="5"/>
    <b v="0"/>
    <n v="541"/>
    <n v="158"/>
    <n v="699"/>
    <x v="4"/>
    <x v="1"/>
    <x v="2"/>
    <n v="4"/>
    <n v="4.9000000000000004"/>
    <x v="1"/>
    <x v="0"/>
    <n v="948"/>
    <x v="4"/>
    <x v="0"/>
    <x v="2"/>
    <x v="1"/>
  </r>
  <r>
    <n v="5031"/>
    <s v="Bethany"/>
    <d v="2023-04-08T00:00:00"/>
    <x v="27"/>
    <m/>
    <m/>
    <m/>
    <m/>
    <m/>
    <s v="11/27/2024"/>
    <d v="2024-11-27T00:00:00"/>
    <n v="3"/>
    <n v="6"/>
    <s v="27"/>
    <s v="11"/>
    <s v="2024"/>
    <n v="47.428571428571431"/>
    <n v="197"/>
    <n v="4.153614457831325"/>
    <x v="1"/>
    <x v="1"/>
    <n v="394"/>
    <x v="5"/>
    <x v="2"/>
    <n v="6"/>
    <b v="1"/>
    <n v="60"/>
    <n v="159"/>
    <n v="219"/>
    <x v="4"/>
    <x v="2"/>
    <x v="5"/>
    <n v="51"/>
    <n v="3"/>
    <x v="1"/>
    <x v="0"/>
    <n v="3197"/>
    <x v="0"/>
    <x v="0"/>
    <x v="2"/>
    <x v="2"/>
  </r>
  <r>
    <n v="9936"/>
    <s v="Elizabeth"/>
    <d v="2023-11-05T00:00:00"/>
    <x v="50"/>
    <m/>
    <m/>
    <m/>
    <m/>
    <m/>
    <s v="12/17/2024"/>
    <d v="2024-12-17T00:00:00"/>
    <n v="3"/>
    <n v="6"/>
    <s v="17"/>
    <s v="12"/>
    <s v="2024"/>
    <n v="58.285714285714285"/>
    <n v="242"/>
    <n v="4.1519607843137258"/>
    <x v="1"/>
    <x v="1"/>
    <n v="484"/>
    <x v="5"/>
    <x v="0"/>
    <n v="6"/>
    <b v="1"/>
    <n v="570"/>
    <n v="18"/>
    <n v="588"/>
    <x v="1"/>
    <x v="0"/>
    <x v="0"/>
    <n v="5"/>
    <n v="4.5999999999999996"/>
    <x v="1"/>
    <x v="0"/>
    <n v="1821"/>
    <x v="1"/>
    <x v="3"/>
    <x v="1"/>
    <x v="2"/>
  </r>
  <r>
    <n v="7152"/>
    <s v="James"/>
    <d v="2023-05-02T00:00:00"/>
    <x v="199"/>
    <m/>
    <m/>
    <m/>
    <m/>
    <m/>
    <d v="2024-04-12T00:00:00"/>
    <d v="2024-04-12T00:00:00"/>
    <m/>
    <m/>
    <m/>
    <m/>
    <m/>
    <n v="20"/>
    <n v="83"/>
    <n v="4.1500000000000004"/>
    <x v="2"/>
    <x v="2"/>
    <n v="166"/>
    <x v="5"/>
    <x v="4"/>
    <n v="3"/>
    <b v="0"/>
    <n v="367"/>
    <n v="198"/>
    <n v="565"/>
    <x v="0"/>
    <x v="1"/>
    <x v="0"/>
    <n v="11"/>
    <n v="4.5999999999999996"/>
    <x v="1"/>
    <x v="0"/>
    <n v="3751"/>
    <x v="0"/>
    <x v="3"/>
    <x v="1"/>
    <x v="3"/>
  </r>
  <r>
    <n v="8673"/>
    <s v="Derrick"/>
    <s v="12/29/2023"/>
    <x v="123"/>
    <n v="3"/>
    <n v="6"/>
    <s v="29"/>
    <s v="12"/>
    <s v="2023"/>
    <d v="2024-11-12T00:00:00"/>
    <d v="2024-11-12T00:00:00"/>
    <m/>
    <m/>
    <m/>
    <m/>
    <m/>
    <n v="45.571428571428569"/>
    <n v="189"/>
    <n v="4.1473354231974922"/>
    <x v="1"/>
    <x v="1"/>
    <n v="378"/>
    <x v="5"/>
    <x v="2"/>
    <n v="3"/>
    <b v="0"/>
    <n v="155"/>
    <n v="69"/>
    <n v="224"/>
    <x v="4"/>
    <x v="1"/>
    <x v="3"/>
    <n v="11"/>
    <n v="3.3"/>
    <x v="0"/>
    <x v="0"/>
    <n v="353"/>
    <x v="4"/>
    <x v="2"/>
    <x v="0"/>
    <x v="3"/>
  </r>
  <r>
    <n v="3858"/>
    <s v="David"/>
    <s v="6/30/2023"/>
    <x v="168"/>
    <n v="2"/>
    <n v="5"/>
    <s v="30"/>
    <s v="6"/>
    <s v="2023"/>
    <d v="2024-05-12T00:00:00"/>
    <d v="2024-05-12T00:00:00"/>
    <m/>
    <m/>
    <m/>
    <m/>
    <m/>
    <n v="45.285714285714285"/>
    <n v="187.5"/>
    <n v="4.1403785488958995"/>
    <x v="0"/>
    <x v="0"/>
    <n v="375"/>
    <x v="1"/>
    <x v="1"/>
    <n v="6"/>
    <b v="0"/>
    <n v="416"/>
    <n v="79"/>
    <n v="495"/>
    <x v="2"/>
    <x v="2"/>
    <x v="0"/>
    <n v="33"/>
    <n v="3.2"/>
    <x v="1"/>
    <x v="0"/>
    <n v="2536"/>
    <x v="3"/>
    <x v="4"/>
    <x v="1"/>
    <x v="3"/>
  </r>
  <r>
    <n v="9417"/>
    <s v="Joshua"/>
    <s v="10/15/2024"/>
    <x v="39"/>
    <n v="3"/>
    <n v="6"/>
    <s v="15"/>
    <s v="10"/>
    <s v="2024"/>
    <s v="11/28/2024"/>
    <d v="2024-11-28T00:00:00"/>
    <n v="3"/>
    <n v="6"/>
    <s v="28"/>
    <s v="11"/>
    <s v="2024"/>
    <n v="6.2857142857142856"/>
    <n v="26"/>
    <n v="4.1363636363636367"/>
    <x v="2"/>
    <x v="2"/>
    <n v="52"/>
    <x v="5"/>
    <x v="3"/>
    <n v="4"/>
    <b v="0"/>
    <n v="377"/>
    <n v="135"/>
    <n v="512"/>
    <x v="4"/>
    <x v="0"/>
    <x v="3"/>
    <n v="90"/>
    <n v="4.0999999999999996"/>
    <x v="1"/>
    <x v="0"/>
    <n v="1972"/>
    <x v="1"/>
    <x v="3"/>
    <x v="0"/>
    <x v="3"/>
  </r>
  <r>
    <n v="5499"/>
    <s v="Rachel"/>
    <s v="6/24/2023"/>
    <x v="200"/>
    <n v="2"/>
    <n v="5"/>
    <s v="24"/>
    <s v="6"/>
    <s v="2023"/>
    <d v="2024-02-12T00:00:00"/>
    <d v="2024-02-12T00:00:00"/>
    <m/>
    <m/>
    <m/>
    <m/>
    <m/>
    <n v="33.285714285714285"/>
    <n v="137"/>
    <n v="4.1158798283261806"/>
    <x v="0"/>
    <x v="0"/>
    <n v="274"/>
    <x v="3"/>
    <x v="2"/>
    <n v="1"/>
    <b v="1"/>
    <n v="155"/>
    <n v="94"/>
    <n v="249"/>
    <x v="4"/>
    <x v="1"/>
    <x v="5"/>
    <n v="96"/>
    <n v="3.5"/>
    <x v="0"/>
    <x v="0"/>
    <n v="1638"/>
    <x v="1"/>
    <x v="3"/>
    <x v="0"/>
    <x v="1"/>
  </r>
  <r>
    <n v="3724"/>
    <s v="Brittany"/>
    <s v="6/28/2024"/>
    <x v="32"/>
    <n v="2"/>
    <n v="5"/>
    <s v="28"/>
    <s v="6"/>
    <s v="2024"/>
    <d v="2024-02-12T00:00:00"/>
    <d v="2024-06-28T00:00:00"/>
    <m/>
    <m/>
    <m/>
    <m/>
    <m/>
    <n v="19.571428571428573"/>
    <n v="80.5"/>
    <n v="4.1131386861313866"/>
    <x v="1"/>
    <x v="1"/>
    <n v="161"/>
    <x v="1"/>
    <x v="1"/>
    <n v="5"/>
    <b v="0"/>
    <n v="698"/>
    <n v="77"/>
    <n v="775"/>
    <x v="6"/>
    <x v="2"/>
    <x v="3"/>
    <n v="32"/>
    <n v="3.7"/>
    <x v="0"/>
    <x v="0"/>
    <n v="3445"/>
    <x v="0"/>
    <x v="4"/>
    <x v="1"/>
    <x v="0"/>
  </r>
  <r>
    <n v="1081"/>
    <s v="Vincent"/>
    <s v="7/28/2024"/>
    <x v="98"/>
    <n v="2"/>
    <n v="5"/>
    <s v="28"/>
    <s v="7"/>
    <s v="2024"/>
    <s v="11/29/2024"/>
    <d v="2024-11-29T00:00:00"/>
    <n v="3"/>
    <n v="6"/>
    <s v="29"/>
    <s v="11"/>
    <s v="2024"/>
    <n v="17.714285714285715"/>
    <n v="72"/>
    <n v="4.064516129032258"/>
    <x v="0"/>
    <x v="0"/>
    <n v="144"/>
    <x v="4"/>
    <x v="1"/>
    <n v="4"/>
    <b v="0"/>
    <n v="501"/>
    <n v="64"/>
    <n v="565"/>
    <x v="6"/>
    <x v="1"/>
    <x v="4"/>
    <n v="98"/>
    <n v="3.3"/>
    <x v="0"/>
    <x v="0"/>
    <n v="1544"/>
    <x v="1"/>
    <x v="2"/>
    <x v="1"/>
    <x v="2"/>
  </r>
  <r>
    <n v="2086"/>
    <s v="Amanda"/>
    <d v="2023-12-05T00:00:00"/>
    <x v="201"/>
    <m/>
    <m/>
    <m/>
    <m/>
    <m/>
    <s v="11/19/2024"/>
    <d v="2024-11-19T00:00:00"/>
    <n v="3"/>
    <n v="6"/>
    <s v="19"/>
    <s v="11"/>
    <s v="2024"/>
    <n v="52.428571428571431"/>
    <n v="213"/>
    <n v="4.0626702997275199"/>
    <x v="1"/>
    <x v="1"/>
    <n v="426"/>
    <x v="4"/>
    <x v="3"/>
    <n v="1"/>
    <b v="0"/>
    <n v="606"/>
    <n v="135"/>
    <n v="741"/>
    <x v="3"/>
    <x v="2"/>
    <x v="5"/>
    <n v="50"/>
    <n v="3.8"/>
    <x v="1"/>
    <x v="0"/>
    <n v="1982"/>
    <x v="1"/>
    <x v="1"/>
    <x v="1"/>
    <x v="0"/>
  </r>
  <r>
    <n v="4129"/>
    <s v="Erin"/>
    <s v="12/31/2023"/>
    <x v="27"/>
    <n v="3"/>
    <n v="6"/>
    <s v="31"/>
    <s v="12"/>
    <s v="2023"/>
    <s v="11/25/2024"/>
    <d v="2024-11-25T00:00:00"/>
    <n v="3"/>
    <n v="6"/>
    <s v="25"/>
    <s v="11"/>
    <s v="2024"/>
    <n v="47.142857142857146"/>
    <n v="191.5"/>
    <n v="4.0621212121212116"/>
    <x v="2"/>
    <x v="2"/>
    <n v="383"/>
    <x v="3"/>
    <x v="4"/>
    <n v="4"/>
    <b v="1"/>
    <n v="711"/>
    <n v="147"/>
    <n v="858"/>
    <x v="2"/>
    <x v="2"/>
    <x v="1"/>
    <n v="68"/>
    <n v="3.9"/>
    <x v="1"/>
    <x v="0"/>
    <n v="2083"/>
    <x v="3"/>
    <x v="3"/>
    <x v="0"/>
    <x v="3"/>
  </r>
  <r>
    <n v="7544"/>
    <s v="Denise"/>
    <d v="2023-01-09T00:00:00"/>
    <x v="91"/>
    <m/>
    <m/>
    <m/>
    <m/>
    <m/>
    <s v="11/25/2024"/>
    <d v="2024-11-25T00:00:00"/>
    <n v="3"/>
    <n v="6"/>
    <s v="25"/>
    <s v="11"/>
    <s v="2024"/>
    <n v="18.714285714285715"/>
    <n v="76"/>
    <n v="4.0610687022900764"/>
    <x v="0"/>
    <x v="0"/>
    <n v="152"/>
    <x v="3"/>
    <x v="0"/>
    <n v="3"/>
    <b v="0"/>
    <n v="341"/>
    <n v="193"/>
    <n v="534"/>
    <x v="4"/>
    <x v="0"/>
    <x v="1"/>
    <n v="95"/>
    <n v="3.7"/>
    <x v="0"/>
    <x v="0"/>
    <n v="4361"/>
    <x v="2"/>
    <x v="0"/>
    <x v="2"/>
    <x v="0"/>
  </r>
  <r>
    <n v="8321"/>
    <s v="Carol"/>
    <s v="9/22/2023"/>
    <x v="202"/>
    <n v="2"/>
    <n v="5"/>
    <s v="22"/>
    <s v="9"/>
    <s v="2023"/>
    <s v="11/23/2024"/>
    <d v="2024-11-23T00:00:00"/>
    <n v="3"/>
    <n v="6"/>
    <s v="23"/>
    <s v="11"/>
    <s v="2024"/>
    <n v="61.142857142857146"/>
    <n v="248"/>
    <n v="4.05607476635514"/>
    <x v="2"/>
    <x v="2"/>
    <n v="496"/>
    <x v="1"/>
    <x v="1"/>
    <n v="1"/>
    <b v="1"/>
    <n v="431"/>
    <n v="41"/>
    <n v="472"/>
    <x v="0"/>
    <x v="0"/>
    <x v="4"/>
    <n v="91"/>
    <n v="4"/>
    <x v="1"/>
    <x v="0"/>
    <n v="1394"/>
    <x v="1"/>
    <x v="3"/>
    <x v="4"/>
    <x v="3"/>
  </r>
  <r>
    <n v="8581"/>
    <s v="Jose"/>
    <s v="12/16/2023"/>
    <x v="203"/>
    <n v="3"/>
    <n v="6"/>
    <s v="16"/>
    <s v="12"/>
    <s v="2023"/>
    <s v="11/20/2024"/>
    <d v="2024-11-20T00:00:00"/>
    <n v="3"/>
    <n v="6"/>
    <s v="20"/>
    <s v="11"/>
    <s v="2024"/>
    <n v="48.571428571428569"/>
    <n v="195"/>
    <n v="4.0147058823529411"/>
    <x v="2"/>
    <x v="2"/>
    <n v="390"/>
    <x v="1"/>
    <x v="4"/>
    <n v="1"/>
    <b v="1"/>
    <n v="889"/>
    <n v="145"/>
    <n v="1034"/>
    <x v="3"/>
    <x v="2"/>
    <x v="0"/>
    <n v="60"/>
    <n v="4.5"/>
    <x v="1"/>
    <x v="0"/>
    <n v="3027"/>
    <x v="0"/>
    <x v="1"/>
    <x v="2"/>
    <x v="3"/>
  </r>
  <r>
    <n v="8015"/>
    <s v="Laurie"/>
    <s v="10/28/2023"/>
    <x v="204"/>
    <n v="3"/>
    <n v="6"/>
    <s v="28"/>
    <s v="10"/>
    <s v="2023"/>
    <s v="12/18/2024"/>
    <d v="2024-12-18T00:00:00"/>
    <n v="3"/>
    <n v="6"/>
    <s v="18"/>
    <s v="12"/>
    <s v="2024"/>
    <n v="59.571428571428569"/>
    <n v="239"/>
    <n v="4.0119904076738608"/>
    <x v="1"/>
    <x v="1"/>
    <n v="478"/>
    <x v="5"/>
    <x v="2"/>
    <n v="2"/>
    <b v="1"/>
    <n v="214"/>
    <n v="191"/>
    <n v="405"/>
    <x v="4"/>
    <x v="1"/>
    <x v="3"/>
    <n v="44"/>
    <n v="3.6"/>
    <x v="0"/>
    <x v="0"/>
    <n v="3325"/>
    <x v="0"/>
    <x v="1"/>
    <x v="0"/>
    <x v="1"/>
  </r>
  <r>
    <n v="9308"/>
    <s v="Jennifer"/>
    <s v="9/30/2024"/>
    <x v="57"/>
    <n v="2"/>
    <n v="5"/>
    <s v="30"/>
    <s v="9"/>
    <s v="2024"/>
    <s v="11/25/2024"/>
    <d v="2024-11-25T00:00:00"/>
    <n v="3"/>
    <n v="6"/>
    <s v="25"/>
    <s v="11"/>
    <s v="2024"/>
    <n v="8"/>
    <n v="32"/>
    <n v="4"/>
    <x v="2"/>
    <x v="2"/>
    <n v="64"/>
    <x v="2"/>
    <x v="2"/>
    <n v="3"/>
    <b v="1"/>
    <n v="221"/>
    <n v="4"/>
    <n v="225"/>
    <x v="3"/>
    <x v="2"/>
    <x v="1"/>
    <n v="88"/>
    <n v="3.7"/>
    <x v="1"/>
    <x v="0"/>
    <n v="48"/>
    <x v="4"/>
    <x v="3"/>
    <x v="3"/>
    <x v="3"/>
  </r>
  <r>
    <n v="6020"/>
    <s v="Melvin"/>
    <s v="7/25/2024"/>
    <x v="205"/>
    <n v="2"/>
    <n v="5"/>
    <s v="25"/>
    <s v="7"/>
    <s v="2024"/>
    <s v="11/21/2024"/>
    <d v="2024-11-21T00:00:00"/>
    <n v="3"/>
    <n v="6"/>
    <s v="21"/>
    <s v="11"/>
    <s v="2024"/>
    <n v="17"/>
    <n v="68"/>
    <n v="4"/>
    <x v="2"/>
    <x v="2"/>
    <n v="136"/>
    <x v="3"/>
    <x v="4"/>
    <n v="2"/>
    <b v="1"/>
    <n v="821"/>
    <n v="174"/>
    <n v="995"/>
    <x v="2"/>
    <x v="0"/>
    <x v="5"/>
    <n v="92"/>
    <n v="3.6"/>
    <x v="1"/>
    <x v="0"/>
    <n v="868"/>
    <x v="4"/>
    <x v="1"/>
    <x v="3"/>
    <x v="1"/>
  </r>
  <r>
    <n v="3496"/>
    <s v="Gregory"/>
    <s v="11/24/2023"/>
    <x v="199"/>
    <n v="3"/>
    <n v="6"/>
    <s v="24"/>
    <s v="11"/>
    <s v="2023"/>
    <d v="2024-11-12T00:00:00"/>
    <d v="2024-11-12T00:00:00"/>
    <m/>
    <m/>
    <m/>
    <m/>
    <m/>
    <n v="50.571428571428569"/>
    <n v="202"/>
    <n v="3.9943502824858759"/>
    <x v="2"/>
    <x v="2"/>
    <n v="404"/>
    <x v="4"/>
    <x v="3"/>
    <n v="6"/>
    <b v="0"/>
    <n v="906"/>
    <n v="43"/>
    <n v="949"/>
    <x v="0"/>
    <x v="2"/>
    <x v="5"/>
    <n v="59"/>
    <n v="4.9000000000000004"/>
    <x v="1"/>
    <x v="0"/>
    <n v="2676"/>
    <x v="3"/>
    <x v="3"/>
    <x v="2"/>
    <x v="2"/>
  </r>
  <r>
    <n v="7927"/>
    <s v="Erika"/>
    <d v="2023-11-01T00:00:00"/>
    <x v="206"/>
    <m/>
    <m/>
    <m/>
    <m/>
    <m/>
    <s v="11/20/2024"/>
    <d v="2024-11-20T00:00:00"/>
    <n v="3"/>
    <n v="6"/>
    <s v="20"/>
    <s v="11"/>
    <s v="2024"/>
    <n v="55"/>
    <n v="219"/>
    <n v="3.9818181818181819"/>
    <x v="1"/>
    <x v="1"/>
    <n v="438"/>
    <x v="2"/>
    <x v="3"/>
    <n v="3"/>
    <b v="0"/>
    <n v="970"/>
    <n v="59"/>
    <n v="1029"/>
    <x v="1"/>
    <x v="0"/>
    <x v="3"/>
    <n v="78"/>
    <n v="4.5999999999999996"/>
    <x v="1"/>
    <x v="0"/>
    <n v="4426"/>
    <x v="2"/>
    <x v="1"/>
    <x v="3"/>
    <x v="1"/>
  </r>
  <r>
    <n v="5045"/>
    <s v="Ashley"/>
    <s v="8/25/2024"/>
    <x v="33"/>
    <n v="2"/>
    <n v="5"/>
    <s v="25"/>
    <s v="8"/>
    <s v="2024"/>
    <s v="11/21/2024"/>
    <d v="2024-11-21T00:00:00"/>
    <n v="3"/>
    <n v="6"/>
    <s v="21"/>
    <s v="11"/>
    <s v="2024"/>
    <n v="12.571428571428571"/>
    <n v="50"/>
    <n v="3.9772727272727275"/>
    <x v="2"/>
    <x v="2"/>
    <n v="100"/>
    <x v="0"/>
    <x v="3"/>
    <n v="1"/>
    <b v="1"/>
    <n v="983"/>
    <n v="191"/>
    <n v="1174"/>
    <x v="2"/>
    <x v="2"/>
    <x v="1"/>
    <n v="53"/>
    <n v="4.5"/>
    <x v="0"/>
    <x v="0"/>
    <n v="2575"/>
    <x v="3"/>
    <x v="2"/>
    <x v="1"/>
    <x v="1"/>
  </r>
  <r>
    <n v="7829"/>
    <s v="Brandon"/>
    <s v="10/18/2023"/>
    <x v="207"/>
    <n v="3"/>
    <n v="6"/>
    <s v="18"/>
    <s v="10"/>
    <s v="2023"/>
    <s v="12/18/2024"/>
    <d v="2024-12-18T00:00:00"/>
    <n v="3"/>
    <n v="6"/>
    <s v="18"/>
    <s v="12"/>
    <s v="2024"/>
    <n v="61"/>
    <n v="241"/>
    <n v="3.9508196721311477"/>
    <x v="1"/>
    <x v="1"/>
    <n v="482"/>
    <x v="0"/>
    <x v="0"/>
    <n v="4"/>
    <b v="1"/>
    <n v="770"/>
    <n v="129"/>
    <n v="899"/>
    <x v="6"/>
    <x v="2"/>
    <x v="1"/>
    <n v="0"/>
    <n v="3.7"/>
    <x v="1"/>
    <x v="0"/>
    <n v="3247"/>
    <x v="0"/>
    <x v="3"/>
    <x v="1"/>
    <x v="0"/>
  </r>
  <r>
    <n v="2820"/>
    <s v="Mark"/>
    <s v="7/15/2023"/>
    <x v="208"/>
    <n v="2"/>
    <n v="5"/>
    <s v="15"/>
    <s v="7"/>
    <s v="2023"/>
    <d v="2024-01-12T00:00:00"/>
    <d v="2024-01-12T00:00:00"/>
    <m/>
    <m/>
    <m/>
    <m/>
    <m/>
    <n v="25.857142857142858"/>
    <n v="101"/>
    <n v="3.9060773480662982"/>
    <x v="1"/>
    <x v="1"/>
    <n v="202"/>
    <x v="4"/>
    <x v="0"/>
    <n v="5"/>
    <b v="1"/>
    <n v="109"/>
    <n v="41"/>
    <n v="150"/>
    <x v="3"/>
    <x v="3"/>
    <x v="3"/>
    <n v="42"/>
    <n v="4.5999999999999996"/>
    <x v="0"/>
    <x v="0"/>
    <n v="3607"/>
    <x v="0"/>
    <x v="3"/>
    <x v="0"/>
    <x v="0"/>
  </r>
  <r>
    <n v="7739"/>
    <s v="Ryan"/>
    <d v="2023-12-03T00:00:00"/>
    <x v="209"/>
    <m/>
    <m/>
    <m/>
    <m/>
    <m/>
    <d v="2024-11-12T00:00:00"/>
    <d v="2024-11-12T00:00:00"/>
    <m/>
    <m/>
    <m/>
    <m/>
    <m/>
    <n v="49.285714285714285"/>
    <n v="192"/>
    <n v="3.8956521739130436"/>
    <x v="1"/>
    <x v="1"/>
    <n v="384"/>
    <x v="6"/>
    <x v="3"/>
    <n v="3"/>
    <b v="1"/>
    <n v="188"/>
    <n v="140"/>
    <n v="328"/>
    <x v="2"/>
    <x v="3"/>
    <x v="2"/>
    <n v="78"/>
    <n v="3.9"/>
    <x v="0"/>
    <x v="0"/>
    <n v="2341"/>
    <x v="3"/>
    <x v="0"/>
    <x v="0"/>
    <x v="0"/>
  </r>
  <r>
    <n v="1947"/>
    <s v="Ann"/>
    <d v="2024-01-09T00:00:00"/>
    <x v="210"/>
    <m/>
    <m/>
    <m/>
    <m/>
    <m/>
    <s v="11/24/2024"/>
    <d v="2024-11-24T00:00:00"/>
    <n v="3"/>
    <n v="6"/>
    <s v="24"/>
    <s v="11"/>
    <s v="2024"/>
    <n v="60.285714285714285"/>
    <n v="234.5"/>
    <n v="3.8898104265402846"/>
    <x v="2"/>
    <x v="2"/>
    <n v="469"/>
    <x v="5"/>
    <x v="3"/>
    <n v="6"/>
    <b v="1"/>
    <n v="866"/>
    <n v="120"/>
    <n v="986"/>
    <x v="6"/>
    <x v="0"/>
    <x v="4"/>
    <n v="92"/>
    <n v="3.6"/>
    <x v="1"/>
    <x v="0"/>
    <n v="1764"/>
    <x v="1"/>
    <x v="1"/>
    <x v="0"/>
    <x v="0"/>
  </r>
  <r>
    <n v="4709"/>
    <s v="Gary"/>
    <s v="9/22/2023"/>
    <x v="202"/>
    <n v="2"/>
    <n v="5"/>
    <s v="22"/>
    <s v="9"/>
    <s v="2023"/>
    <s v="11/24/2024"/>
    <d v="2024-11-24T00:00:00"/>
    <n v="3"/>
    <n v="6"/>
    <s v="24"/>
    <s v="11"/>
    <s v="2024"/>
    <n v="61.285714285714285"/>
    <n v="237"/>
    <n v="3.8671328671328671"/>
    <x v="2"/>
    <x v="2"/>
    <n v="474"/>
    <x v="0"/>
    <x v="4"/>
    <n v="1"/>
    <b v="0"/>
    <n v="487"/>
    <n v="107"/>
    <n v="594"/>
    <x v="5"/>
    <x v="1"/>
    <x v="5"/>
    <n v="66"/>
    <n v="4"/>
    <x v="0"/>
    <x v="0"/>
    <n v="4438"/>
    <x v="2"/>
    <x v="0"/>
    <x v="2"/>
    <x v="1"/>
  </r>
  <r>
    <n v="6546"/>
    <s v="Shannon"/>
    <s v="12/26/2023"/>
    <x v="192"/>
    <n v="3"/>
    <n v="6"/>
    <s v="26"/>
    <s v="12"/>
    <s v="2023"/>
    <d v="2024-08-12T00:00:00"/>
    <d v="2024-08-12T00:00:00"/>
    <m/>
    <m/>
    <m/>
    <m/>
    <m/>
    <n v="32.857142857142854"/>
    <n v="126.5"/>
    <n v="3.8500000000000005"/>
    <x v="0"/>
    <x v="0"/>
    <n v="253"/>
    <x v="6"/>
    <x v="0"/>
    <n v="2"/>
    <b v="1"/>
    <n v="653"/>
    <n v="53"/>
    <n v="706"/>
    <x v="3"/>
    <x v="2"/>
    <x v="0"/>
    <n v="43"/>
    <n v="4.0999999999999996"/>
    <x v="1"/>
    <x v="0"/>
    <n v="2969"/>
    <x v="3"/>
    <x v="0"/>
    <x v="3"/>
    <x v="3"/>
  </r>
  <r>
    <n v="6025"/>
    <s v="Andrew"/>
    <s v="12/15/2023"/>
    <x v="211"/>
    <n v="3"/>
    <n v="6"/>
    <s v="15"/>
    <s v="12"/>
    <s v="2023"/>
    <s v="11/25/2024"/>
    <d v="2024-11-25T00:00:00"/>
    <n v="3"/>
    <n v="6"/>
    <s v="25"/>
    <s v="11"/>
    <s v="2024"/>
    <n v="49.428571428571431"/>
    <n v="190"/>
    <n v="3.84393063583815"/>
    <x v="0"/>
    <x v="0"/>
    <n v="380"/>
    <x v="3"/>
    <x v="4"/>
    <n v="5"/>
    <b v="1"/>
    <n v="112"/>
    <n v="149"/>
    <n v="261"/>
    <x v="5"/>
    <x v="3"/>
    <x v="1"/>
    <n v="74"/>
    <n v="3.4"/>
    <x v="1"/>
    <x v="0"/>
    <n v="1910"/>
    <x v="1"/>
    <x v="4"/>
    <x v="3"/>
    <x v="0"/>
  </r>
  <r>
    <n v="5806"/>
    <s v="Marisa"/>
    <d v="2024-01-08T00:00:00"/>
    <x v="212"/>
    <m/>
    <m/>
    <m/>
    <m/>
    <m/>
    <s v="12/15/2024"/>
    <d v="2024-12-15T00:00:00"/>
    <n v="3"/>
    <n v="6"/>
    <s v="15"/>
    <s v="12"/>
    <s v="2024"/>
    <n v="64.428571428571431"/>
    <n v="247.5"/>
    <n v="3.8414634146341462"/>
    <x v="1"/>
    <x v="1"/>
    <n v="495"/>
    <x v="4"/>
    <x v="4"/>
    <n v="6"/>
    <b v="0"/>
    <n v="522"/>
    <n v="32"/>
    <n v="554"/>
    <x v="5"/>
    <x v="3"/>
    <x v="2"/>
    <n v="41"/>
    <n v="3.9"/>
    <x v="1"/>
    <x v="0"/>
    <n v="3714"/>
    <x v="0"/>
    <x v="4"/>
    <x v="2"/>
    <x v="1"/>
  </r>
  <r>
    <n v="3102"/>
    <s v="Carolyn"/>
    <d v="2024-03-09T00:00:00"/>
    <x v="213"/>
    <m/>
    <m/>
    <m/>
    <m/>
    <m/>
    <s v="11/27/2024"/>
    <d v="2024-11-27T00:00:00"/>
    <n v="3"/>
    <n v="6"/>
    <s v="27"/>
    <s v="11"/>
    <s v="2024"/>
    <n v="37.571428571428569"/>
    <n v="143.5"/>
    <n v="3.8193916349809887"/>
    <x v="1"/>
    <x v="1"/>
    <n v="287"/>
    <x v="4"/>
    <x v="0"/>
    <n v="2"/>
    <b v="0"/>
    <n v="670"/>
    <n v="147"/>
    <n v="817"/>
    <x v="3"/>
    <x v="1"/>
    <x v="0"/>
    <n v="42"/>
    <n v="4.3"/>
    <x v="1"/>
    <x v="0"/>
    <n v="4672"/>
    <x v="2"/>
    <x v="4"/>
    <x v="3"/>
    <x v="0"/>
  </r>
  <r>
    <n v="1697"/>
    <s v="Tiffany"/>
    <s v="9/21/2023"/>
    <x v="212"/>
    <n v="2"/>
    <n v="5"/>
    <s v="21"/>
    <s v="9"/>
    <s v="2023"/>
    <s v="11/27/2024"/>
    <d v="2024-11-27T00:00:00"/>
    <n v="3"/>
    <n v="6"/>
    <s v="27"/>
    <s v="11"/>
    <s v="2024"/>
    <n v="61.857142857142854"/>
    <n v="236"/>
    <n v="3.8152424942263283"/>
    <x v="1"/>
    <x v="1"/>
    <n v="472"/>
    <x v="5"/>
    <x v="4"/>
    <n v="2"/>
    <b v="1"/>
    <n v="76"/>
    <n v="157"/>
    <n v="233"/>
    <x v="3"/>
    <x v="1"/>
    <x v="2"/>
    <n v="6"/>
    <n v="3.1"/>
    <x v="1"/>
    <x v="0"/>
    <n v="1351"/>
    <x v="1"/>
    <x v="2"/>
    <x v="1"/>
    <x v="0"/>
  </r>
  <r>
    <n v="2154"/>
    <s v="Cassie"/>
    <d v="2023-11-12T00:00:00"/>
    <x v="214"/>
    <m/>
    <m/>
    <m/>
    <m/>
    <m/>
    <d v="2024-05-12T00:00:00"/>
    <d v="2024-05-12T00:00:00"/>
    <m/>
    <m/>
    <m/>
    <m/>
    <m/>
    <n v="59.571428571428569"/>
    <n v="227"/>
    <n v="3.8105515587529979"/>
    <x v="1"/>
    <x v="1"/>
    <n v="454"/>
    <x v="4"/>
    <x v="4"/>
    <n v="1"/>
    <b v="1"/>
    <n v="722"/>
    <n v="98"/>
    <n v="820"/>
    <x v="4"/>
    <x v="0"/>
    <x v="1"/>
    <n v="36"/>
    <n v="3.4"/>
    <x v="0"/>
    <x v="0"/>
    <n v="4651"/>
    <x v="2"/>
    <x v="1"/>
    <x v="4"/>
    <x v="2"/>
  </r>
  <r>
    <n v="4392"/>
    <s v="Craig"/>
    <s v="2/19/2023"/>
    <x v="215"/>
    <n v="2"/>
    <n v="5"/>
    <s v="19"/>
    <s v="2"/>
    <s v="2023"/>
    <d v="2024-05-12T00:00:00"/>
    <d v="2024-05-12T00:00:00"/>
    <m/>
    <m/>
    <m/>
    <m/>
    <m/>
    <n v="64"/>
    <n v="243"/>
    <n v="3.796875"/>
    <x v="2"/>
    <x v="2"/>
    <n v="486"/>
    <x v="6"/>
    <x v="2"/>
    <n v="6"/>
    <b v="0"/>
    <n v="887"/>
    <n v="128"/>
    <n v="1015"/>
    <x v="3"/>
    <x v="0"/>
    <x v="5"/>
    <n v="59"/>
    <n v="4.4000000000000004"/>
    <x v="0"/>
    <x v="0"/>
    <n v="1238"/>
    <x v="1"/>
    <x v="1"/>
    <x v="3"/>
    <x v="2"/>
  </r>
  <r>
    <n v="9820"/>
    <s v="James"/>
    <s v="10/21/2024"/>
    <x v="29"/>
    <n v="3"/>
    <n v="6"/>
    <s v="21"/>
    <s v="10"/>
    <s v="2024"/>
    <s v="11/27/2024"/>
    <d v="2024-11-27T00:00:00"/>
    <n v="3"/>
    <n v="6"/>
    <s v="27"/>
    <s v="11"/>
    <s v="2024"/>
    <n v="5.2857142857142856"/>
    <n v="20"/>
    <n v="3.7837837837837838"/>
    <x v="1"/>
    <x v="1"/>
    <n v="40"/>
    <x v="2"/>
    <x v="2"/>
    <n v="1"/>
    <b v="1"/>
    <n v="92"/>
    <n v="184"/>
    <n v="276"/>
    <x v="4"/>
    <x v="0"/>
    <x v="1"/>
    <n v="66"/>
    <n v="4.0999999999999996"/>
    <x v="1"/>
    <x v="0"/>
    <n v="4377"/>
    <x v="2"/>
    <x v="3"/>
    <x v="0"/>
    <x v="0"/>
  </r>
  <r>
    <n v="5634"/>
    <s v="Emily"/>
    <d v="2024-06-04T00:00:00"/>
    <x v="216"/>
    <m/>
    <m/>
    <m/>
    <m/>
    <m/>
    <s v="11/24/2024"/>
    <d v="2024-11-24T00:00:00"/>
    <n v="3"/>
    <n v="6"/>
    <s v="24"/>
    <s v="11"/>
    <s v="2024"/>
    <n v="24.714285714285715"/>
    <n v="93.5"/>
    <n v="3.7832369942196529"/>
    <x v="1"/>
    <x v="1"/>
    <n v="187"/>
    <x v="3"/>
    <x v="1"/>
    <n v="3"/>
    <b v="0"/>
    <n v="987"/>
    <n v="166"/>
    <n v="1153"/>
    <x v="5"/>
    <x v="2"/>
    <x v="3"/>
    <n v="24"/>
    <n v="4.7"/>
    <x v="0"/>
    <x v="0"/>
    <n v="215"/>
    <x v="4"/>
    <x v="3"/>
    <x v="2"/>
    <x v="1"/>
  </r>
  <r>
    <n v="4767"/>
    <s v="Charles"/>
    <s v="12/19/2023"/>
    <x v="191"/>
    <n v="3"/>
    <n v="6"/>
    <s v="19"/>
    <s v="12"/>
    <s v="2023"/>
    <s v="11/24/2024"/>
    <d v="2024-11-24T00:00:00"/>
    <n v="3"/>
    <n v="6"/>
    <s v="24"/>
    <s v="11"/>
    <s v="2024"/>
    <n v="48.714285714285715"/>
    <n v="183"/>
    <n v="3.756598240469208"/>
    <x v="0"/>
    <x v="0"/>
    <n v="366"/>
    <x v="2"/>
    <x v="0"/>
    <n v="3"/>
    <b v="1"/>
    <n v="349"/>
    <n v="50"/>
    <n v="399"/>
    <x v="5"/>
    <x v="3"/>
    <x v="2"/>
    <n v="21"/>
    <n v="5"/>
    <x v="1"/>
    <x v="0"/>
    <n v="4513"/>
    <x v="2"/>
    <x v="4"/>
    <x v="2"/>
    <x v="3"/>
  </r>
  <r>
    <n v="6268"/>
    <s v="Alexander"/>
    <s v="1/17/2024"/>
    <x v="217"/>
    <n v="2"/>
    <n v="5"/>
    <s v="17"/>
    <s v="1"/>
    <s v="2024"/>
    <s v="11/26/2024"/>
    <d v="2024-11-26T00:00:00"/>
    <n v="3"/>
    <n v="6"/>
    <s v="26"/>
    <s v="11"/>
    <s v="2024"/>
    <n v="44.857142857142854"/>
    <n v="168"/>
    <n v="3.7452229299363058"/>
    <x v="0"/>
    <x v="0"/>
    <n v="336"/>
    <x v="3"/>
    <x v="4"/>
    <n v="2"/>
    <b v="0"/>
    <n v="546"/>
    <n v="16"/>
    <n v="562"/>
    <x v="0"/>
    <x v="2"/>
    <x v="4"/>
    <n v="31"/>
    <n v="3.6"/>
    <x v="1"/>
    <x v="0"/>
    <n v="2824"/>
    <x v="3"/>
    <x v="2"/>
    <x v="3"/>
    <x v="0"/>
  </r>
  <r>
    <n v="7577"/>
    <s v="Paul"/>
    <s v="10/17/2024"/>
    <x v="49"/>
    <n v="3"/>
    <n v="6"/>
    <s v="17"/>
    <s v="10"/>
    <s v="2024"/>
    <d v="2024-03-12T00:00:00"/>
    <d v="2024-10-17T00:00:00"/>
    <m/>
    <m/>
    <m/>
    <m/>
    <m/>
    <n v="31.285714285714285"/>
    <n v="116.5"/>
    <n v="3.7237442922374431"/>
    <x v="0"/>
    <x v="0"/>
    <n v="233"/>
    <x v="6"/>
    <x v="2"/>
    <n v="5"/>
    <b v="1"/>
    <n v="781"/>
    <n v="23"/>
    <n v="804"/>
    <x v="2"/>
    <x v="0"/>
    <x v="0"/>
    <n v="89"/>
    <n v="3.3"/>
    <x v="0"/>
    <x v="0"/>
    <n v="460"/>
    <x v="4"/>
    <x v="0"/>
    <x v="1"/>
    <x v="0"/>
  </r>
  <r>
    <n v="7728"/>
    <s v="Derrick"/>
    <s v="9/15/2023"/>
    <x v="136"/>
    <n v="2"/>
    <n v="5"/>
    <s v="15"/>
    <s v="9"/>
    <s v="2023"/>
    <s v="12/13/2024"/>
    <d v="2024-12-13T00:00:00"/>
    <n v="3"/>
    <n v="6"/>
    <s v="13"/>
    <s v="12"/>
    <s v="2024"/>
    <n v="65"/>
    <n v="242"/>
    <n v="3.7230769230769232"/>
    <x v="2"/>
    <x v="2"/>
    <n v="484"/>
    <x v="1"/>
    <x v="1"/>
    <n v="6"/>
    <b v="0"/>
    <n v="515"/>
    <n v="174"/>
    <n v="689"/>
    <x v="4"/>
    <x v="2"/>
    <x v="5"/>
    <n v="12"/>
    <n v="4"/>
    <x v="1"/>
    <x v="0"/>
    <n v="827"/>
    <x v="4"/>
    <x v="1"/>
    <x v="4"/>
    <x v="1"/>
  </r>
  <r>
    <n v="7236"/>
    <s v="Mary"/>
    <s v="4/13/2024"/>
    <x v="164"/>
    <n v="2"/>
    <n v="5"/>
    <s v="13"/>
    <s v="4"/>
    <s v="2024"/>
    <d v="2024-10-12T00:00:00"/>
    <d v="2024-10-12T00:00:00"/>
    <m/>
    <m/>
    <m/>
    <m/>
    <m/>
    <n v="26"/>
    <n v="96.5"/>
    <n v="3.7115384615384617"/>
    <x v="1"/>
    <x v="1"/>
    <n v="193"/>
    <x v="1"/>
    <x v="1"/>
    <n v="6"/>
    <b v="1"/>
    <n v="453"/>
    <n v="113"/>
    <n v="566"/>
    <x v="4"/>
    <x v="3"/>
    <x v="2"/>
    <n v="74"/>
    <n v="3.5"/>
    <x v="1"/>
    <x v="0"/>
    <n v="4085"/>
    <x v="2"/>
    <x v="4"/>
    <x v="3"/>
    <x v="2"/>
  </r>
  <r>
    <n v="8552"/>
    <s v="Amber"/>
    <s v="11/22/2023"/>
    <x v="218"/>
    <n v="3"/>
    <n v="6"/>
    <s v="22"/>
    <s v="11"/>
    <s v="2023"/>
    <s v="11/27/2024"/>
    <d v="2024-11-27T00:00:00"/>
    <n v="3"/>
    <n v="6"/>
    <s v="27"/>
    <s v="11"/>
    <s v="2024"/>
    <n v="53"/>
    <n v="195"/>
    <n v="3.6792452830188678"/>
    <x v="0"/>
    <x v="0"/>
    <n v="390"/>
    <x v="5"/>
    <x v="2"/>
    <n v="4"/>
    <b v="0"/>
    <n v="537"/>
    <n v="101"/>
    <n v="638"/>
    <x v="4"/>
    <x v="1"/>
    <x v="3"/>
    <n v="64"/>
    <n v="3"/>
    <x v="1"/>
    <x v="0"/>
    <n v="3726"/>
    <x v="0"/>
    <x v="0"/>
    <x v="4"/>
    <x v="1"/>
  </r>
  <r>
    <n v="6806"/>
    <s v="Crystal"/>
    <s v="12/18/2023"/>
    <x v="182"/>
    <n v="3"/>
    <n v="6"/>
    <s v="18"/>
    <s v="12"/>
    <s v="2023"/>
    <s v="11/23/2024"/>
    <d v="2024-11-23T00:00:00"/>
    <n v="3"/>
    <n v="6"/>
    <s v="23"/>
    <s v="11"/>
    <s v="2024"/>
    <n v="48.714285714285715"/>
    <n v="179"/>
    <n v="3.6744868035190614"/>
    <x v="1"/>
    <x v="1"/>
    <n v="358"/>
    <x v="5"/>
    <x v="2"/>
    <n v="3"/>
    <b v="1"/>
    <n v="858"/>
    <n v="65"/>
    <n v="923"/>
    <x v="1"/>
    <x v="1"/>
    <x v="1"/>
    <n v="5"/>
    <n v="4.5999999999999996"/>
    <x v="1"/>
    <x v="0"/>
    <n v="1572"/>
    <x v="1"/>
    <x v="0"/>
    <x v="1"/>
    <x v="2"/>
  </r>
  <r>
    <n v="9628"/>
    <s v="Maria"/>
    <s v="10/27/2023"/>
    <x v="219"/>
    <n v="3"/>
    <n v="6"/>
    <s v="27"/>
    <s v="10"/>
    <s v="2023"/>
    <d v="2024-11-12T00:00:00"/>
    <d v="2024-11-12T00:00:00"/>
    <m/>
    <m/>
    <m/>
    <m/>
    <m/>
    <n v="54.571428571428569"/>
    <n v="200.5"/>
    <n v="3.674083769633508"/>
    <x v="1"/>
    <x v="1"/>
    <n v="401"/>
    <x v="0"/>
    <x v="4"/>
    <n v="6"/>
    <b v="0"/>
    <n v="308"/>
    <n v="103"/>
    <n v="411"/>
    <x v="3"/>
    <x v="0"/>
    <x v="1"/>
    <n v="98"/>
    <n v="3.1"/>
    <x v="1"/>
    <x v="0"/>
    <n v="1813"/>
    <x v="1"/>
    <x v="0"/>
    <x v="2"/>
    <x v="3"/>
  </r>
  <r>
    <n v="2334"/>
    <s v="Jeffrey"/>
    <s v="2/26/2024"/>
    <x v="119"/>
    <n v="2"/>
    <n v="5"/>
    <s v="26"/>
    <s v="2"/>
    <s v="2024"/>
    <s v="11/24/2024"/>
    <d v="2024-11-24T00:00:00"/>
    <n v="3"/>
    <n v="6"/>
    <s v="24"/>
    <s v="11"/>
    <s v="2024"/>
    <n v="38.857142857142854"/>
    <n v="142.5"/>
    <n v="3.6672794117647061"/>
    <x v="2"/>
    <x v="2"/>
    <n v="285"/>
    <x v="0"/>
    <x v="2"/>
    <n v="4"/>
    <b v="0"/>
    <n v="805"/>
    <n v="42"/>
    <n v="847"/>
    <x v="4"/>
    <x v="1"/>
    <x v="0"/>
    <n v="90"/>
    <n v="4.5"/>
    <x v="0"/>
    <x v="0"/>
    <n v="1404"/>
    <x v="1"/>
    <x v="0"/>
    <x v="3"/>
    <x v="3"/>
  </r>
  <r>
    <n v="7973"/>
    <s v="Kristin"/>
    <d v="2024-01-10T00:00:00"/>
    <x v="220"/>
    <m/>
    <m/>
    <m/>
    <m/>
    <m/>
    <d v="2024-03-12T00:00:00"/>
    <d v="2024-03-12T00:00:00"/>
    <m/>
    <m/>
    <m/>
    <m/>
    <m/>
    <n v="64.142857142857139"/>
    <n v="234.5"/>
    <n v="3.6559020044543433"/>
    <x v="1"/>
    <x v="1"/>
    <n v="469"/>
    <x v="1"/>
    <x v="4"/>
    <n v="2"/>
    <b v="1"/>
    <n v="748"/>
    <n v="147"/>
    <n v="895"/>
    <x v="2"/>
    <x v="3"/>
    <x v="0"/>
    <n v="33"/>
    <n v="4.5999999999999996"/>
    <x v="1"/>
    <x v="0"/>
    <n v="3983"/>
    <x v="0"/>
    <x v="4"/>
    <x v="3"/>
    <x v="0"/>
  </r>
  <r>
    <n v="8961"/>
    <s v="Nathan"/>
    <d v="2023-09-07T00:00:00"/>
    <x v="138"/>
    <m/>
    <m/>
    <m/>
    <m/>
    <m/>
    <d v="2024-07-12T00:00:00"/>
    <d v="2024-07-12T00:00:00"/>
    <m/>
    <m/>
    <m/>
    <m/>
    <m/>
    <n v="16.428571428571427"/>
    <n v="60"/>
    <n v="3.6521739130434785"/>
    <x v="2"/>
    <x v="2"/>
    <n v="120"/>
    <x v="3"/>
    <x v="1"/>
    <n v="6"/>
    <b v="0"/>
    <n v="346"/>
    <n v="125"/>
    <n v="471"/>
    <x v="3"/>
    <x v="3"/>
    <x v="5"/>
    <n v="25"/>
    <n v="4.0999999999999996"/>
    <x v="0"/>
    <x v="0"/>
    <n v="4012"/>
    <x v="2"/>
    <x v="2"/>
    <x v="4"/>
    <x v="1"/>
  </r>
  <r>
    <n v="9857"/>
    <s v="April"/>
    <s v="9/26/2023"/>
    <x v="221"/>
    <n v="2"/>
    <n v="5"/>
    <s v="26"/>
    <s v="9"/>
    <s v="2023"/>
    <d v="2024-02-12T00:00:00"/>
    <d v="2024-02-12T00:00:00"/>
    <m/>
    <m/>
    <m/>
    <m/>
    <m/>
    <n v="19.857142857142858"/>
    <n v="72.5"/>
    <n v="3.6510791366906474"/>
    <x v="1"/>
    <x v="1"/>
    <n v="145"/>
    <x v="5"/>
    <x v="2"/>
    <n v="5"/>
    <b v="0"/>
    <n v="882"/>
    <n v="23"/>
    <n v="905"/>
    <x v="1"/>
    <x v="3"/>
    <x v="2"/>
    <n v="79"/>
    <n v="5"/>
    <x v="1"/>
    <x v="0"/>
    <n v="905"/>
    <x v="4"/>
    <x v="2"/>
    <x v="0"/>
    <x v="1"/>
  </r>
  <r>
    <n v="7179"/>
    <s v="Michael"/>
    <d v="2023-09-09T00:00:00"/>
    <x v="222"/>
    <m/>
    <m/>
    <m/>
    <m/>
    <m/>
    <s v="11/29/2024"/>
    <d v="2024-11-29T00:00:00"/>
    <n v="3"/>
    <n v="6"/>
    <s v="29"/>
    <s v="11"/>
    <s v="2024"/>
    <n v="63.857142857142854"/>
    <n v="232.5"/>
    <n v="3.6409395973154366"/>
    <x v="2"/>
    <x v="2"/>
    <n v="465"/>
    <x v="0"/>
    <x v="2"/>
    <n v="3"/>
    <b v="1"/>
    <n v="987"/>
    <n v="91"/>
    <n v="1078"/>
    <x v="2"/>
    <x v="1"/>
    <x v="1"/>
    <n v="8"/>
    <n v="4.5999999999999996"/>
    <x v="1"/>
    <x v="0"/>
    <n v="1206"/>
    <x v="1"/>
    <x v="1"/>
    <x v="4"/>
    <x v="1"/>
  </r>
  <r>
    <n v="5718"/>
    <s v="Bradley"/>
    <s v="6/14/2024"/>
    <x v="223"/>
    <n v="2"/>
    <n v="5"/>
    <s v="14"/>
    <s v="6"/>
    <s v="2024"/>
    <s v="11/28/2024"/>
    <d v="2024-11-28T00:00:00"/>
    <n v="3"/>
    <n v="6"/>
    <s v="28"/>
    <s v="11"/>
    <s v="2024"/>
    <n v="23.857142857142858"/>
    <n v="86.5"/>
    <n v="3.625748502994012"/>
    <x v="0"/>
    <x v="0"/>
    <n v="173"/>
    <x v="6"/>
    <x v="0"/>
    <n v="6"/>
    <b v="1"/>
    <n v="346"/>
    <n v="76"/>
    <n v="422"/>
    <x v="6"/>
    <x v="2"/>
    <x v="3"/>
    <n v="28"/>
    <n v="3.3"/>
    <x v="0"/>
    <x v="0"/>
    <n v="1610"/>
    <x v="1"/>
    <x v="2"/>
    <x v="0"/>
    <x v="3"/>
  </r>
  <r>
    <n v="6369"/>
    <s v="Jessica"/>
    <s v="10/23/2023"/>
    <x v="224"/>
    <n v="3"/>
    <n v="6"/>
    <s v="23"/>
    <s v="10"/>
    <s v="2023"/>
    <s v="11/27/2024"/>
    <d v="2024-11-27T00:00:00"/>
    <n v="3"/>
    <n v="6"/>
    <s v="27"/>
    <s v="11"/>
    <s v="2024"/>
    <n v="57.285714285714285"/>
    <n v="207"/>
    <n v="3.6134663341645887"/>
    <x v="1"/>
    <x v="1"/>
    <n v="414"/>
    <x v="3"/>
    <x v="3"/>
    <n v="6"/>
    <b v="1"/>
    <n v="271"/>
    <n v="51"/>
    <n v="322"/>
    <x v="0"/>
    <x v="2"/>
    <x v="5"/>
    <n v="8"/>
    <n v="4.3"/>
    <x v="0"/>
    <x v="0"/>
    <n v="1546"/>
    <x v="1"/>
    <x v="0"/>
    <x v="3"/>
    <x v="0"/>
  </r>
  <r>
    <n v="5495"/>
    <s v="Grant"/>
    <s v="1/17/2024"/>
    <x v="217"/>
    <n v="2"/>
    <n v="5"/>
    <s v="17"/>
    <s v="1"/>
    <s v="2024"/>
    <s v="11/29/2024"/>
    <d v="2024-11-29T00:00:00"/>
    <n v="3"/>
    <n v="6"/>
    <s v="29"/>
    <s v="11"/>
    <s v="2024"/>
    <n v="45.285714285714285"/>
    <n v="163.5"/>
    <n v="3.6104100946372242"/>
    <x v="2"/>
    <x v="2"/>
    <n v="327"/>
    <x v="2"/>
    <x v="2"/>
    <n v="6"/>
    <b v="1"/>
    <n v="182"/>
    <n v="14"/>
    <n v="196"/>
    <x v="3"/>
    <x v="1"/>
    <x v="2"/>
    <n v="90"/>
    <n v="3.4"/>
    <x v="0"/>
    <x v="0"/>
    <n v="3918"/>
    <x v="0"/>
    <x v="4"/>
    <x v="2"/>
    <x v="2"/>
  </r>
  <r>
    <n v="3593"/>
    <s v="Emma"/>
    <s v="9/16/2023"/>
    <x v="225"/>
    <n v="2"/>
    <n v="5"/>
    <s v="16"/>
    <s v="9"/>
    <s v="2023"/>
    <s v="11/24/2024"/>
    <d v="2024-11-24T00:00:00"/>
    <n v="3"/>
    <n v="6"/>
    <s v="24"/>
    <s v="11"/>
    <s v="2024"/>
    <n v="62.142857142857146"/>
    <n v="223.5"/>
    <n v="3.5965517241379308"/>
    <x v="1"/>
    <x v="1"/>
    <n v="447"/>
    <x v="2"/>
    <x v="1"/>
    <n v="1"/>
    <b v="1"/>
    <n v="466"/>
    <n v="198"/>
    <n v="664"/>
    <x v="0"/>
    <x v="3"/>
    <x v="0"/>
    <n v="3"/>
    <n v="4.5"/>
    <x v="0"/>
    <x v="0"/>
    <n v="2163"/>
    <x v="3"/>
    <x v="1"/>
    <x v="2"/>
    <x v="0"/>
  </r>
  <r>
    <n v="6970"/>
    <s v="Tammy"/>
    <s v="12/17/2024"/>
    <x v="74"/>
    <n v="3"/>
    <n v="6"/>
    <s v="17"/>
    <s v="12"/>
    <s v="2024"/>
    <d v="2024-05-12T00:00:00"/>
    <d v="2024-12-17T00:00:00"/>
    <m/>
    <m/>
    <m/>
    <m/>
    <m/>
    <n v="31.285714285714285"/>
    <n v="112.5"/>
    <n v="3.595890410958904"/>
    <x v="1"/>
    <x v="1"/>
    <n v="225"/>
    <x v="1"/>
    <x v="1"/>
    <n v="3"/>
    <b v="1"/>
    <n v="589"/>
    <n v="103"/>
    <n v="692"/>
    <x v="6"/>
    <x v="0"/>
    <x v="0"/>
    <n v="93"/>
    <n v="3.2"/>
    <x v="1"/>
    <x v="0"/>
    <n v="3313"/>
    <x v="0"/>
    <x v="2"/>
    <x v="3"/>
    <x v="1"/>
  </r>
  <r>
    <n v="6545"/>
    <s v="Elizabeth"/>
    <s v="6/13/2024"/>
    <x v="132"/>
    <n v="2"/>
    <n v="5"/>
    <s v="13"/>
    <s v="6"/>
    <s v="2024"/>
    <d v="2024-08-12T00:00:00"/>
    <d v="2024-08-12T00:00:00"/>
    <m/>
    <m/>
    <m/>
    <m/>
    <m/>
    <n v="8.5714285714285712"/>
    <n v="30.5"/>
    <n v="3.5583333333333336"/>
    <x v="1"/>
    <x v="1"/>
    <n v="61"/>
    <x v="4"/>
    <x v="0"/>
    <n v="5"/>
    <b v="1"/>
    <n v="242"/>
    <n v="200"/>
    <n v="442"/>
    <x v="1"/>
    <x v="3"/>
    <x v="1"/>
    <n v="53"/>
    <n v="4.8"/>
    <x v="1"/>
    <x v="0"/>
    <n v="674"/>
    <x v="4"/>
    <x v="4"/>
    <x v="4"/>
    <x v="2"/>
  </r>
  <r>
    <n v="3810"/>
    <s v="Gregory"/>
    <s v="2/17/2023"/>
    <x v="226"/>
    <n v="2"/>
    <n v="5"/>
    <s v="17"/>
    <s v="2"/>
    <s v="2023"/>
    <d v="2024-04-12T00:00:00"/>
    <d v="2024-04-12T00:00:00"/>
    <m/>
    <m/>
    <m/>
    <m/>
    <m/>
    <n v="60"/>
    <n v="213.5"/>
    <n v="3.5583333333333331"/>
    <x v="0"/>
    <x v="0"/>
    <n v="427"/>
    <x v="3"/>
    <x v="4"/>
    <n v="3"/>
    <b v="0"/>
    <n v="832"/>
    <n v="103"/>
    <n v="935"/>
    <x v="5"/>
    <x v="3"/>
    <x v="1"/>
    <n v="79"/>
    <n v="3.3"/>
    <x v="0"/>
    <x v="0"/>
    <n v="3633"/>
    <x v="0"/>
    <x v="2"/>
    <x v="0"/>
    <x v="0"/>
  </r>
  <r>
    <n v="3976"/>
    <s v="Catherine"/>
    <d v="2023-07-11T00:00:00"/>
    <x v="227"/>
    <m/>
    <m/>
    <m/>
    <m/>
    <m/>
    <d v="2024-03-12T00:00:00"/>
    <d v="2024-03-12T00:00:00"/>
    <m/>
    <m/>
    <m/>
    <m/>
    <m/>
    <n v="55"/>
    <n v="195.5"/>
    <n v="3.5545454545454547"/>
    <x v="1"/>
    <x v="1"/>
    <n v="391"/>
    <x v="6"/>
    <x v="3"/>
    <n v="6"/>
    <b v="0"/>
    <n v="726"/>
    <n v="176"/>
    <n v="902"/>
    <x v="6"/>
    <x v="1"/>
    <x v="2"/>
    <n v="65"/>
    <n v="3.8"/>
    <x v="0"/>
    <x v="0"/>
    <n v="1926"/>
    <x v="1"/>
    <x v="4"/>
    <x v="1"/>
    <x v="1"/>
  </r>
  <r>
    <n v="2533"/>
    <s v="Danielle"/>
    <d v="2023-03-11T00:00:00"/>
    <x v="192"/>
    <m/>
    <m/>
    <m/>
    <m/>
    <m/>
    <s v="11/23/2024"/>
    <d v="2024-11-23T00:00:00"/>
    <n v="3"/>
    <n v="6"/>
    <s v="23"/>
    <s v="11"/>
    <s v="2024"/>
    <n v="47.571428571428569"/>
    <n v="169"/>
    <n v="3.5525525525525525"/>
    <x v="0"/>
    <x v="0"/>
    <n v="338"/>
    <x v="5"/>
    <x v="3"/>
    <n v="2"/>
    <b v="0"/>
    <n v="525"/>
    <n v="140"/>
    <n v="665"/>
    <x v="5"/>
    <x v="0"/>
    <x v="2"/>
    <n v="75"/>
    <n v="4.5999999999999996"/>
    <x v="1"/>
    <x v="0"/>
    <n v="354"/>
    <x v="4"/>
    <x v="4"/>
    <x v="4"/>
    <x v="2"/>
  </r>
  <r>
    <n v="2418"/>
    <s v="Nicole"/>
    <d v="2024-04-09T00:00:00"/>
    <x v="228"/>
    <m/>
    <m/>
    <m/>
    <m/>
    <m/>
    <s v="11/19/2024"/>
    <d v="2024-11-19T00:00:00"/>
    <n v="3"/>
    <n v="6"/>
    <s v="19"/>
    <s v="11"/>
    <s v="2024"/>
    <n v="32"/>
    <n v="113.5"/>
    <n v="3.546875"/>
    <x v="0"/>
    <x v="0"/>
    <n v="227"/>
    <x v="1"/>
    <x v="0"/>
    <n v="4"/>
    <b v="1"/>
    <n v="187"/>
    <n v="48"/>
    <n v="235"/>
    <x v="3"/>
    <x v="0"/>
    <x v="2"/>
    <n v="6"/>
    <n v="3.4"/>
    <x v="1"/>
    <x v="0"/>
    <n v="3020"/>
    <x v="0"/>
    <x v="3"/>
    <x v="0"/>
    <x v="3"/>
  </r>
  <r>
    <n v="7465"/>
    <s v="Shane"/>
    <d v="2024-11-11T00:00:00"/>
    <x v="38"/>
    <m/>
    <m/>
    <m/>
    <m/>
    <m/>
    <d v="2024-01-12T00:00:00"/>
    <d v="2024-11-11T00:00:00"/>
    <m/>
    <m/>
    <m/>
    <m/>
    <m/>
    <n v="43.428571428571431"/>
    <n v="154"/>
    <n v="3.5460526315789473"/>
    <x v="2"/>
    <x v="2"/>
    <n v="308"/>
    <x v="5"/>
    <x v="3"/>
    <n v="3"/>
    <b v="1"/>
    <n v="284"/>
    <n v="81"/>
    <n v="365"/>
    <x v="5"/>
    <x v="0"/>
    <x v="3"/>
    <n v="92"/>
    <n v="3.7"/>
    <x v="1"/>
    <x v="0"/>
    <n v="1298"/>
    <x v="1"/>
    <x v="3"/>
    <x v="1"/>
    <x v="2"/>
  </r>
  <r>
    <n v="1255"/>
    <s v="Kimberly"/>
    <d v="2023-07-05T00:00:00"/>
    <x v="97"/>
    <m/>
    <m/>
    <m/>
    <m/>
    <m/>
    <d v="2024-10-12T00:00:00"/>
    <d v="2024-10-12T00:00:00"/>
    <m/>
    <m/>
    <m/>
    <m/>
    <m/>
    <n v="11.571428571428571"/>
    <n v="41"/>
    <n v="3.5432098765432101"/>
    <x v="2"/>
    <x v="2"/>
    <n v="82"/>
    <x v="2"/>
    <x v="3"/>
    <n v="3"/>
    <b v="1"/>
    <n v="264"/>
    <n v="115"/>
    <n v="379"/>
    <x v="0"/>
    <x v="3"/>
    <x v="2"/>
    <n v="30"/>
    <n v="4.7"/>
    <x v="1"/>
    <x v="0"/>
    <n v="1870"/>
    <x v="1"/>
    <x v="4"/>
    <x v="2"/>
    <x v="3"/>
  </r>
  <r>
    <n v="7643"/>
    <s v="Cindy"/>
    <d v="2024-10-07T00:00:00"/>
    <x v="229"/>
    <m/>
    <m/>
    <m/>
    <m/>
    <m/>
    <d v="2024-03-12T00:00:00"/>
    <d v="2024-03-12T00:00:00"/>
    <m/>
    <m/>
    <m/>
    <m/>
    <m/>
    <n v="60.285714285714285"/>
    <n v="213"/>
    <n v="3.5331753554502372"/>
    <x v="0"/>
    <x v="0"/>
    <n v="426"/>
    <x v="6"/>
    <x v="0"/>
    <n v="6"/>
    <b v="1"/>
    <n v="229"/>
    <n v="120"/>
    <n v="349"/>
    <x v="3"/>
    <x v="2"/>
    <x v="2"/>
    <n v="38"/>
    <n v="3.3"/>
    <x v="1"/>
    <x v="0"/>
    <n v="1436"/>
    <x v="1"/>
    <x v="3"/>
    <x v="3"/>
    <x v="2"/>
  </r>
  <r>
    <n v="4216"/>
    <s v="Beth"/>
    <s v="3/14/2024"/>
    <x v="230"/>
    <n v="2"/>
    <n v="5"/>
    <s v="14"/>
    <s v="3"/>
    <s v="2024"/>
    <s v="11/19/2024"/>
    <d v="2024-11-19T00:00:00"/>
    <n v="3"/>
    <n v="6"/>
    <s v="19"/>
    <s v="11"/>
    <s v="2024"/>
    <n v="35.714285714285715"/>
    <n v="125.5"/>
    <n v="3.5139999999999998"/>
    <x v="2"/>
    <x v="2"/>
    <n v="251"/>
    <x v="5"/>
    <x v="1"/>
    <n v="3"/>
    <b v="0"/>
    <n v="922"/>
    <n v="106"/>
    <n v="1028"/>
    <x v="5"/>
    <x v="1"/>
    <x v="0"/>
    <n v="56"/>
    <n v="4.3"/>
    <x v="1"/>
    <x v="0"/>
    <n v="585"/>
    <x v="4"/>
    <x v="3"/>
    <x v="1"/>
    <x v="2"/>
  </r>
  <r>
    <n v="8045"/>
    <s v="Joseph"/>
    <d v="2023-03-11T00:00:00"/>
    <x v="231"/>
    <m/>
    <m/>
    <m/>
    <m/>
    <m/>
    <d v="2024-02-12T00:00:00"/>
    <d v="2024-02-12T00:00:00"/>
    <m/>
    <m/>
    <m/>
    <m/>
    <m/>
    <n v="48.285714285714285"/>
    <n v="169.5"/>
    <n v="3.5103550295857988"/>
    <x v="1"/>
    <x v="1"/>
    <n v="339"/>
    <x v="1"/>
    <x v="4"/>
    <n v="5"/>
    <b v="1"/>
    <n v="354"/>
    <n v="129"/>
    <n v="483"/>
    <x v="2"/>
    <x v="3"/>
    <x v="2"/>
    <n v="14"/>
    <n v="3.9"/>
    <x v="0"/>
    <x v="0"/>
    <n v="4311"/>
    <x v="2"/>
    <x v="1"/>
    <x v="0"/>
    <x v="2"/>
  </r>
  <r>
    <n v="5650"/>
    <s v="Timothy"/>
    <s v="8/24/2023"/>
    <x v="232"/>
    <n v="2"/>
    <n v="5"/>
    <s v="24"/>
    <s v="8"/>
    <s v="2023"/>
    <d v="2024-08-12T00:00:00"/>
    <d v="2024-08-12T00:00:00"/>
    <m/>
    <m/>
    <m/>
    <m/>
    <m/>
    <n v="50.571428571428569"/>
    <n v="177.5"/>
    <n v="3.5098870056497176"/>
    <x v="0"/>
    <x v="0"/>
    <n v="355"/>
    <x v="3"/>
    <x v="0"/>
    <n v="1"/>
    <b v="1"/>
    <n v="358"/>
    <n v="173"/>
    <n v="531"/>
    <x v="6"/>
    <x v="3"/>
    <x v="0"/>
    <n v="60"/>
    <n v="4.8"/>
    <x v="0"/>
    <x v="0"/>
    <n v="2448"/>
    <x v="3"/>
    <x v="4"/>
    <x v="1"/>
    <x v="2"/>
  </r>
  <r>
    <n v="9418"/>
    <s v="Stacey"/>
    <s v="7/21/2024"/>
    <x v="53"/>
    <n v="2"/>
    <n v="5"/>
    <s v="21"/>
    <s v="7"/>
    <s v="2024"/>
    <s v="11/26/2024"/>
    <d v="2024-11-26T00:00:00"/>
    <n v="3"/>
    <n v="6"/>
    <s v="26"/>
    <s v="11"/>
    <s v="2024"/>
    <n v="18.285714285714285"/>
    <n v="64"/>
    <n v="3.5"/>
    <x v="1"/>
    <x v="1"/>
    <n v="128"/>
    <x v="5"/>
    <x v="4"/>
    <n v="6"/>
    <b v="1"/>
    <n v="481"/>
    <n v="128"/>
    <n v="609"/>
    <x v="0"/>
    <x v="0"/>
    <x v="5"/>
    <n v="89"/>
    <n v="3.3"/>
    <x v="1"/>
    <x v="0"/>
    <n v="2002"/>
    <x v="3"/>
    <x v="0"/>
    <x v="3"/>
    <x v="3"/>
  </r>
  <r>
    <n v="5719"/>
    <s v="Wendy"/>
    <s v="8/23/2023"/>
    <x v="233"/>
    <n v="2"/>
    <n v="5"/>
    <s v="23"/>
    <s v="8"/>
    <s v="2023"/>
    <s v="12/16/2024"/>
    <d v="2024-12-16T00:00:00"/>
    <n v="3"/>
    <n v="6"/>
    <s v="16"/>
    <s v="12"/>
    <s v="2024"/>
    <n v="68.714285714285708"/>
    <n v="239.5"/>
    <n v="3.4854469854469858"/>
    <x v="2"/>
    <x v="2"/>
    <n v="479"/>
    <x v="2"/>
    <x v="4"/>
    <n v="2"/>
    <b v="0"/>
    <n v="710"/>
    <n v="68"/>
    <n v="778"/>
    <x v="1"/>
    <x v="3"/>
    <x v="2"/>
    <n v="54"/>
    <n v="4.5999999999999996"/>
    <x v="0"/>
    <x v="0"/>
    <n v="105"/>
    <x v="4"/>
    <x v="3"/>
    <x v="2"/>
    <x v="0"/>
  </r>
  <r>
    <n v="1393"/>
    <s v="Ryan"/>
    <s v="1/17/2023"/>
    <x v="234"/>
    <n v="2"/>
    <n v="5"/>
    <s v="17"/>
    <s v="1"/>
    <s v="2023"/>
    <d v="2024-03-12T00:00:00"/>
    <d v="2024-03-12T00:00:00"/>
    <m/>
    <m/>
    <m/>
    <m/>
    <m/>
    <n v="60"/>
    <n v="209"/>
    <n v="3.4833333333333334"/>
    <x v="1"/>
    <x v="1"/>
    <n v="418"/>
    <x v="5"/>
    <x v="1"/>
    <n v="4"/>
    <b v="1"/>
    <n v="701"/>
    <n v="125"/>
    <n v="826"/>
    <x v="0"/>
    <x v="1"/>
    <x v="0"/>
    <n v="68"/>
    <n v="4.8"/>
    <x v="1"/>
    <x v="0"/>
    <n v="4873"/>
    <x v="2"/>
    <x v="4"/>
    <x v="1"/>
    <x v="3"/>
  </r>
  <r>
    <n v="8226"/>
    <s v="Matthew"/>
    <d v="2024-02-05T00:00:00"/>
    <x v="235"/>
    <m/>
    <m/>
    <m/>
    <m/>
    <m/>
    <s v="11/23/2024"/>
    <d v="2024-11-23T00:00:00"/>
    <n v="3"/>
    <n v="6"/>
    <s v="23"/>
    <s v="11"/>
    <s v="2024"/>
    <n v="41.714285714285715"/>
    <n v="145"/>
    <n v="3.4760273972602738"/>
    <x v="1"/>
    <x v="1"/>
    <n v="290"/>
    <x v="4"/>
    <x v="4"/>
    <n v="5"/>
    <b v="0"/>
    <n v="84"/>
    <n v="52"/>
    <n v="136"/>
    <x v="6"/>
    <x v="1"/>
    <x v="0"/>
    <n v="91"/>
    <n v="3.1"/>
    <x v="1"/>
    <x v="0"/>
    <n v="1408"/>
    <x v="1"/>
    <x v="0"/>
    <x v="0"/>
    <x v="3"/>
  </r>
  <r>
    <n v="9439"/>
    <s v="Claire"/>
    <s v="11/15/2023"/>
    <x v="236"/>
    <n v="3"/>
    <n v="6"/>
    <s v="15"/>
    <s v="11"/>
    <s v="2023"/>
    <d v="2024-11-12T00:00:00"/>
    <d v="2024-11-12T00:00:00"/>
    <m/>
    <m/>
    <m/>
    <m/>
    <m/>
    <n v="51.857142857142854"/>
    <n v="180"/>
    <n v="3.4710743801652892"/>
    <x v="2"/>
    <x v="2"/>
    <n v="360"/>
    <x v="6"/>
    <x v="1"/>
    <n v="4"/>
    <b v="0"/>
    <n v="295"/>
    <n v="55"/>
    <n v="350"/>
    <x v="6"/>
    <x v="0"/>
    <x v="1"/>
    <n v="31"/>
    <n v="3.7"/>
    <x v="0"/>
    <x v="0"/>
    <n v="1984"/>
    <x v="1"/>
    <x v="4"/>
    <x v="3"/>
    <x v="3"/>
  </r>
  <r>
    <n v="2165"/>
    <s v="Allison"/>
    <s v="6/22/2024"/>
    <x v="88"/>
    <n v="2"/>
    <n v="5"/>
    <s v="22"/>
    <s v="6"/>
    <s v="2024"/>
    <s v="11/29/2024"/>
    <d v="2024-11-29T00:00:00"/>
    <n v="3"/>
    <n v="6"/>
    <s v="29"/>
    <s v="11"/>
    <s v="2024"/>
    <n v="22.857142857142858"/>
    <n v="78.5"/>
    <n v="3.4343749999999997"/>
    <x v="0"/>
    <x v="0"/>
    <n v="157"/>
    <x v="2"/>
    <x v="2"/>
    <n v="2"/>
    <b v="0"/>
    <n v="542"/>
    <n v="80"/>
    <n v="622"/>
    <x v="5"/>
    <x v="2"/>
    <x v="4"/>
    <n v="53"/>
    <n v="4.2"/>
    <x v="0"/>
    <x v="0"/>
    <n v="164"/>
    <x v="4"/>
    <x v="4"/>
    <x v="2"/>
    <x v="2"/>
  </r>
  <r>
    <n v="7578"/>
    <s v="Stephanie"/>
    <d v="2023-03-10T00:00:00"/>
    <x v="49"/>
    <m/>
    <m/>
    <m/>
    <m/>
    <m/>
    <d v="2024-03-12T00:00:00"/>
    <d v="2024-09-18T00:00:00"/>
    <m/>
    <m/>
    <m/>
    <m/>
    <m/>
    <n v="27.142857142857142"/>
    <n v="93"/>
    <n v="3.4263157894736844"/>
    <x v="2"/>
    <x v="2"/>
    <n v="186"/>
    <x v="4"/>
    <x v="2"/>
    <n v="5"/>
    <b v="1"/>
    <n v="784"/>
    <n v="29"/>
    <n v="813"/>
    <x v="3"/>
    <x v="1"/>
    <x v="5"/>
    <n v="76"/>
    <n v="4.3"/>
    <x v="1"/>
    <x v="0"/>
    <n v="4799"/>
    <x v="2"/>
    <x v="3"/>
    <x v="4"/>
    <x v="0"/>
  </r>
  <r>
    <n v="3877"/>
    <s v="Shannon"/>
    <s v="7/15/2024"/>
    <x v="115"/>
    <n v="2"/>
    <n v="5"/>
    <s v="15"/>
    <s v="7"/>
    <s v="2024"/>
    <s v="11/24/2024"/>
    <d v="2024-11-24T00:00:00"/>
    <n v="3"/>
    <n v="6"/>
    <s v="24"/>
    <s v="11"/>
    <s v="2024"/>
    <n v="18.857142857142858"/>
    <n v="64.5"/>
    <n v="3.4204545454545454"/>
    <x v="2"/>
    <x v="2"/>
    <n v="129"/>
    <x v="5"/>
    <x v="2"/>
    <n v="5"/>
    <b v="0"/>
    <n v="527"/>
    <n v="153"/>
    <n v="680"/>
    <x v="5"/>
    <x v="2"/>
    <x v="5"/>
    <n v="0"/>
    <n v="4.5999999999999996"/>
    <x v="0"/>
    <x v="0"/>
    <n v="1135"/>
    <x v="1"/>
    <x v="0"/>
    <x v="4"/>
    <x v="0"/>
  </r>
  <r>
    <n v="4847"/>
    <s v="Melissa"/>
    <d v="2024-01-12T00:00:00"/>
    <x v="38"/>
    <m/>
    <m/>
    <m/>
    <m/>
    <m/>
    <s v="11/30/2024"/>
    <d v="2024-11-30T00:00:00"/>
    <n v="3"/>
    <n v="6"/>
    <s v="30"/>
    <s v="11"/>
    <s v="2024"/>
    <n v="46.142857142857146"/>
    <n v="157.5"/>
    <n v="3.4133126934984519"/>
    <x v="0"/>
    <x v="0"/>
    <n v="315"/>
    <x v="3"/>
    <x v="0"/>
    <n v="6"/>
    <b v="0"/>
    <n v="205"/>
    <n v="92"/>
    <n v="297"/>
    <x v="0"/>
    <x v="2"/>
    <x v="4"/>
    <n v="67"/>
    <n v="3.5"/>
    <x v="0"/>
    <x v="0"/>
    <n v="1584"/>
    <x v="1"/>
    <x v="3"/>
    <x v="4"/>
    <x v="2"/>
  </r>
  <r>
    <n v="2517"/>
    <s v="Michael"/>
    <s v="4/29/2024"/>
    <x v="38"/>
    <n v="2"/>
    <n v="5"/>
    <s v="29"/>
    <s v="4"/>
    <s v="2024"/>
    <d v="2024-01-12T00:00:00"/>
    <d v="2024-04-29T00:00:00"/>
    <m/>
    <m/>
    <m/>
    <m/>
    <m/>
    <n v="15.428571428571429"/>
    <n v="52.5"/>
    <n v="3.4027777777777777"/>
    <x v="1"/>
    <x v="1"/>
    <n v="105"/>
    <x v="6"/>
    <x v="2"/>
    <n v="1"/>
    <b v="1"/>
    <n v="247"/>
    <n v="104"/>
    <n v="351"/>
    <x v="2"/>
    <x v="2"/>
    <x v="3"/>
    <n v="19"/>
    <n v="3.2"/>
    <x v="1"/>
    <x v="0"/>
    <n v="3379"/>
    <x v="0"/>
    <x v="1"/>
    <x v="3"/>
    <x v="1"/>
  </r>
  <r>
    <n v="8567"/>
    <s v="Jennifer"/>
    <s v="5/18/2024"/>
    <x v="103"/>
    <n v="2"/>
    <n v="5"/>
    <s v="18"/>
    <s v="5"/>
    <s v="2024"/>
    <s v="12/13/2024"/>
    <d v="2024-12-13T00:00:00"/>
    <n v="3"/>
    <n v="6"/>
    <s v="13"/>
    <s v="12"/>
    <s v="2024"/>
    <n v="29.857142857142858"/>
    <n v="101.5"/>
    <n v="3.3995215311004783"/>
    <x v="1"/>
    <x v="1"/>
    <n v="203"/>
    <x v="6"/>
    <x v="0"/>
    <n v="3"/>
    <b v="1"/>
    <n v="738"/>
    <n v="96"/>
    <n v="834"/>
    <x v="5"/>
    <x v="3"/>
    <x v="2"/>
    <n v="10"/>
    <n v="4"/>
    <x v="0"/>
    <x v="0"/>
    <n v="1504"/>
    <x v="1"/>
    <x v="3"/>
    <x v="1"/>
    <x v="0"/>
  </r>
  <r>
    <n v="5943"/>
    <s v="Victoria"/>
    <s v="12/18/2023"/>
    <x v="182"/>
    <n v="3"/>
    <n v="6"/>
    <s v="18"/>
    <s v="12"/>
    <s v="2023"/>
    <d v="2024-07-12T00:00:00"/>
    <d v="2024-07-12T00:00:00"/>
    <m/>
    <m/>
    <m/>
    <m/>
    <m/>
    <n v="29.571428571428573"/>
    <n v="100"/>
    <n v="3.3816425120772946"/>
    <x v="1"/>
    <x v="1"/>
    <n v="200"/>
    <x v="1"/>
    <x v="0"/>
    <n v="2"/>
    <b v="0"/>
    <n v="465"/>
    <n v="35"/>
    <n v="500"/>
    <x v="0"/>
    <x v="3"/>
    <x v="1"/>
    <n v="29"/>
    <n v="4.7"/>
    <x v="1"/>
    <x v="0"/>
    <n v="3040"/>
    <x v="0"/>
    <x v="2"/>
    <x v="3"/>
    <x v="0"/>
  </r>
  <r>
    <n v="1336"/>
    <s v="James"/>
    <s v="4/25/2024"/>
    <x v="42"/>
    <n v="2"/>
    <n v="5"/>
    <s v="25"/>
    <s v="4"/>
    <s v="2024"/>
    <d v="2024-10-12T00:00:00"/>
    <d v="2024-10-12T00:00:00"/>
    <m/>
    <m/>
    <m/>
    <m/>
    <m/>
    <n v="24.285714285714285"/>
    <n v="82"/>
    <n v="3.3764705882352941"/>
    <x v="2"/>
    <x v="2"/>
    <n v="164"/>
    <x v="6"/>
    <x v="1"/>
    <n v="3"/>
    <b v="1"/>
    <n v="79"/>
    <n v="130"/>
    <n v="209"/>
    <x v="6"/>
    <x v="2"/>
    <x v="2"/>
    <n v="47"/>
    <n v="3.9"/>
    <x v="0"/>
    <x v="0"/>
    <n v="3925"/>
    <x v="0"/>
    <x v="3"/>
    <x v="4"/>
    <x v="3"/>
  </r>
  <r>
    <n v="4982"/>
    <s v="Katherine"/>
    <s v="11/19/2023"/>
    <x v="237"/>
    <n v="3"/>
    <n v="6"/>
    <s v="19"/>
    <s v="11"/>
    <s v="2023"/>
    <d v="2024-12-12T00:00:00"/>
    <d v="2024-12-12T00:00:00"/>
    <m/>
    <m/>
    <m/>
    <m/>
    <m/>
    <n v="55.571428571428569"/>
    <n v="187.5"/>
    <n v="3.3740359897172238"/>
    <x v="2"/>
    <x v="2"/>
    <n v="375"/>
    <x v="4"/>
    <x v="3"/>
    <n v="3"/>
    <b v="0"/>
    <n v="366"/>
    <n v="13"/>
    <n v="379"/>
    <x v="6"/>
    <x v="2"/>
    <x v="0"/>
    <n v="73"/>
    <n v="4.8"/>
    <x v="1"/>
    <x v="0"/>
    <n v="2164"/>
    <x v="3"/>
    <x v="3"/>
    <x v="0"/>
    <x v="0"/>
  </r>
  <r>
    <n v="1338"/>
    <s v="Lisa"/>
    <s v="3/26/2023"/>
    <x v="238"/>
    <n v="2"/>
    <n v="5"/>
    <s v="26"/>
    <s v="3"/>
    <s v="2023"/>
    <d v="2024-02-12T00:00:00"/>
    <d v="2024-02-12T00:00:00"/>
    <m/>
    <m/>
    <m/>
    <m/>
    <m/>
    <n v="46.142857142857146"/>
    <n v="154.5"/>
    <n v="3.3482972136222906"/>
    <x v="0"/>
    <x v="0"/>
    <n v="309"/>
    <x v="1"/>
    <x v="4"/>
    <n v="4"/>
    <b v="0"/>
    <n v="174"/>
    <n v="172"/>
    <n v="346"/>
    <x v="5"/>
    <x v="3"/>
    <x v="4"/>
    <n v="71"/>
    <n v="3.1"/>
    <x v="1"/>
    <x v="0"/>
    <n v="106"/>
    <x v="4"/>
    <x v="2"/>
    <x v="4"/>
    <x v="2"/>
  </r>
  <r>
    <n v="9908"/>
    <s v="Kelly"/>
    <d v="2023-03-01T00:00:00"/>
    <x v="239"/>
    <m/>
    <m/>
    <m/>
    <m/>
    <m/>
    <d v="2024-04-12T00:00:00"/>
    <d v="2024-04-12T00:00:00"/>
    <m/>
    <m/>
    <m/>
    <m/>
    <m/>
    <n v="58.285714285714285"/>
    <n v="195"/>
    <n v="3.3455882352941178"/>
    <x v="2"/>
    <x v="2"/>
    <n v="390"/>
    <x v="1"/>
    <x v="1"/>
    <n v="1"/>
    <b v="0"/>
    <n v="256"/>
    <n v="183"/>
    <n v="439"/>
    <x v="1"/>
    <x v="0"/>
    <x v="5"/>
    <n v="89"/>
    <n v="3.2"/>
    <x v="1"/>
    <x v="0"/>
    <n v="1180"/>
    <x v="1"/>
    <x v="3"/>
    <x v="4"/>
    <x v="1"/>
  </r>
  <r>
    <n v="5299"/>
    <s v="Katelyn"/>
    <s v="4/30/2023"/>
    <x v="240"/>
    <n v="2"/>
    <n v="5"/>
    <s v="30"/>
    <s v="4"/>
    <s v="2023"/>
    <d v="2024-02-12T00:00:00"/>
    <d v="2024-02-12T00:00:00"/>
    <m/>
    <m/>
    <m/>
    <m/>
    <m/>
    <n v="41.142857142857146"/>
    <n v="137.5"/>
    <n v="3.3420138888888888"/>
    <x v="1"/>
    <x v="1"/>
    <n v="275"/>
    <x v="0"/>
    <x v="2"/>
    <n v="2"/>
    <b v="1"/>
    <n v="755"/>
    <n v="166"/>
    <n v="921"/>
    <x v="1"/>
    <x v="1"/>
    <x v="1"/>
    <n v="45"/>
    <n v="3.9"/>
    <x v="0"/>
    <x v="0"/>
    <n v="3975"/>
    <x v="0"/>
    <x v="3"/>
    <x v="2"/>
    <x v="3"/>
  </r>
  <r>
    <n v="4530"/>
    <s v="Rebecca"/>
    <s v="12/15/2023"/>
    <x v="211"/>
    <n v="3"/>
    <n v="6"/>
    <s v="15"/>
    <s v="12"/>
    <s v="2023"/>
    <s v="11/26/2024"/>
    <d v="2024-11-26T00:00:00"/>
    <n v="3"/>
    <n v="6"/>
    <s v="26"/>
    <s v="11"/>
    <s v="2024"/>
    <n v="49.571428571428569"/>
    <n v="165.5"/>
    <n v="3.3386167146974066"/>
    <x v="1"/>
    <x v="1"/>
    <n v="331"/>
    <x v="5"/>
    <x v="0"/>
    <n v="6"/>
    <b v="1"/>
    <n v="231"/>
    <n v="199"/>
    <n v="430"/>
    <x v="1"/>
    <x v="2"/>
    <x v="1"/>
    <n v="93"/>
    <n v="3.4"/>
    <x v="0"/>
    <x v="0"/>
    <n v="4906"/>
    <x v="2"/>
    <x v="0"/>
    <x v="0"/>
    <x v="2"/>
  </r>
  <r>
    <n v="6385"/>
    <s v="Travis"/>
    <s v="7/19/2023"/>
    <x v="160"/>
    <n v="2"/>
    <n v="5"/>
    <s v="19"/>
    <s v="7"/>
    <s v="2023"/>
    <s v="11/28/2024"/>
    <d v="2024-11-28T00:00:00"/>
    <n v="3"/>
    <n v="6"/>
    <s v="28"/>
    <s v="11"/>
    <s v="2024"/>
    <n v="71.142857142857139"/>
    <n v="237.5"/>
    <n v="3.3383534136546187"/>
    <x v="2"/>
    <x v="2"/>
    <n v="475"/>
    <x v="2"/>
    <x v="0"/>
    <n v="5"/>
    <b v="0"/>
    <n v="523"/>
    <n v="30"/>
    <n v="553"/>
    <x v="1"/>
    <x v="3"/>
    <x v="5"/>
    <n v="2"/>
    <n v="4.8"/>
    <x v="0"/>
    <x v="0"/>
    <n v="2428"/>
    <x v="3"/>
    <x v="3"/>
    <x v="4"/>
    <x v="1"/>
  </r>
  <r>
    <n v="1932"/>
    <s v="Scott"/>
    <s v="1/21/2024"/>
    <x v="241"/>
    <n v="2"/>
    <n v="5"/>
    <s v="21"/>
    <s v="1"/>
    <s v="2024"/>
    <s v="12/17/2024"/>
    <d v="2024-12-17T00:00:00"/>
    <n v="3"/>
    <n v="6"/>
    <s v="17"/>
    <s v="12"/>
    <s v="2024"/>
    <n v="47.285714285714285"/>
    <n v="157.5"/>
    <n v="3.3308157099697886"/>
    <x v="1"/>
    <x v="1"/>
    <n v="315"/>
    <x v="2"/>
    <x v="0"/>
    <n v="2"/>
    <b v="0"/>
    <n v="40"/>
    <n v="188"/>
    <n v="228"/>
    <x v="2"/>
    <x v="1"/>
    <x v="2"/>
    <n v="86"/>
    <n v="3.7"/>
    <x v="1"/>
    <x v="0"/>
    <n v="4235"/>
    <x v="2"/>
    <x v="0"/>
    <x v="2"/>
    <x v="2"/>
  </r>
  <r>
    <n v="6735"/>
    <s v="Mary"/>
    <s v="9/17/2023"/>
    <x v="242"/>
    <n v="2"/>
    <n v="5"/>
    <s v="17"/>
    <s v="9"/>
    <s v="2023"/>
    <s v="11/19/2024"/>
    <d v="2024-11-19T00:00:00"/>
    <n v="3"/>
    <n v="6"/>
    <s v="19"/>
    <s v="11"/>
    <s v="2024"/>
    <n v="61.285714285714285"/>
    <n v="204"/>
    <n v="3.3286713286713288"/>
    <x v="0"/>
    <x v="0"/>
    <n v="408"/>
    <x v="2"/>
    <x v="2"/>
    <n v="6"/>
    <b v="1"/>
    <n v="837"/>
    <n v="105"/>
    <n v="942"/>
    <x v="0"/>
    <x v="0"/>
    <x v="3"/>
    <n v="71"/>
    <n v="4.3"/>
    <x v="1"/>
    <x v="0"/>
    <n v="33"/>
    <x v="4"/>
    <x v="4"/>
    <x v="4"/>
    <x v="1"/>
  </r>
  <r>
    <n v="6001"/>
    <s v="Vickie"/>
    <d v="2024-02-09T00:00:00"/>
    <x v="243"/>
    <m/>
    <m/>
    <m/>
    <m/>
    <m/>
    <s v="11/28/2024"/>
    <d v="2024-11-28T00:00:00"/>
    <n v="3"/>
    <n v="6"/>
    <s v="28"/>
    <s v="11"/>
    <s v="2024"/>
    <n v="63.142857142857146"/>
    <n v="210"/>
    <n v="3.3257918552036196"/>
    <x v="0"/>
    <x v="0"/>
    <n v="420"/>
    <x v="2"/>
    <x v="1"/>
    <n v="3"/>
    <b v="1"/>
    <n v="562"/>
    <n v="67"/>
    <n v="629"/>
    <x v="3"/>
    <x v="1"/>
    <x v="4"/>
    <n v="2"/>
    <n v="3.2"/>
    <x v="1"/>
    <x v="0"/>
    <n v="4159"/>
    <x v="2"/>
    <x v="2"/>
    <x v="4"/>
    <x v="0"/>
  </r>
  <r>
    <n v="8612"/>
    <s v="Joseph"/>
    <s v="2/22/2024"/>
    <x v="155"/>
    <n v="2"/>
    <n v="5"/>
    <s v="22"/>
    <s v="2"/>
    <s v="2024"/>
    <s v="12/18/2024"/>
    <d v="2024-12-18T00:00:00"/>
    <n v="3"/>
    <n v="6"/>
    <s v="18"/>
    <s v="12"/>
    <s v="2024"/>
    <n v="42.857142857142854"/>
    <n v="142.5"/>
    <n v="3.3250000000000002"/>
    <x v="1"/>
    <x v="1"/>
    <n v="285"/>
    <x v="0"/>
    <x v="4"/>
    <n v="5"/>
    <b v="0"/>
    <n v="600"/>
    <n v="109"/>
    <n v="709"/>
    <x v="1"/>
    <x v="3"/>
    <x v="1"/>
    <n v="76"/>
    <n v="4"/>
    <x v="0"/>
    <x v="0"/>
    <n v="2330"/>
    <x v="3"/>
    <x v="3"/>
    <x v="2"/>
    <x v="3"/>
  </r>
  <r>
    <n v="6288"/>
    <s v="Kathryn"/>
    <d v="2024-02-04T00:00:00"/>
    <x v="244"/>
    <m/>
    <m/>
    <m/>
    <m/>
    <m/>
    <d v="2024-11-12T00:00:00"/>
    <d v="2024-11-12T00:00:00"/>
    <m/>
    <m/>
    <m/>
    <m/>
    <m/>
    <n v="40.285714285714285"/>
    <n v="133.5"/>
    <n v="3.3138297872340425"/>
    <x v="0"/>
    <x v="0"/>
    <n v="267"/>
    <x v="1"/>
    <x v="0"/>
    <n v="2"/>
    <b v="0"/>
    <n v="107"/>
    <n v="140"/>
    <n v="247"/>
    <x v="5"/>
    <x v="2"/>
    <x v="2"/>
    <n v="7"/>
    <n v="4.8"/>
    <x v="0"/>
    <x v="0"/>
    <n v="783"/>
    <x v="4"/>
    <x v="3"/>
    <x v="2"/>
    <x v="1"/>
  </r>
  <r>
    <n v="5059"/>
    <s v="Robert"/>
    <d v="2024-03-09T00:00:00"/>
    <x v="213"/>
    <m/>
    <m/>
    <m/>
    <m/>
    <m/>
    <s v="11/27/2024"/>
    <d v="2024-11-27T00:00:00"/>
    <n v="3"/>
    <n v="6"/>
    <s v="27"/>
    <s v="11"/>
    <s v="2024"/>
    <n v="37.571428571428569"/>
    <n v="123.5"/>
    <n v="3.2870722433460076"/>
    <x v="2"/>
    <x v="2"/>
    <n v="247"/>
    <x v="0"/>
    <x v="3"/>
    <n v="4"/>
    <b v="0"/>
    <n v="510"/>
    <n v="87"/>
    <n v="597"/>
    <x v="5"/>
    <x v="1"/>
    <x v="1"/>
    <n v="99"/>
    <n v="3.5"/>
    <x v="0"/>
    <x v="0"/>
    <n v="3100"/>
    <x v="0"/>
    <x v="4"/>
    <x v="3"/>
    <x v="2"/>
  </r>
  <r>
    <n v="3264"/>
    <s v="Brittany"/>
    <s v="5/14/2023"/>
    <x v="245"/>
    <n v="2"/>
    <n v="5"/>
    <s v="14"/>
    <s v="5"/>
    <s v="2023"/>
    <d v="2024-09-12T00:00:00"/>
    <d v="2024-09-12T00:00:00"/>
    <m/>
    <m/>
    <m/>
    <m/>
    <m/>
    <n v="69.571428571428569"/>
    <n v="228"/>
    <n v="3.2772073921971252"/>
    <x v="2"/>
    <x v="2"/>
    <n v="456"/>
    <x v="0"/>
    <x v="0"/>
    <n v="6"/>
    <b v="1"/>
    <n v="945"/>
    <n v="114"/>
    <n v="1059"/>
    <x v="4"/>
    <x v="0"/>
    <x v="5"/>
    <n v="44"/>
    <n v="3"/>
    <x v="0"/>
    <x v="0"/>
    <n v="96"/>
    <x v="4"/>
    <x v="3"/>
    <x v="3"/>
    <x v="3"/>
  </r>
  <r>
    <n v="8774"/>
    <s v="Hunter"/>
    <d v="2023-03-11T00:00:00"/>
    <x v="246"/>
    <m/>
    <m/>
    <m/>
    <m/>
    <m/>
    <d v="2024-08-12T00:00:00"/>
    <d v="2024-08-12T00:00:00"/>
    <m/>
    <m/>
    <m/>
    <m/>
    <m/>
    <n v="76.428571428571431"/>
    <n v="248"/>
    <n v="3.244859813084112"/>
    <x v="0"/>
    <x v="0"/>
    <n v="496"/>
    <x v="0"/>
    <x v="4"/>
    <n v="6"/>
    <b v="0"/>
    <n v="803"/>
    <n v="130"/>
    <n v="933"/>
    <x v="3"/>
    <x v="3"/>
    <x v="2"/>
    <n v="4"/>
    <n v="4.8"/>
    <x v="0"/>
    <x v="0"/>
    <n v="4504"/>
    <x v="2"/>
    <x v="1"/>
    <x v="1"/>
    <x v="3"/>
  </r>
  <r>
    <n v="6974"/>
    <s v="Linda"/>
    <s v="8/30/2023"/>
    <x v="247"/>
    <n v="2"/>
    <n v="5"/>
    <s v="30"/>
    <s v="8"/>
    <s v="2023"/>
    <s v="11/28/2024"/>
    <d v="2024-11-28T00:00:00"/>
    <n v="3"/>
    <n v="6"/>
    <s v="28"/>
    <s v="11"/>
    <s v="2024"/>
    <n v="65.142857142857139"/>
    <n v="210"/>
    <n v="3.2236842105263159"/>
    <x v="2"/>
    <x v="2"/>
    <n v="420"/>
    <x v="0"/>
    <x v="0"/>
    <n v="2"/>
    <b v="0"/>
    <n v="1000"/>
    <n v="159"/>
    <n v="1159"/>
    <x v="0"/>
    <x v="3"/>
    <x v="5"/>
    <n v="22"/>
    <n v="4.8"/>
    <x v="0"/>
    <x v="0"/>
    <n v="2229"/>
    <x v="3"/>
    <x v="3"/>
    <x v="4"/>
    <x v="0"/>
  </r>
  <r>
    <n v="3530"/>
    <s v="Lindsey"/>
    <d v="2024-10-10T00:00:00"/>
    <x v="220"/>
    <m/>
    <m/>
    <m/>
    <m/>
    <m/>
    <d v="2024-06-12T00:00:00"/>
    <d v="2024-06-12T00:00:00"/>
    <m/>
    <m/>
    <m/>
    <m/>
    <m/>
    <n v="77.285714285714292"/>
    <n v="249"/>
    <n v="3.2218114602587797"/>
    <x v="0"/>
    <x v="0"/>
    <n v="498"/>
    <x v="4"/>
    <x v="4"/>
    <n v="6"/>
    <b v="0"/>
    <n v="105"/>
    <n v="35"/>
    <n v="140"/>
    <x v="0"/>
    <x v="1"/>
    <x v="4"/>
    <n v="6"/>
    <n v="3.9"/>
    <x v="1"/>
    <x v="0"/>
    <n v="3379"/>
    <x v="0"/>
    <x v="4"/>
    <x v="4"/>
    <x v="0"/>
  </r>
  <r>
    <n v="7239"/>
    <s v="Jeremy"/>
    <s v="12/19/2023"/>
    <x v="191"/>
    <n v="3"/>
    <n v="6"/>
    <s v="19"/>
    <s v="12"/>
    <s v="2023"/>
    <s v="11/29/2024"/>
    <d v="2024-11-29T00:00:00"/>
    <n v="3"/>
    <n v="6"/>
    <s v="29"/>
    <s v="11"/>
    <s v="2024"/>
    <n v="49.428571428571431"/>
    <n v="159"/>
    <n v="3.2167630057803467"/>
    <x v="0"/>
    <x v="0"/>
    <n v="318"/>
    <x v="5"/>
    <x v="1"/>
    <n v="2"/>
    <b v="1"/>
    <n v="943"/>
    <n v="116"/>
    <n v="1059"/>
    <x v="6"/>
    <x v="2"/>
    <x v="0"/>
    <n v="22"/>
    <n v="4.0999999999999996"/>
    <x v="0"/>
    <x v="0"/>
    <n v="4732"/>
    <x v="2"/>
    <x v="1"/>
    <x v="2"/>
    <x v="2"/>
  </r>
  <r>
    <n v="6531"/>
    <s v="Amanda"/>
    <d v="2023-07-02T00:00:00"/>
    <x v="171"/>
    <m/>
    <m/>
    <m/>
    <m/>
    <m/>
    <d v="2024-12-12T00:00:00"/>
    <d v="2024-12-12T00:00:00"/>
    <m/>
    <m/>
    <m/>
    <m/>
    <m/>
    <n v="20.428571428571427"/>
    <n v="65.5"/>
    <n v="3.2062937062937067"/>
    <x v="2"/>
    <x v="2"/>
    <n v="131"/>
    <x v="6"/>
    <x v="4"/>
    <n v="2"/>
    <b v="0"/>
    <n v="374"/>
    <n v="154"/>
    <n v="528"/>
    <x v="2"/>
    <x v="1"/>
    <x v="5"/>
    <n v="81"/>
    <n v="4.4000000000000004"/>
    <x v="0"/>
    <x v="0"/>
    <n v="1155"/>
    <x v="1"/>
    <x v="3"/>
    <x v="2"/>
    <x v="0"/>
  </r>
  <r>
    <n v="9470"/>
    <s v="Stephanie"/>
    <s v="11/28/2023"/>
    <x v="248"/>
    <n v="3"/>
    <n v="6"/>
    <s v="28"/>
    <s v="11"/>
    <s v="2023"/>
    <s v="12/15/2024"/>
    <d v="2024-12-15T00:00:00"/>
    <n v="3"/>
    <n v="6"/>
    <s v="15"/>
    <s v="12"/>
    <s v="2024"/>
    <n v="54.714285714285715"/>
    <n v="175"/>
    <n v="3.1984334203655354"/>
    <x v="1"/>
    <x v="1"/>
    <n v="350"/>
    <x v="3"/>
    <x v="1"/>
    <n v="6"/>
    <b v="1"/>
    <n v="801"/>
    <n v="156"/>
    <n v="957"/>
    <x v="2"/>
    <x v="0"/>
    <x v="1"/>
    <n v="66"/>
    <n v="4.5999999999999996"/>
    <x v="1"/>
    <x v="0"/>
    <n v="2580"/>
    <x v="3"/>
    <x v="2"/>
    <x v="1"/>
    <x v="3"/>
  </r>
  <r>
    <n v="4738"/>
    <s v="Katrina"/>
    <d v="2023-05-11T00:00:00"/>
    <x v="249"/>
    <m/>
    <m/>
    <m/>
    <m/>
    <m/>
    <d v="2024-04-12T00:00:00"/>
    <d v="2024-04-12T00:00:00"/>
    <m/>
    <m/>
    <m/>
    <m/>
    <m/>
    <n v="48.142857142857146"/>
    <n v="153"/>
    <n v="3.1780415430267062"/>
    <x v="0"/>
    <x v="0"/>
    <n v="306"/>
    <x v="4"/>
    <x v="4"/>
    <n v="6"/>
    <b v="1"/>
    <n v="483"/>
    <n v="5"/>
    <n v="488"/>
    <x v="4"/>
    <x v="1"/>
    <x v="0"/>
    <n v="56"/>
    <n v="4.7"/>
    <x v="0"/>
    <x v="0"/>
    <n v="1556"/>
    <x v="1"/>
    <x v="4"/>
    <x v="1"/>
    <x v="0"/>
  </r>
  <r>
    <n v="4851"/>
    <s v="Nicole"/>
    <d v="2023-10-03T00:00:00"/>
    <x v="250"/>
    <m/>
    <m/>
    <m/>
    <m/>
    <m/>
    <s v="12/16/2024"/>
    <d v="2024-12-16T00:00:00"/>
    <n v="3"/>
    <n v="6"/>
    <s v="16"/>
    <s v="12"/>
    <s v="2024"/>
    <n v="62.857142857142854"/>
    <n v="199.5"/>
    <n v="3.1738636363636363"/>
    <x v="0"/>
    <x v="0"/>
    <n v="399"/>
    <x v="4"/>
    <x v="0"/>
    <n v="2"/>
    <b v="0"/>
    <n v="355"/>
    <n v="181"/>
    <n v="536"/>
    <x v="3"/>
    <x v="0"/>
    <x v="0"/>
    <n v="79"/>
    <n v="3.4"/>
    <x v="1"/>
    <x v="0"/>
    <n v="2138"/>
    <x v="3"/>
    <x v="3"/>
    <x v="2"/>
    <x v="1"/>
  </r>
  <r>
    <n v="5865"/>
    <s v="Samantha"/>
    <s v="7/23/2023"/>
    <x v="251"/>
    <n v="2"/>
    <n v="5"/>
    <s v="23"/>
    <s v="7"/>
    <s v="2023"/>
    <s v="11/24/2024"/>
    <d v="2024-11-24T00:00:00"/>
    <n v="3"/>
    <n v="6"/>
    <s v="24"/>
    <s v="11"/>
    <s v="2024"/>
    <n v="70"/>
    <n v="222"/>
    <n v="3.1714285714285713"/>
    <x v="2"/>
    <x v="2"/>
    <n v="444"/>
    <x v="6"/>
    <x v="2"/>
    <n v="3"/>
    <b v="0"/>
    <n v="959"/>
    <n v="183"/>
    <n v="1142"/>
    <x v="1"/>
    <x v="2"/>
    <x v="0"/>
    <n v="93"/>
    <n v="3.8"/>
    <x v="0"/>
    <x v="0"/>
    <n v="3935"/>
    <x v="0"/>
    <x v="2"/>
    <x v="0"/>
    <x v="2"/>
  </r>
  <r>
    <n v="3826"/>
    <s v="Richard"/>
    <d v="2024-02-10T00:00:00"/>
    <x v="99"/>
    <m/>
    <m/>
    <m/>
    <m/>
    <m/>
    <s v="12/16/2024"/>
    <d v="2024-12-16T00:00:00"/>
    <n v="3"/>
    <n v="6"/>
    <s v="16"/>
    <s v="12"/>
    <s v="2024"/>
    <n v="64.285714285714292"/>
    <n v="203"/>
    <n v="3.1577777777777776"/>
    <x v="2"/>
    <x v="2"/>
    <n v="406"/>
    <x v="2"/>
    <x v="1"/>
    <n v="3"/>
    <b v="0"/>
    <n v="369"/>
    <n v="13"/>
    <n v="382"/>
    <x v="3"/>
    <x v="3"/>
    <x v="1"/>
    <n v="82"/>
    <n v="4.7"/>
    <x v="0"/>
    <x v="0"/>
    <n v="1580"/>
    <x v="1"/>
    <x v="4"/>
    <x v="3"/>
    <x v="3"/>
  </r>
  <r>
    <n v="1813"/>
    <s v="Phyllis"/>
    <s v="6/21/2024"/>
    <x v="19"/>
    <n v="2"/>
    <n v="5"/>
    <s v="21"/>
    <s v="6"/>
    <s v="2024"/>
    <s v="11/29/2024"/>
    <d v="2024-11-29T00:00:00"/>
    <n v="3"/>
    <n v="6"/>
    <s v="29"/>
    <s v="11"/>
    <s v="2024"/>
    <n v="23"/>
    <n v="72.5"/>
    <n v="3.152173913043478"/>
    <x v="2"/>
    <x v="2"/>
    <n v="145"/>
    <x v="3"/>
    <x v="2"/>
    <n v="4"/>
    <b v="0"/>
    <n v="237"/>
    <n v="32"/>
    <n v="269"/>
    <x v="5"/>
    <x v="3"/>
    <x v="2"/>
    <n v="39"/>
    <n v="4.8"/>
    <x v="0"/>
    <x v="0"/>
    <n v="1835"/>
    <x v="1"/>
    <x v="3"/>
    <x v="4"/>
    <x v="0"/>
  </r>
  <r>
    <n v="1215"/>
    <s v="Devin"/>
    <s v="8/17/2023"/>
    <x v="252"/>
    <n v="2"/>
    <n v="5"/>
    <s v="17"/>
    <s v="8"/>
    <s v="2023"/>
    <s v="11/27/2024"/>
    <d v="2024-11-27T00:00:00"/>
    <n v="3"/>
    <n v="6"/>
    <s v="27"/>
    <s v="11"/>
    <s v="2024"/>
    <n v="66.857142857142861"/>
    <n v="210.5"/>
    <n v="3.1485042735042734"/>
    <x v="1"/>
    <x v="1"/>
    <n v="421"/>
    <x v="2"/>
    <x v="1"/>
    <n v="1"/>
    <b v="1"/>
    <n v="668"/>
    <n v="17"/>
    <n v="685"/>
    <x v="6"/>
    <x v="0"/>
    <x v="3"/>
    <n v="7"/>
    <n v="4"/>
    <x v="1"/>
    <x v="0"/>
    <n v="2780"/>
    <x v="3"/>
    <x v="2"/>
    <x v="3"/>
    <x v="3"/>
  </r>
  <r>
    <n v="4427"/>
    <s v="Walter"/>
    <s v="6/17/2023"/>
    <x v="253"/>
    <n v="2"/>
    <n v="5"/>
    <s v="17"/>
    <s v="6"/>
    <s v="2023"/>
    <s v="11/28/2024"/>
    <d v="2024-11-28T00:00:00"/>
    <n v="3"/>
    <n v="6"/>
    <s v="28"/>
    <s v="11"/>
    <s v="2024"/>
    <n v="75.714285714285708"/>
    <n v="237"/>
    <n v="3.1301886792452831"/>
    <x v="1"/>
    <x v="1"/>
    <n v="474"/>
    <x v="3"/>
    <x v="1"/>
    <n v="5"/>
    <b v="1"/>
    <n v="341"/>
    <n v="165"/>
    <n v="506"/>
    <x v="5"/>
    <x v="3"/>
    <x v="1"/>
    <n v="30"/>
    <n v="4.8"/>
    <x v="0"/>
    <x v="0"/>
    <n v="1285"/>
    <x v="1"/>
    <x v="2"/>
    <x v="4"/>
    <x v="0"/>
  </r>
  <r>
    <n v="6113"/>
    <s v="Stacy"/>
    <d v="2023-06-11T00:00:00"/>
    <x v="254"/>
    <m/>
    <m/>
    <m/>
    <m/>
    <m/>
    <s v="12/14/2024"/>
    <d v="2024-12-14T00:00:00"/>
    <n v="3"/>
    <n v="6"/>
    <s v="14"/>
    <s v="12"/>
    <s v="2024"/>
    <n v="78.857142857142861"/>
    <n v="245.5"/>
    <n v="3.1132246376811592"/>
    <x v="2"/>
    <x v="2"/>
    <n v="491"/>
    <x v="0"/>
    <x v="1"/>
    <n v="4"/>
    <b v="1"/>
    <n v="779"/>
    <n v="86"/>
    <n v="865"/>
    <x v="4"/>
    <x v="3"/>
    <x v="0"/>
    <n v="85"/>
    <n v="4.7"/>
    <x v="1"/>
    <x v="0"/>
    <n v="398"/>
    <x v="4"/>
    <x v="3"/>
    <x v="2"/>
    <x v="1"/>
  </r>
  <r>
    <n v="5438"/>
    <s v="Lindsey"/>
    <d v="2023-06-10T00:00:00"/>
    <x v="255"/>
    <m/>
    <m/>
    <m/>
    <m/>
    <m/>
    <s v="11/30/2024"/>
    <d v="2024-11-30T00:00:00"/>
    <n v="3"/>
    <n v="6"/>
    <s v="30"/>
    <s v="11"/>
    <s v="2024"/>
    <n v="77"/>
    <n v="239"/>
    <n v="3.1038961038961039"/>
    <x v="2"/>
    <x v="2"/>
    <n v="478"/>
    <x v="4"/>
    <x v="0"/>
    <n v="6"/>
    <b v="1"/>
    <n v="517"/>
    <n v="200"/>
    <n v="717"/>
    <x v="2"/>
    <x v="1"/>
    <x v="0"/>
    <n v="41"/>
    <n v="4.8"/>
    <x v="0"/>
    <x v="0"/>
    <n v="2936"/>
    <x v="3"/>
    <x v="0"/>
    <x v="0"/>
    <x v="3"/>
  </r>
  <r>
    <n v="9374"/>
    <s v="John"/>
    <s v="12/17/2024"/>
    <x v="38"/>
    <n v="3"/>
    <n v="6"/>
    <s v="17"/>
    <s v="12"/>
    <s v="2024"/>
    <d v="2024-01-12T00:00:00"/>
    <d v="2024-12-17T00:00:00"/>
    <m/>
    <m/>
    <m/>
    <m/>
    <m/>
    <n v="48.571428571428569"/>
    <n v="150.5"/>
    <n v="3.098529411764706"/>
    <x v="0"/>
    <x v="0"/>
    <n v="301"/>
    <x v="5"/>
    <x v="3"/>
    <n v="6"/>
    <b v="0"/>
    <n v="619"/>
    <n v="172"/>
    <n v="791"/>
    <x v="3"/>
    <x v="1"/>
    <x v="4"/>
    <n v="37"/>
    <n v="4.2"/>
    <x v="1"/>
    <x v="0"/>
    <n v="1153"/>
    <x v="1"/>
    <x v="4"/>
    <x v="1"/>
    <x v="2"/>
  </r>
  <r>
    <n v="9957"/>
    <s v="Richard"/>
    <d v="2023-08-11T00:00:00"/>
    <x v="256"/>
    <m/>
    <m/>
    <m/>
    <m/>
    <m/>
    <s v="12/13/2024"/>
    <d v="2024-12-13T00:00:00"/>
    <n v="3"/>
    <n v="6"/>
    <s v="13"/>
    <s v="12"/>
    <s v="2024"/>
    <n v="70"/>
    <n v="216.5"/>
    <n v="3.092857142857143"/>
    <x v="0"/>
    <x v="0"/>
    <n v="433"/>
    <x v="2"/>
    <x v="2"/>
    <n v="6"/>
    <b v="1"/>
    <n v="1000"/>
    <n v="48"/>
    <n v="1048"/>
    <x v="2"/>
    <x v="1"/>
    <x v="3"/>
    <n v="92"/>
    <n v="3.7"/>
    <x v="0"/>
    <x v="0"/>
    <n v="1037"/>
    <x v="1"/>
    <x v="3"/>
    <x v="4"/>
    <x v="3"/>
  </r>
  <r>
    <n v="7072"/>
    <s v="Erika"/>
    <d v="2023-07-02T00:00:00"/>
    <x v="257"/>
    <m/>
    <m/>
    <m/>
    <m/>
    <m/>
    <s v="11/19/2024"/>
    <d v="2024-11-19T00:00:00"/>
    <n v="3"/>
    <n v="6"/>
    <s v="19"/>
    <s v="11"/>
    <s v="2024"/>
    <n v="72.285714285714292"/>
    <n v="223"/>
    <n v="3.0849802371541499"/>
    <x v="0"/>
    <x v="0"/>
    <n v="446"/>
    <x v="6"/>
    <x v="0"/>
    <n v="4"/>
    <b v="1"/>
    <n v="897"/>
    <n v="19"/>
    <n v="916"/>
    <x v="1"/>
    <x v="2"/>
    <x v="4"/>
    <n v="14"/>
    <n v="3.5"/>
    <x v="1"/>
    <x v="0"/>
    <n v="4409"/>
    <x v="2"/>
    <x v="3"/>
    <x v="4"/>
    <x v="0"/>
  </r>
  <r>
    <n v="1303"/>
    <s v="Ashley"/>
    <s v="6/17/2023"/>
    <x v="253"/>
    <n v="2"/>
    <n v="5"/>
    <s v="17"/>
    <s v="6"/>
    <s v="2023"/>
    <d v="2024-04-12T00:00:00"/>
    <d v="2024-04-12T00:00:00"/>
    <m/>
    <m/>
    <m/>
    <m/>
    <m/>
    <n v="42.857142857142854"/>
    <n v="132"/>
    <n v="3.08"/>
    <x v="2"/>
    <x v="2"/>
    <n v="264"/>
    <x v="1"/>
    <x v="2"/>
    <n v="1"/>
    <b v="1"/>
    <n v="744"/>
    <n v="33"/>
    <n v="777"/>
    <x v="5"/>
    <x v="3"/>
    <x v="4"/>
    <n v="29"/>
    <n v="4.9000000000000004"/>
    <x v="1"/>
    <x v="0"/>
    <n v="804"/>
    <x v="4"/>
    <x v="3"/>
    <x v="4"/>
    <x v="3"/>
  </r>
  <r>
    <n v="6504"/>
    <s v="Michelle"/>
    <s v="11/19/2023"/>
    <x v="237"/>
    <n v="3"/>
    <n v="6"/>
    <s v="19"/>
    <s v="11"/>
    <s v="2023"/>
    <s v="12/18/2024"/>
    <d v="2024-12-18T00:00:00"/>
    <n v="3"/>
    <n v="6"/>
    <s v="18"/>
    <s v="12"/>
    <s v="2024"/>
    <n v="56.428571428571431"/>
    <n v="172.5"/>
    <n v="3.0569620253164556"/>
    <x v="1"/>
    <x v="1"/>
    <n v="345"/>
    <x v="6"/>
    <x v="0"/>
    <n v="4"/>
    <b v="0"/>
    <n v="767"/>
    <n v="66"/>
    <n v="833"/>
    <x v="6"/>
    <x v="1"/>
    <x v="1"/>
    <n v="70"/>
    <n v="3.8"/>
    <x v="0"/>
    <x v="0"/>
    <n v="2327"/>
    <x v="3"/>
    <x v="2"/>
    <x v="2"/>
    <x v="0"/>
  </r>
  <r>
    <n v="7093"/>
    <s v="Cheryl"/>
    <d v="2023-07-06T00:00:00"/>
    <x v="33"/>
    <m/>
    <m/>
    <m/>
    <m/>
    <m/>
    <d v="2024-11-12T00:00:00"/>
    <d v="2024-11-12T00:00:00"/>
    <m/>
    <m/>
    <m/>
    <m/>
    <m/>
    <n v="11.285714285714286"/>
    <n v="34.5"/>
    <n v="3.0569620253164556"/>
    <x v="1"/>
    <x v="1"/>
    <n v="69"/>
    <x v="2"/>
    <x v="2"/>
    <n v="5"/>
    <b v="0"/>
    <n v="222"/>
    <n v="13"/>
    <n v="235"/>
    <x v="2"/>
    <x v="2"/>
    <x v="5"/>
    <n v="0"/>
    <n v="4.7"/>
    <x v="1"/>
    <x v="0"/>
    <n v="1051"/>
    <x v="1"/>
    <x v="3"/>
    <x v="0"/>
    <x v="3"/>
  </r>
  <r>
    <n v="2237"/>
    <s v="Anthony"/>
    <d v="2023-08-06T00:00:00"/>
    <x v="258"/>
    <m/>
    <m/>
    <m/>
    <m/>
    <m/>
    <s v="12/18/2024"/>
    <d v="2024-12-18T00:00:00"/>
    <n v="3"/>
    <n v="6"/>
    <s v="18"/>
    <s v="12"/>
    <s v="2024"/>
    <n v="71.428571428571431"/>
    <n v="217.5"/>
    <n v="3.0449999999999999"/>
    <x v="1"/>
    <x v="1"/>
    <n v="435"/>
    <x v="0"/>
    <x v="2"/>
    <n v="1"/>
    <b v="0"/>
    <n v="163"/>
    <n v="69"/>
    <n v="232"/>
    <x v="0"/>
    <x v="2"/>
    <x v="5"/>
    <n v="24"/>
    <n v="4.8"/>
    <x v="1"/>
    <x v="0"/>
    <n v="3815"/>
    <x v="0"/>
    <x v="2"/>
    <x v="1"/>
    <x v="0"/>
  </r>
  <r>
    <n v="4488"/>
    <s v="Stephen"/>
    <s v="5/28/2023"/>
    <x v="259"/>
    <n v="2"/>
    <n v="5"/>
    <s v="28"/>
    <s v="5"/>
    <s v="2023"/>
    <d v="2024-05-12T00:00:00"/>
    <d v="2024-05-12T00:00:00"/>
    <m/>
    <m/>
    <m/>
    <m/>
    <m/>
    <n v="50"/>
    <n v="152"/>
    <n v="3.04"/>
    <x v="1"/>
    <x v="1"/>
    <n v="304"/>
    <x v="1"/>
    <x v="0"/>
    <n v="3"/>
    <b v="0"/>
    <n v="975"/>
    <n v="10"/>
    <n v="985"/>
    <x v="6"/>
    <x v="2"/>
    <x v="4"/>
    <n v="48"/>
    <n v="3.2"/>
    <x v="0"/>
    <x v="0"/>
    <n v="3923"/>
    <x v="0"/>
    <x v="4"/>
    <x v="1"/>
    <x v="0"/>
  </r>
  <r>
    <n v="8793"/>
    <s v="Lisa"/>
    <s v="5/18/2024"/>
    <x v="103"/>
    <n v="2"/>
    <n v="5"/>
    <s v="18"/>
    <s v="5"/>
    <s v="2024"/>
    <s v="11/21/2024"/>
    <d v="2024-11-21T00:00:00"/>
    <n v="3"/>
    <n v="6"/>
    <s v="21"/>
    <s v="11"/>
    <s v="2024"/>
    <n v="26.714285714285715"/>
    <n v="81"/>
    <n v="3.0320855614973259"/>
    <x v="1"/>
    <x v="1"/>
    <n v="162"/>
    <x v="6"/>
    <x v="2"/>
    <n v="5"/>
    <b v="1"/>
    <n v="672"/>
    <n v="57"/>
    <n v="729"/>
    <x v="5"/>
    <x v="1"/>
    <x v="1"/>
    <n v="16"/>
    <n v="4.3"/>
    <x v="0"/>
    <x v="0"/>
    <n v="3930"/>
    <x v="0"/>
    <x v="0"/>
    <x v="3"/>
    <x v="3"/>
  </r>
  <r>
    <n v="4213"/>
    <s v="Kelsey"/>
    <d v="2023-08-12T00:00:00"/>
    <x v="132"/>
    <m/>
    <m/>
    <m/>
    <m/>
    <m/>
    <s v="11/23/2024"/>
    <d v="2024-11-23T00:00:00"/>
    <n v="3"/>
    <n v="6"/>
    <s v="23"/>
    <s v="11"/>
    <s v="2024"/>
    <n v="23.285714285714285"/>
    <n v="70.5"/>
    <n v="3.0276073619631902"/>
    <x v="1"/>
    <x v="1"/>
    <n v="141"/>
    <x v="5"/>
    <x v="3"/>
    <n v="2"/>
    <b v="1"/>
    <n v="379"/>
    <n v="35"/>
    <n v="414"/>
    <x v="6"/>
    <x v="3"/>
    <x v="0"/>
    <n v="29"/>
    <n v="4.9000000000000004"/>
    <x v="1"/>
    <x v="0"/>
    <n v="3840"/>
    <x v="0"/>
    <x v="4"/>
    <x v="2"/>
    <x v="0"/>
  </r>
  <r>
    <n v="5525"/>
    <s v="John"/>
    <d v="2023-05-10T00:00:00"/>
    <x v="260"/>
    <m/>
    <m/>
    <m/>
    <m/>
    <m/>
    <d v="2024-06-12T00:00:00"/>
    <d v="2024-06-12T00:00:00"/>
    <m/>
    <m/>
    <m/>
    <m/>
    <m/>
    <n v="57"/>
    <n v="172"/>
    <n v="3.0175438596491229"/>
    <x v="0"/>
    <x v="0"/>
    <n v="344"/>
    <x v="5"/>
    <x v="4"/>
    <n v="2"/>
    <b v="0"/>
    <n v="91"/>
    <n v="137"/>
    <n v="228"/>
    <x v="1"/>
    <x v="3"/>
    <x v="5"/>
    <n v="37"/>
    <n v="3.4"/>
    <x v="1"/>
    <x v="0"/>
    <n v="396"/>
    <x v="4"/>
    <x v="0"/>
    <x v="1"/>
    <x v="3"/>
  </r>
  <r>
    <n v="7840"/>
    <s v="Barbara"/>
    <d v="2024-02-02T00:00:00"/>
    <x v="132"/>
    <m/>
    <m/>
    <m/>
    <m/>
    <m/>
    <d v="2024-11-12T00:00:00"/>
    <d v="2024-11-12T00:00:00"/>
    <m/>
    <m/>
    <m/>
    <m/>
    <m/>
    <n v="21.714285714285715"/>
    <n v="65.5"/>
    <n v="3.0164473684210527"/>
    <x v="0"/>
    <x v="0"/>
    <n v="131"/>
    <x v="0"/>
    <x v="4"/>
    <n v="3"/>
    <b v="1"/>
    <n v="808"/>
    <n v="48"/>
    <n v="856"/>
    <x v="4"/>
    <x v="2"/>
    <x v="0"/>
    <n v="55"/>
    <n v="3.3"/>
    <x v="1"/>
    <x v="0"/>
    <n v="3053"/>
    <x v="0"/>
    <x v="0"/>
    <x v="1"/>
    <x v="0"/>
  </r>
  <r>
    <n v="8753"/>
    <s v="Daniel"/>
    <s v="2/17/2024"/>
    <x v="261"/>
    <n v="2"/>
    <n v="5"/>
    <s v="17"/>
    <s v="2"/>
    <s v="2024"/>
    <s v="11/30/2024"/>
    <d v="2024-11-30T00:00:00"/>
    <n v="3"/>
    <n v="6"/>
    <s v="30"/>
    <s v="11"/>
    <s v="2024"/>
    <n v="41"/>
    <n v="123.5"/>
    <n v="3.0121951219512195"/>
    <x v="2"/>
    <x v="2"/>
    <n v="247"/>
    <x v="5"/>
    <x v="2"/>
    <n v="3"/>
    <b v="0"/>
    <n v="696"/>
    <n v="28"/>
    <n v="724"/>
    <x v="1"/>
    <x v="1"/>
    <x v="2"/>
    <n v="79"/>
    <n v="4.8"/>
    <x v="0"/>
    <x v="0"/>
    <n v="1500"/>
    <x v="1"/>
    <x v="2"/>
    <x v="0"/>
    <x v="2"/>
  </r>
  <r>
    <n v="3888"/>
    <s v="Emily"/>
    <s v="5/18/2023"/>
    <x v="262"/>
    <n v="2"/>
    <n v="5"/>
    <s v="18"/>
    <s v="5"/>
    <s v="2023"/>
    <s v="12/14/2024"/>
    <d v="2024-12-14T00:00:00"/>
    <n v="3"/>
    <n v="6"/>
    <s v="14"/>
    <s v="12"/>
    <s v="2024"/>
    <n v="82.285714285714292"/>
    <n v="247.5"/>
    <n v="3.0078124999999996"/>
    <x v="0"/>
    <x v="0"/>
    <n v="495"/>
    <x v="5"/>
    <x v="1"/>
    <n v="2"/>
    <b v="1"/>
    <n v="883"/>
    <n v="60"/>
    <n v="943"/>
    <x v="5"/>
    <x v="3"/>
    <x v="4"/>
    <n v="10"/>
    <n v="4.5"/>
    <x v="0"/>
    <x v="0"/>
    <n v="2213"/>
    <x v="3"/>
    <x v="1"/>
    <x v="3"/>
    <x v="3"/>
  </r>
  <r>
    <n v="8079"/>
    <s v="Jennifer"/>
    <d v="2023-07-07T00:00:00"/>
    <x v="263"/>
    <m/>
    <m/>
    <m/>
    <m/>
    <m/>
    <s v="12/13/2024"/>
    <d v="2024-12-13T00:00:00"/>
    <n v="3"/>
    <n v="6"/>
    <s v="13"/>
    <s v="12"/>
    <s v="2024"/>
    <n v="75"/>
    <n v="225"/>
    <n v="3"/>
    <x v="1"/>
    <x v="1"/>
    <n v="450"/>
    <x v="5"/>
    <x v="0"/>
    <n v="2"/>
    <b v="1"/>
    <n v="12"/>
    <n v="133"/>
    <n v="145"/>
    <x v="6"/>
    <x v="1"/>
    <x v="0"/>
    <n v="100"/>
    <n v="3.4"/>
    <x v="0"/>
    <x v="0"/>
    <n v="2534"/>
    <x v="3"/>
    <x v="3"/>
    <x v="3"/>
    <x v="0"/>
  </r>
  <r>
    <n v="3135"/>
    <s v="Angela"/>
    <d v="2024-07-06T00:00:00"/>
    <x v="212"/>
    <m/>
    <m/>
    <m/>
    <m/>
    <m/>
    <s v="11/24/2024"/>
    <d v="2024-11-24T00:00:00"/>
    <n v="3"/>
    <n v="6"/>
    <s v="24"/>
    <s v="11"/>
    <s v="2024"/>
    <n v="61.428571428571431"/>
    <n v="184"/>
    <n v="2.9953488372093022"/>
    <x v="1"/>
    <x v="1"/>
    <n v="368"/>
    <x v="3"/>
    <x v="4"/>
    <n v="1"/>
    <b v="0"/>
    <n v="481"/>
    <n v="58"/>
    <n v="539"/>
    <x v="2"/>
    <x v="3"/>
    <x v="5"/>
    <n v="97"/>
    <n v="4"/>
    <x v="0"/>
    <x v="0"/>
    <n v="1108"/>
    <x v="1"/>
    <x v="3"/>
    <x v="3"/>
    <x v="0"/>
  </r>
  <r>
    <n v="7896"/>
    <s v="Michael"/>
    <s v="6/19/2024"/>
    <x v="172"/>
    <n v="2"/>
    <n v="5"/>
    <s v="19"/>
    <s v="6"/>
    <s v="2024"/>
    <s v="11/29/2024"/>
    <d v="2024-11-29T00:00:00"/>
    <n v="3"/>
    <n v="6"/>
    <s v="29"/>
    <s v="11"/>
    <s v="2024"/>
    <n v="23.285714285714285"/>
    <n v="69.5"/>
    <n v="2.9846625766871169"/>
    <x v="2"/>
    <x v="2"/>
    <n v="139"/>
    <x v="6"/>
    <x v="3"/>
    <n v="5"/>
    <b v="1"/>
    <n v="539"/>
    <n v="152"/>
    <n v="691"/>
    <x v="6"/>
    <x v="1"/>
    <x v="5"/>
    <n v="48"/>
    <n v="3.8"/>
    <x v="1"/>
    <x v="0"/>
    <n v="4130"/>
    <x v="2"/>
    <x v="1"/>
    <x v="1"/>
    <x v="1"/>
  </r>
  <r>
    <n v="5255"/>
    <s v="Cole"/>
    <s v="1/31/2023"/>
    <x v="264"/>
    <n v="2"/>
    <n v="5"/>
    <s v="31"/>
    <s v="1"/>
    <s v="2023"/>
    <d v="2024-02-12T00:00:00"/>
    <d v="2024-02-12T00:00:00"/>
    <m/>
    <m/>
    <m/>
    <m/>
    <m/>
    <n v="53.857142857142854"/>
    <n v="160.5"/>
    <n v="2.9801061007957563"/>
    <x v="0"/>
    <x v="0"/>
    <n v="321"/>
    <x v="6"/>
    <x v="0"/>
    <n v="5"/>
    <b v="0"/>
    <n v="61"/>
    <n v="192"/>
    <n v="253"/>
    <x v="4"/>
    <x v="1"/>
    <x v="1"/>
    <n v="47"/>
    <n v="4.5999999999999996"/>
    <x v="0"/>
    <x v="0"/>
    <n v="952"/>
    <x v="4"/>
    <x v="4"/>
    <x v="1"/>
    <x v="1"/>
  </r>
  <r>
    <n v="9916"/>
    <s v="Wendy"/>
    <s v="2/28/2024"/>
    <x v="34"/>
    <n v="2"/>
    <n v="5"/>
    <s v="28"/>
    <s v="2"/>
    <s v="2024"/>
    <s v="11/21/2024"/>
    <d v="2024-11-21T00:00:00"/>
    <n v="3"/>
    <n v="6"/>
    <s v="21"/>
    <s v="11"/>
    <s v="2024"/>
    <n v="38.142857142857146"/>
    <n v="113.5"/>
    <n v="2.9756554307116101"/>
    <x v="1"/>
    <x v="1"/>
    <n v="227"/>
    <x v="0"/>
    <x v="4"/>
    <n v="2"/>
    <b v="1"/>
    <n v="969"/>
    <n v="175"/>
    <n v="1144"/>
    <x v="4"/>
    <x v="0"/>
    <x v="3"/>
    <n v="11"/>
    <n v="5"/>
    <x v="0"/>
    <x v="0"/>
    <n v="4510"/>
    <x v="2"/>
    <x v="2"/>
    <x v="1"/>
    <x v="1"/>
  </r>
  <r>
    <n v="8571"/>
    <s v="Brian"/>
    <s v="5/28/2023"/>
    <x v="259"/>
    <n v="2"/>
    <n v="5"/>
    <s v="28"/>
    <s v="5"/>
    <s v="2023"/>
    <s v="12/15/2024"/>
    <d v="2024-12-15T00:00:00"/>
    <n v="3"/>
    <n v="6"/>
    <s v="15"/>
    <s v="12"/>
    <s v="2024"/>
    <n v="81"/>
    <n v="241"/>
    <n v="2.9753086419753085"/>
    <x v="0"/>
    <x v="0"/>
    <n v="482"/>
    <x v="5"/>
    <x v="2"/>
    <n v="5"/>
    <b v="1"/>
    <n v="838"/>
    <n v="159"/>
    <n v="997"/>
    <x v="6"/>
    <x v="1"/>
    <x v="2"/>
    <n v="39"/>
    <n v="4.8"/>
    <x v="0"/>
    <x v="0"/>
    <n v="2978"/>
    <x v="3"/>
    <x v="4"/>
    <x v="0"/>
    <x v="1"/>
  </r>
  <r>
    <n v="4314"/>
    <s v="Alicia"/>
    <d v="2023-10-07T00:00:00"/>
    <x v="211"/>
    <m/>
    <m/>
    <m/>
    <m/>
    <m/>
    <s v="12/15/2024"/>
    <d v="2024-12-15T00:00:00"/>
    <n v="3"/>
    <n v="6"/>
    <s v="15"/>
    <s v="12"/>
    <s v="2024"/>
    <n v="52.285714285714285"/>
    <n v="155.5"/>
    <n v="2.9740437158469946"/>
    <x v="1"/>
    <x v="1"/>
    <n v="311"/>
    <x v="1"/>
    <x v="1"/>
    <n v="5"/>
    <b v="1"/>
    <n v="724"/>
    <n v="191"/>
    <n v="915"/>
    <x v="3"/>
    <x v="2"/>
    <x v="0"/>
    <n v="55"/>
    <n v="4.7"/>
    <x v="1"/>
    <x v="0"/>
    <n v="4062"/>
    <x v="2"/>
    <x v="0"/>
    <x v="4"/>
    <x v="3"/>
  </r>
  <r>
    <n v="4351"/>
    <s v="Kathy"/>
    <s v="5/18/2024"/>
    <x v="103"/>
    <n v="2"/>
    <n v="5"/>
    <s v="18"/>
    <s v="5"/>
    <s v="2024"/>
    <s v="11/30/2024"/>
    <d v="2024-11-30T00:00:00"/>
    <n v="3"/>
    <n v="6"/>
    <s v="30"/>
    <s v="11"/>
    <s v="2024"/>
    <n v="28"/>
    <n v="83"/>
    <n v="2.9642857142857144"/>
    <x v="2"/>
    <x v="2"/>
    <n v="166"/>
    <x v="3"/>
    <x v="0"/>
    <n v="6"/>
    <b v="1"/>
    <n v="788"/>
    <n v="31"/>
    <n v="819"/>
    <x v="3"/>
    <x v="2"/>
    <x v="5"/>
    <n v="25"/>
    <n v="4.3"/>
    <x v="1"/>
    <x v="0"/>
    <n v="633"/>
    <x v="4"/>
    <x v="4"/>
    <x v="2"/>
    <x v="3"/>
  </r>
  <r>
    <n v="7030"/>
    <s v="Paige"/>
    <s v="3/19/2024"/>
    <x v="138"/>
    <n v="2"/>
    <n v="5"/>
    <s v="19"/>
    <s v="3"/>
    <s v="2024"/>
    <s v="11/23/2024"/>
    <d v="2024-11-23T00:00:00"/>
    <n v="3"/>
    <n v="6"/>
    <s v="23"/>
    <s v="11"/>
    <s v="2024"/>
    <n v="35.571428571428569"/>
    <n v="105"/>
    <n v="2.9518072289156629"/>
    <x v="0"/>
    <x v="0"/>
    <n v="210"/>
    <x v="2"/>
    <x v="1"/>
    <n v="4"/>
    <b v="0"/>
    <n v="666"/>
    <n v="164"/>
    <n v="830"/>
    <x v="3"/>
    <x v="2"/>
    <x v="1"/>
    <n v="38"/>
    <n v="4.2"/>
    <x v="0"/>
    <x v="0"/>
    <n v="1461"/>
    <x v="1"/>
    <x v="1"/>
    <x v="4"/>
    <x v="1"/>
  </r>
  <r>
    <n v="8876"/>
    <s v="Leslie"/>
    <s v="4/17/2023"/>
    <x v="265"/>
    <n v="2"/>
    <n v="5"/>
    <s v="17"/>
    <s v="4"/>
    <s v="2023"/>
    <s v="11/23/2024"/>
    <d v="2024-11-23T00:00:00"/>
    <n v="3"/>
    <n v="6"/>
    <s v="23"/>
    <s v="11"/>
    <s v="2024"/>
    <n v="83.714285714285708"/>
    <n v="245.5"/>
    <n v="2.9325938566552905"/>
    <x v="2"/>
    <x v="2"/>
    <n v="491"/>
    <x v="3"/>
    <x v="2"/>
    <n v="3"/>
    <b v="1"/>
    <n v="194"/>
    <n v="187"/>
    <n v="381"/>
    <x v="0"/>
    <x v="2"/>
    <x v="2"/>
    <n v="44"/>
    <n v="4.4000000000000004"/>
    <x v="1"/>
    <x v="0"/>
    <n v="540"/>
    <x v="4"/>
    <x v="3"/>
    <x v="2"/>
    <x v="1"/>
  </r>
  <r>
    <n v="4364"/>
    <s v="Victor"/>
    <s v="10/27/2024"/>
    <x v="38"/>
    <n v="3"/>
    <n v="6"/>
    <s v="27"/>
    <s v="10"/>
    <s v="2024"/>
    <d v="2024-01-12T00:00:00"/>
    <d v="2024-10-27T00:00:00"/>
    <m/>
    <m/>
    <m/>
    <m/>
    <m/>
    <n v="41.285714285714285"/>
    <n v="120.5"/>
    <n v="2.9186851211072664"/>
    <x v="1"/>
    <x v="1"/>
    <n v="241"/>
    <x v="1"/>
    <x v="1"/>
    <n v="6"/>
    <b v="0"/>
    <n v="905"/>
    <n v="127"/>
    <n v="1032"/>
    <x v="0"/>
    <x v="2"/>
    <x v="3"/>
    <n v="93"/>
    <n v="4"/>
    <x v="0"/>
    <x v="0"/>
    <n v="2102"/>
    <x v="3"/>
    <x v="4"/>
    <x v="3"/>
    <x v="2"/>
  </r>
  <r>
    <n v="7960"/>
    <s v="Pamela"/>
    <d v="2023-09-01T00:00:00"/>
    <x v="266"/>
    <m/>
    <m/>
    <m/>
    <m/>
    <m/>
    <s v="11/22/2024"/>
    <d v="2024-11-22T00:00:00"/>
    <n v="3"/>
    <n v="6"/>
    <s v="22"/>
    <s v="11"/>
    <s v="2024"/>
    <n v="64"/>
    <n v="186.5"/>
    <n v="2.9140625"/>
    <x v="0"/>
    <x v="0"/>
    <n v="373"/>
    <x v="0"/>
    <x v="0"/>
    <n v="3"/>
    <b v="0"/>
    <n v="507"/>
    <n v="130"/>
    <n v="637"/>
    <x v="6"/>
    <x v="0"/>
    <x v="4"/>
    <n v="41"/>
    <n v="3.3"/>
    <x v="1"/>
    <x v="0"/>
    <n v="3221"/>
    <x v="0"/>
    <x v="4"/>
    <x v="4"/>
    <x v="3"/>
  </r>
  <r>
    <n v="3951"/>
    <s v="Christina"/>
    <s v="6/26/2023"/>
    <x v="267"/>
    <n v="2"/>
    <n v="5"/>
    <s v="26"/>
    <s v="6"/>
    <s v="2023"/>
    <d v="2024-06-12T00:00:00"/>
    <d v="2024-06-12T00:00:00"/>
    <m/>
    <m/>
    <m/>
    <m/>
    <m/>
    <n v="50.285714285714285"/>
    <n v="146.5"/>
    <n v="2.9133522727272729"/>
    <x v="2"/>
    <x v="2"/>
    <n v="293"/>
    <x v="6"/>
    <x v="1"/>
    <n v="6"/>
    <b v="1"/>
    <n v="158"/>
    <n v="119"/>
    <n v="277"/>
    <x v="0"/>
    <x v="0"/>
    <x v="3"/>
    <n v="60"/>
    <n v="3.7"/>
    <x v="0"/>
    <x v="0"/>
    <n v="1882"/>
    <x v="1"/>
    <x v="4"/>
    <x v="4"/>
    <x v="2"/>
  </r>
  <r>
    <n v="9770"/>
    <s v="John"/>
    <s v="10/28/2023"/>
    <x v="204"/>
    <n v="3"/>
    <n v="6"/>
    <s v="28"/>
    <s v="10"/>
    <s v="2023"/>
    <s v="11/24/2024"/>
    <d v="2024-11-24T00:00:00"/>
    <n v="3"/>
    <n v="6"/>
    <s v="24"/>
    <s v="11"/>
    <s v="2024"/>
    <n v="56.142857142857146"/>
    <n v="163.5"/>
    <n v="2.9122137404580153"/>
    <x v="1"/>
    <x v="1"/>
    <n v="327"/>
    <x v="1"/>
    <x v="3"/>
    <n v="3"/>
    <b v="0"/>
    <n v="451"/>
    <n v="108"/>
    <n v="559"/>
    <x v="4"/>
    <x v="2"/>
    <x v="3"/>
    <n v="91"/>
    <n v="3.2"/>
    <x v="1"/>
    <x v="0"/>
    <n v="4131"/>
    <x v="2"/>
    <x v="4"/>
    <x v="3"/>
    <x v="1"/>
  </r>
  <r>
    <n v="6639"/>
    <s v="Victoria"/>
    <s v="12/18/2023"/>
    <x v="182"/>
    <n v="3"/>
    <n v="6"/>
    <s v="18"/>
    <s v="12"/>
    <s v="2023"/>
    <s v="12/18/2024"/>
    <d v="2024-12-18T00:00:00"/>
    <n v="3"/>
    <n v="6"/>
    <s v="18"/>
    <s v="12"/>
    <s v="2024"/>
    <n v="52.285714285714285"/>
    <n v="152"/>
    <n v="2.9071038251366121"/>
    <x v="1"/>
    <x v="1"/>
    <n v="304"/>
    <x v="5"/>
    <x v="0"/>
    <n v="6"/>
    <b v="1"/>
    <n v="902"/>
    <n v="20"/>
    <n v="922"/>
    <x v="1"/>
    <x v="2"/>
    <x v="1"/>
    <n v="62"/>
    <n v="3.9"/>
    <x v="1"/>
    <x v="0"/>
    <n v="249"/>
    <x v="4"/>
    <x v="4"/>
    <x v="2"/>
    <x v="3"/>
  </r>
  <r>
    <n v="6013"/>
    <s v="Destiny"/>
    <s v="8/23/2024"/>
    <x v="49"/>
    <n v="2"/>
    <n v="5"/>
    <s v="23"/>
    <s v="8"/>
    <s v="2024"/>
    <d v="2024-03-12T00:00:00"/>
    <d v="2024-08-23T00:00:00"/>
    <m/>
    <m/>
    <m/>
    <m/>
    <m/>
    <n v="23.428571428571427"/>
    <n v="68"/>
    <n v="2.9024390243902443"/>
    <x v="0"/>
    <x v="0"/>
    <n v="136"/>
    <x v="0"/>
    <x v="2"/>
    <n v="4"/>
    <b v="1"/>
    <n v="471"/>
    <n v="91"/>
    <n v="562"/>
    <x v="6"/>
    <x v="1"/>
    <x v="1"/>
    <n v="70"/>
    <n v="4.4000000000000004"/>
    <x v="0"/>
    <x v="0"/>
    <n v="756"/>
    <x v="4"/>
    <x v="0"/>
    <x v="2"/>
    <x v="2"/>
  </r>
  <r>
    <n v="8954"/>
    <s v="Melissa"/>
    <s v="11/13/2023"/>
    <x v="105"/>
    <n v="3"/>
    <n v="6"/>
    <s v="13"/>
    <s v="11"/>
    <s v="2023"/>
    <s v="11/27/2024"/>
    <d v="2024-11-27T00:00:00"/>
    <n v="3"/>
    <n v="6"/>
    <s v="27"/>
    <s v="11"/>
    <s v="2024"/>
    <n v="54.285714285714285"/>
    <n v="157.5"/>
    <n v="2.9013157894736841"/>
    <x v="0"/>
    <x v="0"/>
    <n v="315"/>
    <x v="0"/>
    <x v="2"/>
    <n v="1"/>
    <b v="1"/>
    <n v="829"/>
    <n v="178"/>
    <n v="1007"/>
    <x v="3"/>
    <x v="1"/>
    <x v="3"/>
    <n v="53"/>
    <n v="3.1"/>
    <x v="0"/>
    <x v="0"/>
    <n v="546"/>
    <x v="4"/>
    <x v="4"/>
    <x v="3"/>
    <x v="1"/>
  </r>
  <r>
    <n v="3498"/>
    <s v="Sue"/>
    <d v="2023-11-09T00:00:00"/>
    <x v="38"/>
    <m/>
    <m/>
    <m/>
    <m/>
    <m/>
    <d v="2024-01-12T00:00:00"/>
    <d v="2024-02-16T00:00:00"/>
    <m/>
    <m/>
    <m/>
    <m/>
    <m/>
    <n v="5"/>
    <n v="14.5"/>
    <n v="2.9"/>
    <x v="0"/>
    <x v="0"/>
    <n v="29"/>
    <x v="4"/>
    <x v="2"/>
    <n v="4"/>
    <b v="1"/>
    <n v="450"/>
    <n v="67"/>
    <n v="517"/>
    <x v="0"/>
    <x v="0"/>
    <x v="5"/>
    <n v="52"/>
    <n v="3.3"/>
    <x v="0"/>
    <x v="0"/>
    <n v="3211"/>
    <x v="0"/>
    <x v="1"/>
    <x v="3"/>
    <x v="1"/>
  </r>
  <r>
    <n v="3164"/>
    <s v="Angela"/>
    <s v="9/22/2023"/>
    <x v="202"/>
    <n v="2"/>
    <n v="5"/>
    <s v="22"/>
    <s v="9"/>
    <s v="2023"/>
    <s v="12/13/2024"/>
    <d v="2024-12-13T00:00:00"/>
    <n v="3"/>
    <n v="6"/>
    <s v="13"/>
    <s v="12"/>
    <s v="2024"/>
    <n v="64"/>
    <n v="185.5"/>
    <n v="2.8984375"/>
    <x v="0"/>
    <x v="0"/>
    <n v="371"/>
    <x v="0"/>
    <x v="0"/>
    <n v="5"/>
    <b v="1"/>
    <n v="466"/>
    <n v="176"/>
    <n v="642"/>
    <x v="6"/>
    <x v="3"/>
    <x v="0"/>
    <n v="73"/>
    <n v="4.9000000000000004"/>
    <x v="0"/>
    <x v="0"/>
    <n v="292"/>
    <x v="4"/>
    <x v="3"/>
    <x v="4"/>
    <x v="1"/>
  </r>
  <r>
    <n v="1970"/>
    <s v="Michael"/>
    <s v="9/21/2023"/>
    <x v="212"/>
    <n v="2"/>
    <n v="5"/>
    <s v="21"/>
    <s v="9"/>
    <s v="2023"/>
    <d v="2024-02-12T00:00:00"/>
    <d v="2024-02-12T00:00:00"/>
    <m/>
    <m/>
    <m/>
    <m/>
    <m/>
    <n v="20.571428571428573"/>
    <n v="59.5"/>
    <n v="2.8923611111111107"/>
    <x v="0"/>
    <x v="0"/>
    <n v="119"/>
    <x v="6"/>
    <x v="2"/>
    <n v="1"/>
    <b v="1"/>
    <n v="385"/>
    <n v="82"/>
    <n v="467"/>
    <x v="5"/>
    <x v="3"/>
    <x v="4"/>
    <n v="87"/>
    <n v="3.3"/>
    <x v="0"/>
    <x v="0"/>
    <n v="876"/>
    <x v="4"/>
    <x v="4"/>
    <x v="3"/>
    <x v="2"/>
  </r>
  <r>
    <n v="8844"/>
    <s v="Ashley"/>
    <s v="9/24/2024"/>
    <x v="45"/>
    <n v="2"/>
    <n v="5"/>
    <s v="24"/>
    <s v="9"/>
    <s v="2024"/>
    <s v="12/18/2024"/>
    <d v="2024-12-18T00:00:00"/>
    <n v="3"/>
    <n v="6"/>
    <s v="18"/>
    <s v="12"/>
    <s v="2024"/>
    <n v="12.142857142857142"/>
    <n v="35"/>
    <n v="2.8823529411764706"/>
    <x v="1"/>
    <x v="1"/>
    <n v="70"/>
    <x v="6"/>
    <x v="1"/>
    <n v="6"/>
    <b v="1"/>
    <n v="226"/>
    <n v="104"/>
    <n v="330"/>
    <x v="3"/>
    <x v="1"/>
    <x v="5"/>
    <n v="59"/>
    <n v="3.3"/>
    <x v="1"/>
    <x v="0"/>
    <n v="615"/>
    <x v="4"/>
    <x v="4"/>
    <x v="4"/>
    <x v="1"/>
  </r>
  <r>
    <n v="1103"/>
    <s v="Lindsey"/>
    <d v="2023-08-05T00:00:00"/>
    <x v="268"/>
    <m/>
    <m/>
    <m/>
    <m/>
    <m/>
    <d v="2024-02-12T00:00:00"/>
    <d v="2024-02-12T00:00:00"/>
    <m/>
    <m/>
    <m/>
    <m/>
    <m/>
    <n v="27.285714285714285"/>
    <n v="78.5"/>
    <n v="2.8769633507853403"/>
    <x v="1"/>
    <x v="1"/>
    <n v="157"/>
    <x v="6"/>
    <x v="2"/>
    <n v="1"/>
    <b v="0"/>
    <n v="792"/>
    <n v="141"/>
    <n v="933"/>
    <x v="6"/>
    <x v="0"/>
    <x v="3"/>
    <n v="18"/>
    <n v="4.2"/>
    <x v="0"/>
    <x v="0"/>
    <n v="1538"/>
    <x v="1"/>
    <x v="0"/>
    <x v="0"/>
    <x v="3"/>
  </r>
  <r>
    <n v="7948"/>
    <s v="Douglas"/>
    <s v="11/26/2023"/>
    <x v="269"/>
    <n v="3"/>
    <n v="6"/>
    <s v="26"/>
    <s v="11"/>
    <s v="2023"/>
    <s v="11/23/2024"/>
    <d v="2024-11-23T00:00:00"/>
    <n v="3"/>
    <n v="6"/>
    <s v="23"/>
    <s v="11"/>
    <s v="2024"/>
    <n v="51.857142857142854"/>
    <n v="149"/>
    <n v="2.8732782369146008"/>
    <x v="0"/>
    <x v="0"/>
    <n v="298"/>
    <x v="6"/>
    <x v="3"/>
    <n v="1"/>
    <b v="0"/>
    <n v="603"/>
    <n v="161"/>
    <n v="764"/>
    <x v="1"/>
    <x v="2"/>
    <x v="3"/>
    <n v="68"/>
    <n v="4.4000000000000004"/>
    <x v="0"/>
    <x v="0"/>
    <n v="3941"/>
    <x v="0"/>
    <x v="1"/>
    <x v="1"/>
    <x v="2"/>
  </r>
  <r>
    <n v="6208"/>
    <s v="Alexandra"/>
    <s v="7/19/2023"/>
    <x v="160"/>
    <n v="2"/>
    <n v="5"/>
    <s v="19"/>
    <s v="7"/>
    <s v="2023"/>
    <s v="12/17/2024"/>
    <d v="2024-12-17T00:00:00"/>
    <n v="3"/>
    <n v="6"/>
    <s v="17"/>
    <s v="12"/>
    <s v="2024"/>
    <n v="73.857142857142861"/>
    <n v="212"/>
    <n v="2.8704061895551254"/>
    <x v="1"/>
    <x v="1"/>
    <n v="424"/>
    <x v="3"/>
    <x v="2"/>
    <n v="3"/>
    <b v="0"/>
    <n v="942"/>
    <n v="127"/>
    <n v="1069"/>
    <x v="1"/>
    <x v="2"/>
    <x v="4"/>
    <n v="95"/>
    <n v="4.8"/>
    <x v="1"/>
    <x v="0"/>
    <n v="670"/>
    <x v="4"/>
    <x v="0"/>
    <x v="0"/>
    <x v="2"/>
  </r>
  <r>
    <n v="8238"/>
    <s v="Betty"/>
    <d v="2024-12-01T00:00:00"/>
    <x v="270"/>
    <m/>
    <m/>
    <m/>
    <m/>
    <m/>
    <s v="11/28/2024"/>
    <d v="2024-11-28T00:00:00"/>
    <n v="3"/>
    <n v="6"/>
    <s v="28"/>
    <s v="11"/>
    <s v="2024"/>
    <n v="80.285714285714292"/>
    <n v="230"/>
    <n v="2.8647686832740211"/>
    <x v="1"/>
    <x v="1"/>
    <n v="460"/>
    <x v="0"/>
    <x v="1"/>
    <n v="5"/>
    <b v="0"/>
    <n v="26"/>
    <n v="2"/>
    <n v="28"/>
    <x v="2"/>
    <x v="2"/>
    <x v="5"/>
    <n v="39"/>
    <n v="4.8"/>
    <x v="0"/>
    <x v="0"/>
    <n v="882"/>
    <x v="4"/>
    <x v="3"/>
    <x v="1"/>
    <x v="2"/>
  </r>
  <r>
    <n v="3822"/>
    <s v="Tyler"/>
    <d v="2023-03-08T00:00:00"/>
    <x v="40"/>
    <m/>
    <m/>
    <m/>
    <m/>
    <m/>
    <d v="2024-04-12T00:00:00"/>
    <d v="2024-11-18T00:00:00"/>
    <m/>
    <m/>
    <m/>
    <m/>
    <m/>
    <n v="31.428571428571427"/>
    <n v="90"/>
    <n v="2.8636363636363638"/>
    <x v="0"/>
    <x v="0"/>
    <n v="180"/>
    <x v="5"/>
    <x v="1"/>
    <n v="4"/>
    <b v="0"/>
    <n v="132"/>
    <n v="127"/>
    <n v="259"/>
    <x v="3"/>
    <x v="0"/>
    <x v="4"/>
    <n v="79"/>
    <n v="4.8"/>
    <x v="1"/>
    <x v="0"/>
    <n v="2938"/>
    <x v="3"/>
    <x v="4"/>
    <x v="1"/>
    <x v="0"/>
  </r>
  <r>
    <n v="1260"/>
    <s v="Harold"/>
    <d v="2024-12-03T00:00:00"/>
    <x v="49"/>
    <m/>
    <m/>
    <m/>
    <m/>
    <m/>
    <d v="2024-03-12T00:00:00"/>
    <d v="2024-12-03T00:00:00"/>
    <m/>
    <m/>
    <m/>
    <m/>
    <m/>
    <n v="38"/>
    <n v="108.5"/>
    <n v="2.8552631578947367"/>
    <x v="1"/>
    <x v="1"/>
    <n v="217"/>
    <x v="2"/>
    <x v="4"/>
    <n v="2"/>
    <b v="0"/>
    <n v="669"/>
    <n v="155"/>
    <n v="824"/>
    <x v="1"/>
    <x v="1"/>
    <x v="1"/>
    <n v="40"/>
    <n v="4.8"/>
    <x v="1"/>
    <x v="0"/>
    <n v="2390"/>
    <x v="3"/>
    <x v="1"/>
    <x v="2"/>
    <x v="3"/>
  </r>
  <r>
    <n v="8685"/>
    <s v="Matthew"/>
    <d v="2024-09-03T00:00:00"/>
    <x v="271"/>
    <m/>
    <m/>
    <m/>
    <m/>
    <m/>
    <s v="11/20/2024"/>
    <d v="2024-11-20T00:00:00"/>
    <n v="3"/>
    <n v="6"/>
    <s v="20"/>
    <s v="11"/>
    <s v="2024"/>
    <n v="78.142857142857139"/>
    <n v="223"/>
    <n v="2.8537477148080441"/>
    <x v="2"/>
    <x v="2"/>
    <n v="446"/>
    <x v="2"/>
    <x v="4"/>
    <n v="3"/>
    <b v="1"/>
    <n v="831"/>
    <n v="37"/>
    <n v="868"/>
    <x v="2"/>
    <x v="2"/>
    <x v="4"/>
    <n v="54"/>
    <n v="3.3"/>
    <x v="1"/>
    <x v="0"/>
    <n v="3007"/>
    <x v="0"/>
    <x v="4"/>
    <x v="1"/>
    <x v="0"/>
  </r>
  <r>
    <n v="1149"/>
    <s v="Michael"/>
    <s v="5/29/2023"/>
    <x v="272"/>
    <n v="2"/>
    <n v="5"/>
    <s v="29"/>
    <s v="5"/>
    <s v="2023"/>
    <s v="11/28/2024"/>
    <d v="2024-11-28T00:00:00"/>
    <n v="3"/>
    <n v="6"/>
    <s v="28"/>
    <s v="11"/>
    <s v="2024"/>
    <n v="78.428571428571431"/>
    <n v="222.5"/>
    <n v="2.836976320582878"/>
    <x v="2"/>
    <x v="2"/>
    <n v="445"/>
    <x v="5"/>
    <x v="1"/>
    <n v="2"/>
    <b v="1"/>
    <n v="637"/>
    <n v="14"/>
    <n v="651"/>
    <x v="3"/>
    <x v="1"/>
    <x v="2"/>
    <n v="50"/>
    <n v="3.2"/>
    <x v="1"/>
    <x v="0"/>
    <n v="913"/>
    <x v="4"/>
    <x v="4"/>
    <x v="1"/>
    <x v="3"/>
  </r>
  <r>
    <n v="3969"/>
    <s v="Katie"/>
    <s v="5/23/2023"/>
    <x v="271"/>
    <n v="2"/>
    <n v="5"/>
    <s v="23"/>
    <s v="5"/>
    <s v="2023"/>
    <d v="2024-12-12T00:00:00"/>
    <d v="2024-12-12T00:00:00"/>
    <m/>
    <m/>
    <m/>
    <m/>
    <m/>
    <n v="81.285714285714292"/>
    <n v="230.5"/>
    <n v="2.8356766256590507"/>
    <x v="0"/>
    <x v="0"/>
    <n v="461"/>
    <x v="6"/>
    <x v="2"/>
    <n v="6"/>
    <b v="1"/>
    <n v="31"/>
    <n v="173"/>
    <n v="204"/>
    <x v="6"/>
    <x v="2"/>
    <x v="3"/>
    <n v="84"/>
    <n v="3.5"/>
    <x v="1"/>
    <x v="0"/>
    <n v="3730"/>
    <x v="0"/>
    <x v="3"/>
    <x v="0"/>
    <x v="0"/>
  </r>
  <r>
    <n v="8439"/>
    <s v="Craig"/>
    <s v="7/26/2023"/>
    <x v="273"/>
    <n v="2"/>
    <n v="5"/>
    <s v="26"/>
    <s v="7"/>
    <s v="2023"/>
    <s v="11/21/2024"/>
    <d v="2024-11-21T00:00:00"/>
    <n v="3"/>
    <n v="6"/>
    <s v="21"/>
    <s v="11"/>
    <s v="2024"/>
    <n v="69.142857142857139"/>
    <n v="196"/>
    <n v="2.834710743801653"/>
    <x v="2"/>
    <x v="2"/>
    <n v="392"/>
    <x v="3"/>
    <x v="3"/>
    <n v="1"/>
    <b v="1"/>
    <n v="813"/>
    <n v="2"/>
    <n v="815"/>
    <x v="4"/>
    <x v="3"/>
    <x v="4"/>
    <n v="57"/>
    <n v="3"/>
    <x v="1"/>
    <x v="0"/>
    <n v="1025"/>
    <x v="1"/>
    <x v="0"/>
    <x v="4"/>
    <x v="0"/>
  </r>
  <r>
    <n v="6858"/>
    <s v="Michelle"/>
    <s v="12/23/2023"/>
    <x v="274"/>
    <n v="3"/>
    <n v="6"/>
    <s v="23"/>
    <s v="12"/>
    <s v="2023"/>
    <d v="2024-12-12T00:00:00"/>
    <d v="2024-12-12T00:00:00"/>
    <m/>
    <m/>
    <m/>
    <m/>
    <m/>
    <n v="50.714285714285715"/>
    <n v="143.5"/>
    <n v="2.8295774647887324"/>
    <x v="2"/>
    <x v="2"/>
    <n v="287"/>
    <x v="2"/>
    <x v="0"/>
    <n v="2"/>
    <b v="0"/>
    <n v="918"/>
    <n v="82"/>
    <n v="1000"/>
    <x v="0"/>
    <x v="1"/>
    <x v="5"/>
    <n v="81"/>
    <n v="3.2"/>
    <x v="0"/>
    <x v="0"/>
    <n v="4555"/>
    <x v="2"/>
    <x v="3"/>
    <x v="1"/>
    <x v="1"/>
  </r>
  <r>
    <n v="4118"/>
    <s v="Valerie"/>
    <s v="5/16/2023"/>
    <x v="270"/>
    <n v="2"/>
    <n v="5"/>
    <s v="16"/>
    <s v="5"/>
    <s v="2023"/>
    <s v="11/19/2024"/>
    <d v="2024-11-19T00:00:00"/>
    <n v="3"/>
    <n v="6"/>
    <s v="19"/>
    <s v="11"/>
    <s v="2024"/>
    <n v="79"/>
    <n v="223.5"/>
    <n v="2.8291139240506329"/>
    <x v="2"/>
    <x v="2"/>
    <n v="447"/>
    <x v="2"/>
    <x v="1"/>
    <n v="4"/>
    <b v="0"/>
    <n v="264"/>
    <n v="55"/>
    <n v="319"/>
    <x v="5"/>
    <x v="2"/>
    <x v="1"/>
    <n v="58"/>
    <n v="3.6"/>
    <x v="0"/>
    <x v="0"/>
    <n v="1486"/>
    <x v="1"/>
    <x v="2"/>
    <x v="0"/>
    <x v="0"/>
  </r>
  <r>
    <n v="4556"/>
    <s v="Amy"/>
    <d v="2023-10-02T00:00:00"/>
    <x v="275"/>
    <m/>
    <m/>
    <m/>
    <m/>
    <m/>
    <s v="11/29/2024"/>
    <d v="2024-11-29T00:00:00"/>
    <n v="3"/>
    <n v="6"/>
    <s v="29"/>
    <s v="11"/>
    <s v="2024"/>
    <n v="60.571428571428569"/>
    <n v="170.5"/>
    <n v="2.8148584905660377"/>
    <x v="2"/>
    <x v="2"/>
    <n v="341"/>
    <x v="1"/>
    <x v="3"/>
    <n v="1"/>
    <b v="1"/>
    <n v="744"/>
    <n v="146"/>
    <n v="890"/>
    <x v="5"/>
    <x v="2"/>
    <x v="4"/>
    <n v="75"/>
    <n v="4.4000000000000004"/>
    <x v="0"/>
    <x v="0"/>
    <n v="4935"/>
    <x v="2"/>
    <x v="1"/>
    <x v="3"/>
    <x v="2"/>
  </r>
  <r>
    <n v="8593"/>
    <s v="James"/>
    <s v="7/23/2024"/>
    <x v="97"/>
    <n v="2"/>
    <n v="5"/>
    <s v="23"/>
    <s v="7"/>
    <s v="2024"/>
    <d v="2024-10-12T00:00:00"/>
    <d v="2024-10-12T00:00:00"/>
    <m/>
    <m/>
    <m/>
    <m/>
    <m/>
    <n v="11.571428571428571"/>
    <n v="32.5"/>
    <n v="2.808641975308642"/>
    <x v="0"/>
    <x v="0"/>
    <n v="65"/>
    <x v="3"/>
    <x v="3"/>
    <n v="3"/>
    <b v="0"/>
    <n v="238"/>
    <n v="39"/>
    <n v="277"/>
    <x v="2"/>
    <x v="3"/>
    <x v="5"/>
    <n v="23"/>
    <n v="4.7"/>
    <x v="0"/>
    <x v="0"/>
    <n v="2678"/>
    <x v="3"/>
    <x v="2"/>
    <x v="1"/>
    <x v="1"/>
  </r>
  <r>
    <n v="5306"/>
    <s v="Sandra"/>
    <d v="2023-10-09T00:00:00"/>
    <x v="276"/>
    <m/>
    <m/>
    <m/>
    <m/>
    <m/>
    <d v="2024-09-12T00:00:00"/>
    <d v="2024-09-12T00:00:00"/>
    <m/>
    <m/>
    <m/>
    <m/>
    <m/>
    <n v="48.428571428571431"/>
    <n v="136"/>
    <n v="2.808259587020649"/>
    <x v="0"/>
    <x v="0"/>
    <n v="272"/>
    <x v="0"/>
    <x v="4"/>
    <n v="1"/>
    <b v="1"/>
    <n v="735"/>
    <n v="74"/>
    <n v="809"/>
    <x v="1"/>
    <x v="0"/>
    <x v="4"/>
    <n v="90"/>
    <n v="3.8"/>
    <x v="1"/>
    <x v="0"/>
    <n v="1808"/>
    <x v="1"/>
    <x v="2"/>
    <x v="2"/>
    <x v="2"/>
  </r>
  <r>
    <n v="3699"/>
    <s v="Lindsey"/>
    <s v="5/26/2023"/>
    <x v="277"/>
    <n v="2"/>
    <n v="5"/>
    <s v="26"/>
    <s v="5"/>
    <s v="2023"/>
    <s v="11/24/2024"/>
    <d v="2024-11-24T00:00:00"/>
    <n v="3"/>
    <n v="6"/>
    <s v="24"/>
    <s v="11"/>
    <s v="2024"/>
    <n v="78.285714285714292"/>
    <n v="219.5"/>
    <n v="2.8038321167883211"/>
    <x v="0"/>
    <x v="0"/>
    <n v="439"/>
    <x v="1"/>
    <x v="2"/>
    <n v="4"/>
    <b v="0"/>
    <n v="932"/>
    <n v="98"/>
    <n v="1030"/>
    <x v="2"/>
    <x v="3"/>
    <x v="0"/>
    <n v="58"/>
    <n v="4.9000000000000004"/>
    <x v="0"/>
    <x v="0"/>
    <n v="239"/>
    <x v="4"/>
    <x v="2"/>
    <x v="0"/>
    <x v="2"/>
  </r>
  <r>
    <n v="1784"/>
    <s v="Sarah"/>
    <d v="2023-11-06T00:00:00"/>
    <x v="70"/>
    <m/>
    <m/>
    <m/>
    <m/>
    <m/>
    <s v="12/16/2024"/>
    <d v="2024-12-16T00:00:00"/>
    <n v="3"/>
    <n v="6"/>
    <s v="16"/>
    <s v="12"/>
    <s v="2024"/>
    <n v="17.857142857142858"/>
    <n v="50"/>
    <n v="2.8"/>
    <x v="0"/>
    <x v="0"/>
    <n v="100"/>
    <x v="4"/>
    <x v="4"/>
    <n v="1"/>
    <b v="1"/>
    <n v="586"/>
    <n v="32"/>
    <n v="618"/>
    <x v="2"/>
    <x v="0"/>
    <x v="0"/>
    <n v="100"/>
    <n v="3.6"/>
    <x v="1"/>
    <x v="0"/>
    <n v="2643"/>
    <x v="3"/>
    <x v="1"/>
    <x v="3"/>
    <x v="2"/>
  </r>
  <r>
    <n v="7436"/>
    <s v="Natasha"/>
    <s v="2/22/2024"/>
    <x v="155"/>
    <n v="2"/>
    <n v="5"/>
    <s v="22"/>
    <s v="2"/>
    <s v="2024"/>
    <s v="12/17/2024"/>
    <d v="2024-12-17T00:00:00"/>
    <n v="3"/>
    <n v="6"/>
    <s v="17"/>
    <s v="12"/>
    <s v="2024"/>
    <n v="42.714285714285715"/>
    <n v="119"/>
    <n v="2.7859531772575252"/>
    <x v="0"/>
    <x v="0"/>
    <n v="238"/>
    <x v="6"/>
    <x v="3"/>
    <n v="1"/>
    <b v="1"/>
    <n v="233"/>
    <n v="102"/>
    <n v="335"/>
    <x v="6"/>
    <x v="1"/>
    <x v="0"/>
    <n v="78"/>
    <n v="3.1"/>
    <x v="0"/>
    <x v="0"/>
    <n v="130"/>
    <x v="4"/>
    <x v="4"/>
    <x v="4"/>
    <x v="1"/>
  </r>
  <r>
    <n v="6380"/>
    <s v="Jennifer"/>
    <d v="2023-04-04T00:00:00"/>
    <x v="278"/>
    <m/>
    <m/>
    <m/>
    <m/>
    <m/>
    <s v="12/14/2024"/>
    <d v="2024-12-14T00:00:00"/>
    <n v="3"/>
    <n v="6"/>
    <s v="14"/>
    <s v="12"/>
    <s v="2024"/>
    <n v="88.571428571428569"/>
    <n v="246.5"/>
    <n v="2.7830645161290324"/>
    <x v="1"/>
    <x v="1"/>
    <n v="493"/>
    <x v="4"/>
    <x v="4"/>
    <n v="2"/>
    <b v="1"/>
    <n v="29"/>
    <n v="82"/>
    <n v="111"/>
    <x v="0"/>
    <x v="3"/>
    <x v="0"/>
    <n v="64"/>
    <n v="3.4"/>
    <x v="0"/>
    <x v="0"/>
    <n v="833"/>
    <x v="4"/>
    <x v="0"/>
    <x v="2"/>
    <x v="0"/>
  </r>
  <r>
    <n v="8210"/>
    <s v="Cynthia"/>
    <d v="2023-05-01T00:00:00"/>
    <x v="241"/>
    <m/>
    <m/>
    <m/>
    <m/>
    <m/>
    <s v="11/22/2024"/>
    <d v="2024-11-22T00:00:00"/>
    <n v="3"/>
    <n v="6"/>
    <s v="22"/>
    <s v="11"/>
    <s v="2024"/>
    <n v="43.714285714285715"/>
    <n v="121.5"/>
    <n v="2.7794117647058822"/>
    <x v="0"/>
    <x v="0"/>
    <n v="243"/>
    <x v="3"/>
    <x v="2"/>
    <n v="6"/>
    <b v="1"/>
    <n v="532"/>
    <n v="110"/>
    <n v="642"/>
    <x v="1"/>
    <x v="2"/>
    <x v="3"/>
    <n v="73"/>
    <n v="4.7"/>
    <x v="0"/>
    <x v="0"/>
    <n v="525"/>
    <x v="4"/>
    <x v="4"/>
    <x v="3"/>
    <x v="3"/>
  </r>
  <r>
    <n v="8719"/>
    <s v="Joshua"/>
    <s v="9/18/2023"/>
    <x v="279"/>
    <n v="2"/>
    <n v="5"/>
    <s v="18"/>
    <s v="9"/>
    <s v="2023"/>
    <s v="11/26/2024"/>
    <d v="2024-11-26T00:00:00"/>
    <n v="3"/>
    <n v="6"/>
    <s v="26"/>
    <s v="11"/>
    <s v="2024"/>
    <n v="62.142857142857146"/>
    <n v="172.5"/>
    <n v="2.7758620689655169"/>
    <x v="0"/>
    <x v="0"/>
    <n v="345"/>
    <x v="2"/>
    <x v="3"/>
    <n v="5"/>
    <b v="0"/>
    <n v="180"/>
    <n v="99"/>
    <n v="279"/>
    <x v="4"/>
    <x v="3"/>
    <x v="2"/>
    <n v="73"/>
    <n v="4.7"/>
    <x v="1"/>
    <x v="0"/>
    <n v="2636"/>
    <x v="3"/>
    <x v="1"/>
    <x v="2"/>
    <x v="1"/>
  </r>
  <r>
    <n v="4538"/>
    <s v="Andrew"/>
    <s v="9/13/2023"/>
    <x v="243"/>
    <n v="2"/>
    <n v="5"/>
    <s v="13"/>
    <s v="9"/>
    <s v="2023"/>
    <s v="12/14/2024"/>
    <d v="2024-12-14T00:00:00"/>
    <n v="3"/>
    <n v="6"/>
    <s v="14"/>
    <s v="12"/>
    <s v="2024"/>
    <n v="65.428571428571431"/>
    <n v="181"/>
    <n v="2.7663755458515285"/>
    <x v="0"/>
    <x v="0"/>
    <n v="362"/>
    <x v="4"/>
    <x v="3"/>
    <n v="1"/>
    <b v="0"/>
    <n v="709"/>
    <n v="52"/>
    <n v="761"/>
    <x v="3"/>
    <x v="0"/>
    <x v="3"/>
    <n v="80"/>
    <n v="4.5"/>
    <x v="1"/>
    <x v="0"/>
    <n v="4127"/>
    <x v="2"/>
    <x v="2"/>
    <x v="4"/>
    <x v="2"/>
  </r>
  <r>
    <n v="8261"/>
    <s v="James"/>
    <s v="12/25/2022"/>
    <x v="280"/>
    <n v="3"/>
    <n v="6"/>
    <s v="25"/>
    <s v="12"/>
    <s v="2022"/>
    <d v="2024-04-12T00:00:00"/>
    <d v="2024-04-12T00:00:00"/>
    <m/>
    <m/>
    <m/>
    <m/>
    <m/>
    <n v="67.714285714285708"/>
    <n v="187"/>
    <n v="2.7616033755274265"/>
    <x v="1"/>
    <x v="1"/>
    <n v="374"/>
    <x v="0"/>
    <x v="0"/>
    <n v="3"/>
    <b v="1"/>
    <n v="819"/>
    <n v="18"/>
    <n v="837"/>
    <x v="1"/>
    <x v="1"/>
    <x v="0"/>
    <n v="12"/>
    <n v="3.4"/>
    <x v="1"/>
    <x v="0"/>
    <n v="4243"/>
    <x v="2"/>
    <x v="1"/>
    <x v="4"/>
    <x v="3"/>
  </r>
  <r>
    <n v="1282"/>
    <s v="Amy"/>
    <d v="2024-10-12T00:00:00"/>
    <x v="272"/>
    <m/>
    <m/>
    <m/>
    <m/>
    <m/>
    <s v="11/27/2024"/>
    <d v="2024-11-27T00:00:00"/>
    <n v="3"/>
    <n v="6"/>
    <s v="27"/>
    <s v="11"/>
    <s v="2024"/>
    <n v="78.285714285714292"/>
    <n v="216"/>
    <n v="2.7591240875912408"/>
    <x v="0"/>
    <x v="0"/>
    <n v="432"/>
    <x v="3"/>
    <x v="3"/>
    <n v="3"/>
    <b v="1"/>
    <n v="666"/>
    <n v="76"/>
    <n v="742"/>
    <x v="5"/>
    <x v="3"/>
    <x v="2"/>
    <n v="92"/>
    <n v="4.5999999999999996"/>
    <x v="0"/>
    <x v="0"/>
    <n v="4020"/>
    <x v="2"/>
    <x v="0"/>
    <x v="3"/>
    <x v="2"/>
  </r>
  <r>
    <n v="4346"/>
    <s v="Gabrielle"/>
    <s v="2/14/2024"/>
    <x v="281"/>
    <n v="2"/>
    <n v="5"/>
    <s v="14"/>
    <s v="2"/>
    <s v="2024"/>
    <d v="2024-12-12T00:00:00"/>
    <d v="2024-12-12T00:00:00"/>
    <m/>
    <m/>
    <m/>
    <m/>
    <m/>
    <n v="43.142857142857146"/>
    <n v="119"/>
    <n v="2.758278145695364"/>
    <x v="0"/>
    <x v="0"/>
    <n v="238"/>
    <x v="5"/>
    <x v="3"/>
    <n v="2"/>
    <b v="0"/>
    <n v="524"/>
    <n v="162"/>
    <n v="686"/>
    <x v="3"/>
    <x v="3"/>
    <x v="5"/>
    <n v="20"/>
    <n v="3"/>
    <x v="1"/>
    <x v="0"/>
    <n v="1782"/>
    <x v="1"/>
    <x v="1"/>
    <x v="3"/>
    <x v="1"/>
  </r>
  <r>
    <n v="6469"/>
    <s v="Charles"/>
    <s v="6/18/2024"/>
    <x v="52"/>
    <n v="2"/>
    <n v="5"/>
    <s v="18"/>
    <s v="6"/>
    <s v="2024"/>
    <s v="11/24/2024"/>
    <d v="2024-11-24T00:00:00"/>
    <n v="3"/>
    <n v="6"/>
    <s v="24"/>
    <s v="11"/>
    <s v="2024"/>
    <n v="22.714285714285715"/>
    <n v="62.5"/>
    <n v="2.7515723270440251"/>
    <x v="2"/>
    <x v="2"/>
    <n v="125"/>
    <x v="2"/>
    <x v="1"/>
    <n v="6"/>
    <b v="1"/>
    <n v="853"/>
    <n v="16"/>
    <n v="869"/>
    <x v="5"/>
    <x v="2"/>
    <x v="5"/>
    <n v="65"/>
    <n v="4.8"/>
    <x v="1"/>
    <x v="0"/>
    <n v="448"/>
    <x v="4"/>
    <x v="2"/>
    <x v="0"/>
    <x v="3"/>
  </r>
  <r>
    <n v="9141"/>
    <s v="Jeffery"/>
    <s v="10/30/2023"/>
    <x v="282"/>
    <n v="3"/>
    <n v="6"/>
    <s v="30"/>
    <s v="10"/>
    <s v="2023"/>
    <s v="11/25/2024"/>
    <d v="2024-11-25T00:00:00"/>
    <n v="3"/>
    <n v="6"/>
    <s v="25"/>
    <s v="11"/>
    <s v="2024"/>
    <n v="56"/>
    <n v="154"/>
    <n v="2.75"/>
    <x v="1"/>
    <x v="1"/>
    <n v="308"/>
    <x v="4"/>
    <x v="0"/>
    <n v="5"/>
    <b v="0"/>
    <n v="107"/>
    <n v="87"/>
    <n v="194"/>
    <x v="6"/>
    <x v="3"/>
    <x v="2"/>
    <n v="17"/>
    <n v="3.4"/>
    <x v="0"/>
    <x v="0"/>
    <n v="4108"/>
    <x v="2"/>
    <x v="1"/>
    <x v="3"/>
    <x v="1"/>
  </r>
  <r>
    <n v="7150"/>
    <s v="Matthew"/>
    <s v="4/13/2023"/>
    <x v="151"/>
    <n v="2"/>
    <n v="5"/>
    <s v="13"/>
    <s v="4"/>
    <s v="2023"/>
    <d v="2024-07-12T00:00:00"/>
    <d v="2024-07-12T00:00:00"/>
    <m/>
    <m/>
    <m/>
    <m/>
    <m/>
    <n v="65.142857142857139"/>
    <n v="179"/>
    <n v="2.74780701754386"/>
    <x v="1"/>
    <x v="1"/>
    <n v="358"/>
    <x v="5"/>
    <x v="3"/>
    <n v="6"/>
    <b v="1"/>
    <n v="746"/>
    <n v="200"/>
    <n v="946"/>
    <x v="0"/>
    <x v="1"/>
    <x v="4"/>
    <n v="35"/>
    <n v="3.9"/>
    <x v="1"/>
    <x v="0"/>
    <n v="888"/>
    <x v="4"/>
    <x v="3"/>
    <x v="0"/>
    <x v="2"/>
  </r>
  <r>
    <n v="7135"/>
    <s v="Johnathan"/>
    <d v="2023-12-12T00:00:00"/>
    <x v="283"/>
    <m/>
    <m/>
    <m/>
    <m/>
    <m/>
    <s v="12/17/2024"/>
    <d v="2024-12-17T00:00:00"/>
    <n v="3"/>
    <n v="6"/>
    <s v="17"/>
    <s v="12"/>
    <s v="2024"/>
    <n v="87.285714285714292"/>
    <n v="239"/>
    <n v="2.7381342062193124"/>
    <x v="0"/>
    <x v="0"/>
    <n v="478"/>
    <x v="4"/>
    <x v="3"/>
    <n v="5"/>
    <b v="1"/>
    <n v="578"/>
    <n v="117"/>
    <n v="695"/>
    <x v="1"/>
    <x v="0"/>
    <x v="0"/>
    <n v="27"/>
    <n v="4.9000000000000004"/>
    <x v="0"/>
    <x v="0"/>
    <n v="3468"/>
    <x v="0"/>
    <x v="0"/>
    <x v="2"/>
    <x v="3"/>
  </r>
  <r>
    <n v="7268"/>
    <s v="Deborah"/>
    <d v="2023-08-05T00:00:00"/>
    <x v="268"/>
    <m/>
    <m/>
    <m/>
    <m/>
    <m/>
    <s v="12/17/2024"/>
    <d v="2024-12-17T00:00:00"/>
    <n v="3"/>
    <n v="6"/>
    <s v="17"/>
    <s v="12"/>
    <s v="2024"/>
    <n v="71.428571428571431"/>
    <n v="195.5"/>
    <n v="2.7370000000000001"/>
    <x v="0"/>
    <x v="0"/>
    <n v="391"/>
    <x v="5"/>
    <x v="2"/>
    <n v="2"/>
    <b v="0"/>
    <n v="988"/>
    <n v="82"/>
    <n v="1070"/>
    <x v="3"/>
    <x v="2"/>
    <x v="5"/>
    <n v="73"/>
    <n v="3"/>
    <x v="1"/>
    <x v="0"/>
    <n v="3617"/>
    <x v="0"/>
    <x v="1"/>
    <x v="3"/>
    <x v="0"/>
  </r>
  <r>
    <n v="6896"/>
    <s v="Linda"/>
    <d v="2023-02-12T00:00:00"/>
    <x v="103"/>
    <m/>
    <m/>
    <m/>
    <m/>
    <m/>
    <s v="12/14/2024"/>
    <d v="2024-12-14T00:00:00"/>
    <n v="3"/>
    <n v="6"/>
    <s v="14"/>
    <s v="12"/>
    <s v="2024"/>
    <n v="30"/>
    <n v="82"/>
    <n v="2.7333333333333334"/>
    <x v="1"/>
    <x v="1"/>
    <n v="164"/>
    <x v="2"/>
    <x v="4"/>
    <n v="4"/>
    <b v="1"/>
    <n v="406"/>
    <n v="79"/>
    <n v="485"/>
    <x v="3"/>
    <x v="0"/>
    <x v="2"/>
    <n v="90"/>
    <n v="3.2"/>
    <x v="0"/>
    <x v="0"/>
    <n v="3898"/>
    <x v="0"/>
    <x v="4"/>
    <x v="3"/>
    <x v="0"/>
  </r>
  <r>
    <n v="6368"/>
    <s v="Robert"/>
    <s v="8/28/2023"/>
    <x v="284"/>
    <n v="2"/>
    <n v="5"/>
    <s v="28"/>
    <s v="8"/>
    <s v="2023"/>
    <s v="12/14/2024"/>
    <d v="2024-12-14T00:00:00"/>
    <n v="3"/>
    <n v="6"/>
    <s v="14"/>
    <s v="12"/>
    <s v="2024"/>
    <n v="67.714285714285708"/>
    <n v="185"/>
    <n v="2.7320675105485233"/>
    <x v="2"/>
    <x v="2"/>
    <n v="370"/>
    <x v="0"/>
    <x v="1"/>
    <n v="4"/>
    <b v="1"/>
    <n v="973"/>
    <n v="152"/>
    <n v="1125"/>
    <x v="6"/>
    <x v="0"/>
    <x v="0"/>
    <n v="98"/>
    <n v="3.1"/>
    <x v="1"/>
    <x v="0"/>
    <n v="1456"/>
    <x v="1"/>
    <x v="1"/>
    <x v="0"/>
    <x v="3"/>
  </r>
  <r>
    <n v="7949"/>
    <s v="Phyllis"/>
    <d v="2023-11-01T00:00:00"/>
    <x v="206"/>
    <m/>
    <m/>
    <m/>
    <m/>
    <m/>
    <s v="11/21/2024"/>
    <d v="2024-11-21T00:00:00"/>
    <n v="3"/>
    <n v="6"/>
    <s v="21"/>
    <s v="11"/>
    <s v="2024"/>
    <n v="55.142857142857146"/>
    <n v="150.5"/>
    <n v="2.7292746113989637"/>
    <x v="2"/>
    <x v="2"/>
    <n v="301"/>
    <x v="0"/>
    <x v="4"/>
    <n v="4"/>
    <b v="0"/>
    <n v="906"/>
    <n v="141"/>
    <n v="1047"/>
    <x v="5"/>
    <x v="0"/>
    <x v="0"/>
    <n v="56"/>
    <n v="4.5"/>
    <x v="1"/>
    <x v="0"/>
    <n v="1657"/>
    <x v="1"/>
    <x v="4"/>
    <x v="0"/>
    <x v="2"/>
  </r>
  <r>
    <n v="1534"/>
    <s v="Mary"/>
    <s v="7/22/2024"/>
    <x v="171"/>
    <n v="2"/>
    <n v="5"/>
    <s v="22"/>
    <s v="7"/>
    <s v="2024"/>
    <s v="12/18/2024"/>
    <d v="2024-12-18T00:00:00"/>
    <n v="3"/>
    <n v="6"/>
    <s v="18"/>
    <s v="12"/>
    <s v="2024"/>
    <n v="21.285714285714285"/>
    <n v="58"/>
    <n v="2.724832214765101"/>
    <x v="1"/>
    <x v="1"/>
    <n v="116"/>
    <x v="5"/>
    <x v="0"/>
    <n v="4"/>
    <b v="0"/>
    <n v="799"/>
    <n v="137"/>
    <n v="936"/>
    <x v="3"/>
    <x v="0"/>
    <x v="1"/>
    <n v="78"/>
    <n v="4.5999999999999996"/>
    <x v="1"/>
    <x v="0"/>
    <n v="4518"/>
    <x v="2"/>
    <x v="4"/>
    <x v="2"/>
    <x v="1"/>
  </r>
  <r>
    <n v="9503"/>
    <s v="Elizabeth"/>
    <d v="2024-11-04T00:00:00"/>
    <x v="151"/>
    <m/>
    <m/>
    <m/>
    <m/>
    <m/>
    <d v="2024-05-12T00:00:00"/>
    <d v="2024-05-12T00:00:00"/>
    <m/>
    <m/>
    <m/>
    <m/>
    <m/>
    <n v="56.428571428571431"/>
    <n v="153.5"/>
    <n v="2.7202531645569619"/>
    <x v="2"/>
    <x v="2"/>
    <n v="307"/>
    <x v="2"/>
    <x v="4"/>
    <n v="6"/>
    <b v="0"/>
    <n v="857"/>
    <n v="9"/>
    <n v="866"/>
    <x v="2"/>
    <x v="3"/>
    <x v="0"/>
    <n v="55"/>
    <n v="3.2"/>
    <x v="1"/>
    <x v="0"/>
    <n v="3626"/>
    <x v="0"/>
    <x v="0"/>
    <x v="3"/>
    <x v="3"/>
  </r>
  <r>
    <n v="7560"/>
    <s v="Lori"/>
    <s v="12/24/2022"/>
    <x v="285"/>
    <n v="3"/>
    <n v="6"/>
    <s v="24"/>
    <s v="12"/>
    <s v="2022"/>
    <d v="2024-03-12T00:00:00"/>
    <d v="2024-03-12T00:00:00"/>
    <m/>
    <m/>
    <m/>
    <m/>
    <m/>
    <n v="63.428571428571431"/>
    <n v="172.5"/>
    <n v="2.7195945945945943"/>
    <x v="1"/>
    <x v="1"/>
    <n v="345"/>
    <x v="3"/>
    <x v="1"/>
    <n v="3"/>
    <b v="0"/>
    <n v="80"/>
    <n v="100"/>
    <n v="180"/>
    <x v="3"/>
    <x v="0"/>
    <x v="0"/>
    <n v="40"/>
    <n v="4.9000000000000004"/>
    <x v="1"/>
    <x v="0"/>
    <n v="3462"/>
    <x v="0"/>
    <x v="2"/>
    <x v="0"/>
    <x v="0"/>
  </r>
  <r>
    <n v="9555"/>
    <s v="Brian"/>
    <d v="2024-02-08T00:00:00"/>
    <x v="232"/>
    <m/>
    <m/>
    <m/>
    <m/>
    <m/>
    <s v="11/22/2024"/>
    <d v="2024-11-22T00:00:00"/>
    <n v="3"/>
    <n v="6"/>
    <s v="22"/>
    <s v="11"/>
    <s v="2024"/>
    <n v="65.142857142857139"/>
    <n v="177"/>
    <n v="2.7171052631578947"/>
    <x v="2"/>
    <x v="2"/>
    <n v="354"/>
    <x v="2"/>
    <x v="0"/>
    <n v="1"/>
    <b v="1"/>
    <n v="225"/>
    <n v="1"/>
    <n v="226"/>
    <x v="4"/>
    <x v="3"/>
    <x v="0"/>
    <n v="83"/>
    <n v="4.3"/>
    <x v="1"/>
    <x v="0"/>
    <n v="548"/>
    <x v="4"/>
    <x v="1"/>
    <x v="3"/>
    <x v="2"/>
  </r>
  <r>
    <n v="7172"/>
    <s v="Felicia"/>
    <d v="2023-09-07T00:00:00"/>
    <x v="286"/>
    <m/>
    <m/>
    <m/>
    <m/>
    <m/>
    <s v="11/22/2024"/>
    <d v="2024-11-22T00:00:00"/>
    <n v="3"/>
    <n v="6"/>
    <s v="22"/>
    <s v="11"/>
    <s v="2024"/>
    <n v="88"/>
    <n v="238.5"/>
    <n v="2.7102272727272729"/>
    <x v="2"/>
    <x v="2"/>
    <n v="477"/>
    <x v="2"/>
    <x v="4"/>
    <n v="4"/>
    <b v="0"/>
    <n v="426"/>
    <n v="137"/>
    <n v="563"/>
    <x v="2"/>
    <x v="0"/>
    <x v="0"/>
    <n v="31"/>
    <n v="5"/>
    <x v="0"/>
    <x v="0"/>
    <n v="2039"/>
    <x v="3"/>
    <x v="2"/>
    <x v="3"/>
    <x v="2"/>
  </r>
  <r>
    <n v="6287"/>
    <s v="Jasmine"/>
    <s v="4/29/2023"/>
    <x v="287"/>
    <n v="2"/>
    <n v="5"/>
    <s v="29"/>
    <s v="4"/>
    <s v="2023"/>
    <s v="11/30/2024"/>
    <d v="2024-11-30T00:00:00"/>
    <n v="3"/>
    <n v="6"/>
    <s v="30"/>
    <s v="11"/>
    <s v="2024"/>
    <n v="83"/>
    <n v="224.5"/>
    <n v="2.7048192771084336"/>
    <x v="2"/>
    <x v="2"/>
    <n v="449"/>
    <x v="2"/>
    <x v="0"/>
    <n v="2"/>
    <b v="1"/>
    <n v="268"/>
    <n v="11"/>
    <n v="279"/>
    <x v="6"/>
    <x v="1"/>
    <x v="4"/>
    <n v="62"/>
    <n v="5"/>
    <x v="0"/>
    <x v="0"/>
    <n v="993"/>
    <x v="4"/>
    <x v="2"/>
    <x v="1"/>
    <x v="0"/>
  </r>
  <r>
    <n v="4912"/>
    <s v="Andrea"/>
    <d v="2023-04-10T00:00:00"/>
    <x v="288"/>
    <m/>
    <m/>
    <m/>
    <m/>
    <m/>
    <d v="2024-01-12T00:00:00"/>
    <d v="2024-01-12T00:00:00"/>
    <m/>
    <m/>
    <m/>
    <m/>
    <m/>
    <n v="39.571428571428569"/>
    <n v="107"/>
    <n v="2.7039711191335742"/>
    <x v="0"/>
    <x v="0"/>
    <n v="214"/>
    <x v="6"/>
    <x v="0"/>
    <n v="3"/>
    <b v="0"/>
    <n v="61"/>
    <n v="148"/>
    <n v="209"/>
    <x v="4"/>
    <x v="3"/>
    <x v="5"/>
    <n v="95"/>
    <n v="4.0999999999999996"/>
    <x v="1"/>
    <x v="0"/>
    <n v="2029"/>
    <x v="3"/>
    <x v="3"/>
    <x v="0"/>
    <x v="3"/>
  </r>
  <r>
    <n v="4048"/>
    <s v="Nicole"/>
    <d v="2024-02-06T00:00:00"/>
    <x v="289"/>
    <m/>
    <m/>
    <m/>
    <m/>
    <m/>
    <s v="12/17/2024"/>
    <d v="2024-12-17T00:00:00"/>
    <n v="3"/>
    <n v="6"/>
    <s v="17"/>
    <s v="12"/>
    <s v="2024"/>
    <n v="45"/>
    <n v="121"/>
    <n v="2.6888888888888891"/>
    <x v="2"/>
    <x v="2"/>
    <n v="242"/>
    <x v="3"/>
    <x v="1"/>
    <n v="1"/>
    <b v="0"/>
    <n v="273"/>
    <n v="96"/>
    <n v="369"/>
    <x v="1"/>
    <x v="0"/>
    <x v="2"/>
    <n v="34"/>
    <n v="4.9000000000000004"/>
    <x v="1"/>
    <x v="0"/>
    <n v="868"/>
    <x v="4"/>
    <x v="2"/>
    <x v="3"/>
    <x v="1"/>
  </r>
  <r>
    <n v="3195"/>
    <s v="Nicole"/>
    <s v="10/13/2023"/>
    <x v="107"/>
    <n v="3"/>
    <n v="6"/>
    <s v="13"/>
    <s v="10"/>
    <s v="2023"/>
    <s v="12/17/2024"/>
    <d v="2024-12-17T00:00:00"/>
    <n v="3"/>
    <n v="6"/>
    <s v="17"/>
    <s v="12"/>
    <s v="2024"/>
    <n v="61.571428571428569"/>
    <n v="165.5"/>
    <n v="2.6879350348027842"/>
    <x v="2"/>
    <x v="2"/>
    <n v="331"/>
    <x v="5"/>
    <x v="4"/>
    <n v="5"/>
    <b v="0"/>
    <n v="990"/>
    <n v="72"/>
    <n v="1062"/>
    <x v="1"/>
    <x v="1"/>
    <x v="3"/>
    <n v="80"/>
    <n v="3.7"/>
    <x v="0"/>
    <x v="0"/>
    <n v="3085"/>
    <x v="0"/>
    <x v="1"/>
    <x v="4"/>
    <x v="2"/>
  </r>
  <r>
    <n v="1857"/>
    <s v="Brittney"/>
    <d v="2024-04-06T00:00:00"/>
    <x v="135"/>
    <m/>
    <m/>
    <m/>
    <m/>
    <m/>
    <s v="11/23/2024"/>
    <d v="2024-11-23T00:00:00"/>
    <n v="3"/>
    <n v="6"/>
    <s v="23"/>
    <s v="11"/>
    <s v="2024"/>
    <n v="70.142857142857139"/>
    <n v="188"/>
    <n v="2.6802443991853364"/>
    <x v="0"/>
    <x v="0"/>
    <n v="376"/>
    <x v="1"/>
    <x v="2"/>
    <n v="2"/>
    <b v="0"/>
    <n v="326"/>
    <n v="89"/>
    <n v="415"/>
    <x v="0"/>
    <x v="3"/>
    <x v="3"/>
    <n v="84"/>
    <n v="4.5999999999999996"/>
    <x v="1"/>
    <x v="0"/>
    <n v="424"/>
    <x v="4"/>
    <x v="4"/>
    <x v="1"/>
    <x v="3"/>
  </r>
  <r>
    <n v="5019"/>
    <s v="Elizabeth"/>
    <d v="2024-02-10T00:00:00"/>
    <x v="290"/>
    <m/>
    <m/>
    <m/>
    <m/>
    <m/>
    <d v="2024-12-12T00:00:00"/>
    <d v="2024-12-12T00:00:00"/>
    <m/>
    <m/>
    <m/>
    <m/>
    <m/>
    <n v="76.285714285714292"/>
    <n v="204"/>
    <n v="2.6741573033707864"/>
    <x v="0"/>
    <x v="0"/>
    <n v="408"/>
    <x v="2"/>
    <x v="3"/>
    <n v="3"/>
    <b v="0"/>
    <n v="711"/>
    <n v="23"/>
    <n v="734"/>
    <x v="1"/>
    <x v="0"/>
    <x v="2"/>
    <n v="65"/>
    <n v="3.6"/>
    <x v="1"/>
    <x v="0"/>
    <n v="72"/>
    <x v="4"/>
    <x v="2"/>
    <x v="0"/>
    <x v="2"/>
  </r>
  <r>
    <n v="3427"/>
    <s v="Eric"/>
    <d v="2023-10-12T00:00:00"/>
    <x v="20"/>
    <m/>
    <m/>
    <m/>
    <m/>
    <m/>
    <d v="2024-07-12T00:00:00"/>
    <d v="2024-08-19T00:00:00"/>
    <m/>
    <m/>
    <m/>
    <m/>
    <m/>
    <n v="5.4285714285714288"/>
    <n v="14.5"/>
    <n v="2.6710526315789473"/>
    <x v="0"/>
    <x v="0"/>
    <n v="29"/>
    <x v="6"/>
    <x v="4"/>
    <n v="2"/>
    <b v="1"/>
    <n v="317"/>
    <n v="116"/>
    <n v="433"/>
    <x v="3"/>
    <x v="0"/>
    <x v="5"/>
    <n v="78"/>
    <n v="3.8"/>
    <x v="1"/>
    <x v="0"/>
    <n v="639"/>
    <x v="4"/>
    <x v="0"/>
    <x v="2"/>
    <x v="0"/>
  </r>
  <r>
    <n v="4917"/>
    <s v="Erin"/>
    <s v="2/19/2023"/>
    <x v="215"/>
    <n v="2"/>
    <n v="5"/>
    <s v="19"/>
    <s v="2"/>
    <s v="2023"/>
    <s v="11/20/2024"/>
    <d v="2024-11-20T00:00:00"/>
    <n v="3"/>
    <n v="6"/>
    <s v="20"/>
    <s v="11"/>
    <s v="2024"/>
    <n v="91.428571428571431"/>
    <n v="243.5"/>
    <n v="2.6632812499999998"/>
    <x v="2"/>
    <x v="2"/>
    <n v="487"/>
    <x v="3"/>
    <x v="0"/>
    <n v="4"/>
    <b v="0"/>
    <n v="636"/>
    <n v="66"/>
    <n v="702"/>
    <x v="5"/>
    <x v="2"/>
    <x v="2"/>
    <n v="78"/>
    <n v="3.5"/>
    <x v="0"/>
    <x v="0"/>
    <n v="1531"/>
    <x v="1"/>
    <x v="3"/>
    <x v="2"/>
    <x v="2"/>
  </r>
  <r>
    <n v="7673"/>
    <s v="Nina"/>
    <s v="8/18/2023"/>
    <x v="291"/>
    <n v="2"/>
    <n v="5"/>
    <s v="18"/>
    <s v="8"/>
    <s v="2023"/>
    <s v="11/22/2024"/>
    <d v="2024-11-22T00:00:00"/>
    <n v="3"/>
    <n v="6"/>
    <s v="22"/>
    <s v="11"/>
    <s v="2024"/>
    <n v="66"/>
    <n v="175.5"/>
    <n v="2.6590909090909092"/>
    <x v="1"/>
    <x v="1"/>
    <n v="351"/>
    <x v="5"/>
    <x v="3"/>
    <n v="2"/>
    <b v="0"/>
    <n v="70"/>
    <n v="41"/>
    <n v="111"/>
    <x v="1"/>
    <x v="3"/>
    <x v="3"/>
    <n v="78"/>
    <n v="3.7"/>
    <x v="0"/>
    <x v="0"/>
    <n v="4337"/>
    <x v="2"/>
    <x v="0"/>
    <x v="0"/>
    <x v="3"/>
  </r>
  <r>
    <n v="4768"/>
    <s v="Thomas"/>
    <d v="2023-04-12T00:00:00"/>
    <x v="292"/>
    <m/>
    <m/>
    <m/>
    <m/>
    <m/>
    <s v="11/23/2024"/>
    <d v="2024-11-23T00:00:00"/>
    <n v="3"/>
    <n v="6"/>
    <s v="23"/>
    <s v="11"/>
    <s v="2024"/>
    <n v="84.428571428571431"/>
    <n v="224.5"/>
    <n v="2.6590524534686972"/>
    <x v="0"/>
    <x v="0"/>
    <n v="449"/>
    <x v="2"/>
    <x v="4"/>
    <n v="4"/>
    <b v="0"/>
    <n v="61"/>
    <n v="61"/>
    <n v="122"/>
    <x v="1"/>
    <x v="1"/>
    <x v="2"/>
    <n v="88"/>
    <n v="3.7"/>
    <x v="1"/>
    <x v="0"/>
    <n v="165"/>
    <x v="4"/>
    <x v="3"/>
    <x v="4"/>
    <x v="2"/>
  </r>
  <r>
    <n v="8901"/>
    <s v="Jimmy"/>
    <d v="2024-09-01T00:00:00"/>
    <x v="293"/>
    <m/>
    <m/>
    <m/>
    <m/>
    <m/>
    <s v="11/29/2024"/>
    <d v="2024-11-29T00:00:00"/>
    <n v="3"/>
    <n v="6"/>
    <s v="29"/>
    <s v="11"/>
    <s v="2024"/>
    <n v="78.428571428571431"/>
    <n v="208.5"/>
    <n v="2.6584699453551912"/>
    <x v="2"/>
    <x v="2"/>
    <n v="417"/>
    <x v="5"/>
    <x v="4"/>
    <n v="6"/>
    <b v="0"/>
    <n v="476"/>
    <n v="37"/>
    <n v="513"/>
    <x v="3"/>
    <x v="3"/>
    <x v="0"/>
    <n v="12"/>
    <n v="4.0999999999999996"/>
    <x v="1"/>
    <x v="0"/>
    <n v="2444"/>
    <x v="3"/>
    <x v="1"/>
    <x v="3"/>
    <x v="1"/>
  </r>
  <r>
    <n v="2960"/>
    <s v="James"/>
    <d v="2023-03-12T00:00:00"/>
    <x v="294"/>
    <m/>
    <m/>
    <m/>
    <m/>
    <m/>
    <d v="2024-09-12T00:00:00"/>
    <d v="2024-09-12T00:00:00"/>
    <m/>
    <m/>
    <m/>
    <m/>
    <m/>
    <n v="78.571428571428569"/>
    <n v="208"/>
    <n v="2.6472727272727274"/>
    <x v="2"/>
    <x v="2"/>
    <n v="416"/>
    <x v="6"/>
    <x v="4"/>
    <n v="4"/>
    <b v="1"/>
    <n v="964"/>
    <n v="187"/>
    <n v="1151"/>
    <x v="3"/>
    <x v="3"/>
    <x v="2"/>
    <n v="6"/>
    <n v="3.2"/>
    <x v="0"/>
    <x v="0"/>
    <n v="2554"/>
    <x v="3"/>
    <x v="4"/>
    <x v="3"/>
    <x v="0"/>
  </r>
  <r>
    <n v="8798"/>
    <s v="Pamela"/>
    <s v="4/20/2023"/>
    <x v="295"/>
    <n v="2"/>
    <n v="5"/>
    <s v="20"/>
    <s v="4"/>
    <s v="2023"/>
    <s v="12/15/2024"/>
    <d v="2024-12-15T00:00:00"/>
    <n v="3"/>
    <n v="6"/>
    <s v="15"/>
    <s v="12"/>
    <s v="2024"/>
    <n v="86.428571428571431"/>
    <n v="226.5"/>
    <n v="2.6206611570247933"/>
    <x v="0"/>
    <x v="0"/>
    <n v="453"/>
    <x v="3"/>
    <x v="4"/>
    <n v="2"/>
    <b v="1"/>
    <n v="591"/>
    <n v="169"/>
    <n v="760"/>
    <x v="6"/>
    <x v="2"/>
    <x v="4"/>
    <n v="72"/>
    <n v="4.0999999999999996"/>
    <x v="1"/>
    <x v="0"/>
    <n v="4031"/>
    <x v="2"/>
    <x v="4"/>
    <x v="2"/>
    <x v="3"/>
  </r>
  <r>
    <n v="2660"/>
    <s v="Bruce"/>
    <s v="12/30/2022"/>
    <x v="296"/>
    <n v="3"/>
    <n v="6"/>
    <s v="30"/>
    <s v="12"/>
    <s v="2022"/>
    <d v="2024-04-12T00:00:00"/>
    <d v="2024-04-12T00:00:00"/>
    <m/>
    <m/>
    <m/>
    <m/>
    <m/>
    <n v="67"/>
    <n v="175.5"/>
    <n v="2.6194029850746268"/>
    <x v="2"/>
    <x v="2"/>
    <n v="351"/>
    <x v="3"/>
    <x v="0"/>
    <n v="1"/>
    <b v="1"/>
    <n v="80"/>
    <n v="70"/>
    <n v="150"/>
    <x v="3"/>
    <x v="0"/>
    <x v="5"/>
    <n v="54"/>
    <n v="4.5"/>
    <x v="1"/>
    <x v="0"/>
    <n v="732"/>
    <x v="4"/>
    <x v="0"/>
    <x v="2"/>
    <x v="1"/>
  </r>
  <r>
    <n v="7359"/>
    <s v="Kevin"/>
    <s v="3/20/2023"/>
    <x v="297"/>
    <n v="2"/>
    <n v="5"/>
    <s v="20"/>
    <s v="3"/>
    <s v="2023"/>
    <s v="12/17/2024"/>
    <d v="2024-12-17T00:00:00"/>
    <n v="3"/>
    <n v="6"/>
    <s v="17"/>
    <s v="12"/>
    <s v="2024"/>
    <n v="91.142857142857139"/>
    <n v="238.5"/>
    <n v="2.6167711598746082"/>
    <x v="0"/>
    <x v="0"/>
    <n v="477"/>
    <x v="5"/>
    <x v="2"/>
    <n v="3"/>
    <b v="1"/>
    <n v="899"/>
    <n v="97"/>
    <n v="996"/>
    <x v="3"/>
    <x v="0"/>
    <x v="4"/>
    <n v="42"/>
    <n v="4.7"/>
    <x v="1"/>
    <x v="0"/>
    <n v="3428"/>
    <x v="0"/>
    <x v="2"/>
    <x v="1"/>
    <x v="2"/>
  </r>
  <r>
    <n v="7667"/>
    <s v="Katrina"/>
    <d v="2023-05-01T00:00:00"/>
    <x v="298"/>
    <m/>
    <m/>
    <m/>
    <m/>
    <m/>
    <s v="12/17/2024"/>
    <d v="2024-12-17T00:00:00"/>
    <n v="3"/>
    <n v="6"/>
    <s v="17"/>
    <s v="12"/>
    <s v="2024"/>
    <n v="85.142857142857139"/>
    <n v="221.5"/>
    <n v="2.601510067114094"/>
    <x v="0"/>
    <x v="0"/>
    <n v="443"/>
    <x v="1"/>
    <x v="0"/>
    <n v="3"/>
    <b v="0"/>
    <n v="326"/>
    <n v="59"/>
    <n v="385"/>
    <x v="1"/>
    <x v="2"/>
    <x v="0"/>
    <n v="57"/>
    <n v="3.9"/>
    <x v="0"/>
    <x v="0"/>
    <n v="3712"/>
    <x v="0"/>
    <x v="1"/>
    <x v="1"/>
    <x v="1"/>
  </r>
  <r>
    <n v="7939"/>
    <s v="Richard"/>
    <d v="2023-08-09T00:00:00"/>
    <x v="143"/>
    <m/>
    <m/>
    <m/>
    <m/>
    <m/>
    <s v="11/25/2024"/>
    <d v="2024-11-25T00:00:00"/>
    <n v="3"/>
    <n v="6"/>
    <s v="25"/>
    <s v="11"/>
    <s v="2024"/>
    <n v="79.142857142857139"/>
    <n v="205"/>
    <n v="2.5902527075812274"/>
    <x v="2"/>
    <x v="2"/>
    <n v="410"/>
    <x v="0"/>
    <x v="4"/>
    <n v="6"/>
    <b v="0"/>
    <n v="410"/>
    <n v="125"/>
    <n v="535"/>
    <x v="2"/>
    <x v="2"/>
    <x v="5"/>
    <n v="68"/>
    <n v="4.7"/>
    <x v="0"/>
    <x v="0"/>
    <n v="2542"/>
    <x v="3"/>
    <x v="3"/>
    <x v="4"/>
    <x v="0"/>
  </r>
  <r>
    <n v="6278"/>
    <s v="Richard"/>
    <s v="6/18/2023"/>
    <x v="299"/>
    <n v="2"/>
    <n v="5"/>
    <s v="18"/>
    <s v="6"/>
    <s v="2023"/>
    <s v="11/25/2024"/>
    <d v="2024-11-25T00:00:00"/>
    <n v="3"/>
    <n v="6"/>
    <s v="25"/>
    <s v="11"/>
    <s v="2024"/>
    <n v="75.142857142857139"/>
    <n v="194"/>
    <n v="2.581749049429658"/>
    <x v="1"/>
    <x v="1"/>
    <n v="388"/>
    <x v="4"/>
    <x v="0"/>
    <n v="6"/>
    <b v="1"/>
    <n v="861"/>
    <n v="59"/>
    <n v="920"/>
    <x v="3"/>
    <x v="1"/>
    <x v="0"/>
    <n v="42"/>
    <n v="4.4000000000000004"/>
    <x v="0"/>
    <x v="0"/>
    <n v="1129"/>
    <x v="1"/>
    <x v="1"/>
    <x v="2"/>
    <x v="3"/>
  </r>
  <r>
    <n v="8986"/>
    <s v="Gary"/>
    <d v="2024-01-12T00:00:00"/>
    <x v="38"/>
    <m/>
    <m/>
    <m/>
    <m/>
    <m/>
    <s v="12/16/2024"/>
    <d v="2024-12-16T00:00:00"/>
    <n v="3"/>
    <n v="6"/>
    <s v="16"/>
    <s v="12"/>
    <s v="2024"/>
    <n v="48.428571428571431"/>
    <n v="125"/>
    <n v="2.5811209439528024"/>
    <x v="0"/>
    <x v="0"/>
    <n v="250"/>
    <x v="5"/>
    <x v="0"/>
    <n v="2"/>
    <b v="1"/>
    <n v="69"/>
    <n v="35"/>
    <n v="104"/>
    <x v="6"/>
    <x v="0"/>
    <x v="5"/>
    <n v="13"/>
    <n v="3.3"/>
    <x v="1"/>
    <x v="0"/>
    <n v="1836"/>
    <x v="1"/>
    <x v="3"/>
    <x v="4"/>
    <x v="2"/>
  </r>
  <r>
    <n v="6180"/>
    <s v="Chad"/>
    <d v="2024-09-08T00:00:00"/>
    <x v="32"/>
    <m/>
    <m/>
    <m/>
    <m/>
    <m/>
    <d v="2024-02-12T00:00:00"/>
    <d v="2024-09-08T00:00:00"/>
    <m/>
    <m/>
    <m/>
    <m/>
    <m/>
    <n v="29.857142857142858"/>
    <n v="77"/>
    <n v="2.5789473684210527"/>
    <x v="2"/>
    <x v="2"/>
    <n v="154"/>
    <x v="1"/>
    <x v="0"/>
    <n v="5"/>
    <b v="1"/>
    <n v="52"/>
    <n v="108"/>
    <n v="160"/>
    <x v="1"/>
    <x v="0"/>
    <x v="5"/>
    <n v="94"/>
    <n v="4.0999999999999996"/>
    <x v="0"/>
    <x v="0"/>
    <n v="4176"/>
    <x v="2"/>
    <x v="3"/>
    <x v="1"/>
    <x v="0"/>
  </r>
  <r>
    <n v="9575"/>
    <s v="John"/>
    <s v="2/25/2023"/>
    <x v="300"/>
    <n v="2"/>
    <n v="5"/>
    <s v="25"/>
    <s v="2"/>
    <s v="2023"/>
    <s v="12/13/2024"/>
    <d v="2024-12-13T00:00:00"/>
    <n v="3"/>
    <n v="6"/>
    <s v="13"/>
    <s v="12"/>
    <s v="2024"/>
    <n v="93.857142857142861"/>
    <n v="241.5"/>
    <n v="2.5730593607305936"/>
    <x v="2"/>
    <x v="2"/>
    <n v="483"/>
    <x v="3"/>
    <x v="2"/>
    <n v="6"/>
    <b v="0"/>
    <n v="386"/>
    <n v="192"/>
    <n v="578"/>
    <x v="5"/>
    <x v="2"/>
    <x v="2"/>
    <n v="95"/>
    <n v="4.5999999999999996"/>
    <x v="1"/>
    <x v="0"/>
    <n v="4422"/>
    <x v="2"/>
    <x v="0"/>
    <x v="4"/>
    <x v="1"/>
  </r>
  <r>
    <n v="8310"/>
    <s v="Eric"/>
    <s v="5/29/2023"/>
    <x v="272"/>
    <n v="2"/>
    <n v="5"/>
    <s v="29"/>
    <s v="5"/>
    <s v="2023"/>
    <d v="2024-11-12T00:00:00"/>
    <d v="2024-11-12T00:00:00"/>
    <m/>
    <m/>
    <m/>
    <m/>
    <m/>
    <n v="76.142857142857139"/>
    <n v="194.5"/>
    <n v="2.5544090056285178"/>
    <x v="2"/>
    <x v="2"/>
    <n v="389"/>
    <x v="4"/>
    <x v="4"/>
    <n v="4"/>
    <b v="0"/>
    <n v="727"/>
    <n v="26"/>
    <n v="753"/>
    <x v="1"/>
    <x v="2"/>
    <x v="4"/>
    <n v="67"/>
    <n v="3.4"/>
    <x v="0"/>
    <x v="0"/>
    <n v="2508"/>
    <x v="3"/>
    <x v="3"/>
    <x v="1"/>
    <x v="0"/>
  </r>
  <r>
    <n v="2536"/>
    <s v="Christopher"/>
    <s v="2/26/2024"/>
    <x v="119"/>
    <n v="2"/>
    <n v="5"/>
    <s v="26"/>
    <s v="2"/>
    <s v="2024"/>
    <s v="12/14/2024"/>
    <d v="2024-12-14T00:00:00"/>
    <n v="3"/>
    <n v="6"/>
    <s v="14"/>
    <s v="12"/>
    <s v="2024"/>
    <n v="41.714285714285715"/>
    <n v="106"/>
    <n v="2.5410958904109586"/>
    <x v="0"/>
    <x v="0"/>
    <n v="212"/>
    <x v="3"/>
    <x v="2"/>
    <n v="4"/>
    <b v="0"/>
    <n v="608"/>
    <n v="96"/>
    <n v="704"/>
    <x v="2"/>
    <x v="3"/>
    <x v="1"/>
    <n v="76"/>
    <n v="4"/>
    <x v="0"/>
    <x v="0"/>
    <n v="296"/>
    <x v="4"/>
    <x v="4"/>
    <x v="0"/>
    <x v="3"/>
  </r>
  <r>
    <n v="7274"/>
    <s v="Joseph"/>
    <d v="2023-12-04T00:00:00"/>
    <x v="279"/>
    <m/>
    <m/>
    <m/>
    <m/>
    <m/>
    <d v="2024-06-12T00:00:00"/>
    <d v="2024-06-12T00:00:00"/>
    <m/>
    <m/>
    <m/>
    <m/>
    <m/>
    <n v="38.285714285714285"/>
    <n v="96.5"/>
    <n v="2.5205223880597014"/>
    <x v="2"/>
    <x v="2"/>
    <n v="193"/>
    <x v="2"/>
    <x v="3"/>
    <n v="4"/>
    <b v="0"/>
    <n v="364"/>
    <n v="181"/>
    <n v="545"/>
    <x v="2"/>
    <x v="0"/>
    <x v="4"/>
    <n v="51"/>
    <n v="4.7"/>
    <x v="0"/>
    <x v="0"/>
    <n v="2384"/>
    <x v="3"/>
    <x v="3"/>
    <x v="1"/>
    <x v="3"/>
  </r>
  <r>
    <n v="8172"/>
    <s v="Ian"/>
    <s v="3/21/2024"/>
    <x v="96"/>
    <n v="2"/>
    <n v="5"/>
    <s v="21"/>
    <s v="3"/>
    <s v="2024"/>
    <s v="12/17/2024"/>
    <d v="2024-12-17T00:00:00"/>
    <n v="3"/>
    <n v="6"/>
    <s v="17"/>
    <s v="12"/>
    <s v="2024"/>
    <n v="38.714285714285715"/>
    <n v="97.5"/>
    <n v="2.518450184501845"/>
    <x v="2"/>
    <x v="2"/>
    <n v="195"/>
    <x v="1"/>
    <x v="4"/>
    <n v="6"/>
    <b v="1"/>
    <n v="997"/>
    <n v="107"/>
    <n v="1104"/>
    <x v="6"/>
    <x v="0"/>
    <x v="2"/>
    <n v="78"/>
    <n v="4.9000000000000004"/>
    <x v="0"/>
    <x v="0"/>
    <n v="708"/>
    <x v="4"/>
    <x v="2"/>
    <x v="2"/>
    <x v="3"/>
  </r>
  <r>
    <n v="9372"/>
    <s v="Matthew"/>
    <s v="2/17/2023"/>
    <x v="226"/>
    <n v="2"/>
    <n v="5"/>
    <s v="17"/>
    <s v="2"/>
    <s v="2023"/>
    <d v="2024-04-12T00:00:00"/>
    <d v="2024-04-12T00:00:00"/>
    <m/>
    <m/>
    <m/>
    <m/>
    <m/>
    <n v="60"/>
    <n v="151"/>
    <n v="2.5166666666666666"/>
    <x v="1"/>
    <x v="1"/>
    <n v="302"/>
    <x v="3"/>
    <x v="0"/>
    <n v="1"/>
    <b v="1"/>
    <n v="964"/>
    <n v="165"/>
    <n v="1129"/>
    <x v="2"/>
    <x v="3"/>
    <x v="4"/>
    <n v="47"/>
    <n v="4.4000000000000004"/>
    <x v="0"/>
    <x v="0"/>
    <n v="3552"/>
    <x v="0"/>
    <x v="1"/>
    <x v="0"/>
    <x v="0"/>
  </r>
  <r>
    <n v="9594"/>
    <s v="Matthew"/>
    <s v="10/18/2024"/>
    <x v="49"/>
    <n v="3"/>
    <n v="6"/>
    <s v="18"/>
    <s v="10"/>
    <s v="2024"/>
    <d v="2024-03-12T00:00:00"/>
    <d v="2024-10-18T00:00:00"/>
    <m/>
    <m/>
    <m/>
    <m/>
    <m/>
    <n v="31.428571428571427"/>
    <n v="79"/>
    <n v="2.5136363636363637"/>
    <x v="1"/>
    <x v="1"/>
    <n v="158"/>
    <x v="5"/>
    <x v="2"/>
    <n v="5"/>
    <b v="1"/>
    <n v="861"/>
    <n v="125"/>
    <n v="986"/>
    <x v="2"/>
    <x v="0"/>
    <x v="4"/>
    <n v="95"/>
    <n v="4.4000000000000004"/>
    <x v="1"/>
    <x v="0"/>
    <n v="513"/>
    <x v="4"/>
    <x v="4"/>
    <x v="2"/>
    <x v="0"/>
  </r>
  <r>
    <n v="5468"/>
    <s v="Jonathon"/>
    <d v="2024-02-04T00:00:00"/>
    <x v="244"/>
    <m/>
    <m/>
    <m/>
    <m/>
    <m/>
    <s v="11/20/2024"/>
    <d v="2024-11-20T00:00:00"/>
    <n v="3"/>
    <n v="6"/>
    <s v="20"/>
    <s v="11"/>
    <s v="2024"/>
    <n v="41.428571428571431"/>
    <n v="104"/>
    <n v="2.5103448275862066"/>
    <x v="2"/>
    <x v="2"/>
    <n v="208"/>
    <x v="1"/>
    <x v="3"/>
    <n v="6"/>
    <b v="1"/>
    <n v="135"/>
    <n v="9"/>
    <n v="144"/>
    <x v="3"/>
    <x v="2"/>
    <x v="0"/>
    <n v="41"/>
    <n v="3"/>
    <x v="1"/>
    <x v="0"/>
    <n v="2465"/>
    <x v="3"/>
    <x v="4"/>
    <x v="1"/>
    <x v="0"/>
  </r>
  <r>
    <n v="8195"/>
    <s v="Gail"/>
    <s v="4/17/2023"/>
    <x v="265"/>
    <n v="2"/>
    <n v="5"/>
    <s v="17"/>
    <s v="4"/>
    <s v="2023"/>
    <s v="11/20/2024"/>
    <d v="2024-11-20T00:00:00"/>
    <n v="3"/>
    <n v="6"/>
    <s v="20"/>
    <s v="11"/>
    <s v="2024"/>
    <n v="83.285714285714292"/>
    <n v="207.5"/>
    <n v="2.4914236706689534"/>
    <x v="2"/>
    <x v="2"/>
    <n v="415"/>
    <x v="4"/>
    <x v="1"/>
    <n v="1"/>
    <b v="0"/>
    <n v="381"/>
    <n v="78"/>
    <n v="459"/>
    <x v="1"/>
    <x v="1"/>
    <x v="1"/>
    <n v="84"/>
    <n v="4.4000000000000004"/>
    <x v="1"/>
    <x v="0"/>
    <n v="4221"/>
    <x v="2"/>
    <x v="3"/>
    <x v="3"/>
    <x v="2"/>
  </r>
  <r>
    <n v="8777"/>
    <s v="Christopher"/>
    <d v="2024-11-02T00:00:00"/>
    <x v="301"/>
    <m/>
    <m/>
    <m/>
    <m/>
    <m/>
    <s v="11/27/2024"/>
    <d v="2024-11-27T00:00:00"/>
    <n v="3"/>
    <n v="6"/>
    <s v="27"/>
    <s v="11"/>
    <s v="2024"/>
    <n v="79.285714285714292"/>
    <n v="197.5"/>
    <n v="2.4909909909909906"/>
    <x v="2"/>
    <x v="2"/>
    <n v="395"/>
    <x v="6"/>
    <x v="3"/>
    <n v="4"/>
    <b v="0"/>
    <n v="190"/>
    <n v="105"/>
    <n v="295"/>
    <x v="2"/>
    <x v="0"/>
    <x v="5"/>
    <n v="67"/>
    <n v="4.0999999999999996"/>
    <x v="0"/>
    <x v="0"/>
    <n v="1040"/>
    <x v="1"/>
    <x v="0"/>
    <x v="4"/>
    <x v="0"/>
  </r>
  <r>
    <n v="3806"/>
    <s v="Gina"/>
    <s v="2/19/2023"/>
    <x v="215"/>
    <n v="2"/>
    <n v="5"/>
    <s v="19"/>
    <s v="2"/>
    <s v="2023"/>
    <d v="2024-12-12T00:00:00"/>
    <d v="2024-12-12T00:00:00"/>
    <m/>
    <m/>
    <m/>
    <m/>
    <m/>
    <n v="94.571428571428569"/>
    <n v="235.5"/>
    <n v="2.4901812688821754"/>
    <x v="0"/>
    <x v="0"/>
    <n v="471"/>
    <x v="2"/>
    <x v="1"/>
    <n v="6"/>
    <b v="1"/>
    <n v="56"/>
    <n v="69"/>
    <n v="125"/>
    <x v="6"/>
    <x v="2"/>
    <x v="1"/>
    <n v="44"/>
    <n v="3.6"/>
    <x v="1"/>
    <x v="0"/>
    <n v="4117"/>
    <x v="2"/>
    <x v="2"/>
    <x v="3"/>
    <x v="2"/>
  </r>
  <r>
    <n v="5671"/>
    <s v="Martin"/>
    <s v="5/27/2023"/>
    <x v="302"/>
    <n v="2"/>
    <n v="5"/>
    <s v="27"/>
    <s v="5"/>
    <s v="2023"/>
    <s v="11/29/2024"/>
    <d v="2024-11-29T00:00:00"/>
    <n v="3"/>
    <n v="6"/>
    <s v="29"/>
    <s v="11"/>
    <s v="2024"/>
    <n v="78.857142857142861"/>
    <n v="195.5"/>
    <n v="2.4791666666666665"/>
    <x v="2"/>
    <x v="2"/>
    <n v="391"/>
    <x v="4"/>
    <x v="1"/>
    <n v="3"/>
    <b v="1"/>
    <n v="811"/>
    <n v="3"/>
    <n v="814"/>
    <x v="3"/>
    <x v="2"/>
    <x v="2"/>
    <n v="17"/>
    <n v="4.2"/>
    <x v="0"/>
    <x v="0"/>
    <n v="1364"/>
    <x v="1"/>
    <x v="2"/>
    <x v="0"/>
    <x v="1"/>
  </r>
  <r>
    <n v="3083"/>
    <s v="Jason"/>
    <d v="2023-05-09T00:00:00"/>
    <x v="303"/>
    <m/>
    <m/>
    <m/>
    <m/>
    <m/>
    <s v="12/13/2024"/>
    <d v="2024-12-13T00:00:00"/>
    <n v="3"/>
    <n v="6"/>
    <s v="13"/>
    <s v="12"/>
    <s v="2024"/>
    <n v="83.428571428571431"/>
    <n v="206.5"/>
    <n v="2.4751712328767121"/>
    <x v="1"/>
    <x v="1"/>
    <n v="413"/>
    <x v="2"/>
    <x v="4"/>
    <n v="5"/>
    <b v="1"/>
    <n v="895"/>
    <n v="3"/>
    <n v="898"/>
    <x v="3"/>
    <x v="0"/>
    <x v="5"/>
    <n v="87"/>
    <n v="3.2"/>
    <x v="1"/>
    <x v="0"/>
    <n v="1340"/>
    <x v="1"/>
    <x v="4"/>
    <x v="0"/>
    <x v="0"/>
  </r>
  <r>
    <n v="7975"/>
    <s v="Suzanne"/>
    <d v="2023-03-10T00:00:00"/>
    <x v="304"/>
    <m/>
    <m/>
    <m/>
    <m/>
    <m/>
    <s v="11/22/2024"/>
    <d v="2024-11-22T00:00:00"/>
    <n v="3"/>
    <n v="6"/>
    <s v="22"/>
    <s v="11"/>
    <s v="2024"/>
    <n v="89"/>
    <n v="218.5"/>
    <n v="2.4550561797752808"/>
    <x v="0"/>
    <x v="0"/>
    <n v="437"/>
    <x v="3"/>
    <x v="2"/>
    <n v="2"/>
    <b v="1"/>
    <n v="328"/>
    <n v="170"/>
    <n v="498"/>
    <x v="2"/>
    <x v="1"/>
    <x v="4"/>
    <n v="25"/>
    <n v="3.6"/>
    <x v="0"/>
    <x v="0"/>
    <n v="2406"/>
    <x v="3"/>
    <x v="3"/>
    <x v="0"/>
    <x v="0"/>
  </r>
  <r>
    <n v="5042"/>
    <s v="Ashley"/>
    <s v="2/16/2024"/>
    <x v="169"/>
    <n v="2"/>
    <n v="5"/>
    <s v="16"/>
    <s v="2"/>
    <s v="2024"/>
    <s v="11/23/2024"/>
    <d v="2024-11-23T00:00:00"/>
    <n v="3"/>
    <n v="6"/>
    <s v="23"/>
    <s v="11"/>
    <s v="2024"/>
    <n v="40.142857142857146"/>
    <n v="98.5"/>
    <n v="2.4537366548042701"/>
    <x v="0"/>
    <x v="0"/>
    <n v="197"/>
    <x v="1"/>
    <x v="3"/>
    <n v="2"/>
    <b v="0"/>
    <n v="309"/>
    <n v="178"/>
    <n v="487"/>
    <x v="5"/>
    <x v="3"/>
    <x v="1"/>
    <n v="7"/>
    <n v="4.3"/>
    <x v="0"/>
    <x v="0"/>
    <n v="1577"/>
    <x v="1"/>
    <x v="1"/>
    <x v="0"/>
    <x v="2"/>
  </r>
  <r>
    <n v="8453"/>
    <s v="Eric"/>
    <s v="5/17/2024"/>
    <x v="78"/>
    <n v="2"/>
    <n v="5"/>
    <s v="17"/>
    <s v="5"/>
    <s v="2024"/>
    <s v="11/27/2024"/>
    <d v="2024-11-27T00:00:00"/>
    <n v="3"/>
    <n v="6"/>
    <s v="27"/>
    <s v="11"/>
    <s v="2024"/>
    <n v="27.714285714285715"/>
    <n v="68"/>
    <n v="2.4536082474226801"/>
    <x v="2"/>
    <x v="2"/>
    <n v="136"/>
    <x v="1"/>
    <x v="2"/>
    <n v="5"/>
    <b v="1"/>
    <n v="112"/>
    <n v="181"/>
    <n v="293"/>
    <x v="0"/>
    <x v="3"/>
    <x v="0"/>
    <n v="15"/>
    <n v="3.6"/>
    <x v="0"/>
    <x v="0"/>
    <n v="2634"/>
    <x v="3"/>
    <x v="2"/>
    <x v="3"/>
    <x v="0"/>
  </r>
  <r>
    <n v="6391"/>
    <s v="Daniel"/>
    <d v="2024-11-05T00:00:00"/>
    <x v="305"/>
    <m/>
    <m/>
    <m/>
    <m/>
    <m/>
    <s v="11/24/2024"/>
    <d v="2024-11-24T00:00:00"/>
    <n v="3"/>
    <n v="6"/>
    <s v="24"/>
    <s v="11"/>
    <s v="2024"/>
    <n v="79.285714285714292"/>
    <n v="194.5"/>
    <n v="2.4531531531531527"/>
    <x v="0"/>
    <x v="0"/>
    <n v="389"/>
    <x v="4"/>
    <x v="2"/>
    <n v="2"/>
    <b v="0"/>
    <n v="120"/>
    <n v="191"/>
    <n v="311"/>
    <x v="4"/>
    <x v="1"/>
    <x v="4"/>
    <n v="75"/>
    <n v="3.8"/>
    <x v="1"/>
    <x v="0"/>
    <n v="237"/>
    <x v="4"/>
    <x v="1"/>
    <x v="3"/>
    <x v="3"/>
  </r>
  <r>
    <n v="5975"/>
    <s v="Jessica"/>
    <s v="9/24/2023"/>
    <x v="139"/>
    <n v="2"/>
    <n v="5"/>
    <s v="24"/>
    <s v="9"/>
    <s v="2023"/>
    <s v="12/17/2024"/>
    <d v="2024-12-17T00:00:00"/>
    <n v="3"/>
    <n v="6"/>
    <s v="17"/>
    <s v="12"/>
    <s v="2024"/>
    <n v="64.285714285714292"/>
    <n v="157.5"/>
    <n v="2.4499999999999997"/>
    <x v="1"/>
    <x v="1"/>
    <n v="315"/>
    <x v="2"/>
    <x v="2"/>
    <n v="5"/>
    <b v="1"/>
    <n v="889"/>
    <n v="80"/>
    <n v="969"/>
    <x v="1"/>
    <x v="0"/>
    <x v="5"/>
    <n v="52"/>
    <n v="4.4000000000000004"/>
    <x v="1"/>
    <x v="0"/>
    <n v="416"/>
    <x v="4"/>
    <x v="2"/>
    <x v="3"/>
    <x v="3"/>
  </r>
  <r>
    <n v="8225"/>
    <s v="Darrell"/>
    <d v="2024-08-05T00:00:00"/>
    <x v="306"/>
    <m/>
    <m/>
    <m/>
    <m/>
    <m/>
    <s v="11/24/2024"/>
    <d v="2024-11-24T00:00:00"/>
    <n v="3"/>
    <n v="6"/>
    <s v="24"/>
    <s v="11"/>
    <s v="2024"/>
    <n v="57.714285714285715"/>
    <n v="141"/>
    <n v="2.4430693069306932"/>
    <x v="0"/>
    <x v="0"/>
    <n v="282"/>
    <x v="3"/>
    <x v="0"/>
    <n v="1"/>
    <b v="1"/>
    <n v="386"/>
    <n v="177"/>
    <n v="563"/>
    <x v="1"/>
    <x v="2"/>
    <x v="3"/>
    <n v="17"/>
    <n v="3.4"/>
    <x v="1"/>
    <x v="0"/>
    <n v="1231"/>
    <x v="1"/>
    <x v="4"/>
    <x v="3"/>
    <x v="1"/>
  </r>
  <r>
    <n v="6415"/>
    <s v="Scott"/>
    <d v="2023-12-10T00:00:00"/>
    <x v="240"/>
    <m/>
    <m/>
    <m/>
    <m/>
    <m/>
    <s v="11/19/2024"/>
    <d v="2024-11-19T00:00:00"/>
    <n v="3"/>
    <n v="6"/>
    <s v="19"/>
    <s v="11"/>
    <s v="2024"/>
    <n v="81.285714285714292"/>
    <n v="198"/>
    <n v="2.4358523725834798"/>
    <x v="2"/>
    <x v="2"/>
    <n v="396"/>
    <x v="5"/>
    <x v="0"/>
    <n v="2"/>
    <b v="0"/>
    <n v="348"/>
    <n v="172"/>
    <n v="520"/>
    <x v="4"/>
    <x v="3"/>
    <x v="0"/>
    <n v="61"/>
    <n v="3.9"/>
    <x v="0"/>
    <x v="0"/>
    <n v="4599"/>
    <x v="2"/>
    <x v="0"/>
    <x v="4"/>
    <x v="1"/>
  </r>
  <r>
    <n v="5063"/>
    <s v="Jasmine"/>
    <d v="2024-04-06T00:00:00"/>
    <x v="307"/>
    <m/>
    <m/>
    <m/>
    <m/>
    <m/>
    <s v="11/22/2024"/>
    <d v="2024-11-22T00:00:00"/>
    <n v="3"/>
    <n v="6"/>
    <s v="22"/>
    <s v="11"/>
    <s v="2024"/>
    <n v="32.857142857142854"/>
    <n v="79.5"/>
    <n v="2.4195652173913045"/>
    <x v="1"/>
    <x v="1"/>
    <n v="159"/>
    <x v="5"/>
    <x v="3"/>
    <n v="5"/>
    <b v="1"/>
    <n v="138"/>
    <n v="3"/>
    <n v="141"/>
    <x v="1"/>
    <x v="1"/>
    <x v="0"/>
    <n v="12"/>
    <n v="3.9"/>
    <x v="1"/>
    <x v="0"/>
    <n v="3604"/>
    <x v="0"/>
    <x v="0"/>
    <x v="0"/>
    <x v="1"/>
  </r>
  <r>
    <n v="1912"/>
    <s v="Stephen"/>
    <s v="7/28/2023"/>
    <x v="120"/>
    <n v="2"/>
    <n v="5"/>
    <s v="28"/>
    <s v="7"/>
    <s v="2023"/>
    <s v="12/14/2024"/>
    <d v="2024-12-14T00:00:00"/>
    <n v="3"/>
    <n v="6"/>
    <s v="14"/>
    <s v="12"/>
    <s v="2024"/>
    <n v="72.142857142857139"/>
    <n v="174"/>
    <n v="2.4118811881188118"/>
    <x v="2"/>
    <x v="2"/>
    <n v="348"/>
    <x v="1"/>
    <x v="0"/>
    <n v="4"/>
    <b v="0"/>
    <n v="792"/>
    <n v="67"/>
    <n v="859"/>
    <x v="5"/>
    <x v="3"/>
    <x v="2"/>
    <n v="60"/>
    <n v="4.0999999999999996"/>
    <x v="0"/>
    <x v="0"/>
    <n v="3366"/>
    <x v="0"/>
    <x v="0"/>
    <x v="1"/>
    <x v="2"/>
  </r>
  <r>
    <n v="5721"/>
    <s v="Jordan"/>
    <d v="2023-11-06T00:00:00"/>
    <x v="265"/>
    <m/>
    <m/>
    <m/>
    <m/>
    <m/>
    <d v="2024-12-12T00:00:00"/>
    <d v="2024-12-12T00:00:00"/>
    <m/>
    <m/>
    <m/>
    <m/>
    <m/>
    <n v="86.428571428571431"/>
    <n v="207.5"/>
    <n v="2.4008264462809916"/>
    <x v="0"/>
    <x v="0"/>
    <n v="415"/>
    <x v="2"/>
    <x v="2"/>
    <n v="1"/>
    <b v="0"/>
    <n v="958"/>
    <n v="192"/>
    <n v="1150"/>
    <x v="3"/>
    <x v="0"/>
    <x v="5"/>
    <n v="22"/>
    <n v="4.8"/>
    <x v="1"/>
    <x v="0"/>
    <n v="1955"/>
    <x v="1"/>
    <x v="2"/>
    <x v="4"/>
    <x v="3"/>
  </r>
  <r>
    <n v="4372"/>
    <s v="Michael"/>
    <s v="1/18/2023"/>
    <x v="308"/>
    <n v="2"/>
    <n v="5"/>
    <s v="18"/>
    <s v="1"/>
    <s v="2023"/>
    <d v="2024-05-12T00:00:00"/>
    <d v="2024-05-12T00:00:00"/>
    <m/>
    <m/>
    <m/>
    <m/>
    <m/>
    <n v="68.571428571428569"/>
    <n v="164.5"/>
    <n v="2.3989583333333333"/>
    <x v="0"/>
    <x v="0"/>
    <n v="329"/>
    <x v="6"/>
    <x v="2"/>
    <n v="1"/>
    <b v="0"/>
    <n v="670"/>
    <n v="94"/>
    <n v="764"/>
    <x v="4"/>
    <x v="2"/>
    <x v="0"/>
    <n v="61"/>
    <n v="3"/>
    <x v="0"/>
    <x v="0"/>
    <n v="2572"/>
    <x v="3"/>
    <x v="3"/>
    <x v="0"/>
    <x v="2"/>
  </r>
  <r>
    <n v="4204"/>
    <s v="Scott"/>
    <d v="2023-12-11T00:00:00"/>
    <x v="220"/>
    <m/>
    <m/>
    <m/>
    <m/>
    <m/>
    <s v="12/14/2024"/>
    <d v="2024-12-14T00:00:00"/>
    <n v="3"/>
    <n v="6"/>
    <s v="14"/>
    <s v="12"/>
    <s v="2024"/>
    <n v="103.71428571428571"/>
    <n v="247"/>
    <n v="2.3815426997245179"/>
    <x v="2"/>
    <x v="2"/>
    <n v="494"/>
    <x v="3"/>
    <x v="4"/>
    <n v="6"/>
    <b v="1"/>
    <n v="202"/>
    <n v="163"/>
    <n v="365"/>
    <x v="4"/>
    <x v="1"/>
    <x v="3"/>
    <n v="61"/>
    <n v="4"/>
    <x v="1"/>
    <x v="0"/>
    <n v="4889"/>
    <x v="2"/>
    <x v="1"/>
    <x v="2"/>
    <x v="0"/>
  </r>
  <r>
    <n v="1037"/>
    <s v="Natalie"/>
    <s v="6/25/2023"/>
    <x v="309"/>
    <n v="2"/>
    <n v="5"/>
    <s v="25"/>
    <s v="6"/>
    <s v="2023"/>
    <s v="11/30/2024"/>
    <d v="2024-11-30T00:00:00"/>
    <n v="3"/>
    <n v="6"/>
    <s v="30"/>
    <s v="11"/>
    <s v="2024"/>
    <n v="74.857142857142861"/>
    <n v="178"/>
    <n v="2.3778625954198471"/>
    <x v="1"/>
    <x v="1"/>
    <n v="356"/>
    <x v="2"/>
    <x v="1"/>
    <n v="3"/>
    <b v="1"/>
    <n v="314"/>
    <n v="50"/>
    <n v="364"/>
    <x v="6"/>
    <x v="0"/>
    <x v="1"/>
    <n v="7"/>
    <n v="4.9000000000000004"/>
    <x v="1"/>
    <x v="0"/>
    <n v="3165"/>
    <x v="0"/>
    <x v="4"/>
    <x v="4"/>
    <x v="2"/>
  </r>
  <r>
    <n v="8447"/>
    <s v="Nichole"/>
    <s v="3/28/2023"/>
    <x v="310"/>
    <n v="2"/>
    <n v="5"/>
    <s v="28"/>
    <s v="3"/>
    <s v="2023"/>
    <s v="11/22/2024"/>
    <d v="2024-11-22T00:00:00"/>
    <n v="3"/>
    <n v="6"/>
    <s v="22"/>
    <s v="11"/>
    <s v="2024"/>
    <n v="86.428571428571431"/>
    <n v="205.5"/>
    <n v="2.3776859504132233"/>
    <x v="2"/>
    <x v="2"/>
    <n v="411"/>
    <x v="0"/>
    <x v="4"/>
    <n v="4"/>
    <b v="1"/>
    <n v="352"/>
    <n v="78"/>
    <n v="430"/>
    <x v="4"/>
    <x v="0"/>
    <x v="4"/>
    <n v="47"/>
    <n v="3.7"/>
    <x v="0"/>
    <x v="0"/>
    <n v="650"/>
    <x v="4"/>
    <x v="4"/>
    <x v="2"/>
    <x v="2"/>
  </r>
  <r>
    <n v="9918"/>
    <s v="Melissa"/>
    <s v="5/14/2024"/>
    <x v="311"/>
    <n v="2"/>
    <n v="5"/>
    <s v="14"/>
    <s v="5"/>
    <s v="2024"/>
    <d v="2024-12-12T00:00:00"/>
    <d v="2024-12-12T00:00:00"/>
    <m/>
    <m/>
    <m/>
    <m/>
    <m/>
    <n v="30.285714285714285"/>
    <n v="72"/>
    <n v="2.3773584905660377"/>
    <x v="2"/>
    <x v="2"/>
    <n v="144"/>
    <x v="2"/>
    <x v="4"/>
    <n v="6"/>
    <b v="0"/>
    <n v="235"/>
    <n v="88"/>
    <n v="323"/>
    <x v="0"/>
    <x v="2"/>
    <x v="0"/>
    <n v="18"/>
    <n v="3.1"/>
    <x v="1"/>
    <x v="0"/>
    <n v="3455"/>
    <x v="0"/>
    <x v="3"/>
    <x v="4"/>
    <x v="1"/>
  </r>
  <r>
    <n v="7235"/>
    <s v="Zachary"/>
    <d v="2023-03-01T00:00:00"/>
    <x v="182"/>
    <m/>
    <m/>
    <m/>
    <m/>
    <m/>
    <s v="11/29/2024"/>
    <d v="2024-11-29T00:00:00"/>
    <n v="3"/>
    <n v="6"/>
    <s v="29"/>
    <s v="11"/>
    <s v="2024"/>
    <n v="49.571428571428569"/>
    <n v="117.5"/>
    <n v="2.3703170028818445"/>
    <x v="1"/>
    <x v="1"/>
    <n v="235"/>
    <x v="3"/>
    <x v="0"/>
    <n v="2"/>
    <b v="0"/>
    <n v="765"/>
    <n v="159"/>
    <n v="924"/>
    <x v="4"/>
    <x v="0"/>
    <x v="0"/>
    <n v="77"/>
    <n v="4.2"/>
    <x v="0"/>
    <x v="0"/>
    <n v="3689"/>
    <x v="0"/>
    <x v="1"/>
    <x v="4"/>
    <x v="0"/>
  </r>
  <r>
    <n v="8605"/>
    <s v="Jessica"/>
    <s v="5/31/2023"/>
    <x v="312"/>
    <n v="2"/>
    <n v="5"/>
    <s v="31"/>
    <s v="5"/>
    <s v="2023"/>
    <d v="2024-01-12T00:00:00"/>
    <d v="2024-01-12T00:00:00"/>
    <m/>
    <m/>
    <m/>
    <m/>
    <m/>
    <n v="32.285714285714285"/>
    <n v="76.5"/>
    <n v="2.3694690265486726"/>
    <x v="2"/>
    <x v="2"/>
    <n v="153"/>
    <x v="3"/>
    <x v="2"/>
    <n v="2"/>
    <b v="1"/>
    <n v="40"/>
    <n v="106"/>
    <n v="146"/>
    <x v="0"/>
    <x v="1"/>
    <x v="2"/>
    <n v="44"/>
    <n v="4.4000000000000004"/>
    <x v="1"/>
    <x v="0"/>
    <n v="2790"/>
    <x v="3"/>
    <x v="3"/>
    <x v="2"/>
    <x v="0"/>
  </r>
  <r>
    <n v="9122"/>
    <s v="Kyle"/>
    <d v="2024-03-08T00:00:00"/>
    <x v="313"/>
    <m/>
    <m/>
    <m/>
    <m/>
    <m/>
    <d v="2024-11-12T00:00:00"/>
    <d v="2024-11-12T00:00:00"/>
    <m/>
    <m/>
    <m/>
    <m/>
    <m/>
    <n v="35.571428571428569"/>
    <n v="84"/>
    <n v="2.3614457831325302"/>
    <x v="0"/>
    <x v="0"/>
    <n v="168"/>
    <x v="5"/>
    <x v="1"/>
    <n v="2"/>
    <b v="1"/>
    <n v="25"/>
    <n v="171"/>
    <n v="196"/>
    <x v="2"/>
    <x v="2"/>
    <x v="0"/>
    <n v="79"/>
    <n v="4"/>
    <x v="0"/>
    <x v="0"/>
    <n v="773"/>
    <x v="4"/>
    <x v="0"/>
    <x v="0"/>
    <x v="3"/>
  </r>
  <r>
    <n v="2428"/>
    <s v="Brian"/>
    <s v="2/27/2024"/>
    <x v="193"/>
    <n v="2"/>
    <n v="5"/>
    <s v="27"/>
    <s v="2"/>
    <s v="2024"/>
    <s v="11/21/2024"/>
    <d v="2024-11-21T00:00:00"/>
    <n v="3"/>
    <n v="6"/>
    <s v="21"/>
    <s v="11"/>
    <s v="2024"/>
    <n v="38.285714285714285"/>
    <n v="90"/>
    <n v="2.3507462686567164"/>
    <x v="1"/>
    <x v="1"/>
    <n v="180"/>
    <x v="0"/>
    <x v="2"/>
    <n v="4"/>
    <b v="1"/>
    <n v="297"/>
    <n v="19"/>
    <n v="316"/>
    <x v="2"/>
    <x v="0"/>
    <x v="0"/>
    <n v="84"/>
    <n v="4.9000000000000004"/>
    <x v="0"/>
    <x v="0"/>
    <n v="1960"/>
    <x v="1"/>
    <x v="2"/>
    <x v="2"/>
    <x v="3"/>
  </r>
  <r>
    <n v="2477"/>
    <s v="Sara"/>
    <s v="3/13/2023"/>
    <x v="314"/>
    <n v="2"/>
    <n v="5"/>
    <s v="13"/>
    <s v="3"/>
    <s v="2023"/>
    <s v="11/26/2024"/>
    <d v="2024-11-26T00:00:00"/>
    <n v="3"/>
    <n v="6"/>
    <s v="26"/>
    <s v="11"/>
    <s v="2024"/>
    <n v="89.142857142857139"/>
    <n v="209.5"/>
    <n v="2.3501602564102564"/>
    <x v="0"/>
    <x v="0"/>
    <n v="419"/>
    <x v="6"/>
    <x v="2"/>
    <n v="6"/>
    <b v="1"/>
    <n v="752"/>
    <n v="21"/>
    <n v="773"/>
    <x v="3"/>
    <x v="1"/>
    <x v="0"/>
    <n v="94"/>
    <n v="3.9"/>
    <x v="0"/>
    <x v="0"/>
    <n v="2864"/>
    <x v="3"/>
    <x v="2"/>
    <x v="1"/>
    <x v="1"/>
  </r>
  <r>
    <n v="9973"/>
    <s v="John"/>
    <s v="4/14/2023"/>
    <x v="315"/>
    <n v="2"/>
    <n v="5"/>
    <s v="14"/>
    <s v="4"/>
    <s v="2023"/>
    <s v="12/15/2024"/>
    <d v="2024-12-15T00:00:00"/>
    <n v="3"/>
    <n v="6"/>
    <s v="15"/>
    <s v="12"/>
    <s v="2024"/>
    <n v="87.285714285714292"/>
    <n v="205"/>
    <n v="2.3486088379705401"/>
    <x v="2"/>
    <x v="2"/>
    <n v="410"/>
    <x v="1"/>
    <x v="3"/>
    <n v="4"/>
    <b v="0"/>
    <n v="513"/>
    <n v="52"/>
    <n v="565"/>
    <x v="6"/>
    <x v="1"/>
    <x v="2"/>
    <n v="19"/>
    <n v="4.7"/>
    <x v="0"/>
    <x v="0"/>
    <n v="3578"/>
    <x v="0"/>
    <x v="1"/>
    <x v="3"/>
    <x v="3"/>
  </r>
  <r>
    <n v="4401"/>
    <s v="Caitlin"/>
    <s v="4/14/2024"/>
    <x v="316"/>
    <n v="2"/>
    <n v="5"/>
    <s v="14"/>
    <s v="4"/>
    <s v="2024"/>
    <s v="12/15/2024"/>
    <d v="2024-12-15T00:00:00"/>
    <n v="3"/>
    <n v="6"/>
    <s v="15"/>
    <s v="12"/>
    <s v="2024"/>
    <n v="35"/>
    <n v="82"/>
    <n v="2.342857142857143"/>
    <x v="0"/>
    <x v="0"/>
    <n v="164"/>
    <x v="2"/>
    <x v="1"/>
    <n v="5"/>
    <b v="1"/>
    <n v="89"/>
    <n v="32"/>
    <n v="121"/>
    <x v="1"/>
    <x v="3"/>
    <x v="5"/>
    <n v="83"/>
    <n v="3"/>
    <x v="1"/>
    <x v="0"/>
    <n v="2088"/>
    <x v="3"/>
    <x v="3"/>
    <x v="1"/>
    <x v="1"/>
  </r>
  <r>
    <n v="6007"/>
    <s v="Cassie"/>
    <s v="2/14/2023"/>
    <x v="317"/>
    <n v="2"/>
    <n v="5"/>
    <s v="14"/>
    <s v="2"/>
    <s v="2023"/>
    <s v="12/17/2024"/>
    <d v="2024-12-17T00:00:00"/>
    <n v="3"/>
    <n v="6"/>
    <s v="17"/>
    <s v="12"/>
    <s v="2024"/>
    <n v="96"/>
    <n v="224.5"/>
    <n v="2.3385416666666665"/>
    <x v="1"/>
    <x v="1"/>
    <n v="449"/>
    <x v="3"/>
    <x v="2"/>
    <n v="4"/>
    <b v="1"/>
    <n v="369"/>
    <n v="25"/>
    <n v="394"/>
    <x v="1"/>
    <x v="1"/>
    <x v="3"/>
    <n v="65"/>
    <n v="4.5999999999999996"/>
    <x v="0"/>
    <x v="0"/>
    <n v="4133"/>
    <x v="2"/>
    <x v="1"/>
    <x v="0"/>
    <x v="1"/>
  </r>
  <r>
    <n v="5081"/>
    <s v="Angela"/>
    <s v="10/27/2024"/>
    <x v="318"/>
    <n v="3"/>
    <n v="6"/>
    <s v="27"/>
    <s v="10"/>
    <s v="2024"/>
    <s v="11/20/2024"/>
    <d v="2024-11-20T00:00:00"/>
    <n v="3"/>
    <n v="6"/>
    <s v="20"/>
    <s v="11"/>
    <s v="2024"/>
    <n v="3.4285714285714284"/>
    <n v="8"/>
    <n v="2.3333333333333335"/>
    <x v="2"/>
    <x v="2"/>
    <n v="16"/>
    <x v="1"/>
    <x v="0"/>
    <n v="5"/>
    <b v="1"/>
    <n v="803"/>
    <n v="196"/>
    <n v="999"/>
    <x v="5"/>
    <x v="3"/>
    <x v="0"/>
    <n v="90"/>
    <n v="4.3"/>
    <x v="1"/>
    <x v="0"/>
    <n v="1946"/>
    <x v="1"/>
    <x v="0"/>
    <x v="4"/>
    <x v="2"/>
  </r>
  <r>
    <n v="6586"/>
    <s v="Allison"/>
    <s v="1/26/2023"/>
    <x v="319"/>
    <n v="2"/>
    <n v="5"/>
    <s v="26"/>
    <s v="1"/>
    <s v="2023"/>
    <s v="12/15/2024"/>
    <d v="2024-12-15T00:00:00"/>
    <n v="3"/>
    <n v="6"/>
    <s v="15"/>
    <s v="12"/>
    <s v="2024"/>
    <n v="98.428571428571431"/>
    <n v="229.5"/>
    <n v="2.3316400580551524"/>
    <x v="0"/>
    <x v="0"/>
    <n v="459"/>
    <x v="0"/>
    <x v="2"/>
    <n v="1"/>
    <b v="0"/>
    <n v="445"/>
    <n v="153"/>
    <n v="598"/>
    <x v="2"/>
    <x v="2"/>
    <x v="0"/>
    <n v="13"/>
    <n v="4.2"/>
    <x v="0"/>
    <x v="0"/>
    <n v="3433"/>
    <x v="0"/>
    <x v="1"/>
    <x v="4"/>
    <x v="0"/>
  </r>
  <r>
    <n v="2146"/>
    <s v="Ryan"/>
    <d v="2024-11-07T00:00:00"/>
    <x v="320"/>
    <m/>
    <m/>
    <m/>
    <m/>
    <m/>
    <s v="11/22/2024"/>
    <d v="2024-11-22T00:00:00"/>
    <n v="3"/>
    <n v="6"/>
    <s v="22"/>
    <s v="11"/>
    <s v="2024"/>
    <n v="83.285714285714292"/>
    <n v="194"/>
    <n v="2.3293310463121784"/>
    <x v="2"/>
    <x v="2"/>
    <n v="388"/>
    <x v="3"/>
    <x v="4"/>
    <n v="4"/>
    <b v="1"/>
    <n v="380"/>
    <n v="125"/>
    <n v="505"/>
    <x v="5"/>
    <x v="2"/>
    <x v="5"/>
    <n v="14"/>
    <n v="3.2"/>
    <x v="0"/>
    <x v="0"/>
    <n v="2381"/>
    <x v="3"/>
    <x v="3"/>
    <x v="4"/>
    <x v="3"/>
  </r>
  <r>
    <n v="4540"/>
    <s v="Cody"/>
    <d v="2023-07-09T00:00:00"/>
    <x v="321"/>
    <m/>
    <m/>
    <m/>
    <m/>
    <m/>
    <s v="11/25/2024"/>
    <d v="2024-11-25T00:00:00"/>
    <n v="3"/>
    <n v="6"/>
    <s v="25"/>
    <s v="11"/>
    <s v="2024"/>
    <n v="72.142857142857139"/>
    <n v="167.5"/>
    <n v="2.3217821782178221"/>
    <x v="0"/>
    <x v="0"/>
    <n v="335"/>
    <x v="5"/>
    <x v="1"/>
    <n v="6"/>
    <b v="1"/>
    <n v="75"/>
    <n v="177"/>
    <n v="252"/>
    <x v="4"/>
    <x v="2"/>
    <x v="0"/>
    <n v="73"/>
    <n v="3.9"/>
    <x v="1"/>
    <x v="0"/>
    <n v="1702"/>
    <x v="1"/>
    <x v="2"/>
    <x v="3"/>
    <x v="0"/>
  </r>
  <r>
    <n v="8356"/>
    <s v="Samuel"/>
    <s v="1/16/2023"/>
    <x v="322"/>
    <n v="2"/>
    <n v="5"/>
    <s v="16"/>
    <s v="1"/>
    <s v="2023"/>
    <s v="12/14/2024"/>
    <d v="2024-12-14T00:00:00"/>
    <n v="3"/>
    <n v="6"/>
    <s v="14"/>
    <s v="12"/>
    <s v="2024"/>
    <n v="99.714285714285708"/>
    <n v="231.5"/>
    <n v="2.3216332378223496"/>
    <x v="0"/>
    <x v="0"/>
    <n v="463"/>
    <x v="0"/>
    <x v="2"/>
    <n v="1"/>
    <b v="0"/>
    <n v="844"/>
    <n v="98"/>
    <n v="942"/>
    <x v="4"/>
    <x v="3"/>
    <x v="4"/>
    <n v="15"/>
    <n v="3.6"/>
    <x v="1"/>
    <x v="0"/>
    <n v="945"/>
    <x v="4"/>
    <x v="1"/>
    <x v="3"/>
    <x v="0"/>
  </r>
  <r>
    <n v="5566"/>
    <s v="Brian"/>
    <s v="12/18/2023"/>
    <x v="182"/>
    <n v="3"/>
    <n v="6"/>
    <s v="18"/>
    <s v="12"/>
    <s v="2023"/>
    <d v="2024-07-12T00:00:00"/>
    <d v="2024-07-12T00:00:00"/>
    <m/>
    <m/>
    <m/>
    <m/>
    <m/>
    <n v="29.571428571428573"/>
    <n v="68.5"/>
    <n v="2.3164251207729469"/>
    <x v="2"/>
    <x v="2"/>
    <n v="137"/>
    <x v="5"/>
    <x v="1"/>
    <n v="6"/>
    <b v="1"/>
    <n v="699"/>
    <n v="70"/>
    <n v="769"/>
    <x v="1"/>
    <x v="2"/>
    <x v="3"/>
    <n v="25"/>
    <n v="3.9"/>
    <x v="1"/>
    <x v="0"/>
    <n v="2418"/>
    <x v="3"/>
    <x v="0"/>
    <x v="1"/>
    <x v="2"/>
  </r>
  <r>
    <n v="4114"/>
    <s v="Eric"/>
    <s v="11/30/2023"/>
    <x v="152"/>
    <n v="3"/>
    <n v="6"/>
    <s v="30"/>
    <s v="11"/>
    <s v="2023"/>
    <s v="12/14/2024"/>
    <d v="2024-12-14T00:00:00"/>
    <n v="3"/>
    <n v="6"/>
    <s v="14"/>
    <s v="12"/>
    <s v="2024"/>
    <n v="54.285714285714285"/>
    <n v="125.5"/>
    <n v="2.3118421052631581"/>
    <x v="2"/>
    <x v="2"/>
    <n v="251"/>
    <x v="3"/>
    <x v="4"/>
    <n v="6"/>
    <b v="1"/>
    <n v="687"/>
    <n v="160"/>
    <n v="847"/>
    <x v="0"/>
    <x v="1"/>
    <x v="4"/>
    <n v="88"/>
    <n v="4.5"/>
    <x v="0"/>
    <x v="0"/>
    <n v="1411"/>
    <x v="1"/>
    <x v="0"/>
    <x v="0"/>
    <x v="2"/>
  </r>
  <r>
    <n v="3620"/>
    <s v="Kerri"/>
    <d v="2024-07-08T00:00:00"/>
    <x v="200"/>
    <m/>
    <m/>
    <m/>
    <m/>
    <m/>
    <d v="2024-07-12T00:00:00"/>
    <d v="2024-07-12T00:00:00"/>
    <m/>
    <m/>
    <m/>
    <m/>
    <m/>
    <n v="54.857142857142854"/>
    <n v="126.5"/>
    <n v="2.3059895833333335"/>
    <x v="0"/>
    <x v="0"/>
    <n v="253"/>
    <x v="0"/>
    <x v="4"/>
    <n v="5"/>
    <b v="1"/>
    <n v="141"/>
    <n v="199"/>
    <n v="340"/>
    <x v="3"/>
    <x v="1"/>
    <x v="2"/>
    <n v="72"/>
    <n v="3.1"/>
    <x v="0"/>
    <x v="0"/>
    <n v="4072"/>
    <x v="2"/>
    <x v="4"/>
    <x v="0"/>
    <x v="2"/>
  </r>
  <r>
    <n v="6910"/>
    <s v="Ann"/>
    <d v="2023-03-03T00:00:00"/>
    <x v="196"/>
    <m/>
    <m/>
    <m/>
    <m/>
    <m/>
    <s v="11/27/2024"/>
    <d v="2024-11-27T00:00:00"/>
    <n v="3"/>
    <n v="6"/>
    <s v="27"/>
    <s v="11"/>
    <s v="2024"/>
    <n v="90.714285714285708"/>
    <n v="208.5"/>
    <n v="2.2984251968503937"/>
    <x v="1"/>
    <x v="1"/>
    <n v="417"/>
    <x v="3"/>
    <x v="3"/>
    <n v="5"/>
    <b v="0"/>
    <n v="792"/>
    <n v="187"/>
    <n v="979"/>
    <x v="2"/>
    <x v="3"/>
    <x v="4"/>
    <n v="5"/>
    <n v="4.5999999999999996"/>
    <x v="1"/>
    <x v="0"/>
    <n v="444"/>
    <x v="4"/>
    <x v="4"/>
    <x v="0"/>
    <x v="3"/>
  </r>
  <r>
    <n v="2884"/>
    <s v="Heather"/>
    <s v="11/30/2023"/>
    <x v="152"/>
    <n v="3"/>
    <n v="6"/>
    <s v="30"/>
    <s v="11"/>
    <s v="2023"/>
    <s v="12/15/2024"/>
    <d v="2024-12-15T00:00:00"/>
    <n v="3"/>
    <n v="6"/>
    <s v="15"/>
    <s v="12"/>
    <s v="2024"/>
    <n v="54.428571428571431"/>
    <n v="125"/>
    <n v="2.2965879265091864"/>
    <x v="0"/>
    <x v="0"/>
    <n v="250"/>
    <x v="5"/>
    <x v="3"/>
    <n v="6"/>
    <b v="0"/>
    <n v="271"/>
    <n v="50"/>
    <n v="321"/>
    <x v="1"/>
    <x v="3"/>
    <x v="0"/>
    <n v="34"/>
    <n v="4.7"/>
    <x v="0"/>
    <x v="0"/>
    <n v="4307"/>
    <x v="2"/>
    <x v="3"/>
    <x v="4"/>
    <x v="1"/>
  </r>
  <r>
    <n v="7945"/>
    <s v="Jason"/>
    <s v="4/15/2023"/>
    <x v="323"/>
    <n v="2"/>
    <n v="5"/>
    <s v="15"/>
    <s v="4"/>
    <s v="2023"/>
    <s v="11/29/2024"/>
    <d v="2024-11-29T00:00:00"/>
    <n v="3"/>
    <n v="6"/>
    <s v="29"/>
    <s v="11"/>
    <s v="2024"/>
    <n v="84.857142857142861"/>
    <n v="194.5"/>
    <n v="2.292087542087542"/>
    <x v="2"/>
    <x v="2"/>
    <n v="389"/>
    <x v="3"/>
    <x v="2"/>
    <n v="2"/>
    <b v="1"/>
    <n v="631"/>
    <n v="85"/>
    <n v="716"/>
    <x v="5"/>
    <x v="1"/>
    <x v="3"/>
    <n v="53"/>
    <n v="3.3"/>
    <x v="1"/>
    <x v="0"/>
    <n v="2242"/>
    <x v="3"/>
    <x v="2"/>
    <x v="0"/>
    <x v="3"/>
  </r>
  <r>
    <n v="7549"/>
    <s v="Jeremiah"/>
    <s v="5/30/2024"/>
    <x v="80"/>
    <n v="2"/>
    <n v="5"/>
    <s v="30"/>
    <s v="5"/>
    <s v="2024"/>
    <s v="11/28/2024"/>
    <d v="2024-11-28T00:00:00"/>
    <n v="3"/>
    <n v="6"/>
    <s v="28"/>
    <s v="11"/>
    <s v="2024"/>
    <n v="26"/>
    <n v="59.5"/>
    <n v="2.2884615384615383"/>
    <x v="0"/>
    <x v="0"/>
    <n v="119"/>
    <x v="1"/>
    <x v="0"/>
    <n v="5"/>
    <b v="1"/>
    <n v="112"/>
    <n v="181"/>
    <n v="293"/>
    <x v="2"/>
    <x v="0"/>
    <x v="5"/>
    <n v="47"/>
    <n v="3.2"/>
    <x v="1"/>
    <x v="0"/>
    <n v="1708"/>
    <x v="1"/>
    <x v="3"/>
    <x v="3"/>
    <x v="0"/>
  </r>
  <r>
    <n v="5487"/>
    <s v="Lisa"/>
    <s v="3/25/2024"/>
    <x v="324"/>
    <n v="2"/>
    <n v="5"/>
    <s v="25"/>
    <s v="3"/>
    <s v="2024"/>
    <s v="12/16/2024"/>
    <d v="2024-12-16T00:00:00"/>
    <n v="3"/>
    <n v="6"/>
    <s v="16"/>
    <s v="12"/>
    <s v="2024"/>
    <n v="38"/>
    <n v="86.5"/>
    <n v="2.2763157894736841"/>
    <x v="1"/>
    <x v="1"/>
    <n v="173"/>
    <x v="0"/>
    <x v="2"/>
    <n v="2"/>
    <b v="0"/>
    <n v="819"/>
    <n v="174"/>
    <n v="993"/>
    <x v="3"/>
    <x v="2"/>
    <x v="0"/>
    <n v="34"/>
    <n v="4.0999999999999996"/>
    <x v="0"/>
    <x v="0"/>
    <n v="4714"/>
    <x v="2"/>
    <x v="3"/>
    <x v="2"/>
    <x v="3"/>
  </r>
  <r>
    <n v="3797"/>
    <s v="Jennifer"/>
    <d v="2024-04-06T00:00:00"/>
    <x v="307"/>
    <m/>
    <m/>
    <m/>
    <m/>
    <m/>
    <s v="12/17/2024"/>
    <d v="2024-12-17T00:00:00"/>
    <n v="3"/>
    <n v="6"/>
    <s v="17"/>
    <s v="12"/>
    <s v="2024"/>
    <n v="36.428571428571431"/>
    <n v="82.5"/>
    <n v="2.2647058823529411"/>
    <x v="2"/>
    <x v="2"/>
    <n v="165"/>
    <x v="6"/>
    <x v="4"/>
    <n v="5"/>
    <b v="0"/>
    <n v="421"/>
    <n v="3"/>
    <n v="424"/>
    <x v="3"/>
    <x v="3"/>
    <x v="4"/>
    <n v="96"/>
    <n v="4.5"/>
    <x v="1"/>
    <x v="0"/>
    <n v="2624"/>
    <x v="3"/>
    <x v="1"/>
    <x v="3"/>
    <x v="1"/>
  </r>
  <r>
    <n v="9688"/>
    <s v="Mariah"/>
    <s v="1/16/2024"/>
    <x v="30"/>
    <n v="2"/>
    <n v="5"/>
    <s v="16"/>
    <s v="1"/>
    <s v="2024"/>
    <d v="2024-04-12T00:00:00"/>
    <d v="2024-04-12T00:00:00"/>
    <m/>
    <m/>
    <m/>
    <m/>
    <m/>
    <n v="12.428571428571429"/>
    <n v="28"/>
    <n v="2.2528735632183907"/>
    <x v="1"/>
    <x v="1"/>
    <n v="56"/>
    <x v="0"/>
    <x v="0"/>
    <n v="2"/>
    <b v="1"/>
    <n v="280"/>
    <n v="67"/>
    <n v="347"/>
    <x v="2"/>
    <x v="3"/>
    <x v="3"/>
    <n v="21"/>
    <n v="4.5999999999999996"/>
    <x v="0"/>
    <x v="0"/>
    <n v="255"/>
    <x v="4"/>
    <x v="4"/>
    <x v="0"/>
    <x v="0"/>
  </r>
  <r>
    <n v="2170"/>
    <s v="Lisa"/>
    <d v="2023-07-11T00:00:00"/>
    <x v="325"/>
    <m/>
    <m/>
    <m/>
    <m/>
    <m/>
    <s v="12/15/2024"/>
    <d v="2024-12-15T00:00:00"/>
    <n v="3"/>
    <n v="6"/>
    <s v="15"/>
    <s v="12"/>
    <s v="2024"/>
    <n v="74.714285714285708"/>
    <n v="167.5"/>
    <n v="2.2418738049713194"/>
    <x v="0"/>
    <x v="0"/>
    <n v="335"/>
    <x v="5"/>
    <x v="2"/>
    <n v="4"/>
    <b v="0"/>
    <n v="609"/>
    <n v="181"/>
    <n v="790"/>
    <x v="6"/>
    <x v="2"/>
    <x v="0"/>
    <n v="81"/>
    <n v="4.7"/>
    <x v="1"/>
    <x v="0"/>
    <n v="3332"/>
    <x v="0"/>
    <x v="4"/>
    <x v="3"/>
    <x v="0"/>
  </r>
  <r>
    <n v="4024"/>
    <s v="Sarah"/>
    <s v="4/21/2023"/>
    <x v="326"/>
    <n v="2"/>
    <n v="5"/>
    <s v="21"/>
    <s v="4"/>
    <s v="2023"/>
    <d v="2024-07-12T00:00:00"/>
    <d v="2024-07-12T00:00:00"/>
    <m/>
    <m/>
    <m/>
    <m/>
    <m/>
    <n v="64"/>
    <n v="143"/>
    <n v="2.234375"/>
    <x v="1"/>
    <x v="1"/>
    <n v="286"/>
    <x v="4"/>
    <x v="1"/>
    <n v="1"/>
    <b v="0"/>
    <n v="843"/>
    <n v="26"/>
    <n v="869"/>
    <x v="4"/>
    <x v="2"/>
    <x v="5"/>
    <n v="11"/>
    <n v="3.5"/>
    <x v="0"/>
    <x v="0"/>
    <n v="318"/>
    <x v="4"/>
    <x v="0"/>
    <x v="3"/>
    <x v="3"/>
  </r>
  <r>
    <n v="4320"/>
    <s v="Laurie"/>
    <d v="2024-01-01T00:00:00"/>
    <x v="198"/>
    <m/>
    <m/>
    <m/>
    <m/>
    <m/>
    <s v="12/17/2024"/>
    <d v="2024-12-17T00:00:00"/>
    <n v="3"/>
    <n v="6"/>
    <s v="17"/>
    <s v="12"/>
    <s v="2024"/>
    <n v="50.142857142857146"/>
    <n v="111.5"/>
    <n v="2.2236467236467234"/>
    <x v="0"/>
    <x v="0"/>
    <n v="223"/>
    <x v="5"/>
    <x v="4"/>
    <n v="3"/>
    <b v="1"/>
    <n v="499"/>
    <n v="124"/>
    <n v="623"/>
    <x v="6"/>
    <x v="2"/>
    <x v="5"/>
    <n v="78"/>
    <n v="4.7"/>
    <x v="1"/>
    <x v="0"/>
    <n v="2853"/>
    <x v="3"/>
    <x v="2"/>
    <x v="0"/>
    <x v="2"/>
  </r>
  <r>
    <n v="6878"/>
    <s v="Mary"/>
    <s v="4/26/2024"/>
    <x v="327"/>
    <n v="2"/>
    <n v="5"/>
    <s v="26"/>
    <s v="4"/>
    <s v="2024"/>
    <s v="11/27/2024"/>
    <d v="2024-11-27T00:00:00"/>
    <n v="3"/>
    <n v="6"/>
    <s v="27"/>
    <s v="11"/>
    <s v="2024"/>
    <n v="30.714285714285715"/>
    <n v="68"/>
    <n v="2.213953488372093"/>
    <x v="1"/>
    <x v="1"/>
    <n v="136"/>
    <x v="6"/>
    <x v="4"/>
    <n v="5"/>
    <b v="1"/>
    <n v="20"/>
    <n v="18"/>
    <n v="38"/>
    <x v="6"/>
    <x v="1"/>
    <x v="0"/>
    <n v="7"/>
    <n v="4.4000000000000004"/>
    <x v="1"/>
    <x v="0"/>
    <n v="4742"/>
    <x v="2"/>
    <x v="4"/>
    <x v="2"/>
    <x v="3"/>
  </r>
  <r>
    <n v="1576"/>
    <s v="Jeremy"/>
    <s v="3/19/2023"/>
    <x v="328"/>
    <n v="2"/>
    <n v="5"/>
    <s v="19"/>
    <s v="3"/>
    <s v="2023"/>
    <s v="11/20/2024"/>
    <d v="2024-11-20T00:00:00"/>
    <n v="3"/>
    <n v="6"/>
    <s v="20"/>
    <s v="11"/>
    <s v="2024"/>
    <n v="87.428571428571431"/>
    <n v="192.5"/>
    <n v="2.2017973856209148"/>
    <x v="2"/>
    <x v="2"/>
    <n v="385"/>
    <x v="4"/>
    <x v="3"/>
    <n v="1"/>
    <b v="1"/>
    <n v="390"/>
    <n v="163"/>
    <n v="553"/>
    <x v="5"/>
    <x v="3"/>
    <x v="2"/>
    <n v="43"/>
    <n v="3.3"/>
    <x v="0"/>
    <x v="0"/>
    <n v="3574"/>
    <x v="0"/>
    <x v="2"/>
    <x v="2"/>
    <x v="0"/>
  </r>
  <r>
    <n v="7051"/>
    <s v="Amber"/>
    <s v="5/14/2023"/>
    <x v="245"/>
    <n v="2"/>
    <n v="5"/>
    <s v="14"/>
    <s v="5"/>
    <s v="2023"/>
    <s v="12/16/2024"/>
    <d v="2024-12-16T00:00:00"/>
    <n v="3"/>
    <n v="6"/>
    <s v="16"/>
    <s v="12"/>
    <s v="2024"/>
    <n v="83.142857142857139"/>
    <n v="183"/>
    <n v="2.2010309278350517"/>
    <x v="1"/>
    <x v="1"/>
    <n v="366"/>
    <x v="4"/>
    <x v="0"/>
    <n v="1"/>
    <b v="1"/>
    <n v="257"/>
    <n v="46"/>
    <n v="303"/>
    <x v="1"/>
    <x v="1"/>
    <x v="2"/>
    <n v="7"/>
    <n v="4.5"/>
    <x v="1"/>
    <x v="0"/>
    <n v="2535"/>
    <x v="3"/>
    <x v="1"/>
    <x v="1"/>
    <x v="0"/>
  </r>
  <r>
    <n v="4475"/>
    <s v="Sandra"/>
    <s v="12/26/2023"/>
    <x v="192"/>
    <n v="3"/>
    <n v="6"/>
    <s v="26"/>
    <s v="12"/>
    <s v="2023"/>
    <d v="2024-12-12T00:00:00"/>
    <d v="2024-12-12T00:00:00"/>
    <m/>
    <m/>
    <m/>
    <m/>
    <m/>
    <n v="50.285714285714285"/>
    <n v="110.5"/>
    <n v="2.1974431818181817"/>
    <x v="1"/>
    <x v="1"/>
    <n v="221"/>
    <x v="5"/>
    <x v="2"/>
    <n v="4"/>
    <b v="0"/>
    <n v="702"/>
    <n v="130"/>
    <n v="832"/>
    <x v="6"/>
    <x v="2"/>
    <x v="2"/>
    <n v="36"/>
    <n v="4.3"/>
    <x v="0"/>
    <x v="0"/>
    <n v="3289"/>
    <x v="0"/>
    <x v="0"/>
    <x v="4"/>
    <x v="3"/>
  </r>
  <r>
    <n v="6671"/>
    <s v="Robert"/>
    <s v="2/21/2024"/>
    <x v="329"/>
    <n v="2"/>
    <n v="5"/>
    <s v="21"/>
    <s v="2"/>
    <s v="2024"/>
    <d v="2024-11-12T00:00:00"/>
    <d v="2024-11-12T00:00:00"/>
    <m/>
    <m/>
    <m/>
    <m/>
    <m/>
    <n v="37.857142857142854"/>
    <n v="83"/>
    <n v="2.1924528301886794"/>
    <x v="0"/>
    <x v="0"/>
    <n v="166"/>
    <x v="1"/>
    <x v="3"/>
    <n v="1"/>
    <b v="0"/>
    <n v="208"/>
    <n v="39"/>
    <n v="247"/>
    <x v="1"/>
    <x v="2"/>
    <x v="3"/>
    <n v="53"/>
    <n v="5"/>
    <x v="1"/>
    <x v="0"/>
    <n v="290"/>
    <x v="4"/>
    <x v="0"/>
    <x v="4"/>
    <x v="1"/>
  </r>
  <r>
    <n v="8396"/>
    <s v="Mary"/>
    <s v="2/16/2024"/>
    <x v="169"/>
    <n v="2"/>
    <n v="5"/>
    <s v="16"/>
    <s v="2"/>
    <s v="2024"/>
    <d v="2024-11-12T00:00:00"/>
    <d v="2024-11-12T00:00:00"/>
    <m/>
    <m/>
    <m/>
    <m/>
    <m/>
    <n v="38.571428571428569"/>
    <n v="84.5"/>
    <n v="2.1907407407407407"/>
    <x v="1"/>
    <x v="1"/>
    <n v="169"/>
    <x v="2"/>
    <x v="0"/>
    <n v="5"/>
    <b v="0"/>
    <n v="543"/>
    <n v="111"/>
    <n v="654"/>
    <x v="1"/>
    <x v="2"/>
    <x v="2"/>
    <n v="28"/>
    <n v="3.7"/>
    <x v="0"/>
    <x v="0"/>
    <n v="3277"/>
    <x v="0"/>
    <x v="4"/>
    <x v="4"/>
    <x v="1"/>
  </r>
  <r>
    <n v="2808"/>
    <s v="Jonathan"/>
    <d v="2023-12-11T00:00:00"/>
    <x v="90"/>
    <m/>
    <m/>
    <m/>
    <m/>
    <m/>
    <s v="12/14/2024"/>
    <d v="2024-12-14T00:00:00"/>
    <n v="3"/>
    <n v="6"/>
    <s v="14"/>
    <s v="12"/>
    <s v="2024"/>
    <n v="21"/>
    <n v="45.5"/>
    <n v="2.1666666666666665"/>
    <x v="0"/>
    <x v="0"/>
    <n v="91"/>
    <x v="3"/>
    <x v="1"/>
    <n v="6"/>
    <b v="0"/>
    <n v="961"/>
    <n v="170"/>
    <n v="1131"/>
    <x v="3"/>
    <x v="2"/>
    <x v="1"/>
    <n v="87"/>
    <n v="4.2"/>
    <x v="0"/>
    <x v="0"/>
    <n v="718"/>
    <x v="4"/>
    <x v="2"/>
    <x v="4"/>
    <x v="2"/>
  </r>
  <r>
    <n v="5995"/>
    <s v="Melissa"/>
    <s v="6/17/2023"/>
    <x v="253"/>
    <n v="2"/>
    <n v="5"/>
    <s v="17"/>
    <s v="6"/>
    <s v="2023"/>
    <s v="11/27/2024"/>
    <d v="2024-11-27T00:00:00"/>
    <n v="3"/>
    <n v="6"/>
    <s v="27"/>
    <s v="11"/>
    <s v="2024"/>
    <n v="75.571428571428569"/>
    <n v="162.5"/>
    <n v="2.1502835538752363"/>
    <x v="0"/>
    <x v="0"/>
    <n v="325"/>
    <x v="5"/>
    <x v="2"/>
    <n v="5"/>
    <b v="1"/>
    <n v="757"/>
    <n v="35"/>
    <n v="792"/>
    <x v="4"/>
    <x v="0"/>
    <x v="1"/>
    <n v="81"/>
    <n v="4.5999999999999996"/>
    <x v="0"/>
    <x v="0"/>
    <n v="2798"/>
    <x v="3"/>
    <x v="4"/>
    <x v="4"/>
    <x v="2"/>
  </r>
  <r>
    <n v="7970"/>
    <s v="Scott"/>
    <s v="7/21/2023"/>
    <x v="135"/>
    <n v="2"/>
    <n v="5"/>
    <s v="21"/>
    <s v="7"/>
    <s v="2023"/>
    <s v="11/19/2024"/>
    <d v="2024-11-19T00:00:00"/>
    <n v="3"/>
    <n v="6"/>
    <s v="19"/>
    <s v="11"/>
    <s v="2024"/>
    <n v="69.571428571428569"/>
    <n v="149"/>
    <n v="2.1416837782340865"/>
    <x v="0"/>
    <x v="0"/>
    <n v="298"/>
    <x v="0"/>
    <x v="1"/>
    <n v="1"/>
    <b v="1"/>
    <n v="115"/>
    <n v="168"/>
    <n v="283"/>
    <x v="1"/>
    <x v="2"/>
    <x v="0"/>
    <n v="27"/>
    <n v="3"/>
    <x v="0"/>
    <x v="0"/>
    <n v="4216"/>
    <x v="2"/>
    <x v="2"/>
    <x v="2"/>
    <x v="1"/>
  </r>
  <r>
    <n v="6960"/>
    <s v="Julian"/>
    <d v="2023-12-11T00:00:00"/>
    <x v="330"/>
    <m/>
    <m/>
    <m/>
    <m/>
    <m/>
    <s v="11/26/2024"/>
    <d v="2024-11-26T00:00:00"/>
    <n v="3"/>
    <n v="6"/>
    <s v="26"/>
    <s v="11"/>
    <s v="2024"/>
    <n v="50.142857142857146"/>
    <n v="107"/>
    <n v="2.1339031339031336"/>
    <x v="0"/>
    <x v="0"/>
    <n v="214"/>
    <x v="2"/>
    <x v="4"/>
    <n v="6"/>
    <b v="1"/>
    <n v="780"/>
    <n v="16"/>
    <n v="796"/>
    <x v="2"/>
    <x v="2"/>
    <x v="2"/>
    <n v="1"/>
    <n v="3.3"/>
    <x v="1"/>
    <x v="0"/>
    <n v="1651"/>
    <x v="1"/>
    <x v="2"/>
    <x v="3"/>
    <x v="0"/>
  </r>
  <r>
    <n v="9701"/>
    <s v="Antonio"/>
    <s v="3/17/2023"/>
    <x v="286"/>
    <n v="2"/>
    <n v="5"/>
    <s v="17"/>
    <s v="3"/>
    <s v="2023"/>
    <s v="11/26/2024"/>
    <d v="2024-11-26T00:00:00"/>
    <n v="3"/>
    <n v="6"/>
    <s v="26"/>
    <s v="11"/>
    <s v="2024"/>
    <n v="88.571428571428569"/>
    <n v="188"/>
    <n v="2.1225806451612903"/>
    <x v="1"/>
    <x v="1"/>
    <n v="376"/>
    <x v="6"/>
    <x v="1"/>
    <n v="6"/>
    <b v="0"/>
    <n v="727"/>
    <n v="13"/>
    <n v="740"/>
    <x v="4"/>
    <x v="3"/>
    <x v="5"/>
    <n v="5"/>
    <n v="3.4"/>
    <x v="0"/>
    <x v="0"/>
    <n v="4378"/>
    <x v="2"/>
    <x v="3"/>
    <x v="0"/>
    <x v="3"/>
  </r>
  <r>
    <n v="1612"/>
    <s v="Trevor"/>
    <s v="5/23/2023"/>
    <x v="271"/>
    <n v="2"/>
    <n v="5"/>
    <s v="23"/>
    <s v="5"/>
    <s v="2023"/>
    <d v="2024-04-12T00:00:00"/>
    <d v="2024-04-12T00:00:00"/>
    <m/>
    <m/>
    <m/>
    <m/>
    <m/>
    <n v="46.428571428571431"/>
    <n v="98.5"/>
    <n v="2.1215384615384614"/>
    <x v="1"/>
    <x v="1"/>
    <n v="197"/>
    <x v="5"/>
    <x v="0"/>
    <n v="2"/>
    <b v="1"/>
    <n v="409"/>
    <n v="22"/>
    <n v="431"/>
    <x v="0"/>
    <x v="1"/>
    <x v="5"/>
    <n v="64"/>
    <n v="4.3"/>
    <x v="1"/>
    <x v="0"/>
    <n v="1925"/>
    <x v="1"/>
    <x v="3"/>
    <x v="4"/>
    <x v="1"/>
  </r>
  <r>
    <n v="4097"/>
    <s v="Amanda"/>
    <s v="4/17/2023"/>
    <x v="265"/>
    <n v="2"/>
    <n v="5"/>
    <s v="17"/>
    <s v="4"/>
    <s v="2023"/>
    <s v="12/16/2024"/>
    <d v="2024-12-16T00:00:00"/>
    <n v="3"/>
    <n v="6"/>
    <s v="16"/>
    <s v="12"/>
    <s v="2024"/>
    <n v="87"/>
    <n v="184.5"/>
    <n v="2.1206896551724137"/>
    <x v="1"/>
    <x v="1"/>
    <n v="369"/>
    <x v="3"/>
    <x v="1"/>
    <n v="1"/>
    <b v="0"/>
    <n v="759"/>
    <n v="56"/>
    <n v="815"/>
    <x v="5"/>
    <x v="2"/>
    <x v="0"/>
    <n v="30"/>
    <n v="4"/>
    <x v="0"/>
    <x v="0"/>
    <n v="3354"/>
    <x v="0"/>
    <x v="0"/>
    <x v="0"/>
    <x v="3"/>
  </r>
  <r>
    <n v="3379"/>
    <s v="Grant"/>
    <d v="2023-08-09T00:00:00"/>
    <x v="331"/>
    <m/>
    <m/>
    <m/>
    <m/>
    <m/>
    <d v="2024-12-12T00:00:00"/>
    <d v="2024-12-12T00:00:00"/>
    <m/>
    <m/>
    <m/>
    <m/>
    <m/>
    <n v="70.142857142857139"/>
    <n v="148.5"/>
    <n v="2.1171079429735236"/>
    <x v="0"/>
    <x v="0"/>
    <n v="297"/>
    <x v="6"/>
    <x v="1"/>
    <n v="1"/>
    <b v="1"/>
    <n v="667"/>
    <n v="75"/>
    <n v="742"/>
    <x v="0"/>
    <x v="2"/>
    <x v="5"/>
    <n v="89"/>
    <n v="4.5"/>
    <x v="0"/>
    <x v="0"/>
    <n v="4076"/>
    <x v="2"/>
    <x v="0"/>
    <x v="1"/>
    <x v="2"/>
  </r>
  <r>
    <n v="5375"/>
    <s v="Wendy"/>
    <s v="12/31/2022"/>
    <x v="332"/>
    <n v="3"/>
    <n v="6"/>
    <s v="31"/>
    <s v="12"/>
    <s v="2022"/>
    <s v="11/30/2024"/>
    <d v="2024-11-30T00:00:00"/>
    <n v="3"/>
    <n v="6"/>
    <s v="30"/>
    <s v="11"/>
    <s v="2024"/>
    <n v="100"/>
    <n v="211.5"/>
    <n v="2.1150000000000002"/>
    <x v="0"/>
    <x v="0"/>
    <n v="423"/>
    <x v="6"/>
    <x v="4"/>
    <n v="2"/>
    <b v="1"/>
    <n v="435"/>
    <n v="108"/>
    <n v="543"/>
    <x v="4"/>
    <x v="1"/>
    <x v="4"/>
    <n v="44"/>
    <n v="4.5999999999999996"/>
    <x v="0"/>
    <x v="0"/>
    <n v="3763"/>
    <x v="0"/>
    <x v="4"/>
    <x v="1"/>
    <x v="3"/>
  </r>
  <r>
    <n v="2914"/>
    <s v="Erica"/>
    <d v="2023-07-07T00:00:00"/>
    <x v="263"/>
    <m/>
    <m/>
    <m/>
    <m/>
    <m/>
    <s v="12/14/2024"/>
    <d v="2024-12-14T00:00:00"/>
    <n v="3"/>
    <n v="6"/>
    <s v="14"/>
    <s v="12"/>
    <s v="2024"/>
    <n v="75.142857142857139"/>
    <n v="158"/>
    <n v="2.1026615969581752"/>
    <x v="0"/>
    <x v="0"/>
    <n v="316"/>
    <x v="0"/>
    <x v="1"/>
    <n v="1"/>
    <b v="0"/>
    <n v="734"/>
    <n v="21"/>
    <n v="755"/>
    <x v="6"/>
    <x v="0"/>
    <x v="0"/>
    <n v="65"/>
    <n v="4.5999999999999996"/>
    <x v="0"/>
    <x v="0"/>
    <n v="3039"/>
    <x v="0"/>
    <x v="3"/>
    <x v="0"/>
    <x v="2"/>
  </r>
  <r>
    <n v="4408"/>
    <s v="Melissa"/>
    <s v="9/28/2023"/>
    <x v="333"/>
    <n v="2"/>
    <n v="5"/>
    <s v="28"/>
    <s v="9"/>
    <s v="2023"/>
    <s v="11/30/2024"/>
    <d v="2024-11-30T00:00:00"/>
    <n v="3"/>
    <n v="6"/>
    <s v="30"/>
    <s v="11"/>
    <s v="2024"/>
    <n v="61.285714285714285"/>
    <n v="128.5"/>
    <n v="2.096736596736597"/>
    <x v="1"/>
    <x v="1"/>
    <n v="257"/>
    <x v="1"/>
    <x v="1"/>
    <n v="6"/>
    <b v="1"/>
    <n v="985"/>
    <n v="97"/>
    <n v="1082"/>
    <x v="4"/>
    <x v="0"/>
    <x v="1"/>
    <n v="88"/>
    <n v="3.9"/>
    <x v="1"/>
    <x v="0"/>
    <n v="4155"/>
    <x v="2"/>
    <x v="4"/>
    <x v="4"/>
    <x v="3"/>
  </r>
  <r>
    <n v="7979"/>
    <s v="Martin"/>
    <d v="2023-03-05T00:00:00"/>
    <x v="252"/>
    <m/>
    <m/>
    <m/>
    <m/>
    <m/>
    <s v="11/27/2024"/>
    <d v="2024-11-27T00:00:00"/>
    <n v="3"/>
    <n v="6"/>
    <s v="27"/>
    <s v="11"/>
    <s v="2024"/>
    <n v="66.857142857142861"/>
    <n v="140"/>
    <n v="2.0940170940170937"/>
    <x v="2"/>
    <x v="2"/>
    <n v="280"/>
    <x v="6"/>
    <x v="3"/>
    <n v="5"/>
    <b v="1"/>
    <n v="203"/>
    <n v="50"/>
    <n v="253"/>
    <x v="2"/>
    <x v="2"/>
    <x v="3"/>
    <n v="12"/>
    <n v="3.4"/>
    <x v="1"/>
    <x v="0"/>
    <n v="3659"/>
    <x v="0"/>
    <x v="0"/>
    <x v="4"/>
    <x v="2"/>
  </r>
  <r>
    <n v="5016"/>
    <s v="Beth"/>
    <s v="7/29/2023"/>
    <x v="334"/>
    <n v="2"/>
    <n v="5"/>
    <s v="29"/>
    <s v="7"/>
    <s v="2023"/>
    <d v="2024-11-12T00:00:00"/>
    <d v="2024-11-12T00:00:00"/>
    <m/>
    <m/>
    <m/>
    <m/>
    <m/>
    <n v="67.428571428571431"/>
    <n v="140"/>
    <n v="2.0762711864406778"/>
    <x v="2"/>
    <x v="2"/>
    <n v="280"/>
    <x v="0"/>
    <x v="3"/>
    <n v="3"/>
    <b v="0"/>
    <n v="633"/>
    <n v="83"/>
    <n v="716"/>
    <x v="3"/>
    <x v="2"/>
    <x v="1"/>
    <n v="49"/>
    <n v="3.3"/>
    <x v="0"/>
    <x v="0"/>
    <n v="2657"/>
    <x v="3"/>
    <x v="2"/>
    <x v="3"/>
    <x v="3"/>
  </r>
  <r>
    <n v="3437"/>
    <s v="Susan"/>
    <s v="1/24/2023"/>
    <x v="335"/>
    <n v="2"/>
    <n v="5"/>
    <s v="24"/>
    <s v="1"/>
    <s v="2023"/>
    <d v="2024-05-12T00:00:00"/>
    <d v="2024-05-12T00:00:00"/>
    <m/>
    <m/>
    <m/>
    <m/>
    <m/>
    <n v="67.714285714285708"/>
    <n v="140.5"/>
    <n v="2.0748945147679327"/>
    <x v="1"/>
    <x v="1"/>
    <n v="281"/>
    <x v="6"/>
    <x v="2"/>
    <n v="4"/>
    <b v="0"/>
    <n v="770"/>
    <n v="74"/>
    <n v="844"/>
    <x v="5"/>
    <x v="1"/>
    <x v="5"/>
    <n v="12"/>
    <n v="4"/>
    <x v="0"/>
    <x v="0"/>
    <n v="1526"/>
    <x v="1"/>
    <x v="4"/>
    <x v="0"/>
    <x v="3"/>
  </r>
  <r>
    <n v="7089"/>
    <s v="Richard"/>
    <d v="2023-03-03T00:00:00"/>
    <x v="196"/>
    <m/>
    <m/>
    <m/>
    <m/>
    <m/>
    <d v="2024-11-12T00:00:00"/>
    <d v="2024-11-12T00:00:00"/>
    <m/>
    <m/>
    <m/>
    <m/>
    <m/>
    <n v="88.571428571428569"/>
    <n v="183.5"/>
    <n v="2.0717741935483871"/>
    <x v="1"/>
    <x v="1"/>
    <n v="367"/>
    <x v="1"/>
    <x v="0"/>
    <n v="3"/>
    <b v="0"/>
    <n v="522"/>
    <n v="10"/>
    <n v="532"/>
    <x v="3"/>
    <x v="2"/>
    <x v="1"/>
    <n v="70"/>
    <n v="3.8"/>
    <x v="0"/>
    <x v="0"/>
    <n v="2344"/>
    <x v="3"/>
    <x v="0"/>
    <x v="2"/>
    <x v="0"/>
  </r>
  <r>
    <n v="4548"/>
    <s v="Sarah"/>
    <d v="2023-08-06T00:00:00"/>
    <x v="258"/>
    <m/>
    <m/>
    <m/>
    <m/>
    <m/>
    <s v="11/20/2024"/>
    <d v="2024-11-20T00:00:00"/>
    <n v="3"/>
    <n v="6"/>
    <s v="20"/>
    <s v="11"/>
    <s v="2024"/>
    <n v="67.428571428571431"/>
    <n v="139.5"/>
    <n v="2.0688559322033897"/>
    <x v="1"/>
    <x v="1"/>
    <n v="279"/>
    <x v="1"/>
    <x v="3"/>
    <n v="6"/>
    <b v="0"/>
    <n v="636"/>
    <n v="176"/>
    <n v="812"/>
    <x v="2"/>
    <x v="3"/>
    <x v="2"/>
    <n v="32"/>
    <n v="3.7"/>
    <x v="1"/>
    <x v="0"/>
    <n v="4445"/>
    <x v="2"/>
    <x v="2"/>
    <x v="2"/>
    <x v="2"/>
  </r>
  <r>
    <n v="9514"/>
    <s v="Veronica"/>
    <d v="2023-06-06T00:00:00"/>
    <x v="336"/>
    <m/>
    <m/>
    <m/>
    <m/>
    <m/>
    <d v="2024-10-12T00:00:00"/>
    <d v="2024-10-12T00:00:00"/>
    <m/>
    <m/>
    <m/>
    <m/>
    <m/>
    <n v="29.142857142857142"/>
    <n v="60"/>
    <n v="2.0588235294117649"/>
    <x v="1"/>
    <x v="1"/>
    <n v="120"/>
    <x v="3"/>
    <x v="1"/>
    <n v="3"/>
    <b v="1"/>
    <n v="802"/>
    <n v="31"/>
    <n v="833"/>
    <x v="4"/>
    <x v="1"/>
    <x v="0"/>
    <n v="16"/>
    <n v="4"/>
    <x v="1"/>
    <x v="0"/>
    <n v="1522"/>
    <x v="1"/>
    <x v="0"/>
    <x v="0"/>
    <x v="0"/>
  </r>
  <r>
    <n v="9413"/>
    <s v="Megan"/>
    <s v="8/27/2023"/>
    <x v="337"/>
    <n v="2"/>
    <n v="5"/>
    <s v="27"/>
    <s v="8"/>
    <s v="2023"/>
    <d v="2024-03-12T00:00:00"/>
    <d v="2024-03-12T00:00:00"/>
    <m/>
    <m/>
    <m/>
    <m/>
    <m/>
    <n v="28.285714285714285"/>
    <n v="57.5"/>
    <n v="2.0328282828282829"/>
    <x v="0"/>
    <x v="0"/>
    <n v="115"/>
    <x v="6"/>
    <x v="2"/>
    <n v="3"/>
    <b v="1"/>
    <n v="741"/>
    <n v="68"/>
    <n v="809"/>
    <x v="3"/>
    <x v="3"/>
    <x v="0"/>
    <n v="30"/>
    <n v="5"/>
    <x v="1"/>
    <x v="0"/>
    <n v="1536"/>
    <x v="1"/>
    <x v="0"/>
    <x v="3"/>
    <x v="3"/>
  </r>
  <r>
    <n v="2830"/>
    <s v="Erica"/>
    <d v="2023-03-05T00:00:00"/>
    <x v="338"/>
    <m/>
    <m/>
    <m/>
    <m/>
    <m/>
    <d v="2024-08-12T00:00:00"/>
    <d v="2024-08-12T00:00:00"/>
    <m/>
    <m/>
    <m/>
    <m/>
    <m/>
    <n v="75.142857142857139"/>
    <n v="152"/>
    <n v="2.0228136882129277"/>
    <x v="2"/>
    <x v="2"/>
    <n v="304"/>
    <x v="0"/>
    <x v="0"/>
    <n v="1"/>
    <b v="1"/>
    <n v="389"/>
    <n v="137"/>
    <n v="526"/>
    <x v="0"/>
    <x v="3"/>
    <x v="2"/>
    <n v="2"/>
    <n v="4.8"/>
    <x v="1"/>
    <x v="0"/>
    <n v="4685"/>
    <x v="2"/>
    <x v="1"/>
    <x v="3"/>
    <x v="1"/>
  </r>
  <r>
    <n v="6525"/>
    <s v="Paul"/>
    <s v="1/25/2023"/>
    <x v="339"/>
    <n v="2"/>
    <n v="5"/>
    <s v="25"/>
    <s v="1"/>
    <s v="2023"/>
    <s v="11/22/2024"/>
    <d v="2024-11-22T00:00:00"/>
    <n v="3"/>
    <n v="6"/>
    <s v="22"/>
    <s v="11"/>
    <s v="2024"/>
    <n v="95.285714285714292"/>
    <n v="192.5"/>
    <n v="2.0202398800599699"/>
    <x v="0"/>
    <x v="0"/>
    <n v="385"/>
    <x v="0"/>
    <x v="1"/>
    <n v="1"/>
    <b v="0"/>
    <n v="807"/>
    <n v="188"/>
    <n v="995"/>
    <x v="3"/>
    <x v="0"/>
    <x v="2"/>
    <n v="3"/>
    <n v="3.4"/>
    <x v="0"/>
    <x v="0"/>
    <n v="4919"/>
    <x v="2"/>
    <x v="1"/>
    <x v="4"/>
    <x v="0"/>
  </r>
  <r>
    <n v="9564"/>
    <s v="Lisa"/>
    <s v="4/26/2023"/>
    <x v="340"/>
    <n v="2"/>
    <n v="5"/>
    <s v="26"/>
    <s v="4"/>
    <s v="2023"/>
    <d v="2024-04-12T00:00:00"/>
    <d v="2024-04-12T00:00:00"/>
    <m/>
    <m/>
    <m/>
    <m/>
    <m/>
    <n v="50.285714285714285"/>
    <n v="101.5"/>
    <n v="2.0184659090909092"/>
    <x v="0"/>
    <x v="0"/>
    <n v="203"/>
    <x v="0"/>
    <x v="4"/>
    <n v="1"/>
    <b v="0"/>
    <n v="347"/>
    <n v="18"/>
    <n v="365"/>
    <x v="5"/>
    <x v="3"/>
    <x v="3"/>
    <n v="8"/>
    <n v="4.4000000000000004"/>
    <x v="1"/>
    <x v="0"/>
    <n v="476"/>
    <x v="4"/>
    <x v="1"/>
    <x v="0"/>
    <x v="0"/>
  </r>
  <r>
    <n v="1805"/>
    <s v="Jennifer"/>
    <d v="2023-04-02T00:00:00"/>
    <x v="341"/>
    <m/>
    <m/>
    <m/>
    <m/>
    <m/>
    <s v="11/30/2024"/>
    <d v="2024-11-30T00:00:00"/>
    <n v="3"/>
    <n v="6"/>
    <s v="30"/>
    <s v="11"/>
    <s v="2024"/>
    <n v="86.857142857142861"/>
    <n v="174.5"/>
    <n v="2.0090460526315788"/>
    <x v="2"/>
    <x v="2"/>
    <n v="349"/>
    <x v="0"/>
    <x v="3"/>
    <n v="4"/>
    <b v="1"/>
    <n v="386"/>
    <n v="195"/>
    <n v="581"/>
    <x v="3"/>
    <x v="3"/>
    <x v="5"/>
    <n v="59"/>
    <n v="4.5999999999999996"/>
    <x v="0"/>
    <x v="0"/>
    <n v="2864"/>
    <x v="3"/>
    <x v="3"/>
    <x v="1"/>
    <x v="1"/>
  </r>
  <r>
    <n v="1413"/>
    <s v="Charles"/>
    <s v="12/20/2022"/>
    <x v="342"/>
    <n v="3"/>
    <n v="6"/>
    <s v="20"/>
    <s v="12"/>
    <s v="2022"/>
    <s v="11/30/2024"/>
    <d v="2024-11-30T00:00:00"/>
    <n v="3"/>
    <n v="6"/>
    <s v="30"/>
    <s v="11"/>
    <s v="2024"/>
    <n v="101.57142857142857"/>
    <n v="204"/>
    <n v="2.0084388185654007"/>
    <x v="2"/>
    <x v="2"/>
    <n v="408"/>
    <x v="6"/>
    <x v="1"/>
    <n v="5"/>
    <b v="1"/>
    <n v="418"/>
    <n v="198"/>
    <n v="616"/>
    <x v="3"/>
    <x v="2"/>
    <x v="3"/>
    <n v="0"/>
    <n v="3"/>
    <x v="0"/>
    <x v="0"/>
    <n v="1428"/>
    <x v="1"/>
    <x v="2"/>
    <x v="4"/>
    <x v="1"/>
  </r>
  <r>
    <n v="6566"/>
    <s v="Joshua"/>
    <s v="6/22/2023"/>
    <x v="343"/>
    <n v="2"/>
    <n v="5"/>
    <s v="22"/>
    <s v="6"/>
    <s v="2023"/>
    <s v="12/17/2024"/>
    <d v="2024-12-17T00:00:00"/>
    <n v="3"/>
    <n v="6"/>
    <s v="17"/>
    <s v="12"/>
    <s v="2024"/>
    <n v="77.714285714285708"/>
    <n v="156"/>
    <n v="2.0073529411764706"/>
    <x v="2"/>
    <x v="2"/>
    <n v="312"/>
    <x v="3"/>
    <x v="4"/>
    <n v="1"/>
    <b v="1"/>
    <n v="895"/>
    <n v="154"/>
    <n v="1049"/>
    <x v="1"/>
    <x v="1"/>
    <x v="3"/>
    <n v="85"/>
    <n v="4.7"/>
    <x v="1"/>
    <x v="0"/>
    <n v="3428"/>
    <x v="0"/>
    <x v="4"/>
    <x v="3"/>
    <x v="0"/>
  </r>
  <r>
    <n v="4511"/>
    <s v="Maurice"/>
    <s v="3/27/2023"/>
    <x v="344"/>
    <n v="2"/>
    <n v="5"/>
    <s v="27"/>
    <s v="3"/>
    <s v="2023"/>
    <s v="11/25/2024"/>
    <d v="2024-11-25T00:00:00"/>
    <n v="3"/>
    <n v="6"/>
    <s v="25"/>
    <s v="11"/>
    <s v="2024"/>
    <n v="87"/>
    <n v="174"/>
    <n v="2"/>
    <x v="1"/>
    <x v="1"/>
    <n v="348"/>
    <x v="4"/>
    <x v="2"/>
    <n v="5"/>
    <b v="0"/>
    <n v="501"/>
    <n v="71"/>
    <n v="572"/>
    <x v="1"/>
    <x v="1"/>
    <x v="2"/>
    <n v="38"/>
    <n v="4.3"/>
    <x v="0"/>
    <x v="0"/>
    <n v="1547"/>
    <x v="1"/>
    <x v="1"/>
    <x v="1"/>
    <x v="3"/>
  </r>
  <r>
    <n v="4471"/>
    <s v="Jordan"/>
    <s v="3/31/2024"/>
    <x v="345"/>
    <n v="2"/>
    <n v="5"/>
    <s v="31"/>
    <s v="3"/>
    <s v="2024"/>
    <d v="2024-11-12T00:00:00"/>
    <d v="2024-11-12T00:00:00"/>
    <m/>
    <m/>
    <m/>
    <m/>
    <m/>
    <n v="32.285714285714285"/>
    <n v="64.5"/>
    <n v="1.9977876106194692"/>
    <x v="2"/>
    <x v="2"/>
    <n v="129"/>
    <x v="4"/>
    <x v="4"/>
    <n v="3"/>
    <b v="0"/>
    <n v="291"/>
    <n v="37"/>
    <n v="328"/>
    <x v="0"/>
    <x v="0"/>
    <x v="1"/>
    <n v="51"/>
    <n v="3.8"/>
    <x v="0"/>
    <x v="0"/>
    <n v="4980"/>
    <x v="2"/>
    <x v="3"/>
    <x v="1"/>
    <x v="3"/>
  </r>
  <r>
    <n v="4551"/>
    <s v="Gabriel"/>
    <s v="1/19/2024"/>
    <x v="158"/>
    <n v="2"/>
    <n v="5"/>
    <s v="19"/>
    <s v="1"/>
    <s v="2024"/>
    <s v="11/19/2024"/>
    <d v="2024-11-19T00:00:00"/>
    <n v="3"/>
    <n v="6"/>
    <s v="19"/>
    <s v="11"/>
    <s v="2024"/>
    <n v="43.571428571428569"/>
    <n v="87"/>
    <n v="1.9967213114754099"/>
    <x v="2"/>
    <x v="2"/>
    <n v="174"/>
    <x v="1"/>
    <x v="0"/>
    <n v="6"/>
    <b v="1"/>
    <n v="239"/>
    <n v="175"/>
    <n v="414"/>
    <x v="3"/>
    <x v="0"/>
    <x v="4"/>
    <n v="65"/>
    <n v="3.7"/>
    <x v="0"/>
    <x v="0"/>
    <n v="2388"/>
    <x v="3"/>
    <x v="4"/>
    <x v="2"/>
    <x v="0"/>
  </r>
  <r>
    <n v="6628"/>
    <s v="Richard"/>
    <s v="3/28/2023"/>
    <x v="310"/>
    <n v="2"/>
    <n v="5"/>
    <s v="28"/>
    <s v="3"/>
    <s v="2023"/>
    <s v="12/15/2024"/>
    <d v="2024-12-15T00:00:00"/>
    <n v="3"/>
    <n v="6"/>
    <s v="15"/>
    <s v="12"/>
    <s v="2024"/>
    <n v="89.714285714285708"/>
    <n v="179"/>
    <n v="1.9952229299363058"/>
    <x v="2"/>
    <x v="2"/>
    <n v="358"/>
    <x v="1"/>
    <x v="3"/>
    <n v="3"/>
    <b v="0"/>
    <n v="472"/>
    <n v="65"/>
    <n v="537"/>
    <x v="0"/>
    <x v="1"/>
    <x v="3"/>
    <n v="92"/>
    <n v="4"/>
    <x v="0"/>
    <x v="0"/>
    <n v="4542"/>
    <x v="2"/>
    <x v="1"/>
    <x v="2"/>
    <x v="3"/>
  </r>
  <r>
    <n v="8408"/>
    <s v="Emily"/>
    <s v="7/28/2023"/>
    <x v="120"/>
    <n v="2"/>
    <n v="5"/>
    <s v="28"/>
    <s v="7"/>
    <s v="2023"/>
    <d v="2024-12-12T00:00:00"/>
    <d v="2024-12-12T00:00:00"/>
    <m/>
    <m/>
    <m/>
    <m/>
    <m/>
    <n v="71.857142857142861"/>
    <n v="143"/>
    <n v="1.9900596421471173"/>
    <x v="1"/>
    <x v="1"/>
    <n v="286"/>
    <x v="2"/>
    <x v="2"/>
    <n v="5"/>
    <b v="1"/>
    <n v="543"/>
    <n v="16"/>
    <n v="559"/>
    <x v="3"/>
    <x v="0"/>
    <x v="1"/>
    <n v="8"/>
    <n v="3.7"/>
    <x v="1"/>
    <x v="0"/>
    <n v="3130"/>
    <x v="0"/>
    <x v="1"/>
    <x v="1"/>
    <x v="0"/>
  </r>
  <r>
    <n v="1364"/>
    <s v="Michael"/>
    <s v="7/27/2023"/>
    <x v="346"/>
    <n v="2"/>
    <n v="5"/>
    <s v="27"/>
    <s v="7"/>
    <s v="2023"/>
    <d v="2024-02-12T00:00:00"/>
    <d v="2024-02-12T00:00:00"/>
    <m/>
    <m/>
    <m/>
    <m/>
    <m/>
    <n v="28.571428571428573"/>
    <n v="56.5"/>
    <n v="1.9774999999999998"/>
    <x v="2"/>
    <x v="2"/>
    <n v="113"/>
    <x v="3"/>
    <x v="0"/>
    <n v="1"/>
    <b v="0"/>
    <n v="970"/>
    <n v="159"/>
    <n v="1129"/>
    <x v="4"/>
    <x v="0"/>
    <x v="5"/>
    <n v="96"/>
    <n v="4.9000000000000004"/>
    <x v="1"/>
    <x v="0"/>
    <n v="3398"/>
    <x v="0"/>
    <x v="2"/>
    <x v="0"/>
    <x v="3"/>
  </r>
  <r>
    <n v="8058"/>
    <s v="Alexandra"/>
    <d v="2023-02-04T00:00:00"/>
    <x v="306"/>
    <m/>
    <m/>
    <m/>
    <m/>
    <m/>
    <s v="12/14/2024"/>
    <d v="2024-12-14T00:00:00"/>
    <n v="3"/>
    <n v="6"/>
    <s v="14"/>
    <s v="12"/>
    <s v="2024"/>
    <n v="60.571428571428569"/>
    <n v="119.5"/>
    <n v="1.9728773584905661"/>
    <x v="0"/>
    <x v="0"/>
    <n v="239"/>
    <x v="6"/>
    <x v="3"/>
    <n v="6"/>
    <b v="0"/>
    <n v="832"/>
    <n v="134"/>
    <n v="966"/>
    <x v="5"/>
    <x v="3"/>
    <x v="3"/>
    <n v="99"/>
    <n v="4.5999999999999996"/>
    <x v="1"/>
    <x v="0"/>
    <n v="3596"/>
    <x v="0"/>
    <x v="2"/>
    <x v="3"/>
    <x v="1"/>
  </r>
  <r>
    <n v="1300"/>
    <s v="Nicolas"/>
    <s v="6/27/2023"/>
    <x v="290"/>
    <n v="2"/>
    <n v="5"/>
    <s v="27"/>
    <s v="6"/>
    <s v="2023"/>
    <s v="12/16/2024"/>
    <d v="2024-12-16T00:00:00"/>
    <n v="3"/>
    <n v="6"/>
    <s v="16"/>
    <s v="12"/>
    <s v="2024"/>
    <n v="76.857142857142861"/>
    <n v="151.5"/>
    <n v="1.9711895910780668"/>
    <x v="2"/>
    <x v="2"/>
    <n v="303"/>
    <x v="1"/>
    <x v="1"/>
    <n v="6"/>
    <b v="1"/>
    <n v="780"/>
    <n v="128"/>
    <n v="908"/>
    <x v="2"/>
    <x v="1"/>
    <x v="4"/>
    <n v="12"/>
    <n v="4.5999999999999996"/>
    <x v="1"/>
    <x v="0"/>
    <n v="2615"/>
    <x v="3"/>
    <x v="3"/>
    <x v="0"/>
    <x v="0"/>
  </r>
  <r>
    <n v="5065"/>
    <s v="Daniel"/>
    <s v="2/24/2023"/>
    <x v="246"/>
    <n v="2"/>
    <n v="5"/>
    <s v="24"/>
    <s v="2"/>
    <s v="2023"/>
    <s v="11/30/2024"/>
    <d v="2024-11-30T00:00:00"/>
    <n v="3"/>
    <n v="6"/>
    <s v="30"/>
    <s v="11"/>
    <s v="2024"/>
    <n v="92.142857142857139"/>
    <n v="181"/>
    <n v="1.9643410852713179"/>
    <x v="2"/>
    <x v="2"/>
    <n v="362"/>
    <x v="1"/>
    <x v="2"/>
    <n v="6"/>
    <b v="1"/>
    <n v="490"/>
    <n v="22"/>
    <n v="512"/>
    <x v="4"/>
    <x v="3"/>
    <x v="5"/>
    <n v="62"/>
    <n v="4.7"/>
    <x v="1"/>
    <x v="0"/>
    <n v="47"/>
    <x v="4"/>
    <x v="4"/>
    <x v="0"/>
    <x v="0"/>
  </r>
  <r>
    <n v="6405"/>
    <s v="Adam"/>
    <s v="4/14/2023"/>
    <x v="315"/>
    <n v="2"/>
    <n v="5"/>
    <s v="14"/>
    <s v="4"/>
    <s v="2023"/>
    <d v="2024-11-12T00:00:00"/>
    <d v="2024-11-12T00:00:00"/>
    <m/>
    <m/>
    <m/>
    <m/>
    <m/>
    <n v="82.571428571428569"/>
    <n v="160.5"/>
    <n v="1.9437716262975779"/>
    <x v="2"/>
    <x v="2"/>
    <n v="321"/>
    <x v="0"/>
    <x v="0"/>
    <n v="6"/>
    <b v="1"/>
    <n v="361"/>
    <n v="12"/>
    <n v="373"/>
    <x v="0"/>
    <x v="3"/>
    <x v="5"/>
    <n v="72"/>
    <n v="4.9000000000000004"/>
    <x v="1"/>
    <x v="0"/>
    <n v="1303"/>
    <x v="1"/>
    <x v="2"/>
    <x v="2"/>
    <x v="0"/>
  </r>
  <r>
    <n v="6746"/>
    <s v="Caitlin"/>
    <d v="2024-02-11T00:00:00"/>
    <x v="347"/>
    <m/>
    <m/>
    <m/>
    <m/>
    <m/>
    <s v="11/28/2024"/>
    <d v="2024-11-28T00:00:00"/>
    <n v="3"/>
    <n v="6"/>
    <s v="28"/>
    <s v="11"/>
    <s v="2024"/>
    <n v="41.571428571428569"/>
    <n v="80.5"/>
    <n v="1.936426116838488"/>
    <x v="1"/>
    <x v="1"/>
    <n v="161"/>
    <x v="0"/>
    <x v="2"/>
    <n v="5"/>
    <b v="0"/>
    <n v="151"/>
    <n v="109"/>
    <n v="260"/>
    <x v="4"/>
    <x v="3"/>
    <x v="4"/>
    <n v="27"/>
    <n v="3.3"/>
    <x v="0"/>
    <x v="0"/>
    <n v="944"/>
    <x v="4"/>
    <x v="3"/>
    <x v="4"/>
    <x v="3"/>
  </r>
  <r>
    <n v="1481"/>
    <s v="Mary"/>
    <s v="2/20/2023"/>
    <x v="348"/>
    <n v="2"/>
    <n v="5"/>
    <s v="20"/>
    <s v="2"/>
    <s v="2023"/>
    <d v="2024-01-12T00:00:00"/>
    <d v="2024-01-12T00:00:00"/>
    <m/>
    <m/>
    <m/>
    <m/>
    <m/>
    <n v="46.571428571428569"/>
    <n v="90"/>
    <n v="1.9325153374233131"/>
    <x v="1"/>
    <x v="1"/>
    <n v="180"/>
    <x v="2"/>
    <x v="1"/>
    <n v="4"/>
    <b v="0"/>
    <n v="936"/>
    <n v="166"/>
    <n v="1102"/>
    <x v="4"/>
    <x v="1"/>
    <x v="4"/>
    <n v="71"/>
    <n v="4.9000000000000004"/>
    <x v="1"/>
    <x v="0"/>
    <n v="4566"/>
    <x v="2"/>
    <x v="4"/>
    <x v="3"/>
    <x v="3"/>
  </r>
  <r>
    <n v="3354"/>
    <s v="Lisa"/>
    <d v="2023-01-10T00:00:00"/>
    <x v="314"/>
    <m/>
    <m/>
    <m/>
    <m/>
    <m/>
    <s v="11/22/2024"/>
    <d v="2024-11-22T00:00:00"/>
    <n v="3"/>
    <n v="6"/>
    <s v="22"/>
    <s v="11"/>
    <s v="2024"/>
    <n v="88.571428571428569"/>
    <n v="171"/>
    <n v="1.9306451612903226"/>
    <x v="2"/>
    <x v="2"/>
    <n v="342"/>
    <x v="0"/>
    <x v="2"/>
    <n v="2"/>
    <b v="0"/>
    <n v="503"/>
    <n v="6"/>
    <n v="509"/>
    <x v="2"/>
    <x v="2"/>
    <x v="2"/>
    <n v="23"/>
    <n v="3.2"/>
    <x v="1"/>
    <x v="0"/>
    <n v="3496"/>
    <x v="0"/>
    <x v="2"/>
    <x v="2"/>
    <x v="1"/>
  </r>
  <r>
    <n v="9257"/>
    <s v="Jonathan"/>
    <d v="2024-05-06T00:00:00"/>
    <x v="349"/>
    <m/>
    <m/>
    <m/>
    <m/>
    <m/>
    <s v="11/29/2024"/>
    <d v="2024-11-29T00:00:00"/>
    <n v="3"/>
    <n v="6"/>
    <s v="29"/>
    <s v="11"/>
    <s v="2024"/>
    <n v="29.571428571428573"/>
    <n v="57"/>
    <n v="1.9275362318840579"/>
    <x v="1"/>
    <x v="1"/>
    <n v="114"/>
    <x v="3"/>
    <x v="0"/>
    <n v="1"/>
    <b v="1"/>
    <n v="896"/>
    <n v="9"/>
    <n v="905"/>
    <x v="5"/>
    <x v="1"/>
    <x v="1"/>
    <n v="60"/>
    <n v="3.2"/>
    <x v="0"/>
    <x v="0"/>
    <n v="2731"/>
    <x v="3"/>
    <x v="0"/>
    <x v="0"/>
    <x v="3"/>
  </r>
  <r>
    <n v="9294"/>
    <s v="Jerry"/>
    <s v="2/20/2023"/>
    <x v="348"/>
    <n v="2"/>
    <n v="5"/>
    <s v="20"/>
    <s v="2"/>
    <s v="2023"/>
    <s v="11/21/2024"/>
    <d v="2024-11-21T00:00:00"/>
    <n v="3"/>
    <n v="6"/>
    <s v="21"/>
    <s v="11"/>
    <s v="2024"/>
    <n v="91.428571428571431"/>
    <n v="176"/>
    <n v="1.925"/>
    <x v="2"/>
    <x v="2"/>
    <n v="352"/>
    <x v="3"/>
    <x v="3"/>
    <n v="4"/>
    <b v="1"/>
    <n v="358"/>
    <n v="6"/>
    <n v="364"/>
    <x v="6"/>
    <x v="1"/>
    <x v="1"/>
    <n v="32"/>
    <n v="3.8"/>
    <x v="0"/>
    <x v="0"/>
    <n v="2218"/>
    <x v="3"/>
    <x v="0"/>
    <x v="1"/>
    <x v="1"/>
  </r>
  <r>
    <n v="7943"/>
    <s v="Nathan"/>
    <d v="2024-01-10T00:00:00"/>
    <x v="285"/>
    <m/>
    <m/>
    <m/>
    <m/>
    <m/>
    <d v="2024-01-12T00:00:00"/>
    <d v="2024-01-12T00:00:00"/>
    <m/>
    <m/>
    <m/>
    <m/>
    <m/>
    <n v="54.857142857142854"/>
    <n v="105.5"/>
    <n v="1.9231770833333335"/>
    <x v="0"/>
    <x v="0"/>
    <n v="211"/>
    <x v="2"/>
    <x v="2"/>
    <n v="6"/>
    <b v="1"/>
    <n v="657"/>
    <n v="137"/>
    <n v="794"/>
    <x v="5"/>
    <x v="0"/>
    <x v="0"/>
    <n v="26"/>
    <n v="4"/>
    <x v="1"/>
    <x v="0"/>
    <n v="2670"/>
    <x v="3"/>
    <x v="0"/>
    <x v="0"/>
    <x v="2"/>
  </r>
  <r>
    <n v="9846"/>
    <s v="Megan"/>
    <s v="2/13/2023"/>
    <x v="350"/>
    <n v="2"/>
    <n v="5"/>
    <s v="13"/>
    <s v="2"/>
    <s v="2023"/>
    <s v="12/13/2024"/>
    <d v="2024-12-13T00:00:00"/>
    <n v="3"/>
    <n v="6"/>
    <s v="13"/>
    <s v="12"/>
    <s v="2024"/>
    <n v="95.571428571428569"/>
    <n v="183"/>
    <n v="1.9147982062780269"/>
    <x v="1"/>
    <x v="1"/>
    <n v="366"/>
    <x v="4"/>
    <x v="3"/>
    <n v="5"/>
    <b v="0"/>
    <n v="631"/>
    <n v="56"/>
    <n v="687"/>
    <x v="2"/>
    <x v="2"/>
    <x v="3"/>
    <n v="35"/>
    <n v="4.0999999999999996"/>
    <x v="0"/>
    <x v="0"/>
    <n v="4308"/>
    <x v="2"/>
    <x v="4"/>
    <x v="4"/>
    <x v="2"/>
  </r>
  <r>
    <n v="3162"/>
    <s v="Michael"/>
    <s v="12/19/2022"/>
    <x v="220"/>
    <n v="3"/>
    <n v="6"/>
    <s v="19"/>
    <s v="12"/>
    <s v="2022"/>
    <s v="12/13/2024"/>
    <d v="2024-12-13T00:00:00"/>
    <n v="3"/>
    <n v="6"/>
    <s v="13"/>
    <s v="12"/>
    <s v="2024"/>
    <n v="103.57142857142857"/>
    <n v="198"/>
    <n v="1.9117241379310346"/>
    <x v="0"/>
    <x v="0"/>
    <n v="396"/>
    <x v="3"/>
    <x v="1"/>
    <n v="3"/>
    <b v="1"/>
    <n v="175"/>
    <n v="17"/>
    <n v="192"/>
    <x v="3"/>
    <x v="0"/>
    <x v="2"/>
    <n v="11"/>
    <n v="3.4"/>
    <x v="0"/>
    <x v="0"/>
    <n v="3516"/>
    <x v="0"/>
    <x v="0"/>
    <x v="3"/>
    <x v="2"/>
  </r>
  <r>
    <n v="6963"/>
    <s v="Chris"/>
    <d v="2023-06-07T00:00:00"/>
    <x v="158"/>
    <m/>
    <m/>
    <m/>
    <m/>
    <m/>
    <s v="11/29/2024"/>
    <d v="2024-11-29T00:00:00"/>
    <n v="3"/>
    <n v="6"/>
    <s v="29"/>
    <s v="11"/>
    <s v="2024"/>
    <n v="45"/>
    <n v="86"/>
    <n v="1.9111111111111112"/>
    <x v="0"/>
    <x v="0"/>
    <n v="172"/>
    <x v="0"/>
    <x v="2"/>
    <n v="6"/>
    <b v="0"/>
    <n v="841"/>
    <n v="83"/>
    <n v="924"/>
    <x v="4"/>
    <x v="2"/>
    <x v="2"/>
    <n v="44"/>
    <n v="5"/>
    <x v="1"/>
    <x v="0"/>
    <n v="2933"/>
    <x v="3"/>
    <x v="3"/>
    <x v="2"/>
    <x v="0"/>
  </r>
  <r>
    <n v="8320"/>
    <s v="Heather"/>
    <d v="2024-02-01T00:00:00"/>
    <x v="351"/>
    <m/>
    <m/>
    <m/>
    <m/>
    <m/>
    <d v="2024-09-12T00:00:00"/>
    <d v="2024-09-12T00:00:00"/>
    <m/>
    <m/>
    <m/>
    <m/>
    <m/>
    <n v="32"/>
    <n v="61"/>
    <n v="1.90625"/>
    <x v="0"/>
    <x v="0"/>
    <n v="122"/>
    <x v="0"/>
    <x v="2"/>
    <n v="2"/>
    <b v="0"/>
    <n v="626"/>
    <n v="69"/>
    <n v="695"/>
    <x v="3"/>
    <x v="2"/>
    <x v="1"/>
    <n v="17"/>
    <n v="4.2"/>
    <x v="1"/>
    <x v="0"/>
    <n v="4570"/>
    <x v="2"/>
    <x v="3"/>
    <x v="2"/>
    <x v="3"/>
  </r>
  <r>
    <n v="5040"/>
    <s v="Andre"/>
    <d v="2023-04-12T00:00:00"/>
    <x v="292"/>
    <m/>
    <m/>
    <m/>
    <m/>
    <m/>
    <d v="2024-02-12T00:00:00"/>
    <d v="2024-02-12T00:00:00"/>
    <m/>
    <m/>
    <m/>
    <m/>
    <m/>
    <n v="43.714285714285715"/>
    <n v="83"/>
    <n v="1.8986928104575163"/>
    <x v="2"/>
    <x v="2"/>
    <n v="166"/>
    <x v="6"/>
    <x v="4"/>
    <n v="2"/>
    <b v="1"/>
    <n v="178"/>
    <n v="61"/>
    <n v="239"/>
    <x v="2"/>
    <x v="1"/>
    <x v="2"/>
    <n v="30"/>
    <n v="3.1"/>
    <x v="0"/>
    <x v="0"/>
    <n v="2964"/>
    <x v="3"/>
    <x v="4"/>
    <x v="3"/>
    <x v="0"/>
  </r>
  <r>
    <n v="5269"/>
    <s v="Jamie"/>
    <d v="2023-06-03T00:00:00"/>
    <x v="352"/>
    <m/>
    <m/>
    <m/>
    <m/>
    <m/>
    <d v="2024-04-12T00:00:00"/>
    <d v="2024-04-12T00:00:00"/>
    <m/>
    <m/>
    <m/>
    <m/>
    <m/>
    <n v="50.571428571428569"/>
    <n v="96"/>
    <n v="1.8983050847457628"/>
    <x v="2"/>
    <x v="2"/>
    <n v="192"/>
    <x v="0"/>
    <x v="4"/>
    <n v="4"/>
    <b v="0"/>
    <n v="123"/>
    <n v="34"/>
    <n v="157"/>
    <x v="0"/>
    <x v="3"/>
    <x v="4"/>
    <n v="73"/>
    <n v="3.8"/>
    <x v="1"/>
    <x v="0"/>
    <n v="4868"/>
    <x v="2"/>
    <x v="2"/>
    <x v="1"/>
    <x v="3"/>
  </r>
  <r>
    <n v="9832"/>
    <s v="Danielle"/>
    <s v="12/21/2022"/>
    <x v="353"/>
    <n v="3"/>
    <n v="6"/>
    <s v="21"/>
    <s v="12"/>
    <s v="2022"/>
    <s v="11/21/2024"/>
    <d v="2024-11-21T00:00:00"/>
    <n v="3"/>
    <n v="6"/>
    <s v="21"/>
    <s v="11"/>
    <s v="2024"/>
    <n v="100.14285714285714"/>
    <n v="190"/>
    <n v="1.8972895863052783"/>
    <x v="1"/>
    <x v="1"/>
    <n v="380"/>
    <x v="4"/>
    <x v="2"/>
    <n v="5"/>
    <b v="1"/>
    <n v="820"/>
    <n v="17"/>
    <n v="837"/>
    <x v="5"/>
    <x v="2"/>
    <x v="2"/>
    <n v="93"/>
    <n v="3"/>
    <x v="0"/>
    <x v="0"/>
    <n v="4565"/>
    <x v="2"/>
    <x v="2"/>
    <x v="3"/>
    <x v="2"/>
  </r>
  <r>
    <n v="7088"/>
    <s v="Amy"/>
    <d v="2024-01-01T00:00:00"/>
    <x v="198"/>
    <m/>
    <m/>
    <m/>
    <m/>
    <m/>
    <s v="11/21/2024"/>
    <d v="2024-11-21T00:00:00"/>
    <n v="3"/>
    <n v="6"/>
    <s v="21"/>
    <s v="11"/>
    <s v="2024"/>
    <n v="46.428571428571431"/>
    <n v="88"/>
    <n v="1.8953846153846152"/>
    <x v="2"/>
    <x v="2"/>
    <n v="176"/>
    <x v="2"/>
    <x v="4"/>
    <n v="5"/>
    <b v="1"/>
    <n v="276"/>
    <n v="138"/>
    <n v="414"/>
    <x v="5"/>
    <x v="2"/>
    <x v="3"/>
    <n v="56"/>
    <n v="4.7"/>
    <x v="0"/>
    <x v="0"/>
    <n v="2891"/>
    <x v="3"/>
    <x v="4"/>
    <x v="2"/>
    <x v="2"/>
  </r>
  <r>
    <n v="5420"/>
    <s v="Lance"/>
    <s v="12/31/2022"/>
    <x v="332"/>
    <n v="3"/>
    <n v="6"/>
    <s v="31"/>
    <s v="12"/>
    <s v="2022"/>
    <d v="2024-01-12T00:00:00"/>
    <d v="2024-01-12T00:00:00"/>
    <m/>
    <m/>
    <m/>
    <m/>
    <m/>
    <n v="53.857142857142854"/>
    <n v="102"/>
    <n v="1.8938992042440319"/>
    <x v="2"/>
    <x v="2"/>
    <n v="204"/>
    <x v="4"/>
    <x v="3"/>
    <n v="6"/>
    <b v="0"/>
    <n v="928"/>
    <n v="30"/>
    <n v="958"/>
    <x v="0"/>
    <x v="0"/>
    <x v="1"/>
    <n v="58"/>
    <n v="4.4000000000000004"/>
    <x v="0"/>
    <x v="0"/>
    <n v="1765"/>
    <x v="1"/>
    <x v="3"/>
    <x v="1"/>
    <x v="2"/>
  </r>
  <r>
    <n v="2490"/>
    <s v="Matthew"/>
    <s v="8/18/2023"/>
    <x v="291"/>
    <n v="2"/>
    <n v="5"/>
    <s v="18"/>
    <s v="8"/>
    <s v="2023"/>
    <s v="11/19/2024"/>
    <d v="2024-11-19T00:00:00"/>
    <n v="3"/>
    <n v="6"/>
    <s v="19"/>
    <s v="11"/>
    <s v="2024"/>
    <n v="65.571428571428569"/>
    <n v="124"/>
    <n v="1.8910675381263617"/>
    <x v="2"/>
    <x v="2"/>
    <n v="248"/>
    <x v="6"/>
    <x v="3"/>
    <n v="1"/>
    <b v="1"/>
    <n v="426"/>
    <n v="21"/>
    <n v="447"/>
    <x v="0"/>
    <x v="1"/>
    <x v="3"/>
    <n v="99"/>
    <n v="4.8"/>
    <x v="0"/>
    <x v="0"/>
    <n v="2409"/>
    <x v="3"/>
    <x v="2"/>
    <x v="1"/>
    <x v="1"/>
  </r>
  <r>
    <n v="3010"/>
    <s v="Amanda"/>
    <d v="2024-03-11T00:00:00"/>
    <x v="323"/>
    <m/>
    <m/>
    <m/>
    <m/>
    <m/>
    <s v="11/24/2024"/>
    <d v="2024-11-24T00:00:00"/>
    <n v="3"/>
    <n v="6"/>
    <s v="24"/>
    <s v="11"/>
    <s v="2024"/>
    <n v="84.142857142857139"/>
    <n v="159"/>
    <n v="1.8896434634974535"/>
    <x v="2"/>
    <x v="2"/>
    <n v="318"/>
    <x v="6"/>
    <x v="0"/>
    <n v="5"/>
    <b v="0"/>
    <n v="925"/>
    <n v="191"/>
    <n v="1116"/>
    <x v="5"/>
    <x v="2"/>
    <x v="1"/>
    <n v="38"/>
    <n v="4.5999999999999996"/>
    <x v="1"/>
    <x v="0"/>
    <n v="167"/>
    <x v="4"/>
    <x v="3"/>
    <x v="0"/>
    <x v="0"/>
  </r>
  <r>
    <n v="4383"/>
    <s v="Tracy"/>
    <d v="2024-08-09T00:00:00"/>
    <x v="319"/>
    <m/>
    <m/>
    <m/>
    <m/>
    <m/>
    <s v="11/30/2024"/>
    <d v="2024-11-30T00:00:00"/>
    <n v="3"/>
    <n v="6"/>
    <s v="30"/>
    <s v="11"/>
    <s v="2024"/>
    <n v="96.285714285714292"/>
    <n v="180.5"/>
    <n v="1.8746290801186942"/>
    <x v="0"/>
    <x v="0"/>
    <n v="361"/>
    <x v="5"/>
    <x v="3"/>
    <n v="5"/>
    <b v="1"/>
    <n v="416"/>
    <n v="143"/>
    <n v="559"/>
    <x v="5"/>
    <x v="0"/>
    <x v="2"/>
    <n v="99"/>
    <n v="3.7"/>
    <x v="0"/>
    <x v="0"/>
    <n v="527"/>
    <x v="4"/>
    <x v="4"/>
    <x v="0"/>
    <x v="3"/>
  </r>
  <r>
    <n v="2836"/>
    <s v="Samantha"/>
    <d v="2024-07-02T00:00:00"/>
    <x v="354"/>
    <m/>
    <m/>
    <m/>
    <m/>
    <m/>
    <s v="12/17/2024"/>
    <d v="2024-12-17T00:00:00"/>
    <n v="3"/>
    <n v="6"/>
    <s v="17"/>
    <s v="12"/>
    <s v="2024"/>
    <n v="95.857142857142861"/>
    <n v="179.5"/>
    <n v="1.8725782414307004"/>
    <x v="1"/>
    <x v="1"/>
    <n v="359"/>
    <x v="3"/>
    <x v="2"/>
    <n v="6"/>
    <b v="0"/>
    <n v="305"/>
    <n v="81"/>
    <n v="386"/>
    <x v="5"/>
    <x v="3"/>
    <x v="5"/>
    <n v="28"/>
    <n v="3.3"/>
    <x v="0"/>
    <x v="0"/>
    <n v="1926"/>
    <x v="1"/>
    <x v="1"/>
    <x v="0"/>
    <x v="3"/>
  </r>
  <r>
    <n v="4171"/>
    <s v="John"/>
    <d v="2024-04-07T00:00:00"/>
    <x v="253"/>
    <m/>
    <m/>
    <m/>
    <m/>
    <m/>
    <s v="12/14/2024"/>
    <d v="2024-12-14T00:00:00"/>
    <n v="3"/>
    <n v="6"/>
    <s v="14"/>
    <s v="12"/>
    <s v="2024"/>
    <n v="78"/>
    <n v="145.5"/>
    <n v="1.8653846153846154"/>
    <x v="2"/>
    <x v="2"/>
    <n v="291"/>
    <x v="6"/>
    <x v="2"/>
    <n v="1"/>
    <b v="1"/>
    <n v="380"/>
    <n v="106"/>
    <n v="486"/>
    <x v="6"/>
    <x v="2"/>
    <x v="3"/>
    <n v="22"/>
    <n v="4.0999999999999996"/>
    <x v="0"/>
    <x v="0"/>
    <n v="2576"/>
    <x v="3"/>
    <x v="4"/>
    <x v="3"/>
    <x v="2"/>
  </r>
  <r>
    <n v="5534"/>
    <s v="Andrea"/>
    <d v="2023-04-03T00:00:00"/>
    <x v="355"/>
    <m/>
    <m/>
    <m/>
    <m/>
    <m/>
    <s v="12/13/2024"/>
    <d v="2024-12-13T00:00:00"/>
    <n v="3"/>
    <n v="6"/>
    <s v="13"/>
    <s v="12"/>
    <s v="2024"/>
    <n v="19.857142857142858"/>
    <n v="37"/>
    <n v="1.8633093525179856"/>
    <x v="1"/>
    <x v="1"/>
    <n v="74"/>
    <x v="4"/>
    <x v="2"/>
    <n v="1"/>
    <b v="0"/>
    <n v="657"/>
    <n v="88"/>
    <n v="745"/>
    <x v="6"/>
    <x v="1"/>
    <x v="1"/>
    <n v="40"/>
    <n v="3.8"/>
    <x v="0"/>
    <x v="0"/>
    <n v="130"/>
    <x v="4"/>
    <x v="2"/>
    <x v="1"/>
    <x v="0"/>
  </r>
  <r>
    <n v="7510"/>
    <s v="Audrey"/>
    <s v="1/15/2023"/>
    <x v="229"/>
    <n v="2"/>
    <n v="5"/>
    <s v="15"/>
    <s v="1"/>
    <s v="2023"/>
    <s v="11/29/2024"/>
    <d v="2024-11-29T00:00:00"/>
    <n v="3"/>
    <n v="6"/>
    <s v="29"/>
    <s v="11"/>
    <s v="2024"/>
    <n v="97.714285714285708"/>
    <n v="181"/>
    <n v="1.8523391812865497"/>
    <x v="1"/>
    <x v="1"/>
    <n v="362"/>
    <x v="1"/>
    <x v="2"/>
    <n v="4"/>
    <b v="1"/>
    <n v="923"/>
    <n v="57"/>
    <n v="980"/>
    <x v="2"/>
    <x v="2"/>
    <x v="5"/>
    <n v="38"/>
    <n v="4.8"/>
    <x v="0"/>
    <x v="0"/>
    <n v="2922"/>
    <x v="3"/>
    <x v="1"/>
    <x v="0"/>
    <x v="0"/>
  </r>
  <r>
    <n v="8756"/>
    <s v="Jessica"/>
    <s v="12/22/2023"/>
    <x v="110"/>
    <n v="3"/>
    <n v="6"/>
    <s v="22"/>
    <s v="12"/>
    <s v="2023"/>
    <d v="2024-09-12T00:00:00"/>
    <d v="2024-09-12T00:00:00"/>
    <m/>
    <m/>
    <m/>
    <m/>
    <m/>
    <n v="37.857142857142854"/>
    <n v="69"/>
    <n v="1.8226415094339623"/>
    <x v="1"/>
    <x v="1"/>
    <n v="138"/>
    <x v="4"/>
    <x v="1"/>
    <n v="2"/>
    <b v="1"/>
    <n v="811"/>
    <n v="37"/>
    <n v="848"/>
    <x v="5"/>
    <x v="1"/>
    <x v="1"/>
    <n v="36"/>
    <n v="3.6"/>
    <x v="0"/>
    <x v="0"/>
    <n v="77"/>
    <x v="4"/>
    <x v="0"/>
    <x v="2"/>
    <x v="3"/>
  </r>
  <r>
    <n v="9499"/>
    <s v="Kevin"/>
    <s v="4/17/2023"/>
    <x v="265"/>
    <n v="2"/>
    <n v="5"/>
    <s v="17"/>
    <s v="4"/>
    <s v="2023"/>
    <s v="12/14/2024"/>
    <d v="2024-12-14T00:00:00"/>
    <n v="3"/>
    <n v="6"/>
    <s v="14"/>
    <s v="12"/>
    <s v="2024"/>
    <n v="86.714285714285708"/>
    <n v="158"/>
    <n v="1.8220757825370677"/>
    <x v="2"/>
    <x v="2"/>
    <n v="316"/>
    <x v="5"/>
    <x v="0"/>
    <n v="3"/>
    <b v="0"/>
    <n v="793"/>
    <n v="141"/>
    <n v="934"/>
    <x v="3"/>
    <x v="2"/>
    <x v="5"/>
    <n v="28"/>
    <n v="3.4"/>
    <x v="0"/>
    <x v="0"/>
    <n v="2821"/>
    <x v="3"/>
    <x v="3"/>
    <x v="2"/>
    <x v="1"/>
  </r>
  <r>
    <n v="2847"/>
    <s v="Charles"/>
    <s v="9/23/2023"/>
    <x v="99"/>
    <n v="2"/>
    <n v="5"/>
    <s v="23"/>
    <s v="9"/>
    <s v="2023"/>
    <s v="11/27/2024"/>
    <d v="2024-11-27T00:00:00"/>
    <n v="3"/>
    <n v="6"/>
    <s v="27"/>
    <s v="11"/>
    <s v="2024"/>
    <n v="61.571428571428569"/>
    <n v="111"/>
    <n v="1.802784222737819"/>
    <x v="0"/>
    <x v="0"/>
    <n v="222"/>
    <x v="2"/>
    <x v="0"/>
    <n v="3"/>
    <b v="0"/>
    <n v="785"/>
    <n v="147"/>
    <n v="932"/>
    <x v="2"/>
    <x v="0"/>
    <x v="1"/>
    <n v="21"/>
    <n v="4.8"/>
    <x v="1"/>
    <x v="0"/>
    <n v="4291"/>
    <x v="2"/>
    <x v="3"/>
    <x v="3"/>
    <x v="3"/>
  </r>
  <r>
    <n v="5054"/>
    <s v="Robert"/>
    <d v="2023-11-01T00:00:00"/>
    <x v="206"/>
    <m/>
    <m/>
    <m/>
    <m/>
    <m/>
    <s v="11/30/2024"/>
    <d v="2024-11-30T00:00:00"/>
    <n v="3"/>
    <n v="6"/>
    <s v="30"/>
    <s v="11"/>
    <s v="2024"/>
    <n v="56.428571428571431"/>
    <n v="101.5"/>
    <n v="1.7987341772151899"/>
    <x v="2"/>
    <x v="2"/>
    <n v="203"/>
    <x v="2"/>
    <x v="4"/>
    <n v="2"/>
    <b v="0"/>
    <n v="903"/>
    <n v="19"/>
    <n v="922"/>
    <x v="6"/>
    <x v="0"/>
    <x v="0"/>
    <n v="76"/>
    <n v="4.5999999999999996"/>
    <x v="0"/>
    <x v="0"/>
    <n v="1254"/>
    <x v="1"/>
    <x v="2"/>
    <x v="4"/>
    <x v="2"/>
  </r>
  <r>
    <n v="4553"/>
    <s v="Janet"/>
    <s v="6/15/2023"/>
    <x v="356"/>
    <n v="2"/>
    <n v="5"/>
    <s v="15"/>
    <s v="6"/>
    <s v="2023"/>
    <s v="11/27/2024"/>
    <d v="2024-11-27T00:00:00"/>
    <n v="3"/>
    <n v="6"/>
    <s v="27"/>
    <s v="11"/>
    <s v="2024"/>
    <n v="75.857142857142861"/>
    <n v="136"/>
    <n v="1.7928436911487757"/>
    <x v="1"/>
    <x v="1"/>
    <n v="272"/>
    <x v="2"/>
    <x v="0"/>
    <n v="6"/>
    <b v="0"/>
    <n v="356"/>
    <n v="126"/>
    <n v="482"/>
    <x v="0"/>
    <x v="1"/>
    <x v="1"/>
    <n v="40"/>
    <n v="4.3"/>
    <x v="1"/>
    <x v="0"/>
    <n v="749"/>
    <x v="4"/>
    <x v="4"/>
    <x v="2"/>
    <x v="3"/>
  </r>
  <r>
    <n v="9822"/>
    <s v="Justin"/>
    <s v="6/23/2023"/>
    <x v="357"/>
    <n v="2"/>
    <n v="5"/>
    <s v="23"/>
    <s v="6"/>
    <s v="2023"/>
    <s v="12/13/2024"/>
    <d v="2024-12-13T00:00:00"/>
    <n v="3"/>
    <n v="6"/>
    <s v="13"/>
    <s v="12"/>
    <s v="2024"/>
    <n v="77"/>
    <n v="138"/>
    <n v="1.7922077922077921"/>
    <x v="1"/>
    <x v="1"/>
    <n v="276"/>
    <x v="0"/>
    <x v="3"/>
    <n v="1"/>
    <b v="1"/>
    <n v="348"/>
    <n v="13"/>
    <n v="361"/>
    <x v="0"/>
    <x v="3"/>
    <x v="5"/>
    <n v="34"/>
    <n v="4.7"/>
    <x v="0"/>
    <x v="0"/>
    <n v="3178"/>
    <x v="0"/>
    <x v="3"/>
    <x v="4"/>
    <x v="1"/>
  </r>
  <r>
    <n v="3261"/>
    <s v="David"/>
    <s v="12/31/2022"/>
    <x v="332"/>
    <n v="3"/>
    <n v="6"/>
    <s v="31"/>
    <s v="12"/>
    <s v="2022"/>
    <s v="12/13/2024"/>
    <d v="2024-12-13T00:00:00"/>
    <n v="3"/>
    <n v="6"/>
    <s v="13"/>
    <s v="12"/>
    <s v="2024"/>
    <n v="101.85714285714286"/>
    <n v="182.5"/>
    <n v="1.7917251051893408"/>
    <x v="2"/>
    <x v="2"/>
    <n v="365"/>
    <x v="6"/>
    <x v="0"/>
    <n v="5"/>
    <b v="1"/>
    <n v="582"/>
    <n v="162"/>
    <n v="744"/>
    <x v="5"/>
    <x v="3"/>
    <x v="0"/>
    <n v="8"/>
    <n v="3.3"/>
    <x v="0"/>
    <x v="0"/>
    <n v="995"/>
    <x v="4"/>
    <x v="0"/>
    <x v="0"/>
    <x v="2"/>
  </r>
  <r>
    <n v="7539"/>
    <s v="Kara"/>
    <d v="2023-01-09T00:00:00"/>
    <x v="358"/>
    <m/>
    <m/>
    <m/>
    <m/>
    <m/>
    <d v="2024-08-12T00:00:00"/>
    <d v="2024-08-12T00:00:00"/>
    <m/>
    <m/>
    <m/>
    <m/>
    <m/>
    <n v="83"/>
    <n v="148.5"/>
    <n v="1.7891566265060241"/>
    <x v="1"/>
    <x v="1"/>
    <n v="297"/>
    <x v="3"/>
    <x v="0"/>
    <n v="6"/>
    <b v="1"/>
    <n v="959"/>
    <n v="71"/>
    <n v="1030"/>
    <x v="1"/>
    <x v="3"/>
    <x v="2"/>
    <n v="82"/>
    <n v="3.3"/>
    <x v="1"/>
    <x v="0"/>
    <n v="2562"/>
    <x v="3"/>
    <x v="1"/>
    <x v="1"/>
    <x v="1"/>
  </r>
  <r>
    <n v="1075"/>
    <s v="Dawn"/>
    <d v="2023-05-05T00:00:00"/>
    <x v="340"/>
    <m/>
    <m/>
    <m/>
    <m/>
    <m/>
    <s v="11/28/2024"/>
    <d v="2024-11-28T00:00:00"/>
    <n v="3"/>
    <n v="6"/>
    <s v="28"/>
    <s v="11"/>
    <s v="2024"/>
    <n v="83.142857142857139"/>
    <n v="148"/>
    <n v="1.7800687285223369"/>
    <x v="1"/>
    <x v="1"/>
    <n v="296"/>
    <x v="1"/>
    <x v="1"/>
    <n v="2"/>
    <b v="1"/>
    <n v="411"/>
    <n v="96"/>
    <n v="507"/>
    <x v="3"/>
    <x v="3"/>
    <x v="4"/>
    <n v="1"/>
    <n v="3.1"/>
    <x v="0"/>
    <x v="0"/>
    <n v="2508"/>
    <x v="3"/>
    <x v="3"/>
    <x v="1"/>
    <x v="3"/>
  </r>
  <r>
    <n v="4302"/>
    <s v="Lori"/>
    <s v="2/16/2023"/>
    <x v="359"/>
    <n v="2"/>
    <n v="5"/>
    <s v="16"/>
    <s v="2"/>
    <s v="2023"/>
    <d v="2024-10-12T00:00:00"/>
    <d v="2024-10-12T00:00:00"/>
    <m/>
    <m/>
    <m/>
    <m/>
    <m/>
    <n v="86.285714285714292"/>
    <n v="153.5"/>
    <n v="1.7789735099337747"/>
    <x v="2"/>
    <x v="2"/>
    <n v="307"/>
    <x v="3"/>
    <x v="1"/>
    <n v="1"/>
    <b v="0"/>
    <n v="919"/>
    <n v="175"/>
    <n v="1094"/>
    <x v="0"/>
    <x v="1"/>
    <x v="4"/>
    <n v="22"/>
    <n v="4"/>
    <x v="1"/>
    <x v="0"/>
    <n v="2728"/>
    <x v="3"/>
    <x v="1"/>
    <x v="4"/>
    <x v="0"/>
  </r>
  <r>
    <n v="2220"/>
    <s v="Felicia"/>
    <s v="10/21/2023"/>
    <x v="184"/>
    <n v="3"/>
    <n v="6"/>
    <s v="21"/>
    <s v="10"/>
    <s v="2023"/>
    <s v="11/28/2024"/>
    <d v="2024-11-28T00:00:00"/>
    <n v="3"/>
    <n v="6"/>
    <s v="28"/>
    <s v="11"/>
    <s v="2024"/>
    <n v="57.714285714285715"/>
    <n v="102.5"/>
    <n v="1.7759900990099009"/>
    <x v="0"/>
    <x v="0"/>
    <n v="205"/>
    <x v="0"/>
    <x v="1"/>
    <n v="1"/>
    <b v="1"/>
    <n v="792"/>
    <n v="103"/>
    <n v="895"/>
    <x v="1"/>
    <x v="2"/>
    <x v="1"/>
    <n v="24"/>
    <n v="3.9"/>
    <x v="1"/>
    <x v="0"/>
    <n v="2695"/>
    <x v="3"/>
    <x v="3"/>
    <x v="2"/>
    <x v="2"/>
  </r>
  <r>
    <n v="4597"/>
    <s v="Sarah"/>
    <d v="2024-10-08T00:00:00"/>
    <x v="182"/>
    <m/>
    <m/>
    <m/>
    <m/>
    <m/>
    <s v="12/13/2024"/>
    <d v="2024-12-13T00:00:00"/>
    <n v="3"/>
    <n v="6"/>
    <s v="13"/>
    <s v="12"/>
    <s v="2024"/>
    <n v="51.571428571428569"/>
    <n v="91.5"/>
    <n v="1.7742382271468145"/>
    <x v="1"/>
    <x v="1"/>
    <n v="183"/>
    <x v="2"/>
    <x v="3"/>
    <n v="5"/>
    <b v="0"/>
    <n v="833"/>
    <n v="154"/>
    <n v="987"/>
    <x v="2"/>
    <x v="2"/>
    <x v="5"/>
    <n v="46"/>
    <n v="3.9"/>
    <x v="0"/>
    <x v="0"/>
    <n v="3113"/>
    <x v="0"/>
    <x v="3"/>
    <x v="3"/>
    <x v="2"/>
  </r>
  <r>
    <n v="7616"/>
    <s v="Amanda"/>
    <d v="2023-10-06T00:00:00"/>
    <x v="360"/>
    <m/>
    <m/>
    <m/>
    <m/>
    <m/>
    <d v="2024-11-12T00:00:00"/>
    <d v="2024-11-12T00:00:00"/>
    <m/>
    <m/>
    <m/>
    <m/>
    <m/>
    <n v="57.571428571428569"/>
    <n v="102"/>
    <n v="1.7717121588089331"/>
    <x v="0"/>
    <x v="0"/>
    <n v="204"/>
    <x v="3"/>
    <x v="1"/>
    <n v="5"/>
    <b v="0"/>
    <n v="597"/>
    <n v="118"/>
    <n v="715"/>
    <x v="1"/>
    <x v="1"/>
    <x v="4"/>
    <n v="60"/>
    <n v="3.1"/>
    <x v="1"/>
    <x v="0"/>
    <n v="4575"/>
    <x v="2"/>
    <x v="0"/>
    <x v="4"/>
    <x v="3"/>
  </r>
  <r>
    <n v="2739"/>
    <s v="Margaret"/>
    <s v="4/24/2023"/>
    <x v="352"/>
    <n v="2"/>
    <n v="5"/>
    <s v="24"/>
    <s v="4"/>
    <s v="2023"/>
    <s v="11/20/2024"/>
    <d v="2024-11-20T00:00:00"/>
    <n v="3"/>
    <n v="6"/>
    <s v="20"/>
    <s v="11"/>
    <s v="2024"/>
    <n v="82.285714285714292"/>
    <n v="142.5"/>
    <n v="1.7317708333333333"/>
    <x v="0"/>
    <x v="0"/>
    <n v="285"/>
    <x v="2"/>
    <x v="0"/>
    <n v="3"/>
    <b v="0"/>
    <n v="706"/>
    <n v="22"/>
    <n v="728"/>
    <x v="4"/>
    <x v="2"/>
    <x v="1"/>
    <n v="4"/>
    <n v="3.4"/>
    <x v="1"/>
    <x v="0"/>
    <n v="368"/>
    <x v="4"/>
    <x v="4"/>
    <x v="1"/>
    <x v="3"/>
  </r>
  <r>
    <n v="9034"/>
    <s v="William"/>
    <s v="9/20/2023"/>
    <x v="361"/>
    <n v="2"/>
    <n v="5"/>
    <s v="20"/>
    <s v="9"/>
    <s v="2023"/>
    <s v="12/18/2024"/>
    <d v="2024-12-18T00:00:00"/>
    <n v="3"/>
    <n v="6"/>
    <s v="18"/>
    <s v="12"/>
    <s v="2024"/>
    <n v="65"/>
    <n v="112"/>
    <n v="1.7230769230769232"/>
    <x v="0"/>
    <x v="0"/>
    <n v="224"/>
    <x v="0"/>
    <x v="0"/>
    <n v="5"/>
    <b v="1"/>
    <n v="827"/>
    <n v="138"/>
    <n v="965"/>
    <x v="6"/>
    <x v="1"/>
    <x v="1"/>
    <n v="11"/>
    <n v="4.5"/>
    <x v="1"/>
    <x v="0"/>
    <n v="4673"/>
    <x v="2"/>
    <x v="2"/>
    <x v="1"/>
    <x v="0"/>
  </r>
  <r>
    <n v="6601"/>
    <s v="Larry"/>
    <s v="5/23/2023"/>
    <x v="271"/>
    <n v="2"/>
    <n v="5"/>
    <s v="23"/>
    <s v="5"/>
    <s v="2023"/>
    <s v="12/18/2024"/>
    <d v="2024-12-18T00:00:00"/>
    <n v="3"/>
    <n v="6"/>
    <s v="18"/>
    <s v="12"/>
    <s v="2024"/>
    <n v="82.142857142857139"/>
    <n v="141.5"/>
    <n v="1.722608695652174"/>
    <x v="1"/>
    <x v="1"/>
    <n v="283"/>
    <x v="5"/>
    <x v="0"/>
    <n v="5"/>
    <b v="1"/>
    <n v="407"/>
    <n v="15"/>
    <n v="422"/>
    <x v="2"/>
    <x v="1"/>
    <x v="2"/>
    <n v="26"/>
    <n v="3.1"/>
    <x v="1"/>
    <x v="0"/>
    <n v="906"/>
    <x v="4"/>
    <x v="3"/>
    <x v="0"/>
    <x v="2"/>
  </r>
  <r>
    <n v="3984"/>
    <s v="Daniel"/>
    <s v="3/21/2023"/>
    <x v="362"/>
    <n v="2"/>
    <n v="5"/>
    <s v="21"/>
    <s v="3"/>
    <s v="2023"/>
    <d v="2024-01-12T00:00:00"/>
    <d v="2024-01-12T00:00:00"/>
    <m/>
    <m/>
    <m/>
    <m/>
    <m/>
    <n v="42.428571428571431"/>
    <n v="73"/>
    <n v="1.7205387205387204"/>
    <x v="0"/>
    <x v="0"/>
    <n v="146"/>
    <x v="0"/>
    <x v="3"/>
    <n v="6"/>
    <b v="0"/>
    <n v="646"/>
    <n v="139"/>
    <n v="785"/>
    <x v="1"/>
    <x v="2"/>
    <x v="5"/>
    <n v="27"/>
    <n v="3.7"/>
    <x v="1"/>
    <x v="0"/>
    <n v="4400"/>
    <x v="2"/>
    <x v="4"/>
    <x v="0"/>
    <x v="2"/>
  </r>
  <r>
    <n v="4328"/>
    <s v="Amy"/>
    <s v="5/18/2023"/>
    <x v="262"/>
    <n v="2"/>
    <n v="5"/>
    <s v="18"/>
    <s v="5"/>
    <s v="2023"/>
    <s v="11/24/2024"/>
    <d v="2024-11-24T00:00:00"/>
    <n v="3"/>
    <n v="6"/>
    <s v="24"/>
    <s v="11"/>
    <s v="2024"/>
    <n v="79.428571428571431"/>
    <n v="136.5"/>
    <n v="1.718525179856115"/>
    <x v="2"/>
    <x v="2"/>
    <n v="273"/>
    <x v="5"/>
    <x v="1"/>
    <n v="4"/>
    <b v="1"/>
    <n v="253"/>
    <n v="70"/>
    <n v="323"/>
    <x v="1"/>
    <x v="2"/>
    <x v="4"/>
    <n v="42"/>
    <n v="4.9000000000000004"/>
    <x v="0"/>
    <x v="0"/>
    <n v="837"/>
    <x v="4"/>
    <x v="2"/>
    <x v="1"/>
    <x v="0"/>
  </r>
  <r>
    <n v="6285"/>
    <s v="Chloe"/>
    <s v="7/31/2023"/>
    <x v="363"/>
    <n v="2"/>
    <n v="5"/>
    <s v="31"/>
    <s v="7"/>
    <s v="2023"/>
    <s v="11/30/2024"/>
    <d v="2024-11-30T00:00:00"/>
    <n v="3"/>
    <n v="6"/>
    <s v="30"/>
    <s v="11"/>
    <s v="2024"/>
    <n v="69.714285714285708"/>
    <n v="119"/>
    <n v="1.7069672131147542"/>
    <x v="2"/>
    <x v="2"/>
    <n v="238"/>
    <x v="2"/>
    <x v="1"/>
    <n v="6"/>
    <b v="1"/>
    <n v="831"/>
    <n v="101"/>
    <n v="932"/>
    <x v="3"/>
    <x v="2"/>
    <x v="5"/>
    <n v="94"/>
    <n v="4.4000000000000004"/>
    <x v="1"/>
    <x v="0"/>
    <n v="48"/>
    <x v="4"/>
    <x v="4"/>
    <x v="0"/>
    <x v="2"/>
  </r>
  <r>
    <n v="8805"/>
    <s v="Maurice"/>
    <d v="2024-06-07T00:00:00"/>
    <x v="102"/>
    <m/>
    <m/>
    <m/>
    <m/>
    <m/>
    <d v="2024-06-12T00:00:00"/>
    <d v="2024-09-30T00:00:00"/>
    <m/>
    <m/>
    <m/>
    <m/>
    <m/>
    <n v="15.714285714285714"/>
    <n v="26.5"/>
    <n v="1.6863636363636365"/>
    <x v="0"/>
    <x v="0"/>
    <n v="53"/>
    <x v="1"/>
    <x v="3"/>
    <n v="2"/>
    <b v="1"/>
    <n v="720"/>
    <n v="37"/>
    <n v="757"/>
    <x v="5"/>
    <x v="2"/>
    <x v="3"/>
    <n v="8"/>
    <n v="4"/>
    <x v="1"/>
    <x v="0"/>
    <n v="2727"/>
    <x v="3"/>
    <x v="0"/>
    <x v="4"/>
    <x v="0"/>
  </r>
  <r>
    <n v="4985"/>
    <s v="Michael"/>
    <d v="2023-11-08T00:00:00"/>
    <x v="38"/>
    <m/>
    <m/>
    <m/>
    <m/>
    <m/>
    <d v="2024-01-12T00:00:00"/>
    <d v="2024-09-13T00:00:00"/>
    <m/>
    <m/>
    <m/>
    <m/>
    <m/>
    <n v="35"/>
    <n v="59"/>
    <n v="1.6857142857142857"/>
    <x v="1"/>
    <x v="1"/>
    <n v="118"/>
    <x v="6"/>
    <x v="4"/>
    <n v="4"/>
    <b v="0"/>
    <n v="522"/>
    <n v="160"/>
    <n v="682"/>
    <x v="4"/>
    <x v="3"/>
    <x v="1"/>
    <n v="94"/>
    <n v="4.0999999999999996"/>
    <x v="1"/>
    <x v="0"/>
    <n v="1756"/>
    <x v="1"/>
    <x v="2"/>
    <x v="1"/>
    <x v="1"/>
  </r>
  <r>
    <n v="2319"/>
    <s v="Natalie"/>
    <d v="2023-01-06T00:00:00"/>
    <x v="364"/>
    <m/>
    <m/>
    <m/>
    <m/>
    <m/>
    <s v="11/20/2024"/>
    <d v="2024-11-20T00:00:00"/>
    <n v="3"/>
    <n v="6"/>
    <s v="20"/>
    <s v="11"/>
    <s v="2024"/>
    <n v="87.571428571428569"/>
    <n v="147.5"/>
    <n v="1.6843393148450245"/>
    <x v="0"/>
    <x v="0"/>
    <n v="295"/>
    <x v="4"/>
    <x v="4"/>
    <n v="4"/>
    <b v="0"/>
    <n v="767"/>
    <n v="190"/>
    <n v="957"/>
    <x v="2"/>
    <x v="0"/>
    <x v="3"/>
    <n v="7"/>
    <n v="4.0999999999999996"/>
    <x v="0"/>
    <x v="0"/>
    <n v="2559"/>
    <x v="3"/>
    <x v="2"/>
    <x v="1"/>
    <x v="3"/>
  </r>
  <r>
    <n v="5376"/>
    <s v="John"/>
    <d v="2023-07-04T00:00:00"/>
    <x v="104"/>
    <m/>
    <m/>
    <m/>
    <m/>
    <m/>
    <s v="11/26/2024"/>
    <d v="2024-11-26T00:00:00"/>
    <n v="3"/>
    <n v="6"/>
    <s v="26"/>
    <s v="11"/>
    <s v="2024"/>
    <n v="26.428571428571427"/>
    <n v="44.5"/>
    <n v="1.6837837837837839"/>
    <x v="1"/>
    <x v="1"/>
    <n v="89"/>
    <x v="1"/>
    <x v="2"/>
    <n v="4"/>
    <b v="1"/>
    <n v="174"/>
    <n v="178"/>
    <n v="352"/>
    <x v="1"/>
    <x v="2"/>
    <x v="2"/>
    <n v="7"/>
    <n v="3.7"/>
    <x v="0"/>
    <x v="0"/>
    <n v="28"/>
    <x v="4"/>
    <x v="2"/>
    <x v="4"/>
    <x v="3"/>
  </r>
  <r>
    <n v="5679"/>
    <s v="Karen"/>
    <s v="10/31/2023"/>
    <x v="197"/>
    <n v="3"/>
    <n v="6"/>
    <s v="31"/>
    <s v="10"/>
    <s v="2023"/>
    <d v="2024-06-12T00:00:00"/>
    <d v="2024-06-12T00:00:00"/>
    <m/>
    <m/>
    <m/>
    <m/>
    <m/>
    <n v="32.142857142857146"/>
    <n v="54"/>
    <n v="1.68"/>
    <x v="0"/>
    <x v="0"/>
    <n v="108"/>
    <x v="5"/>
    <x v="3"/>
    <n v="2"/>
    <b v="0"/>
    <n v="694"/>
    <n v="199"/>
    <n v="893"/>
    <x v="4"/>
    <x v="3"/>
    <x v="1"/>
    <n v="81"/>
    <n v="5"/>
    <x v="0"/>
    <x v="0"/>
    <n v="851"/>
    <x v="4"/>
    <x v="2"/>
    <x v="0"/>
    <x v="3"/>
  </r>
  <r>
    <n v="8406"/>
    <s v="Jeremiah"/>
    <s v="11/19/2023"/>
    <x v="237"/>
    <n v="3"/>
    <n v="6"/>
    <s v="19"/>
    <s v="11"/>
    <s v="2023"/>
    <s v="12/14/2024"/>
    <d v="2024-12-14T00:00:00"/>
    <n v="3"/>
    <n v="6"/>
    <s v="14"/>
    <s v="12"/>
    <s v="2024"/>
    <n v="55.857142857142854"/>
    <n v="93.5"/>
    <n v="1.673913043478261"/>
    <x v="2"/>
    <x v="2"/>
    <n v="187"/>
    <x v="5"/>
    <x v="4"/>
    <n v="5"/>
    <b v="1"/>
    <n v="491"/>
    <n v="197"/>
    <n v="688"/>
    <x v="4"/>
    <x v="2"/>
    <x v="2"/>
    <n v="54"/>
    <n v="3.3"/>
    <x v="1"/>
    <x v="0"/>
    <n v="4380"/>
    <x v="2"/>
    <x v="2"/>
    <x v="4"/>
    <x v="1"/>
  </r>
  <r>
    <n v="1228"/>
    <s v="Cassandra"/>
    <s v="3/29/2023"/>
    <x v="365"/>
    <n v="2"/>
    <n v="5"/>
    <s v="29"/>
    <s v="3"/>
    <s v="2023"/>
    <s v="12/14/2024"/>
    <d v="2024-12-14T00:00:00"/>
    <n v="3"/>
    <n v="6"/>
    <s v="14"/>
    <s v="12"/>
    <s v="2024"/>
    <n v="89.428571428571431"/>
    <n v="149.5"/>
    <n v="1.6717252396166133"/>
    <x v="1"/>
    <x v="1"/>
    <n v="299"/>
    <x v="3"/>
    <x v="1"/>
    <n v="1"/>
    <b v="0"/>
    <n v="488"/>
    <n v="135"/>
    <n v="623"/>
    <x v="1"/>
    <x v="1"/>
    <x v="5"/>
    <n v="100"/>
    <n v="4.8"/>
    <x v="0"/>
    <x v="0"/>
    <n v="2385"/>
    <x v="3"/>
    <x v="3"/>
    <x v="1"/>
    <x v="0"/>
  </r>
  <r>
    <n v="2457"/>
    <s v="David"/>
    <s v="10/21/2023"/>
    <x v="184"/>
    <n v="3"/>
    <n v="6"/>
    <s v="21"/>
    <s v="10"/>
    <s v="2023"/>
    <s v="11/26/2024"/>
    <d v="2024-11-26T00:00:00"/>
    <n v="3"/>
    <n v="6"/>
    <s v="26"/>
    <s v="11"/>
    <s v="2024"/>
    <n v="57.428571428571431"/>
    <n v="96"/>
    <n v="1.6716417910447761"/>
    <x v="1"/>
    <x v="1"/>
    <n v="192"/>
    <x v="0"/>
    <x v="0"/>
    <n v="1"/>
    <b v="0"/>
    <n v="786"/>
    <n v="140"/>
    <n v="926"/>
    <x v="6"/>
    <x v="1"/>
    <x v="2"/>
    <n v="95"/>
    <n v="3.4"/>
    <x v="0"/>
    <x v="0"/>
    <n v="2925"/>
    <x v="3"/>
    <x v="4"/>
    <x v="4"/>
    <x v="0"/>
  </r>
  <r>
    <n v="1373"/>
    <s v="Elizabeth"/>
    <s v="3/13/2023"/>
    <x v="314"/>
    <n v="2"/>
    <n v="5"/>
    <s v="13"/>
    <s v="3"/>
    <s v="2023"/>
    <d v="2024-12-12T00:00:00"/>
    <d v="2024-12-12T00:00:00"/>
    <m/>
    <m/>
    <m/>
    <m/>
    <m/>
    <n v="91.428571428571431"/>
    <n v="150.5"/>
    <n v="1.6460937499999999"/>
    <x v="1"/>
    <x v="1"/>
    <n v="301"/>
    <x v="5"/>
    <x v="2"/>
    <n v="5"/>
    <b v="0"/>
    <n v="89"/>
    <n v="55"/>
    <n v="144"/>
    <x v="3"/>
    <x v="0"/>
    <x v="2"/>
    <n v="54"/>
    <n v="4.2"/>
    <x v="1"/>
    <x v="0"/>
    <n v="756"/>
    <x v="4"/>
    <x v="0"/>
    <x v="0"/>
    <x v="0"/>
  </r>
  <r>
    <n v="8628"/>
    <s v="Lori"/>
    <s v="12/26/2022"/>
    <x v="366"/>
    <n v="3"/>
    <n v="6"/>
    <s v="26"/>
    <s v="12"/>
    <s v="2022"/>
    <s v="11/29/2024"/>
    <d v="2024-11-29T00:00:00"/>
    <n v="3"/>
    <n v="6"/>
    <s v="29"/>
    <s v="11"/>
    <s v="2024"/>
    <n v="100.57142857142857"/>
    <n v="165.5"/>
    <n v="1.6455965909090911"/>
    <x v="2"/>
    <x v="2"/>
    <n v="331"/>
    <x v="3"/>
    <x v="3"/>
    <n v="2"/>
    <b v="1"/>
    <n v="133"/>
    <n v="143"/>
    <n v="276"/>
    <x v="4"/>
    <x v="2"/>
    <x v="3"/>
    <n v="35"/>
    <n v="4.5999999999999996"/>
    <x v="1"/>
    <x v="0"/>
    <n v="484"/>
    <x v="4"/>
    <x v="4"/>
    <x v="1"/>
    <x v="0"/>
  </r>
  <r>
    <n v="4702"/>
    <s v="Christina"/>
    <s v="3/31/2024"/>
    <x v="345"/>
    <n v="2"/>
    <n v="5"/>
    <s v="31"/>
    <s v="3"/>
    <s v="2024"/>
    <d v="2024-11-12T00:00:00"/>
    <d v="2024-11-12T00:00:00"/>
    <m/>
    <m/>
    <m/>
    <m/>
    <m/>
    <n v="32.285714285714285"/>
    <n v="53"/>
    <n v="1.6415929203539823"/>
    <x v="1"/>
    <x v="1"/>
    <n v="106"/>
    <x v="3"/>
    <x v="3"/>
    <n v="6"/>
    <b v="1"/>
    <n v="858"/>
    <n v="12"/>
    <n v="870"/>
    <x v="5"/>
    <x v="1"/>
    <x v="1"/>
    <n v="25"/>
    <n v="3.4"/>
    <x v="1"/>
    <x v="0"/>
    <n v="1674"/>
    <x v="1"/>
    <x v="0"/>
    <x v="3"/>
    <x v="2"/>
  </r>
  <r>
    <n v="5857"/>
    <s v="Jennifer"/>
    <d v="2024-05-12T00:00:00"/>
    <x v="312"/>
    <m/>
    <m/>
    <m/>
    <m/>
    <m/>
    <s v="12/15/2024"/>
    <d v="2024-12-15T00:00:00"/>
    <n v="3"/>
    <n v="6"/>
    <s v="15"/>
    <s v="12"/>
    <s v="2024"/>
    <n v="80.571428571428569"/>
    <n v="131.5"/>
    <n v="1.6320921985815604"/>
    <x v="0"/>
    <x v="0"/>
    <n v="263"/>
    <x v="3"/>
    <x v="4"/>
    <n v="5"/>
    <b v="0"/>
    <n v="95"/>
    <n v="149"/>
    <n v="244"/>
    <x v="1"/>
    <x v="0"/>
    <x v="2"/>
    <n v="17"/>
    <n v="4"/>
    <x v="1"/>
    <x v="0"/>
    <n v="2086"/>
    <x v="3"/>
    <x v="3"/>
    <x v="2"/>
    <x v="0"/>
  </r>
  <r>
    <n v="6231"/>
    <s v="Nicole"/>
    <s v="1/24/2023"/>
    <x v="335"/>
    <n v="2"/>
    <n v="5"/>
    <s v="24"/>
    <s v="1"/>
    <s v="2023"/>
    <d v="2024-07-12T00:00:00"/>
    <d v="2024-07-12T00:00:00"/>
    <m/>
    <m/>
    <m/>
    <m/>
    <m/>
    <n v="76.428571428571431"/>
    <n v="124"/>
    <n v="1.622429906542056"/>
    <x v="0"/>
    <x v="0"/>
    <n v="248"/>
    <x v="3"/>
    <x v="0"/>
    <n v="6"/>
    <b v="0"/>
    <n v="181"/>
    <n v="13"/>
    <n v="194"/>
    <x v="2"/>
    <x v="0"/>
    <x v="3"/>
    <n v="43"/>
    <n v="4.9000000000000004"/>
    <x v="1"/>
    <x v="0"/>
    <n v="136"/>
    <x v="4"/>
    <x v="3"/>
    <x v="0"/>
    <x v="1"/>
  </r>
  <r>
    <n v="6741"/>
    <s v="Jacob"/>
    <s v="10/28/2023"/>
    <x v="204"/>
    <n v="3"/>
    <n v="6"/>
    <s v="28"/>
    <s v="10"/>
    <s v="2023"/>
    <s v="11/20/2024"/>
    <d v="2024-11-20T00:00:00"/>
    <n v="3"/>
    <n v="6"/>
    <s v="20"/>
    <s v="11"/>
    <s v="2024"/>
    <n v="55.571428571428569"/>
    <n v="90"/>
    <n v="1.6195372750642674"/>
    <x v="1"/>
    <x v="1"/>
    <n v="180"/>
    <x v="6"/>
    <x v="4"/>
    <n v="2"/>
    <b v="1"/>
    <n v="647"/>
    <n v="2"/>
    <n v="649"/>
    <x v="6"/>
    <x v="3"/>
    <x v="2"/>
    <n v="9"/>
    <n v="3.5"/>
    <x v="0"/>
    <x v="0"/>
    <n v="2989"/>
    <x v="3"/>
    <x v="2"/>
    <x v="2"/>
    <x v="3"/>
  </r>
  <r>
    <n v="7696"/>
    <s v="John"/>
    <d v="2023-07-11T00:00:00"/>
    <x v="325"/>
    <m/>
    <m/>
    <m/>
    <m/>
    <m/>
    <s v="11/30/2024"/>
    <d v="2024-11-30T00:00:00"/>
    <n v="3"/>
    <n v="6"/>
    <s v="30"/>
    <s v="11"/>
    <s v="2024"/>
    <n v="72.571428571428569"/>
    <n v="117.5"/>
    <n v="1.6190944881889764"/>
    <x v="0"/>
    <x v="0"/>
    <n v="235"/>
    <x v="5"/>
    <x v="2"/>
    <n v="5"/>
    <b v="0"/>
    <n v="709"/>
    <n v="151"/>
    <n v="860"/>
    <x v="4"/>
    <x v="1"/>
    <x v="5"/>
    <n v="72"/>
    <n v="3.7"/>
    <x v="0"/>
    <x v="0"/>
    <n v="2163"/>
    <x v="3"/>
    <x v="0"/>
    <x v="4"/>
    <x v="3"/>
  </r>
  <r>
    <n v="6236"/>
    <s v="Benjamin"/>
    <s v="2/26/2023"/>
    <x v="367"/>
    <n v="2"/>
    <n v="5"/>
    <s v="26"/>
    <s v="2"/>
    <s v="2023"/>
    <s v="11/22/2024"/>
    <d v="2024-11-22T00:00:00"/>
    <n v="3"/>
    <n v="6"/>
    <s v="22"/>
    <s v="11"/>
    <s v="2024"/>
    <n v="90.714285714285708"/>
    <n v="146.5"/>
    <n v="1.61496062992126"/>
    <x v="2"/>
    <x v="2"/>
    <n v="293"/>
    <x v="5"/>
    <x v="2"/>
    <n v="3"/>
    <b v="0"/>
    <n v="514"/>
    <n v="68"/>
    <n v="582"/>
    <x v="0"/>
    <x v="0"/>
    <x v="1"/>
    <n v="4"/>
    <n v="4.7"/>
    <x v="0"/>
    <x v="0"/>
    <n v="1872"/>
    <x v="1"/>
    <x v="1"/>
    <x v="0"/>
    <x v="0"/>
  </r>
  <r>
    <n v="4254"/>
    <s v="James"/>
    <s v="7/31/2023"/>
    <x v="363"/>
    <n v="2"/>
    <n v="5"/>
    <s v="31"/>
    <s v="7"/>
    <s v="2023"/>
    <s v="12/18/2024"/>
    <d v="2024-12-18T00:00:00"/>
    <n v="3"/>
    <n v="6"/>
    <s v="18"/>
    <s v="12"/>
    <s v="2024"/>
    <n v="72.285714285714292"/>
    <n v="116.5"/>
    <n v="1.6116600790513833"/>
    <x v="2"/>
    <x v="2"/>
    <n v="233"/>
    <x v="1"/>
    <x v="0"/>
    <n v="2"/>
    <b v="1"/>
    <n v="769"/>
    <n v="132"/>
    <n v="901"/>
    <x v="0"/>
    <x v="2"/>
    <x v="0"/>
    <n v="82"/>
    <n v="4.3"/>
    <x v="1"/>
    <x v="0"/>
    <n v="2761"/>
    <x v="3"/>
    <x v="0"/>
    <x v="1"/>
    <x v="1"/>
  </r>
  <r>
    <n v="6300"/>
    <s v="Taylor"/>
    <s v="9/20/2023"/>
    <x v="361"/>
    <n v="2"/>
    <n v="5"/>
    <s v="20"/>
    <s v="9"/>
    <s v="2023"/>
    <d v="2024-09-12T00:00:00"/>
    <d v="2024-09-12T00:00:00"/>
    <m/>
    <m/>
    <m/>
    <m/>
    <m/>
    <n v="51.142857142857146"/>
    <n v="82"/>
    <n v="1.6033519553072624"/>
    <x v="0"/>
    <x v="0"/>
    <n v="164"/>
    <x v="5"/>
    <x v="1"/>
    <n v="5"/>
    <b v="0"/>
    <n v="161"/>
    <n v="77"/>
    <n v="238"/>
    <x v="5"/>
    <x v="3"/>
    <x v="5"/>
    <n v="97"/>
    <n v="3.7"/>
    <x v="1"/>
    <x v="0"/>
    <n v="1991"/>
    <x v="1"/>
    <x v="4"/>
    <x v="0"/>
    <x v="1"/>
  </r>
  <r>
    <n v="7789"/>
    <s v="Amy"/>
    <s v="7/27/2023"/>
    <x v="346"/>
    <n v="2"/>
    <n v="5"/>
    <s v="27"/>
    <s v="7"/>
    <s v="2023"/>
    <s v="11/24/2024"/>
    <d v="2024-11-24T00:00:00"/>
    <n v="3"/>
    <n v="6"/>
    <s v="24"/>
    <s v="11"/>
    <s v="2024"/>
    <n v="69.428571428571431"/>
    <n v="111"/>
    <n v="1.5987654320987654"/>
    <x v="1"/>
    <x v="1"/>
    <n v="222"/>
    <x v="4"/>
    <x v="0"/>
    <n v="6"/>
    <b v="0"/>
    <n v="391"/>
    <n v="17"/>
    <n v="408"/>
    <x v="3"/>
    <x v="3"/>
    <x v="0"/>
    <n v="21"/>
    <n v="3.4"/>
    <x v="1"/>
    <x v="0"/>
    <n v="2835"/>
    <x v="3"/>
    <x v="4"/>
    <x v="3"/>
    <x v="1"/>
  </r>
  <r>
    <n v="3078"/>
    <s v="Victor"/>
    <s v="6/24/2023"/>
    <x v="200"/>
    <n v="2"/>
    <n v="5"/>
    <s v="24"/>
    <s v="6"/>
    <s v="2023"/>
    <s v="12/14/2024"/>
    <d v="2024-12-14T00:00:00"/>
    <n v="3"/>
    <n v="6"/>
    <s v="14"/>
    <s v="12"/>
    <s v="2024"/>
    <n v="77"/>
    <n v="123"/>
    <n v="1.5974025974025974"/>
    <x v="1"/>
    <x v="1"/>
    <n v="246"/>
    <x v="5"/>
    <x v="1"/>
    <n v="3"/>
    <b v="0"/>
    <n v="358"/>
    <n v="158"/>
    <n v="516"/>
    <x v="1"/>
    <x v="0"/>
    <x v="0"/>
    <n v="18"/>
    <n v="3.8"/>
    <x v="0"/>
    <x v="0"/>
    <n v="2234"/>
    <x v="3"/>
    <x v="4"/>
    <x v="1"/>
    <x v="1"/>
  </r>
  <r>
    <n v="9404"/>
    <s v="Michael"/>
    <d v="2023-10-09T00:00:00"/>
    <x v="322"/>
    <m/>
    <m/>
    <m/>
    <m/>
    <m/>
    <d v="2024-03-12T00:00:00"/>
    <d v="2024-03-12T00:00:00"/>
    <m/>
    <m/>
    <m/>
    <m/>
    <m/>
    <n v="60.142857142857146"/>
    <n v="96"/>
    <n v="1.5961995249406176"/>
    <x v="0"/>
    <x v="0"/>
    <n v="192"/>
    <x v="6"/>
    <x v="0"/>
    <n v="3"/>
    <b v="1"/>
    <n v="229"/>
    <n v="54"/>
    <n v="283"/>
    <x v="1"/>
    <x v="2"/>
    <x v="3"/>
    <n v="87"/>
    <n v="3.1"/>
    <x v="0"/>
    <x v="0"/>
    <n v="3849"/>
    <x v="0"/>
    <x v="1"/>
    <x v="1"/>
    <x v="2"/>
  </r>
  <r>
    <n v="5220"/>
    <s v="Justin"/>
    <s v="8/13/2023"/>
    <x v="368"/>
    <n v="2"/>
    <n v="5"/>
    <s v="13"/>
    <s v="8"/>
    <s v="2023"/>
    <d v="2024-08-12T00:00:00"/>
    <d v="2024-08-12T00:00:00"/>
    <m/>
    <m/>
    <m/>
    <m/>
    <m/>
    <n v="52.142857142857146"/>
    <n v="83"/>
    <n v="1.5917808219178082"/>
    <x v="1"/>
    <x v="1"/>
    <n v="166"/>
    <x v="3"/>
    <x v="2"/>
    <n v="3"/>
    <b v="1"/>
    <n v="493"/>
    <n v="168"/>
    <n v="661"/>
    <x v="3"/>
    <x v="2"/>
    <x v="4"/>
    <n v="55"/>
    <n v="3.4"/>
    <x v="1"/>
    <x v="0"/>
    <n v="954"/>
    <x v="4"/>
    <x v="1"/>
    <x v="1"/>
    <x v="2"/>
  </r>
  <r>
    <n v="7457"/>
    <s v="Madison"/>
    <d v="2023-12-04T00:00:00"/>
    <x v="369"/>
    <m/>
    <m/>
    <m/>
    <m/>
    <m/>
    <s v="11/29/2024"/>
    <d v="2024-11-29T00:00:00"/>
    <n v="3"/>
    <n v="6"/>
    <s v="29"/>
    <s v="11"/>
    <s v="2024"/>
    <n v="51.571428571428569"/>
    <n v="82"/>
    <n v="1.5900277008310251"/>
    <x v="2"/>
    <x v="2"/>
    <n v="164"/>
    <x v="6"/>
    <x v="2"/>
    <n v="1"/>
    <b v="1"/>
    <n v="536"/>
    <n v="150"/>
    <n v="686"/>
    <x v="4"/>
    <x v="1"/>
    <x v="1"/>
    <n v="7"/>
    <n v="3.2"/>
    <x v="1"/>
    <x v="0"/>
    <n v="1508"/>
    <x v="1"/>
    <x v="4"/>
    <x v="3"/>
    <x v="2"/>
  </r>
  <r>
    <n v="2497"/>
    <s v="Diana"/>
    <s v="7/28/2023"/>
    <x v="120"/>
    <n v="2"/>
    <n v="5"/>
    <s v="28"/>
    <s v="7"/>
    <s v="2023"/>
    <s v="11/30/2024"/>
    <d v="2024-11-30T00:00:00"/>
    <n v="3"/>
    <n v="6"/>
    <s v="30"/>
    <s v="11"/>
    <s v="2024"/>
    <n v="70.142857142857139"/>
    <n v="111.5"/>
    <n v="1.589613034623218"/>
    <x v="1"/>
    <x v="1"/>
    <n v="223"/>
    <x v="2"/>
    <x v="0"/>
    <n v="4"/>
    <b v="0"/>
    <n v="824"/>
    <n v="125"/>
    <n v="949"/>
    <x v="4"/>
    <x v="0"/>
    <x v="0"/>
    <n v="56"/>
    <n v="4.5"/>
    <x v="1"/>
    <x v="0"/>
    <n v="99"/>
    <x v="4"/>
    <x v="3"/>
    <x v="0"/>
    <x v="1"/>
  </r>
  <r>
    <n v="3209"/>
    <s v="Ann"/>
    <s v="11/20/2023"/>
    <x v="190"/>
    <n v="3"/>
    <n v="6"/>
    <s v="20"/>
    <s v="11"/>
    <s v="2023"/>
    <s v="11/26/2024"/>
    <d v="2024-11-26T00:00:00"/>
    <n v="3"/>
    <n v="6"/>
    <s v="26"/>
    <s v="11"/>
    <s v="2024"/>
    <n v="53.142857142857146"/>
    <n v="84"/>
    <n v="1.5806451612903225"/>
    <x v="1"/>
    <x v="1"/>
    <n v="168"/>
    <x v="2"/>
    <x v="1"/>
    <n v="1"/>
    <b v="0"/>
    <n v="113"/>
    <n v="85"/>
    <n v="198"/>
    <x v="4"/>
    <x v="3"/>
    <x v="3"/>
    <n v="52"/>
    <n v="4.7"/>
    <x v="0"/>
    <x v="0"/>
    <n v="1094"/>
    <x v="1"/>
    <x v="0"/>
    <x v="1"/>
    <x v="3"/>
  </r>
  <r>
    <n v="2593"/>
    <s v="Stephanie"/>
    <s v="12/21/2022"/>
    <x v="353"/>
    <n v="3"/>
    <n v="6"/>
    <s v="21"/>
    <s v="12"/>
    <s v="2022"/>
    <d v="2024-11-12T00:00:00"/>
    <d v="2024-11-12T00:00:00"/>
    <m/>
    <m/>
    <m/>
    <m/>
    <m/>
    <n v="98.857142857142861"/>
    <n v="155.5"/>
    <n v="1.5729768786127167"/>
    <x v="1"/>
    <x v="1"/>
    <n v="311"/>
    <x v="3"/>
    <x v="4"/>
    <n v="6"/>
    <b v="0"/>
    <n v="587"/>
    <n v="140"/>
    <n v="727"/>
    <x v="0"/>
    <x v="2"/>
    <x v="1"/>
    <n v="43"/>
    <n v="3.6"/>
    <x v="1"/>
    <x v="0"/>
    <n v="4635"/>
    <x v="2"/>
    <x v="0"/>
    <x v="1"/>
    <x v="3"/>
  </r>
  <r>
    <n v="8867"/>
    <s v="Derek"/>
    <d v="2023-03-06T00:00:00"/>
    <x v="370"/>
    <m/>
    <m/>
    <m/>
    <m/>
    <m/>
    <s v="11/21/2024"/>
    <d v="2024-11-21T00:00:00"/>
    <n v="3"/>
    <n v="6"/>
    <s v="21"/>
    <s v="11"/>
    <s v="2024"/>
    <n v="89.428571428571431"/>
    <n v="140.5"/>
    <n v="1.5710862619808306"/>
    <x v="0"/>
    <x v="0"/>
    <n v="281"/>
    <x v="0"/>
    <x v="0"/>
    <n v="2"/>
    <b v="1"/>
    <n v="601"/>
    <n v="75"/>
    <n v="676"/>
    <x v="2"/>
    <x v="0"/>
    <x v="5"/>
    <n v="92"/>
    <n v="4.5"/>
    <x v="0"/>
    <x v="0"/>
    <n v="373"/>
    <x v="4"/>
    <x v="1"/>
    <x v="0"/>
    <x v="2"/>
  </r>
  <r>
    <n v="3882"/>
    <s v="Michelle"/>
    <d v="2024-01-12T00:00:00"/>
    <x v="356"/>
    <m/>
    <m/>
    <m/>
    <m/>
    <m/>
    <s v="12/15/2024"/>
    <d v="2024-12-15T00:00:00"/>
    <n v="3"/>
    <n v="6"/>
    <s v="15"/>
    <s v="12"/>
    <s v="2024"/>
    <n v="78.428571428571431"/>
    <n v="123"/>
    <n v="1.5683060109289617"/>
    <x v="0"/>
    <x v="0"/>
    <n v="246"/>
    <x v="4"/>
    <x v="1"/>
    <n v="3"/>
    <b v="0"/>
    <n v="505"/>
    <n v="129"/>
    <n v="634"/>
    <x v="6"/>
    <x v="0"/>
    <x v="4"/>
    <n v="82"/>
    <n v="4.9000000000000004"/>
    <x v="0"/>
    <x v="0"/>
    <n v="1912"/>
    <x v="1"/>
    <x v="0"/>
    <x v="0"/>
    <x v="3"/>
  </r>
  <r>
    <n v="7476"/>
    <s v="Patrick"/>
    <s v="6/16/2023"/>
    <x v="371"/>
    <n v="2"/>
    <n v="5"/>
    <s v="16"/>
    <s v="6"/>
    <s v="2023"/>
    <s v="11/27/2024"/>
    <d v="2024-11-27T00:00:00"/>
    <n v="3"/>
    <n v="6"/>
    <s v="27"/>
    <s v="11"/>
    <s v="2024"/>
    <n v="75.714285714285708"/>
    <n v="117.5"/>
    <n v="1.5518867924528303"/>
    <x v="2"/>
    <x v="2"/>
    <n v="235"/>
    <x v="3"/>
    <x v="1"/>
    <n v="1"/>
    <b v="1"/>
    <n v="569"/>
    <n v="176"/>
    <n v="745"/>
    <x v="2"/>
    <x v="1"/>
    <x v="2"/>
    <n v="18"/>
    <n v="3.8"/>
    <x v="1"/>
    <x v="0"/>
    <n v="3138"/>
    <x v="0"/>
    <x v="3"/>
    <x v="2"/>
    <x v="1"/>
  </r>
  <r>
    <n v="6719"/>
    <s v="Cynthia"/>
    <s v="1/19/2023"/>
    <x v="372"/>
    <n v="2"/>
    <n v="5"/>
    <s v="19"/>
    <s v="1"/>
    <s v="2023"/>
    <s v="11/25/2024"/>
    <d v="2024-11-25T00:00:00"/>
    <n v="3"/>
    <n v="6"/>
    <s v="25"/>
    <s v="11"/>
    <s v="2024"/>
    <n v="96.571428571428569"/>
    <n v="149.5"/>
    <n v="1.5480769230769231"/>
    <x v="0"/>
    <x v="0"/>
    <n v="299"/>
    <x v="3"/>
    <x v="4"/>
    <n v="2"/>
    <b v="0"/>
    <n v="803"/>
    <n v="197"/>
    <n v="1000"/>
    <x v="5"/>
    <x v="3"/>
    <x v="2"/>
    <n v="58"/>
    <n v="4.8"/>
    <x v="0"/>
    <x v="0"/>
    <n v="2812"/>
    <x v="3"/>
    <x v="1"/>
    <x v="1"/>
    <x v="0"/>
  </r>
  <r>
    <n v="7408"/>
    <s v="Aaron"/>
    <s v="12/27/2022"/>
    <x v="373"/>
    <n v="3"/>
    <n v="6"/>
    <s v="27"/>
    <s v="12"/>
    <s v="2022"/>
    <s v="11/24/2024"/>
    <d v="2024-11-24T00:00:00"/>
    <n v="3"/>
    <n v="6"/>
    <s v="24"/>
    <s v="11"/>
    <s v="2024"/>
    <n v="99.714285714285708"/>
    <n v="154"/>
    <n v="1.5444126074498568"/>
    <x v="0"/>
    <x v="0"/>
    <n v="308"/>
    <x v="1"/>
    <x v="0"/>
    <n v="2"/>
    <b v="1"/>
    <n v="202"/>
    <n v="12"/>
    <n v="214"/>
    <x v="0"/>
    <x v="3"/>
    <x v="3"/>
    <n v="21"/>
    <n v="4.5"/>
    <x v="0"/>
    <x v="0"/>
    <n v="2097"/>
    <x v="3"/>
    <x v="4"/>
    <x v="1"/>
    <x v="1"/>
  </r>
  <r>
    <n v="6607"/>
    <s v="Gene"/>
    <s v="1/13/2023"/>
    <x v="374"/>
    <n v="2"/>
    <n v="5"/>
    <s v="13"/>
    <s v="1"/>
    <s v="2023"/>
    <d v="2024-02-12T00:00:00"/>
    <d v="2024-02-12T00:00:00"/>
    <m/>
    <m/>
    <m/>
    <m/>
    <m/>
    <n v="56.428571428571431"/>
    <n v="86.5"/>
    <n v="1.5329113924050632"/>
    <x v="0"/>
    <x v="0"/>
    <n v="173"/>
    <x v="4"/>
    <x v="0"/>
    <n v="3"/>
    <b v="1"/>
    <n v="950"/>
    <n v="163"/>
    <n v="1113"/>
    <x v="2"/>
    <x v="1"/>
    <x v="2"/>
    <n v="96"/>
    <n v="4.9000000000000004"/>
    <x v="1"/>
    <x v="0"/>
    <n v="3515"/>
    <x v="0"/>
    <x v="1"/>
    <x v="1"/>
    <x v="0"/>
  </r>
  <r>
    <n v="4110"/>
    <s v="Justin"/>
    <s v="1/27/2024"/>
    <x v="375"/>
    <n v="2"/>
    <n v="5"/>
    <s v="27"/>
    <s v="1"/>
    <s v="2024"/>
    <s v="11/26/2024"/>
    <d v="2024-11-26T00:00:00"/>
    <n v="3"/>
    <n v="6"/>
    <s v="26"/>
    <s v="11"/>
    <s v="2024"/>
    <n v="43.428571428571431"/>
    <n v="66.5"/>
    <n v="1.53125"/>
    <x v="2"/>
    <x v="2"/>
    <n v="133"/>
    <x v="4"/>
    <x v="4"/>
    <n v="4"/>
    <b v="0"/>
    <n v="951"/>
    <n v="86"/>
    <n v="1037"/>
    <x v="4"/>
    <x v="2"/>
    <x v="5"/>
    <n v="88"/>
    <n v="4.4000000000000004"/>
    <x v="0"/>
    <x v="0"/>
    <n v="3815"/>
    <x v="0"/>
    <x v="1"/>
    <x v="0"/>
    <x v="3"/>
  </r>
  <r>
    <n v="9163"/>
    <s v="Martin"/>
    <d v="2023-04-04T00:00:00"/>
    <x v="376"/>
    <m/>
    <m/>
    <m/>
    <m/>
    <m/>
    <s v="11/27/2024"/>
    <d v="2024-11-27T00:00:00"/>
    <n v="3"/>
    <n v="6"/>
    <s v="27"/>
    <s v="11"/>
    <s v="2024"/>
    <n v="66.428571428571431"/>
    <n v="101.5"/>
    <n v="1.5279569892473117"/>
    <x v="2"/>
    <x v="2"/>
    <n v="203"/>
    <x v="6"/>
    <x v="3"/>
    <n v="4"/>
    <b v="1"/>
    <n v="874"/>
    <n v="67"/>
    <n v="941"/>
    <x v="0"/>
    <x v="1"/>
    <x v="2"/>
    <n v="94"/>
    <n v="3.9"/>
    <x v="1"/>
    <x v="0"/>
    <n v="4450"/>
    <x v="2"/>
    <x v="0"/>
    <x v="3"/>
    <x v="1"/>
  </r>
  <r>
    <n v="6606"/>
    <s v="Danielle"/>
    <s v="1/26/2024"/>
    <x v="189"/>
    <n v="2"/>
    <n v="5"/>
    <s v="26"/>
    <s v="1"/>
    <s v="2024"/>
    <s v="11/29/2024"/>
    <d v="2024-11-29T00:00:00"/>
    <n v="3"/>
    <n v="6"/>
    <s v="29"/>
    <s v="11"/>
    <s v="2024"/>
    <n v="44"/>
    <n v="67"/>
    <n v="1.5227272727272727"/>
    <x v="0"/>
    <x v="0"/>
    <n v="134"/>
    <x v="6"/>
    <x v="1"/>
    <n v="5"/>
    <b v="1"/>
    <n v="826"/>
    <n v="160"/>
    <n v="986"/>
    <x v="2"/>
    <x v="3"/>
    <x v="4"/>
    <n v="96"/>
    <n v="3.6"/>
    <x v="1"/>
    <x v="0"/>
    <n v="1150"/>
    <x v="1"/>
    <x v="1"/>
    <x v="2"/>
    <x v="2"/>
  </r>
  <r>
    <n v="4558"/>
    <s v="Leah"/>
    <s v="1/18/2023"/>
    <x v="308"/>
    <n v="2"/>
    <n v="5"/>
    <s v="18"/>
    <s v="1"/>
    <s v="2023"/>
    <s v="11/20/2024"/>
    <d v="2024-11-20T00:00:00"/>
    <n v="3"/>
    <n v="6"/>
    <s v="20"/>
    <s v="11"/>
    <s v="2024"/>
    <n v="96"/>
    <n v="146"/>
    <n v="1.5208333333333333"/>
    <x v="2"/>
    <x v="2"/>
    <n v="292"/>
    <x v="4"/>
    <x v="3"/>
    <n v="2"/>
    <b v="1"/>
    <n v="109"/>
    <n v="68"/>
    <n v="177"/>
    <x v="1"/>
    <x v="0"/>
    <x v="4"/>
    <n v="95"/>
    <n v="4.3"/>
    <x v="0"/>
    <x v="0"/>
    <n v="1127"/>
    <x v="1"/>
    <x v="3"/>
    <x v="0"/>
    <x v="3"/>
  </r>
  <r>
    <n v="7395"/>
    <s v="Stephanie"/>
    <s v="11/26/2023"/>
    <x v="269"/>
    <n v="3"/>
    <n v="6"/>
    <s v="26"/>
    <s v="11"/>
    <s v="2023"/>
    <d v="2024-05-12T00:00:00"/>
    <d v="2024-05-12T00:00:00"/>
    <m/>
    <m/>
    <m/>
    <m/>
    <m/>
    <n v="24"/>
    <n v="36.5"/>
    <n v="1.5208333333333333"/>
    <x v="2"/>
    <x v="2"/>
    <n v="73"/>
    <x v="5"/>
    <x v="0"/>
    <n v="1"/>
    <b v="1"/>
    <n v="664"/>
    <n v="123"/>
    <n v="787"/>
    <x v="5"/>
    <x v="1"/>
    <x v="5"/>
    <n v="70"/>
    <n v="4.4000000000000004"/>
    <x v="1"/>
    <x v="0"/>
    <n v="4083"/>
    <x v="2"/>
    <x v="1"/>
    <x v="0"/>
    <x v="1"/>
  </r>
  <r>
    <n v="4745"/>
    <s v="Charles"/>
    <d v="2023-03-07T00:00:00"/>
    <x v="377"/>
    <m/>
    <m/>
    <m/>
    <m/>
    <m/>
    <s v="11/30/2024"/>
    <d v="2024-11-30T00:00:00"/>
    <n v="3"/>
    <n v="6"/>
    <s v="30"/>
    <s v="11"/>
    <s v="2024"/>
    <n v="90.571428571428569"/>
    <n v="136.5"/>
    <n v="1.5070977917981072"/>
    <x v="1"/>
    <x v="1"/>
    <n v="273"/>
    <x v="4"/>
    <x v="4"/>
    <n v="1"/>
    <b v="1"/>
    <n v="830"/>
    <n v="178"/>
    <n v="1008"/>
    <x v="3"/>
    <x v="3"/>
    <x v="2"/>
    <n v="37"/>
    <n v="3.7"/>
    <x v="1"/>
    <x v="0"/>
    <n v="772"/>
    <x v="4"/>
    <x v="0"/>
    <x v="4"/>
    <x v="0"/>
  </r>
  <r>
    <n v="8743"/>
    <s v="Katherine"/>
    <s v="1/30/2024"/>
    <x v="157"/>
    <n v="2"/>
    <n v="5"/>
    <s v="30"/>
    <s v="1"/>
    <s v="2024"/>
    <s v="11/25/2024"/>
    <d v="2024-11-25T00:00:00"/>
    <n v="3"/>
    <n v="6"/>
    <s v="25"/>
    <s v="11"/>
    <s v="2024"/>
    <n v="42.857142857142854"/>
    <n v="64.5"/>
    <n v="1.5050000000000001"/>
    <x v="2"/>
    <x v="2"/>
    <n v="129"/>
    <x v="5"/>
    <x v="1"/>
    <n v="5"/>
    <b v="1"/>
    <n v="594"/>
    <n v="127"/>
    <n v="721"/>
    <x v="0"/>
    <x v="2"/>
    <x v="5"/>
    <n v="79"/>
    <n v="3.9"/>
    <x v="0"/>
    <x v="0"/>
    <n v="2858"/>
    <x v="3"/>
    <x v="3"/>
    <x v="0"/>
    <x v="0"/>
  </r>
  <r>
    <n v="1257"/>
    <s v="Daniel"/>
    <d v="2023-08-02T00:00:00"/>
    <x v="308"/>
    <m/>
    <m/>
    <m/>
    <m/>
    <m/>
    <d v="2024-08-12T00:00:00"/>
    <d v="2024-08-12T00:00:00"/>
    <m/>
    <m/>
    <m/>
    <m/>
    <m/>
    <n v="81.714285714285708"/>
    <n v="122.5"/>
    <n v="1.4991258741258742"/>
    <x v="1"/>
    <x v="1"/>
    <n v="245"/>
    <x v="5"/>
    <x v="1"/>
    <n v="4"/>
    <b v="0"/>
    <n v="831"/>
    <n v="15"/>
    <n v="846"/>
    <x v="6"/>
    <x v="2"/>
    <x v="5"/>
    <n v="64"/>
    <n v="4.9000000000000004"/>
    <x v="0"/>
    <x v="0"/>
    <n v="212"/>
    <x v="4"/>
    <x v="2"/>
    <x v="1"/>
    <x v="0"/>
  </r>
  <r>
    <n v="6658"/>
    <s v="Michael"/>
    <d v="2024-01-04T00:00:00"/>
    <x v="378"/>
    <m/>
    <m/>
    <m/>
    <m/>
    <m/>
    <d v="2024-05-12T00:00:00"/>
    <d v="2024-05-12T00:00:00"/>
    <m/>
    <m/>
    <m/>
    <m/>
    <m/>
    <n v="18.428571428571427"/>
    <n v="27.5"/>
    <n v="1.4922480620155041"/>
    <x v="1"/>
    <x v="1"/>
    <n v="55"/>
    <x v="6"/>
    <x v="4"/>
    <n v="6"/>
    <b v="0"/>
    <n v="682"/>
    <n v="141"/>
    <n v="823"/>
    <x v="3"/>
    <x v="1"/>
    <x v="0"/>
    <n v="42"/>
    <n v="3.6"/>
    <x v="1"/>
    <x v="0"/>
    <n v="2561"/>
    <x v="3"/>
    <x v="3"/>
    <x v="1"/>
    <x v="3"/>
  </r>
  <r>
    <n v="8237"/>
    <s v="Mary"/>
    <s v="5/19/2023"/>
    <x v="305"/>
    <n v="2"/>
    <n v="5"/>
    <s v="19"/>
    <s v="5"/>
    <s v="2023"/>
    <d v="2024-07-12T00:00:00"/>
    <d v="2024-07-12T00:00:00"/>
    <m/>
    <m/>
    <m/>
    <m/>
    <m/>
    <n v="60"/>
    <n v="89.5"/>
    <n v="1.4916666666666667"/>
    <x v="1"/>
    <x v="1"/>
    <n v="179"/>
    <x v="0"/>
    <x v="2"/>
    <n v="6"/>
    <b v="0"/>
    <n v="680"/>
    <n v="50"/>
    <n v="730"/>
    <x v="3"/>
    <x v="0"/>
    <x v="4"/>
    <n v="52"/>
    <n v="3.4"/>
    <x v="0"/>
    <x v="0"/>
    <n v="2919"/>
    <x v="3"/>
    <x v="1"/>
    <x v="0"/>
    <x v="1"/>
  </r>
  <r>
    <n v="1856"/>
    <s v="Jason"/>
    <s v="9/23/2023"/>
    <x v="99"/>
    <n v="2"/>
    <n v="5"/>
    <s v="23"/>
    <s v="9"/>
    <s v="2023"/>
    <d v="2024-11-12T00:00:00"/>
    <d v="2024-11-12T00:00:00"/>
    <m/>
    <m/>
    <m/>
    <m/>
    <m/>
    <n v="59.428571428571431"/>
    <n v="88.5"/>
    <n v="1.4891826923076923"/>
    <x v="0"/>
    <x v="0"/>
    <n v="177"/>
    <x v="3"/>
    <x v="1"/>
    <n v="2"/>
    <b v="1"/>
    <n v="246"/>
    <n v="182"/>
    <n v="428"/>
    <x v="1"/>
    <x v="1"/>
    <x v="3"/>
    <n v="89"/>
    <n v="3.1"/>
    <x v="0"/>
    <x v="0"/>
    <n v="2394"/>
    <x v="3"/>
    <x v="3"/>
    <x v="2"/>
    <x v="1"/>
  </r>
  <r>
    <n v="8242"/>
    <s v="Daniel"/>
    <s v="12/19/2022"/>
    <x v="220"/>
    <n v="3"/>
    <n v="6"/>
    <s v="19"/>
    <s v="12"/>
    <s v="2022"/>
    <d v="2024-04-12T00:00:00"/>
    <d v="2024-04-12T00:00:00"/>
    <m/>
    <m/>
    <m/>
    <m/>
    <m/>
    <n v="68.571428571428569"/>
    <n v="102"/>
    <n v="1.4875"/>
    <x v="2"/>
    <x v="2"/>
    <n v="204"/>
    <x v="1"/>
    <x v="3"/>
    <n v="4"/>
    <b v="1"/>
    <n v="706"/>
    <n v="153"/>
    <n v="859"/>
    <x v="6"/>
    <x v="2"/>
    <x v="0"/>
    <n v="94"/>
    <n v="3.7"/>
    <x v="1"/>
    <x v="0"/>
    <n v="4569"/>
    <x v="2"/>
    <x v="4"/>
    <x v="3"/>
    <x v="1"/>
  </r>
  <r>
    <n v="4883"/>
    <s v="Devon"/>
    <d v="2024-07-02T00:00:00"/>
    <x v="243"/>
    <m/>
    <m/>
    <m/>
    <m/>
    <m/>
    <d v="2024-09-12T00:00:00"/>
    <d v="2024-09-12T00:00:00"/>
    <m/>
    <m/>
    <m/>
    <m/>
    <m/>
    <n v="52.142857142857146"/>
    <n v="77.5"/>
    <n v="1.4863013698630136"/>
    <x v="0"/>
    <x v="0"/>
    <n v="155"/>
    <x v="5"/>
    <x v="3"/>
    <n v="5"/>
    <b v="0"/>
    <n v="573"/>
    <n v="190"/>
    <n v="763"/>
    <x v="0"/>
    <x v="3"/>
    <x v="3"/>
    <n v="86"/>
    <n v="3.5"/>
    <x v="1"/>
    <x v="0"/>
    <n v="4659"/>
    <x v="2"/>
    <x v="1"/>
    <x v="2"/>
    <x v="1"/>
  </r>
  <r>
    <n v="4303"/>
    <s v="David"/>
    <d v="2023-06-09T00:00:00"/>
    <x v="177"/>
    <m/>
    <m/>
    <m/>
    <m/>
    <m/>
    <s v="12/17/2024"/>
    <d v="2024-12-17T00:00:00"/>
    <n v="3"/>
    <n v="6"/>
    <s v="17"/>
    <s v="12"/>
    <s v="2024"/>
    <n v="78"/>
    <n v="115.5"/>
    <n v="1.4807692307692308"/>
    <x v="1"/>
    <x v="1"/>
    <n v="231"/>
    <x v="0"/>
    <x v="0"/>
    <n v="4"/>
    <b v="0"/>
    <n v="420"/>
    <n v="85"/>
    <n v="505"/>
    <x v="1"/>
    <x v="3"/>
    <x v="1"/>
    <n v="30"/>
    <n v="3.5"/>
    <x v="0"/>
    <x v="0"/>
    <n v="1520"/>
    <x v="1"/>
    <x v="1"/>
    <x v="3"/>
    <x v="3"/>
  </r>
  <r>
    <n v="6050"/>
    <s v="Emma"/>
    <d v="2024-08-08T00:00:00"/>
    <x v="335"/>
    <m/>
    <m/>
    <m/>
    <m/>
    <m/>
    <s v="11/23/2024"/>
    <d v="2024-11-23T00:00:00"/>
    <n v="3"/>
    <n v="6"/>
    <s v="23"/>
    <s v="11"/>
    <s v="2024"/>
    <n v="95.571428571428569"/>
    <n v="140.5"/>
    <n v="1.4701046337817638"/>
    <x v="2"/>
    <x v="2"/>
    <n v="281"/>
    <x v="3"/>
    <x v="4"/>
    <n v="3"/>
    <b v="0"/>
    <n v="217"/>
    <n v="162"/>
    <n v="379"/>
    <x v="3"/>
    <x v="1"/>
    <x v="1"/>
    <n v="0"/>
    <n v="3.4"/>
    <x v="0"/>
    <x v="0"/>
    <n v="225"/>
    <x v="4"/>
    <x v="4"/>
    <x v="4"/>
    <x v="3"/>
  </r>
  <r>
    <n v="4057"/>
    <s v="Rachel"/>
    <d v="2024-10-05T00:00:00"/>
    <x v="238"/>
    <m/>
    <m/>
    <m/>
    <m/>
    <m/>
    <s v="11/28/2024"/>
    <d v="2024-11-28T00:00:00"/>
    <n v="3"/>
    <n v="6"/>
    <s v="28"/>
    <s v="11"/>
    <s v="2024"/>
    <n v="87.571428571428569"/>
    <n v="128"/>
    <n v="1.4616639477977162"/>
    <x v="0"/>
    <x v="0"/>
    <n v="256"/>
    <x v="0"/>
    <x v="4"/>
    <n v="3"/>
    <b v="0"/>
    <n v="929"/>
    <n v="89"/>
    <n v="1018"/>
    <x v="6"/>
    <x v="2"/>
    <x v="3"/>
    <n v="89"/>
    <n v="3.3"/>
    <x v="0"/>
    <x v="0"/>
    <n v="60"/>
    <x v="4"/>
    <x v="1"/>
    <x v="1"/>
    <x v="0"/>
  </r>
  <r>
    <n v="5013"/>
    <s v="Claudia"/>
    <s v="8/26/2023"/>
    <x v="183"/>
    <n v="2"/>
    <n v="5"/>
    <s v="26"/>
    <s v="8"/>
    <s v="2023"/>
    <s v="11/24/2024"/>
    <d v="2024-11-24T00:00:00"/>
    <n v="3"/>
    <n v="6"/>
    <s v="24"/>
    <s v="11"/>
    <s v="2024"/>
    <n v="65.142857142857139"/>
    <n v="93.5"/>
    <n v="1.4353070175438598"/>
    <x v="0"/>
    <x v="0"/>
    <n v="187"/>
    <x v="4"/>
    <x v="0"/>
    <n v="1"/>
    <b v="0"/>
    <n v="316"/>
    <n v="10"/>
    <n v="326"/>
    <x v="4"/>
    <x v="2"/>
    <x v="4"/>
    <n v="8"/>
    <n v="4.7"/>
    <x v="0"/>
    <x v="0"/>
    <n v="4397"/>
    <x v="2"/>
    <x v="1"/>
    <x v="3"/>
    <x v="0"/>
  </r>
  <r>
    <n v="5795"/>
    <s v="John"/>
    <s v="11/25/2023"/>
    <x v="379"/>
    <n v="3"/>
    <n v="6"/>
    <s v="25"/>
    <s v="11"/>
    <s v="2023"/>
    <s v="12/13/2024"/>
    <d v="2024-12-13T00:00:00"/>
    <n v="3"/>
    <n v="6"/>
    <s v="13"/>
    <s v="12"/>
    <s v="2024"/>
    <n v="54.857142857142854"/>
    <n v="78.5"/>
    <n v="1.4309895833333335"/>
    <x v="2"/>
    <x v="2"/>
    <n v="157"/>
    <x v="5"/>
    <x v="3"/>
    <n v="2"/>
    <b v="0"/>
    <n v="754"/>
    <n v="23"/>
    <n v="777"/>
    <x v="1"/>
    <x v="1"/>
    <x v="3"/>
    <n v="43"/>
    <n v="4.4000000000000004"/>
    <x v="0"/>
    <x v="0"/>
    <n v="1965"/>
    <x v="1"/>
    <x v="4"/>
    <x v="4"/>
    <x v="1"/>
  </r>
  <r>
    <n v="4477"/>
    <s v="Christopher"/>
    <s v="4/28/2024"/>
    <x v="380"/>
    <n v="2"/>
    <n v="5"/>
    <s v="28"/>
    <s v="4"/>
    <s v="2024"/>
    <s v="11/23/2024"/>
    <d v="2024-11-23T00:00:00"/>
    <n v="3"/>
    <n v="6"/>
    <s v="23"/>
    <s v="11"/>
    <s v="2024"/>
    <n v="29.857142857142858"/>
    <n v="42.5"/>
    <n v="1.4234449760765551"/>
    <x v="1"/>
    <x v="1"/>
    <n v="85"/>
    <x v="4"/>
    <x v="4"/>
    <n v="1"/>
    <b v="0"/>
    <n v="429"/>
    <n v="52"/>
    <n v="481"/>
    <x v="4"/>
    <x v="2"/>
    <x v="5"/>
    <n v="16"/>
    <n v="3.8"/>
    <x v="0"/>
    <x v="0"/>
    <n v="4971"/>
    <x v="2"/>
    <x v="3"/>
    <x v="3"/>
    <x v="0"/>
  </r>
  <r>
    <n v="8063"/>
    <s v="Joseph"/>
    <s v="6/27/2023"/>
    <x v="290"/>
    <n v="2"/>
    <n v="5"/>
    <s v="27"/>
    <s v="6"/>
    <s v="2023"/>
    <d v="2024-12-12T00:00:00"/>
    <d v="2024-12-12T00:00:00"/>
    <m/>
    <m/>
    <m/>
    <m/>
    <m/>
    <n v="76.285714285714292"/>
    <n v="108.5"/>
    <n v="1.4222846441947565"/>
    <x v="1"/>
    <x v="1"/>
    <n v="217"/>
    <x v="0"/>
    <x v="0"/>
    <n v="6"/>
    <b v="0"/>
    <n v="53"/>
    <n v="153"/>
    <n v="206"/>
    <x v="6"/>
    <x v="2"/>
    <x v="3"/>
    <n v="2"/>
    <n v="3.1"/>
    <x v="1"/>
    <x v="0"/>
    <n v="1431"/>
    <x v="1"/>
    <x v="4"/>
    <x v="1"/>
    <x v="3"/>
  </r>
  <r>
    <n v="1765"/>
    <s v="Harold"/>
    <s v="9/16/2024"/>
    <x v="48"/>
    <n v="2"/>
    <n v="5"/>
    <s v="16"/>
    <s v="9"/>
    <s v="2024"/>
    <s v="11/24/2024"/>
    <d v="2024-11-24T00:00:00"/>
    <n v="3"/>
    <n v="6"/>
    <s v="24"/>
    <s v="11"/>
    <s v="2024"/>
    <n v="9.8571428571428577"/>
    <n v="14"/>
    <n v="1.4202898550724636"/>
    <x v="2"/>
    <x v="2"/>
    <n v="28"/>
    <x v="2"/>
    <x v="3"/>
    <n v="1"/>
    <b v="1"/>
    <n v="990"/>
    <n v="88"/>
    <n v="1078"/>
    <x v="4"/>
    <x v="0"/>
    <x v="2"/>
    <n v="97"/>
    <n v="5"/>
    <x v="0"/>
    <x v="0"/>
    <n v="1341"/>
    <x v="1"/>
    <x v="3"/>
    <x v="0"/>
    <x v="2"/>
  </r>
  <r>
    <n v="4577"/>
    <s v="Kevin"/>
    <s v="6/22/2024"/>
    <x v="88"/>
    <n v="2"/>
    <n v="5"/>
    <s v="22"/>
    <s v="6"/>
    <s v="2024"/>
    <d v="2024-11-12T00:00:00"/>
    <d v="2024-11-12T00:00:00"/>
    <m/>
    <m/>
    <m/>
    <m/>
    <m/>
    <n v="20.428571428571427"/>
    <n v="29"/>
    <n v="1.4195804195804196"/>
    <x v="2"/>
    <x v="2"/>
    <n v="58"/>
    <x v="0"/>
    <x v="0"/>
    <n v="6"/>
    <b v="0"/>
    <n v="983"/>
    <n v="8"/>
    <n v="991"/>
    <x v="4"/>
    <x v="0"/>
    <x v="4"/>
    <n v="75"/>
    <n v="4.3"/>
    <x v="1"/>
    <x v="0"/>
    <n v="2409"/>
    <x v="3"/>
    <x v="4"/>
    <x v="4"/>
    <x v="0"/>
  </r>
  <r>
    <n v="9290"/>
    <s v="Reginald"/>
    <d v="2023-09-11T00:00:00"/>
    <x v="200"/>
    <m/>
    <m/>
    <m/>
    <m/>
    <m/>
    <d v="2024-08-12T00:00:00"/>
    <d v="2024-08-12T00:00:00"/>
    <m/>
    <m/>
    <m/>
    <m/>
    <m/>
    <n v="59.285714285714285"/>
    <n v="84"/>
    <n v="1.4168674698795181"/>
    <x v="0"/>
    <x v="0"/>
    <n v="168"/>
    <x v="5"/>
    <x v="4"/>
    <n v="4"/>
    <b v="1"/>
    <n v="304"/>
    <n v="196"/>
    <n v="500"/>
    <x v="3"/>
    <x v="1"/>
    <x v="3"/>
    <n v="44"/>
    <n v="4.0999999999999996"/>
    <x v="0"/>
    <x v="0"/>
    <n v="1426"/>
    <x v="1"/>
    <x v="0"/>
    <x v="2"/>
    <x v="0"/>
  </r>
  <r>
    <n v="3532"/>
    <s v="Richard"/>
    <s v="1/29/2023"/>
    <x v="381"/>
    <n v="2"/>
    <n v="5"/>
    <s v="29"/>
    <s v="1"/>
    <s v="2023"/>
    <s v="12/15/2024"/>
    <d v="2024-12-15T00:00:00"/>
    <n v="3"/>
    <n v="6"/>
    <s v="15"/>
    <s v="12"/>
    <s v="2024"/>
    <n v="98"/>
    <n v="138.5"/>
    <n v="1.4132653061224489"/>
    <x v="1"/>
    <x v="1"/>
    <n v="277"/>
    <x v="5"/>
    <x v="2"/>
    <n v="4"/>
    <b v="0"/>
    <n v="659"/>
    <n v="150"/>
    <n v="809"/>
    <x v="3"/>
    <x v="1"/>
    <x v="4"/>
    <n v="79"/>
    <n v="3.9"/>
    <x v="1"/>
    <x v="0"/>
    <n v="2067"/>
    <x v="3"/>
    <x v="2"/>
    <x v="1"/>
    <x v="1"/>
  </r>
  <r>
    <n v="4884"/>
    <s v="Anne"/>
    <s v="11/19/2023"/>
    <x v="237"/>
    <n v="3"/>
    <n v="6"/>
    <s v="19"/>
    <s v="11"/>
    <s v="2023"/>
    <s v="11/25/2024"/>
    <d v="2024-11-25T00:00:00"/>
    <n v="3"/>
    <n v="6"/>
    <s v="25"/>
    <s v="11"/>
    <s v="2024"/>
    <n v="53.142857142857146"/>
    <n v="75"/>
    <n v="1.411290322580645"/>
    <x v="0"/>
    <x v="0"/>
    <n v="150"/>
    <x v="6"/>
    <x v="1"/>
    <n v="3"/>
    <b v="1"/>
    <n v="40"/>
    <n v="196"/>
    <n v="236"/>
    <x v="6"/>
    <x v="1"/>
    <x v="5"/>
    <n v="60"/>
    <n v="3.7"/>
    <x v="0"/>
    <x v="0"/>
    <n v="2406"/>
    <x v="3"/>
    <x v="4"/>
    <x v="1"/>
    <x v="2"/>
  </r>
  <r>
    <n v="2480"/>
    <s v="Shane"/>
    <s v="8/26/2023"/>
    <x v="183"/>
    <n v="2"/>
    <n v="5"/>
    <s v="26"/>
    <s v="8"/>
    <s v="2023"/>
    <s v="12/17/2024"/>
    <d v="2024-12-17T00:00:00"/>
    <n v="3"/>
    <n v="6"/>
    <s v="17"/>
    <s v="12"/>
    <s v="2024"/>
    <n v="68.428571428571431"/>
    <n v="96"/>
    <n v="1.4029227557411272"/>
    <x v="0"/>
    <x v="0"/>
    <n v="192"/>
    <x v="0"/>
    <x v="4"/>
    <n v="3"/>
    <b v="0"/>
    <n v="39"/>
    <n v="18"/>
    <n v="57"/>
    <x v="4"/>
    <x v="3"/>
    <x v="5"/>
    <n v="75"/>
    <n v="3.3"/>
    <x v="1"/>
    <x v="0"/>
    <n v="3003"/>
    <x v="0"/>
    <x v="1"/>
    <x v="1"/>
    <x v="0"/>
  </r>
  <r>
    <n v="1150"/>
    <s v="John"/>
    <s v="10/23/2023"/>
    <x v="224"/>
    <n v="3"/>
    <n v="6"/>
    <s v="23"/>
    <s v="10"/>
    <s v="2023"/>
    <s v="11/29/2024"/>
    <d v="2024-11-29T00:00:00"/>
    <n v="3"/>
    <n v="6"/>
    <s v="29"/>
    <s v="11"/>
    <s v="2024"/>
    <n v="57.571428571428569"/>
    <n v="80"/>
    <n v="1.3895781637717122"/>
    <x v="2"/>
    <x v="2"/>
    <n v="160"/>
    <x v="3"/>
    <x v="4"/>
    <n v="5"/>
    <b v="1"/>
    <n v="352"/>
    <n v="31"/>
    <n v="383"/>
    <x v="0"/>
    <x v="2"/>
    <x v="0"/>
    <n v="37"/>
    <n v="3.7"/>
    <x v="1"/>
    <x v="0"/>
    <n v="771"/>
    <x v="4"/>
    <x v="1"/>
    <x v="1"/>
    <x v="2"/>
  </r>
  <r>
    <n v="8616"/>
    <s v="John"/>
    <d v="2024-01-12T00:00:00"/>
    <x v="271"/>
    <m/>
    <m/>
    <m/>
    <m/>
    <m/>
    <d v="2024-04-12T00:00:00"/>
    <d v="2024-04-12T00:00:00"/>
    <m/>
    <m/>
    <m/>
    <m/>
    <m/>
    <n v="46.428571428571431"/>
    <n v="64.5"/>
    <n v="1.3892307692307693"/>
    <x v="2"/>
    <x v="2"/>
    <n v="129"/>
    <x v="3"/>
    <x v="3"/>
    <n v="6"/>
    <b v="0"/>
    <n v="543"/>
    <n v="126"/>
    <n v="669"/>
    <x v="4"/>
    <x v="1"/>
    <x v="1"/>
    <n v="95"/>
    <n v="3.4"/>
    <x v="1"/>
    <x v="0"/>
    <n v="97"/>
    <x v="4"/>
    <x v="0"/>
    <x v="1"/>
    <x v="2"/>
  </r>
  <r>
    <n v="5978"/>
    <s v="Joel"/>
    <d v="2023-12-04T00:00:00"/>
    <x v="369"/>
    <m/>
    <m/>
    <m/>
    <m/>
    <m/>
    <d v="2024-09-12T00:00:00"/>
    <d v="2024-09-12T00:00:00"/>
    <m/>
    <m/>
    <m/>
    <m/>
    <m/>
    <n v="40.428571428571431"/>
    <n v="56"/>
    <n v="1.3851590106007066"/>
    <x v="2"/>
    <x v="2"/>
    <n v="112"/>
    <x v="4"/>
    <x v="1"/>
    <n v="4"/>
    <b v="1"/>
    <n v="505"/>
    <n v="118"/>
    <n v="623"/>
    <x v="4"/>
    <x v="2"/>
    <x v="4"/>
    <n v="81"/>
    <n v="3.9"/>
    <x v="0"/>
    <x v="0"/>
    <n v="3848"/>
    <x v="0"/>
    <x v="1"/>
    <x v="4"/>
    <x v="1"/>
  </r>
  <r>
    <n v="3677"/>
    <s v="Rebecca"/>
    <d v="2023-08-03T00:00:00"/>
    <x v="265"/>
    <m/>
    <m/>
    <m/>
    <m/>
    <m/>
    <s v="11/29/2024"/>
    <d v="2024-11-29T00:00:00"/>
    <n v="3"/>
    <n v="6"/>
    <s v="29"/>
    <s v="11"/>
    <s v="2024"/>
    <n v="84.571428571428569"/>
    <n v="116.5"/>
    <n v="1.3775337837837838"/>
    <x v="1"/>
    <x v="1"/>
    <n v="233"/>
    <x v="6"/>
    <x v="3"/>
    <n v="2"/>
    <b v="1"/>
    <n v="485"/>
    <n v="37"/>
    <n v="522"/>
    <x v="6"/>
    <x v="2"/>
    <x v="1"/>
    <n v="47"/>
    <n v="3.4"/>
    <x v="1"/>
    <x v="0"/>
    <n v="615"/>
    <x v="4"/>
    <x v="2"/>
    <x v="1"/>
    <x v="2"/>
  </r>
  <r>
    <n v="4336"/>
    <s v="Jennifer"/>
    <d v="2023-02-08T00:00:00"/>
    <x v="382"/>
    <m/>
    <m/>
    <m/>
    <m/>
    <m/>
    <d v="2024-11-12T00:00:00"/>
    <d v="2024-11-12T00:00:00"/>
    <m/>
    <m/>
    <m/>
    <m/>
    <m/>
    <n v="91.857142857142861"/>
    <n v="126.5"/>
    <n v="1.3771384136858476"/>
    <x v="0"/>
    <x v="0"/>
    <n v="253"/>
    <x v="2"/>
    <x v="3"/>
    <n v="2"/>
    <b v="0"/>
    <n v="660"/>
    <n v="151"/>
    <n v="811"/>
    <x v="4"/>
    <x v="3"/>
    <x v="0"/>
    <n v="43"/>
    <n v="3.4"/>
    <x v="1"/>
    <x v="0"/>
    <n v="1317"/>
    <x v="1"/>
    <x v="4"/>
    <x v="0"/>
    <x v="0"/>
  </r>
  <r>
    <n v="8501"/>
    <s v="Mark"/>
    <d v="2024-08-04T00:00:00"/>
    <x v="163"/>
    <m/>
    <m/>
    <m/>
    <m/>
    <m/>
    <s v="11/19/2024"/>
    <d v="2024-11-19T00:00:00"/>
    <n v="3"/>
    <n v="6"/>
    <s v="19"/>
    <s v="11"/>
    <s v="2024"/>
    <n v="15.285714285714286"/>
    <n v="21"/>
    <n v="1.3738317757009346"/>
    <x v="2"/>
    <x v="2"/>
    <n v="42"/>
    <x v="2"/>
    <x v="4"/>
    <n v="2"/>
    <b v="1"/>
    <n v="464"/>
    <n v="171"/>
    <n v="635"/>
    <x v="3"/>
    <x v="3"/>
    <x v="4"/>
    <n v="88"/>
    <n v="4.5999999999999996"/>
    <x v="1"/>
    <x v="0"/>
    <n v="3307"/>
    <x v="0"/>
    <x v="4"/>
    <x v="1"/>
    <x v="1"/>
  </r>
  <r>
    <n v="5147"/>
    <s v="Ashley"/>
    <s v="6/14/2023"/>
    <x v="383"/>
    <n v="2"/>
    <n v="5"/>
    <s v="14"/>
    <s v="6"/>
    <s v="2023"/>
    <s v="12/14/2024"/>
    <d v="2024-12-14T00:00:00"/>
    <n v="3"/>
    <n v="6"/>
    <s v="14"/>
    <s v="12"/>
    <s v="2024"/>
    <n v="78.428571428571431"/>
    <n v="107.5"/>
    <n v="1.3706739526411658"/>
    <x v="1"/>
    <x v="1"/>
    <n v="215"/>
    <x v="0"/>
    <x v="4"/>
    <n v="4"/>
    <b v="1"/>
    <n v="150"/>
    <n v="57"/>
    <n v="207"/>
    <x v="4"/>
    <x v="2"/>
    <x v="0"/>
    <n v="76"/>
    <n v="4.5"/>
    <x v="0"/>
    <x v="0"/>
    <n v="1529"/>
    <x v="1"/>
    <x v="2"/>
    <x v="1"/>
    <x v="1"/>
  </r>
  <r>
    <n v="9630"/>
    <s v="William"/>
    <d v="2023-01-06T00:00:00"/>
    <x v="372"/>
    <m/>
    <m/>
    <m/>
    <m/>
    <m/>
    <s v="11/26/2024"/>
    <d v="2024-11-26T00:00:00"/>
    <n v="3"/>
    <n v="6"/>
    <s v="26"/>
    <s v="11"/>
    <s v="2024"/>
    <n v="96.714285714285708"/>
    <n v="132"/>
    <n v="1.3648449039881831"/>
    <x v="1"/>
    <x v="1"/>
    <n v="264"/>
    <x v="4"/>
    <x v="4"/>
    <n v="6"/>
    <b v="0"/>
    <n v="367"/>
    <n v="163"/>
    <n v="530"/>
    <x v="1"/>
    <x v="3"/>
    <x v="2"/>
    <n v="88"/>
    <n v="3.5"/>
    <x v="1"/>
    <x v="0"/>
    <n v="2156"/>
    <x v="3"/>
    <x v="0"/>
    <x v="3"/>
    <x v="3"/>
  </r>
  <r>
    <n v="8627"/>
    <s v="Melissa"/>
    <s v="9/17/2024"/>
    <x v="38"/>
    <n v="2"/>
    <n v="5"/>
    <s v="17"/>
    <s v="9"/>
    <s v="2024"/>
    <d v="2024-01-12T00:00:00"/>
    <d v="2024-09-17T00:00:00"/>
    <m/>
    <m/>
    <m/>
    <m/>
    <m/>
    <n v="35.571428571428569"/>
    <n v="48.5"/>
    <n v="1.3634538152610443"/>
    <x v="2"/>
    <x v="2"/>
    <n v="97"/>
    <x v="0"/>
    <x v="1"/>
    <n v="2"/>
    <b v="0"/>
    <n v="287"/>
    <n v="39"/>
    <n v="326"/>
    <x v="2"/>
    <x v="2"/>
    <x v="4"/>
    <n v="9"/>
    <n v="4.9000000000000004"/>
    <x v="0"/>
    <x v="0"/>
    <n v="2331"/>
    <x v="3"/>
    <x v="1"/>
    <x v="0"/>
    <x v="3"/>
  </r>
  <r>
    <n v="1110"/>
    <s v="April"/>
    <d v="2024-05-05T00:00:00"/>
    <x v="384"/>
    <m/>
    <m/>
    <m/>
    <m/>
    <m/>
    <d v="2024-04-12T00:00:00"/>
    <d v="2024-04-12T00:00:00"/>
    <m/>
    <m/>
    <m/>
    <m/>
    <m/>
    <n v="12.857142857142858"/>
    <n v="17.5"/>
    <n v="1.3611111111111112"/>
    <x v="2"/>
    <x v="2"/>
    <n v="35"/>
    <x v="5"/>
    <x v="2"/>
    <n v="3"/>
    <b v="1"/>
    <n v="908"/>
    <n v="128"/>
    <n v="1036"/>
    <x v="3"/>
    <x v="2"/>
    <x v="3"/>
    <n v="86"/>
    <n v="3.2"/>
    <x v="1"/>
    <x v="0"/>
    <n v="1068"/>
    <x v="1"/>
    <x v="3"/>
    <x v="3"/>
    <x v="2"/>
  </r>
  <r>
    <n v="9507"/>
    <s v="Destiny"/>
    <s v="6/19/2023"/>
    <x v="385"/>
    <n v="2"/>
    <n v="5"/>
    <s v="19"/>
    <s v="6"/>
    <s v="2023"/>
    <s v="11/19/2024"/>
    <d v="2024-11-19T00:00:00"/>
    <n v="3"/>
    <n v="6"/>
    <s v="19"/>
    <s v="11"/>
    <s v="2024"/>
    <n v="74.142857142857139"/>
    <n v="100.5"/>
    <n v="1.3554913294797688"/>
    <x v="2"/>
    <x v="2"/>
    <n v="201"/>
    <x v="5"/>
    <x v="0"/>
    <n v="6"/>
    <b v="1"/>
    <n v="902"/>
    <n v="86"/>
    <n v="988"/>
    <x v="3"/>
    <x v="3"/>
    <x v="2"/>
    <n v="69"/>
    <n v="4.9000000000000004"/>
    <x v="1"/>
    <x v="0"/>
    <n v="1665"/>
    <x v="1"/>
    <x v="4"/>
    <x v="2"/>
    <x v="0"/>
  </r>
  <r>
    <n v="9700"/>
    <s v="Molly"/>
    <s v="12/26/2022"/>
    <x v="366"/>
    <n v="3"/>
    <n v="6"/>
    <s v="26"/>
    <s v="12"/>
    <s v="2022"/>
    <s v="11/30/2024"/>
    <d v="2024-11-30T00:00:00"/>
    <n v="3"/>
    <n v="6"/>
    <s v="30"/>
    <s v="11"/>
    <s v="2024"/>
    <n v="100.71428571428571"/>
    <n v="136"/>
    <n v="1.3503546099290782"/>
    <x v="0"/>
    <x v="0"/>
    <n v="272"/>
    <x v="2"/>
    <x v="4"/>
    <n v="1"/>
    <b v="0"/>
    <n v="201"/>
    <n v="122"/>
    <n v="323"/>
    <x v="0"/>
    <x v="3"/>
    <x v="4"/>
    <n v="94"/>
    <n v="4.5999999999999996"/>
    <x v="1"/>
    <x v="0"/>
    <n v="4674"/>
    <x v="2"/>
    <x v="1"/>
    <x v="2"/>
    <x v="3"/>
  </r>
  <r>
    <n v="4512"/>
    <s v="Jacob"/>
    <s v="2/21/2023"/>
    <x v="227"/>
    <n v="2"/>
    <n v="5"/>
    <s v="21"/>
    <s v="2"/>
    <s v="2023"/>
    <s v="11/30/2024"/>
    <d v="2024-11-30T00:00:00"/>
    <n v="3"/>
    <n v="6"/>
    <s v="30"/>
    <s v="11"/>
    <s v="2024"/>
    <n v="92.571428571428569"/>
    <n v="125"/>
    <n v="1.3503086419753088"/>
    <x v="2"/>
    <x v="2"/>
    <n v="250"/>
    <x v="2"/>
    <x v="4"/>
    <n v="2"/>
    <b v="0"/>
    <n v="611"/>
    <n v="170"/>
    <n v="781"/>
    <x v="4"/>
    <x v="0"/>
    <x v="4"/>
    <n v="71"/>
    <n v="3.9"/>
    <x v="0"/>
    <x v="0"/>
    <n v="4193"/>
    <x v="2"/>
    <x v="0"/>
    <x v="4"/>
    <x v="2"/>
  </r>
  <r>
    <n v="6720"/>
    <s v="Michael"/>
    <d v="2023-08-07T00:00:00"/>
    <x v="309"/>
    <m/>
    <m/>
    <m/>
    <m/>
    <m/>
    <s v="12/13/2024"/>
    <d v="2024-12-13T00:00:00"/>
    <n v="3"/>
    <n v="6"/>
    <s v="13"/>
    <s v="12"/>
    <s v="2024"/>
    <n v="76.714285714285708"/>
    <n v="103.5"/>
    <n v="1.3491620111731846"/>
    <x v="0"/>
    <x v="0"/>
    <n v="207"/>
    <x v="3"/>
    <x v="2"/>
    <n v="2"/>
    <b v="1"/>
    <n v="494"/>
    <n v="28"/>
    <n v="522"/>
    <x v="2"/>
    <x v="3"/>
    <x v="5"/>
    <n v="99"/>
    <n v="3.6"/>
    <x v="0"/>
    <x v="0"/>
    <n v="3278"/>
    <x v="0"/>
    <x v="2"/>
    <x v="3"/>
    <x v="2"/>
  </r>
  <r>
    <n v="5315"/>
    <s v="Donna"/>
    <s v="6/23/2023"/>
    <x v="357"/>
    <n v="2"/>
    <n v="5"/>
    <s v="23"/>
    <s v="6"/>
    <s v="2023"/>
    <s v="11/19/2024"/>
    <d v="2024-11-19T00:00:00"/>
    <n v="3"/>
    <n v="6"/>
    <s v="19"/>
    <s v="11"/>
    <s v="2024"/>
    <n v="73.571428571428569"/>
    <n v="99"/>
    <n v="1.3456310679611652"/>
    <x v="1"/>
    <x v="1"/>
    <n v="198"/>
    <x v="3"/>
    <x v="3"/>
    <n v="3"/>
    <b v="0"/>
    <n v="202"/>
    <n v="26"/>
    <n v="228"/>
    <x v="6"/>
    <x v="3"/>
    <x v="2"/>
    <n v="52"/>
    <n v="4.8"/>
    <x v="0"/>
    <x v="0"/>
    <n v="1392"/>
    <x v="1"/>
    <x v="4"/>
    <x v="2"/>
    <x v="0"/>
  </r>
  <r>
    <n v="5112"/>
    <s v="Juan"/>
    <d v="2024-05-11T00:00:00"/>
    <x v="365"/>
    <m/>
    <m/>
    <m/>
    <m/>
    <m/>
    <s v="12/14/2024"/>
    <d v="2024-12-14T00:00:00"/>
    <n v="3"/>
    <n v="6"/>
    <s v="14"/>
    <s v="12"/>
    <s v="2024"/>
    <n v="89.428571428571431"/>
    <n v="120"/>
    <n v="1.3418530351437699"/>
    <x v="0"/>
    <x v="0"/>
    <n v="240"/>
    <x v="3"/>
    <x v="2"/>
    <n v="6"/>
    <b v="1"/>
    <n v="564"/>
    <n v="121"/>
    <n v="685"/>
    <x v="3"/>
    <x v="3"/>
    <x v="0"/>
    <n v="40"/>
    <n v="3.5"/>
    <x v="1"/>
    <x v="0"/>
    <n v="333"/>
    <x v="4"/>
    <x v="3"/>
    <x v="1"/>
    <x v="0"/>
  </r>
  <r>
    <n v="7400"/>
    <s v="Allen"/>
    <d v="2024-09-05T00:00:00"/>
    <x v="348"/>
    <m/>
    <m/>
    <m/>
    <m/>
    <m/>
    <s v="12/15/2024"/>
    <d v="2024-12-15T00:00:00"/>
    <n v="3"/>
    <n v="6"/>
    <s v="15"/>
    <s v="12"/>
    <s v="2024"/>
    <n v="94.857142857142861"/>
    <n v="127"/>
    <n v="1.338855421686747"/>
    <x v="2"/>
    <x v="2"/>
    <n v="254"/>
    <x v="5"/>
    <x v="3"/>
    <n v="1"/>
    <b v="1"/>
    <n v="406"/>
    <n v="47"/>
    <n v="453"/>
    <x v="5"/>
    <x v="1"/>
    <x v="1"/>
    <n v="5"/>
    <n v="3.6"/>
    <x v="0"/>
    <x v="0"/>
    <n v="3281"/>
    <x v="0"/>
    <x v="1"/>
    <x v="2"/>
    <x v="0"/>
  </r>
  <r>
    <n v="5911"/>
    <s v="Stephanie"/>
    <d v="2024-02-01T00:00:00"/>
    <x v="233"/>
    <m/>
    <m/>
    <m/>
    <m/>
    <m/>
    <d v="2024-10-12T00:00:00"/>
    <d v="2024-10-12T00:00:00"/>
    <m/>
    <m/>
    <m/>
    <m/>
    <m/>
    <n v="59.428571428571431"/>
    <n v="79"/>
    <n v="1.3293269230769231"/>
    <x v="1"/>
    <x v="1"/>
    <n v="158"/>
    <x v="1"/>
    <x v="1"/>
    <n v="1"/>
    <b v="1"/>
    <n v="426"/>
    <n v="7"/>
    <n v="433"/>
    <x v="2"/>
    <x v="3"/>
    <x v="2"/>
    <n v="36"/>
    <n v="3.6"/>
    <x v="0"/>
    <x v="0"/>
    <n v="242"/>
    <x v="4"/>
    <x v="3"/>
    <x v="2"/>
    <x v="0"/>
  </r>
  <r>
    <n v="8019"/>
    <s v="Stefanie"/>
    <s v="2/19/2023"/>
    <x v="215"/>
    <n v="2"/>
    <n v="5"/>
    <s v="19"/>
    <s v="2"/>
    <s v="2023"/>
    <s v="11/19/2024"/>
    <d v="2024-11-19T00:00:00"/>
    <n v="3"/>
    <n v="6"/>
    <s v="19"/>
    <s v="11"/>
    <s v="2024"/>
    <n v="91.285714285714292"/>
    <n v="120"/>
    <n v="1.3145539906103285"/>
    <x v="2"/>
    <x v="2"/>
    <n v="240"/>
    <x v="0"/>
    <x v="3"/>
    <n v="1"/>
    <b v="0"/>
    <n v="304"/>
    <n v="25"/>
    <n v="329"/>
    <x v="6"/>
    <x v="2"/>
    <x v="5"/>
    <n v="66"/>
    <n v="4.5999999999999996"/>
    <x v="0"/>
    <x v="0"/>
    <n v="863"/>
    <x v="4"/>
    <x v="0"/>
    <x v="4"/>
    <x v="1"/>
  </r>
  <r>
    <n v="1433"/>
    <s v="Frances"/>
    <d v="2024-02-03T00:00:00"/>
    <x v="361"/>
    <m/>
    <m/>
    <m/>
    <m/>
    <m/>
    <s v="11/20/2024"/>
    <d v="2024-11-20T00:00:00"/>
    <n v="3"/>
    <n v="6"/>
    <s v="20"/>
    <s v="11"/>
    <s v="2024"/>
    <n v="61"/>
    <n v="80"/>
    <n v="1.3114754098360655"/>
    <x v="0"/>
    <x v="0"/>
    <n v="160"/>
    <x v="4"/>
    <x v="4"/>
    <n v="6"/>
    <b v="1"/>
    <n v="391"/>
    <n v="132"/>
    <n v="523"/>
    <x v="6"/>
    <x v="1"/>
    <x v="5"/>
    <n v="57"/>
    <n v="3"/>
    <x v="0"/>
    <x v="0"/>
    <n v="185"/>
    <x v="4"/>
    <x v="4"/>
    <x v="3"/>
    <x v="1"/>
  </r>
  <r>
    <n v="4104"/>
    <s v="Alvin"/>
    <s v="7/22/2023"/>
    <x v="386"/>
    <n v="2"/>
    <n v="5"/>
    <s v="22"/>
    <s v="7"/>
    <s v="2023"/>
    <s v="11/20/2024"/>
    <d v="2024-11-20T00:00:00"/>
    <n v="3"/>
    <n v="6"/>
    <s v="20"/>
    <s v="11"/>
    <s v="2024"/>
    <n v="69.571428571428569"/>
    <n v="91"/>
    <n v="1.3080082135523614"/>
    <x v="0"/>
    <x v="0"/>
    <n v="182"/>
    <x v="6"/>
    <x v="3"/>
    <n v="5"/>
    <b v="0"/>
    <n v="247"/>
    <n v="197"/>
    <n v="444"/>
    <x v="3"/>
    <x v="3"/>
    <x v="2"/>
    <n v="90"/>
    <n v="4.7"/>
    <x v="0"/>
    <x v="0"/>
    <n v="4726"/>
    <x v="2"/>
    <x v="4"/>
    <x v="4"/>
    <x v="1"/>
  </r>
  <r>
    <n v="6564"/>
    <s v="James"/>
    <s v="10/23/2023"/>
    <x v="224"/>
    <n v="3"/>
    <n v="6"/>
    <s v="23"/>
    <s v="10"/>
    <s v="2023"/>
    <d v="2024-07-12T00:00:00"/>
    <d v="2024-07-12T00:00:00"/>
    <m/>
    <m/>
    <m/>
    <m/>
    <m/>
    <n v="37.571428571428569"/>
    <n v="49"/>
    <n v="1.3041825095057036"/>
    <x v="2"/>
    <x v="2"/>
    <n v="98"/>
    <x v="4"/>
    <x v="4"/>
    <n v="2"/>
    <b v="1"/>
    <n v="526"/>
    <n v="144"/>
    <n v="670"/>
    <x v="3"/>
    <x v="1"/>
    <x v="4"/>
    <n v="10"/>
    <n v="3.9"/>
    <x v="1"/>
    <x v="0"/>
    <n v="747"/>
    <x v="4"/>
    <x v="0"/>
    <x v="3"/>
    <x v="2"/>
  </r>
  <r>
    <n v="9500"/>
    <s v="Marissa"/>
    <s v="9/13/2023"/>
    <x v="243"/>
    <n v="2"/>
    <n v="5"/>
    <s v="13"/>
    <s v="9"/>
    <s v="2023"/>
    <d v="2024-10-12T00:00:00"/>
    <d v="2024-10-12T00:00:00"/>
    <m/>
    <m/>
    <m/>
    <m/>
    <m/>
    <n v="56.428571428571431"/>
    <n v="73.5"/>
    <n v="1.3025316455696203"/>
    <x v="2"/>
    <x v="2"/>
    <n v="147"/>
    <x v="2"/>
    <x v="0"/>
    <n v="1"/>
    <b v="1"/>
    <n v="780"/>
    <n v="76"/>
    <n v="856"/>
    <x v="3"/>
    <x v="0"/>
    <x v="1"/>
    <n v="21"/>
    <n v="4.4000000000000004"/>
    <x v="1"/>
    <x v="0"/>
    <n v="3081"/>
    <x v="0"/>
    <x v="1"/>
    <x v="2"/>
    <x v="2"/>
  </r>
  <r>
    <n v="1637"/>
    <s v="Kimberly"/>
    <d v="2024-05-04T00:00:00"/>
    <x v="387"/>
    <m/>
    <m/>
    <m/>
    <m/>
    <m/>
    <s v="11/19/2024"/>
    <d v="2024-11-19T00:00:00"/>
    <n v="3"/>
    <n v="6"/>
    <s v="19"/>
    <s v="11"/>
    <s v="2024"/>
    <n v="28.428571428571427"/>
    <n v="37"/>
    <n v="1.3015075376884422"/>
    <x v="0"/>
    <x v="0"/>
    <n v="74"/>
    <x v="6"/>
    <x v="3"/>
    <n v="3"/>
    <b v="1"/>
    <n v="646"/>
    <n v="38"/>
    <n v="684"/>
    <x v="4"/>
    <x v="3"/>
    <x v="0"/>
    <n v="37"/>
    <n v="4.0999999999999996"/>
    <x v="0"/>
    <x v="0"/>
    <n v="4111"/>
    <x v="2"/>
    <x v="4"/>
    <x v="0"/>
    <x v="2"/>
  </r>
  <r>
    <n v="8923"/>
    <s v="Douglas"/>
    <d v="2024-11-12T00:00:00"/>
    <x v="30"/>
    <m/>
    <m/>
    <m/>
    <m/>
    <m/>
    <d v="2024-10-12T00:00:00"/>
    <d v="2024-10-12T00:00:00"/>
    <m/>
    <m/>
    <m/>
    <m/>
    <m/>
    <n v="38.571428571428569"/>
    <n v="50"/>
    <n v="1.2962962962962963"/>
    <x v="2"/>
    <x v="2"/>
    <n v="100"/>
    <x v="1"/>
    <x v="1"/>
    <n v="4"/>
    <b v="0"/>
    <n v="417"/>
    <n v="87"/>
    <n v="504"/>
    <x v="2"/>
    <x v="0"/>
    <x v="4"/>
    <n v="14"/>
    <n v="3.4"/>
    <x v="0"/>
    <x v="0"/>
    <n v="3183"/>
    <x v="0"/>
    <x v="3"/>
    <x v="0"/>
    <x v="0"/>
  </r>
  <r>
    <n v="4448"/>
    <s v="David"/>
    <s v="3/23/2024"/>
    <x v="128"/>
    <n v="2"/>
    <n v="5"/>
    <s v="23"/>
    <s v="3"/>
    <s v="2024"/>
    <s v="12/16/2024"/>
    <d v="2024-12-16T00:00:00"/>
    <n v="3"/>
    <n v="6"/>
    <s v="16"/>
    <s v="12"/>
    <s v="2024"/>
    <n v="38.285714285714285"/>
    <n v="49.5"/>
    <n v="1.2929104477611941"/>
    <x v="2"/>
    <x v="2"/>
    <n v="99"/>
    <x v="6"/>
    <x v="3"/>
    <n v="2"/>
    <b v="0"/>
    <n v="319"/>
    <n v="187"/>
    <n v="506"/>
    <x v="5"/>
    <x v="0"/>
    <x v="4"/>
    <n v="58"/>
    <n v="3.6"/>
    <x v="0"/>
    <x v="0"/>
    <n v="1180"/>
    <x v="1"/>
    <x v="4"/>
    <x v="4"/>
    <x v="3"/>
  </r>
  <r>
    <n v="5901"/>
    <s v="Robert"/>
    <d v="2023-06-04T00:00:00"/>
    <x v="388"/>
    <m/>
    <m/>
    <m/>
    <m/>
    <m/>
    <s v="12/18/2024"/>
    <d v="2024-12-18T00:00:00"/>
    <n v="3"/>
    <n v="6"/>
    <s v="18"/>
    <s v="12"/>
    <s v="2024"/>
    <n v="80.428571428571431"/>
    <n v="103.5"/>
    <n v="1.2868561278863233"/>
    <x v="1"/>
    <x v="1"/>
    <n v="207"/>
    <x v="3"/>
    <x v="4"/>
    <n v="5"/>
    <b v="1"/>
    <n v="946"/>
    <n v="166"/>
    <n v="1112"/>
    <x v="2"/>
    <x v="3"/>
    <x v="0"/>
    <n v="96"/>
    <n v="4.5999999999999996"/>
    <x v="0"/>
    <x v="0"/>
    <n v="4815"/>
    <x v="2"/>
    <x v="1"/>
    <x v="2"/>
    <x v="3"/>
  </r>
  <r>
    <n v="2942"/>
    <s v="Jaclyn"/>
    <d v="2023-09-02T00:00:00"/>
    <x v="389"/>
    <m/>
    <m/>
    <m/>
    <m/>
    <m/>
    <s v="11/30/2024"/>
    <d v="2024-11-30T00:00:00"/>
    <n v="3"/>
    <n v="6"/>
    <s v="30"/>
    <s v="11"/>
    <s v="2024"/>
    <n v="65"/>
    <n v="83.5"/>
    <n v="1.2846153846153847"/>
    <x v="2"/>
    <x v="2"/>
    <n v="167"/>
    <x v="6"/>
    <x v="4"/>
    <n v="5"/>
    <b v="0"/>
    <n v="127"/>
    <n v="138"/>
    <n v="265"/>
    <x v="4"/>
    <x v="0"/>
    <x v="1"/>
    <n v="66"/>
    <n v="4.7"/>
    <x v="1"/>
    <x v="0"/>
    <n v="711"/>
    <x v="4"/>
    <x v="2"/>
    <x v="2"/>
    <x v="2"/>
  </r>
  <r>
    <n v="4242"/>
    <s v="Robert"/>
    <d v="2023-06-11T00:00:00"/>
    <x v="243"/>
    <m/>
    <m/>
    <m/>
    <m/>
    <m/>
    <s v="12/15/2024"/>
    <d v="2024-12-15T00:00:00"/>
    <n v="3"/>
    <n v="6"/>
    <s v="15"/>
    <s v="12"/>
    <s v="2024"/>
    <n v="65.571428571428569"/>
    <n v="84"/>
    <n v="1.281045751633987"/>
    <x v="1"/>
    <x v="1"/>
    <n v="168"/>
    <x v="3"/>
    <x v="4"/>
    <n v="3"/>
    <b v="1"/>
    <n v="539"/>
    <n v="48"/>
    <n v="587"/>
    <x v="6"/>
    <x v="0"/>
    <x v="0"/>
    <n v="82"/>
    <n v="4.3"/>
    <x v="0"/>
    <x v="0"/>
    <n v="3182"/>
    <x v="0"/>
    <x v="1"/>
    <x v="2"/>
    <x v="0"/>
  </r>
  <r>
    <n v="6956"/>
    <s v="Brandon"/>
    <s v="2/21/2024"/>
    <x v="329"/>
    <n v="2"/>
    <n v="5"/>
    <s v="21"/>
    <s v="2"/>
    <s v="2024"/>
    <s v="11/24/2024"/>
    <d v="2024-11-24T00:00:00"/>
    <n v="3"/>
    <n v="6"/>
    <s v="24"/>
    <s v="11"/>
    <s v="2024"/>
    <n v="39.571428571428569"/>
    <n v="50.5"/>
    <n v="1.2761732851985561"/>
    <x v="0"/>
    <x v="0"/>
    <n v="101"/>
    <x v="6"/>
    <x v="4"/>
    <n v="1"/>
    <b v="1"/>
    <n v="175"/>
    <n v="125"/>
    <n v="300"/>
    <x v="0"/>
    <x v="1"/>
    <x v="1"/>
    <n v="44"/>
    <n v="3.6"/>
    <x v="1"/>
    <x v="0"/>
    <n v="2517"/>
    <x v="3"/>
    <x v="0"/>
    <x v="1"/>
    <x v="0"/>
  </r>
  <r>
    <n v="4027"/>
    <s v="Jason"/>
    <s v="4/13/2024"/>
    <x v="164"/>
    <n v="2"/>
    <n v="5"/>
    <s v="13"/>
    <s v="4"/>
    <s v="2024"/>
    <s v="11/24/2024"/>
    <d v="2024-11-24T00:00:00"/>
    <n v="3"/>
    <n v="6"/>
    <s v="24"/>
    <s v="11"/>
    <s v="2024"/>
    <n v="32.142857142857146"/>
    <n v="41"/>
    <n v="1.2755555555555553"/>
    <x v="0"/>
    <x v="0"/>
    <n v="82"/>
    <x v="3"/>
    <x v="2"/>
    <n v="3"/>
    <b v="0"/>
    <n v="999"/>
    <n v="190"/>
    <n v="1189"/>
    <x v="2"/>
    <x v="2"/>
    <x v="3"/>
    <n v="57"/>
    <n v="3.1"/>
    <x v="1"/>
    <x v="0"/>
    <n v="4920"/>
    <x v="2"/>
    <x v="1"/>
    <x v="1"/>
    <x v="2"/>
  </r>
  <r>
    <n v="9134"/>
    <s v="Stephanie"/>
    <s v="1/26/2023"/>
    <x v="319"/>
    <n v="2"/>
    <n v="5"/>
    <s v="26"/>
    <s v="1"/>
    <s v="2023"/>
    <s v="11/19/2024"/>
    <d v="2024-11-19T00:00:00"/>
    <n v="3"/>
    <n v="6"/>
    <s v="19"/>
    <s v="11"/>
    <s v="2024"/>
    <n v="94.714285714285708"/>
    <n v="120.5"/>
    <n v="1.2722473604826547"/>
    <x v="0"/>
    <x v="0"/>
    <n v="241"/>
    <x v="6"/>
    <x v="0"/>
    <n v="5"/>
    <b v="1"/>
    <n v="775"/>
    <n v="194"/>
    <n v="969"/>
    <x v="2"/>
    <x v="1"/>
    <x v="0"/>
    <n v="94"/>
    <n v="3.1"/>
    <x v="0"/>
    <x v="0"/>
    <n v="2901"/>
    <x v="3"/>
    <x v="2"/>
    <x v="0"/>
    <x v="3"/>
  </r>
  <r>
    <n v="1185"/>
    <s v="Victor"/>
    <s v="1/30/2023"/>
    <x v="390"/>
    <n v="2"/>
    <n v="5"/>
    <s v="30"/>
    <s v="1"/>
    <s v="2023"/>
    <s v="12/15/2024"/>
    <d v="2024-12-15T00:00:00"/>
    <n v="3"/>
    <n v="6"/>
    <s v="15"/>
    <s v="12"/>
    <s v="2024"/>
    <n v="97.857142857142861"/>
    <n v="123.5"/>
    <n v="1.262043795620438"/>
    <x v="0"/>
    <x v="0"/>
    <n v="247"/>
    <x v="1"/>
    <x v="2"/>
    <n v="2"/>
    <b v="0"/>
    <n v="943"/>
    <n v="42"/>
    <n v="985"/>
    <x v="4"/>
    <x v="2"/>
    <x v="3"/>
    <n v="85"/>
    <n v="3.5"/>
    <x v="1"/>
    <x v="0"/>
    <n v="4517"/>
    <x v="2"/>
    <x v="4"/>
    <x v="3"/>
    <x v="1"/>
  </r>
  <r>
    <n v="5000"/>
    <s v="Natalie"/>
    <s v="2/15/2023"/>
    <x v="354"/>
    <n v="2"/>
    <n v="5"/>
    <s v="15"/>
    <s v="2"/>
    <s v="2023"/>
    <s v="11/24/2024"/>
    <d v="2024-11-24T00:00:00"/>
    <n v="3"/>
    <n v="6"/>
    <s v="24"/>
    <s v="11"/>
    <s v="2024"/>
    <n v="92.571428571428569"/>
    <n v="115.5"/>
    <n v="1.2476851851851851"/>
    <x v="0"/>
    <x v="0"/>
    <n v="231"/>
    <x v="3"/>
    <x v="1"/>
    <n v="5"/>
    <b v="1"/>
    <n v="701"/>
    <n v="173"/>
    <n v="874"/>
    <x v="0"/>
    <x v="0"/>
    <x v="5"/>
    <n v="65"/>
    <n v="3.4"/>
    <x v="1"/>
    <x v="0"/>
    <n v="4177"/>
    <x v="2"/>
    <x v="2"/>
    <x v="1"/>
    <x v="0"/>
  </r>
  <r>
    <n v="5320"/>
    <s v="Katherine"/>
    <s v="9/28/2023"/>
    <x v="333"/>
    <n v="2"/>
    <n v="5"/>
    <s v="28"/>
    <s v="9"/>
    <s v="2023"/>
    <d v="2024-09-12T00:00:00"/>
    <d v="2024-09-12T00:00:00"/>
    <m/>
    <m/>
    <m/>
    <m/>
    <m/>
    <n v="50"/>
    <n v="61.5"/>
    <n v="1.23"/>
    <x v="2"/>
    <x v="2"/>
    <n v="123"/>
    <x v="2"/>
    <x v="0"/>
    <n v="6"/>
    <b v="0"/>
    <n v="718"/>
    <n v="25"/>
    <n v="743"/>
    <x v="3"/>
    <x v="2"/>
    <x v="5"/>
    <n v="73"/>
    <n v="4.4000000000000004"/>
    <x v="0"/>
    <x v="0"/>
    <n v="3179"/>
    <x v="0"/>
    <x v="1"/>
    <x v="4"/>
    <x v="3"/>
  </r>
  <r>
    <n v="7046"/>
    <s v="Eric"/>
    <s v="2/26/2023"/>
    <x v="367"/>
    <n v="2"/>
    <n v="5"/>
    <s v="26"/>
    <s v="2"/>
    <s v="2023"/>
    <d v="2024-10-12T00:00:00"/>
    <d v="2024-10-12T00:00:00"/>
    <m/>
    <m/>
    <m/>
    <m/>
    <m/>
    <n v="84.857142857142861"/>
    <n v="104"/>
    <n v="1.2255892255892256"/>
    <x v="0"/>
    <x v="0"/>
    <n v="208"/>
    <x v="3"/>
    <x v="4"/>
    <n v="6"/>
    <b v="0"/>
    <n v="512"/>
    <n v="176"/>
    <n v="688"/>
    <x v="5"/>
    <x v="2"/>
    <x v="2"/>
    <n v="36"/>
    <n v="4.7"/>
    <x v="0"/>
    <x v="0"/>
    <n v="4147"/>
    <x v="2"/>
    <x v="3"/>
    <x v="2"/>
    <x v="1"/>
  </r>
  <r>
    <n v="1408"/>
    <s v="Dustin"/>
    <s v="1/23/2023"/>
    <x v="391"/>
    <n v="2"/>
    <n v="5"/>
    <s v="23"/>
    <s v="1"/>
    <s v="2023"/>
    <s v="11/20/2024"/>
    <d v="2024-11-20T00:00:00"/>
    <n v="3"/>
    <n v="6"/>
    <s v="20"/>
    <s v="11"/>
    <s v="2024"/>
    <n v="95.285714285714292"/>
    <n v="116.5"/>
    <n v="1.2226386806596701"/>
    <x v="2"/>
    <x v="2"/>
    <n v="233"/>
    <x v="4"/>
    <x v="4"/>
    <n v="6"/>
    <b v="1"/>
    <n v="186"/>
    <n v="129"/>
    <n v="315"/>
    <x v="0"/>
    <x v="1"/>
    <x v="0"/>
    <n v="38"/>
    <n v="4"/>
    <x v="1"/>
    <x v="0"/>
    <n v="3953"/>
    <x v="0"/>
    <x v="0"/>
    <x v="2"/>
    <x v="0"/>
  </r>
  <r>
    <n v="5215"/>
    <s v="Robert"/>
    <s v="4/17/2023"/>
    <x v="265"/>
    <n v="2"/>
    <n v="5"/>
    <s v="17"/>
    <s v="4"/>
    <s v="2023"/>
    <s v="12/17/2024"/>
    <d v="2024-12-17T00:00:00"/>
    <n v="3"/>
    <n v="6"/>
    <s v="17"/>
    <s v="12"/>
    <s v="2024"/>
    <n v="87.142857142857139"/>
    <n v="106"/>
    <n v="1.2163934426229508"/>
    <x v="1"/>
    <x v="1"/>
    <n v="212"/>
    <x v="1"/>
    <x v="4"/>
    <n v="5"/>
    <b v="0"/>
    <n v="146"/>
    <n v="147"/>
    <n v="293"/>
    <x v="4"/>
    <x v="1"/>
    <x v="2"/>
    <n v="23"/>
    <n v="3.4"/>
    <x v="0"/>
    <x v="0"/>
    <n v="1365"/>
    <x v="1"/>
    <x v="0"/>
    <x v="3"/>
    <x v="0"/>
  </r>
  <r>
    <n v="4463"/>
    <s v="Janet"/>
    <s v="10/15/2023"/>
    <x v="392"/>
    <n v="3"/>
    <n v="6"/>
    <s v="15"/>
    <s v="10"/>
    <s v="2023"/>
    <s v="11/24/2024"/>
    <d v="2024-11-24T00:00:00"/>
    <n v="3"/>
    <n v="6"/>
    <s v="24"/>
    <s v="11"/>
    <s v="2024"/>
    <n v="58"/>
    <n v="70.5"/>
    <n v="1.2155172413793103"/>
    <x v="0"/>
    <x v="0"/>
    <n v="141"/>
    <x v="3"/>
    <x v="4"/>
    <n v="5"/>
    <b v="1"/>
    <n v="636"/>
    <n v="186"/>
    <n v="822"/>
    <x v="4"/>
    <x v="0"/>
    <x v="1"/>
    <n v="95"/>
    <n v="3.6"/>
    <x v="0"/>
    <x v="0"/>
    <n v="3865"/>
    <x v="0"/>
    <x v="0"/>
    <x v="1"/>
    <x v="2"/>
  </r>
  <r>
    <n v="6527"/>
    <s v="Debra"/>
    <s v="5/25/2023"/>
    <x v="393"/>
    <n v="2"/>
    <n v="5"/>
    <s v="25"/>
    <s v="5"/>
    <s v="2023"/>
    <s v="11/23/2024"/>
    <d v="2024-11-23T00:00:00"/>
    <n v="3"/>
    <n v="6"/>
    <s v="23"/>
    <s v="11"/>
    <s v="2024"/>
    <n v="78.285714285714292"/>
    <n v="95"/>
    <n v="1.2135036496350364"/>
    <x v="1"/>
    <x v="1"/>
    <n v="190"/>
    <x v="1"/>
    <x v="3"/>
    <n v="1"/>
    <b v="1"/>
    <n v="400"/>
    <n v="151"/>
    <n v="551"/>
    <x v="5"/>
    <x v="2"/>
    <x v="5"/>
    <n v="52"/>
    <n v="4.3"/>
    <x v="0"/>
    <x v="0"/>
    <n v="3775"/>
    <x v="0"/>
    <x v="0"/>
    <x v="4"/>
    <x v="2"/>
  </r>
  <r>
    <n v="5084"/>
    <s v="Miranda"/>
    <s v="10/25/2023"/>
    <x v="137"/>
    <n v="3"/>
    <n v="6"/>
    <s v="25"/>
    <s v="10"/>
    <s v="2023"/>
    <s v="11/22/2024"/>
    <d v="2024-11-22T00:00:00"/>
    <n v="3"/>
    <n v="6"/>
    <s v="22"/>
    <s v="11"/>
    <s v="2024"/>
    <n v="56.285714285714285"/>
    <n v="67.5"/>
    <n v="1.1992385786802031"/>
    <x v="2"/>
    <x v="2"/>
    <n v="135"/>
    <x v="5"/>
    <x v="3"/>
    <n v="6"/>
    <b v="0"/>
    <n v="50"/>
    <n v="15"/>
    <n v="65"/>
    <x v="6"/>
    <x v="0"/>
    <x v="2"/>
    <n v="91"/>
    <n v="4.4000000000000004"/>
    <x v="0"/>
    <x v="0"/>
    <n v="1510"/>
    <x v="1"/>
    <x v="0"/>
    <x v="1"/>
    <x v="3"/>
  </r>
  <r>
    <n v="2147"/>
    <s v="Julie"/>
    <d v="2024-12-01T00:00:00"/>
    <x v="224"/>
    <m/>
    <m/>
    <m/>
    <m/>
    <m/>
    <d v="2024-11-12T00:00:00"/>
    <d v="2024-11-12T00:00:00"/>
    <m/>
    <m/>
    <m/>
    <m/>
    <m/>
    <n v="55.142857142857146"/>
    <n v="66"/>
    <n v="1.1968911917098446"/>
    <x v="2"/>
    <x v="2"/>
    <n v="132"/>
    <x v="5"/>
    <x v="3"/>
    <n v="6"/>
    <b v="1"/>
    <n v="170"/>
    <n v="164"/>
    <n v="334"/>
    <x v="2"/>
    <x v="1"/>
    <x v="4"/>
    <n v="71"/>
    <n v="3.3"/>
    <x v="1"/>
    <x v="0"/>
    <n v="4873"/>
    <x v="2"/>
    <x v="4"/>
    <x v="1"/>
    <x v="3"/>
  </r>
  <r>
    <n v="6938"/>
    <s v="Diana"/>
    <d v="2024-05-05T00:00:00"/>
    <x v="394"/>
    <m/>
    <m/>
    <m/>
    <m/>
    <m/>
    <d v="2024-12-12T00:00:00"/>
    <d v="2024-12-12T00:00:00"/>
    <m/>
    <m/>
    <m/>
    <m/>
    <m/>
    <n v="31.571428571428573"/>
    <n v="37.5"/>
    <n v="1.1877828054298643"/>
    <x v="2"/>
    <x v="2"/>
    <n v="75"/>
    <x v="5"/>
    <x v="3"/>
    <n v="6"/>
    <b v="0"/>
    <n v="897"/>
    <n v="59"/>
    <n v="956"/>
    <x v="1"/>
    <x v="0"/>
    <x v="0"/>
    <n v="11"/>
    <n v="3.4"/>
    <x v="0"/>
    <x v="0"/>
    <n v="4015"/>
    <x v="2"/>
    <x v="3"/>
    <x v="0"/>
    <x v="2"/>
  </r>
  <r>
    <n v="7661"/>
    <s v="Wayne"/>
    <s v="8/20/2023"/>
    <x v="376"/>
    <n v="2"/>
    <n v="5"/>
    <s v="20"/>
    <s v="8"/>
    <s v="2023"/>
    <s v="12/14/2024"/>
    <d v="2024-12-14T00:00:00"/>
    <n v="3"/>
    <n v="6"/>
    <s v="14"/>
    <s v="12"/>
    <s v="2024"/>
    <n v="68.857142857142861"/>
    <n v="81"/>
    <n v="1.1763485477178424"/>
    <x v="2"/>
    <x v="2"/>
    <n v="162"/>
    <x v="5"/>
    <x v="0"/>
    <n v="1"/>
    <b v="0"/>
    <n v="370"/>
    <n v="130"/>
    <n v="500"/>
    <x v="3"/>
    <x v="1"/>
    <x v="0"/>
    <n v="49"/>
    <n v="4.0999999999999996"/>
    <x v="1"/>
    <x v="0"/>
    <n v="1121"/>
    <x v="1"/>
    <x v="0"/>
    <x v="3"/>
    <x v="1"/>
  </r>
  <r>
    <n v="9332"/>
    <s v="Robert"/>
    <s v="5/29/2023"/>
    <x v="272"/>
    <n v="2"/>
    <n v="5"/>
    <s v="29"/>
    <s v="5"/>
    <s v="2023"/>
    <s v="12/18/2024"/>
    <d v="2024-12-18T00:00:00"/>
    <n v="3"/>
    <n v="6"/>
    <s v="18"/>
    <s v="12"/>
    <s v="2024"/>
    <n v="81.285714285714292"/>
    <n v="95.5"/>
    <n v="1.1748681898066784"/>
    <x v="0"/>
    <x v="0"/>
    <n v="191"/>
    <x v="2"/>
    <x v="4"/>
    <n v="1"/>
    <b v="0"/>
    <n v="688"/>
    <n v="192"/>
    <n v="880"/>
    <x v="3"/>
    <x v="2"/>
    <x v="0"/>
    <n v="71"/>
    <n v="4"/>
    <x v="0"/>
    <x v="0"/>
    <n v="2610"/>
    <x v="3"/>
    <x v="2"/>
    <x v="4"/>
    <x v="0"/>
  </r>
  <r>
    <n v="3763"/>
    <s v="Juan"/>
    <s v="12/19/2022"/>
    <x v="220"/>
    <n v="3"/>
    <n v="6"/>
    <s v="19"/>
    <s v="12"/>
    <s v="2022"/>
    <d v="2024-06-12T00:00:00"/>
    <d v="2024-06-12T00:00:00"/>
    <m/>
    <m/>
    <m/>
    <m/>
    <m/>
    <n v="77.285714285714292"/>
    <n v="90.5"/>
    <n v="1.1709796672828094"/>
    <x v="2"/>
    <x v="2"/>
    <n v="181"/>
    <x v="3"/>
    <x v="3"/>
    <n v="2"/>
    <b v="0"/>
    <n v="848"/>
    <n v="172"/>
    <n v="1020"/>
    <x v="0"/>
    <x v="3"/>
    <x v="1"/>
    <n v="6"/>
    <n v="3.4"/>
    <x v="0"/>
    <x v="0"/>
    <n v="3314"/>
    <x v="0"/>
    <x v="3"/>
    <x v="3"/>
    <x v="0"/>
  </r>
  <r>
    <n v="8554"/>
    <s v="James"/>
    <d v="2023-02-12T00:00:00"/>
    <x v="302"/>
    <m/>
    <m/>
    <m/>
    <m/>
    <m/>
    <s v="11/21/2024"/>
    <d v="2024-11-21T00:00:00"/>
    <n v="3"/>
    <n v="6"/>
    <s v="21"/>
    <s v="11"/>
    <s v="2024"/>
    <n v="77.714285714285708"/>
    <n v="91"/>
    <n v="1.1709558823529413"/>
    <x v="0"/>
    <x v="0"/>
    <n v="182"/>
    <x v="1"/>
    <x v="0"/>
    <n v="2"/>
    <b v="1"/>
    <n v="442"/>
    <n v="87"/>
    <n v="529"/>
    <x v="3"/>
    <x v="0"/>
    <x v="1"/>
    <n v="62"/>
    <n v="4.9000000000000004"/>
    <x v="0"/>
    <x v="0"/>
    <n v="1901"/>
    <x v="1"/>
    <x v="2"/>
    <x v="2"/>
    <x v="1"/>
  </r>
  <r>
    <n v="6063"/>
    <s v="Patricia"/>
    <s v="6/17/2023"/>
    <x v="253"/>
    <n v="2"/>
    <n v="5"/>
    <s v="17"/>
    <s v="6"/>
    <s v="2023"/>
    <s v="12/17/2024"/>
    <d v="2024-12-17T00:00:00"/>
    <n v="3"/>
    <n v="6"/>
    <s v="17"/>
    <s v="12"/>
    <s v="2024"/>
    <n v="78.428571428571431"/>
    <n v="91.5"/>
    <n v="1.1666666666666667"/>
    <x v="0"/>
    <x v="0"/>
    <n v="183"/>
    <x v="0"/>
    <x v="4"/>
    <n v="2"/>
    <b v="1"/>
    <n v="676"/>
    <n v="61"/>
    <n v="737"/>
    <x v="1"/>
    <x v="3"/>
    <x v="1"/>
    <n v="26"/>
    <n v="3.3"/>
    <x v="1"/>
    <x v="0"/>
    <n v="336"/>
    <x v="4"/>
    <x v="4"/>
    <x v="1"/>
    <x v="0"/>
  </r>
  <r>
    <n v="5850"/>
    <s v="Joshua"/>
    <d v="2023-07-08T00:00:00"/>
    <x v="178"/>
    <m/>
    <m/>
    <m/>
    <m/>
    <m/>
    <d v="2024-11-12T00:00:00"/>
    <d v="2024-11-12T00:00:00"/>
    <m/>
    <m/>
    <m/>
    <m/>
    <m/>
    <n v="70.428571428571431"/>
    <n v="82"/>
    <n v="1.1643002028397567"/>
    <x v="0"/>
    <x v="0"/>
    <n v="164"/>
    <x v="5"/>
    <x v="2"/>
    <n v="1"/>
    <b v="0"/>
    <n v="833"/>
    <n v="89"/>
    <n v="922"/>
    <x v="2"/>
    <x v="3"/>
    <x v="3"/>
    <n v="32"/>
    <n v="4.9000000000000004"/>
    <x v="0"/>
    <x v="0"/>
    <n v="2644"/>
    <x v="3"/>
    <x v="0"/>
    <x v="1"/>
    <x v="0"/>
  </r>
  <r>
    <n v="3687"/>
    <s v="Laurie"/>
    <d v="2023-04-11T00:00:00"/>
    <x v="395"/>
    <m/>
    <m/>
    <m/>
    <m/>
    <m/>
    <s v="12/18/2024"/>
    <d v="2024-12-18T00:00:00"/>
    <n v="3"/>
    <n v="6"/>
    <s v="18"/>
    <s v="12"/>
    <s v="2024"/>
    <n v="88.142857142857139"/>
    <n v="102.5"/>
    <n v="1.1628849270664505"/>
    <x v="0"/>
    <x v="0"/>
    <n v="205"/>
    <x v="3"/>
    <x v="1"/>
    <n v="2"/>
    <b v="1"/>
    <n v="420"/>
    <n v="24"/>
    <n v="444"/>
    <x v="2"/>
    <x v="1"/>
    <x v="3"/>
    <n v="61"/>
    <n v="4.8"/>
    <x v="0"/>
    <x v="0"/>
    <n v="564"/>
    <x v="4"/>
    <x v="3"/>
    <x v="3"/>
    <x v="1"/>
  </r>
  <r>
    <n v="9121"/>
    <s v="Denise"/>
    <s v="6/18/2023"/>
    <x v="299"/>
    <n v="2"/>
    <n v="5"/>
    <s v="18"/>
    <s v="6"/>
    <s v="2023"/>
    <d v="2024-12-12T00:00:00"/>
    <d v="2024-12-12T00:00:00"/>
    <m/>
    <m/>
    <m/>
    <m/>
    <m/>
    <n v="77.571428571428569"/>
    <n v="89"/>
    <n v="1.1473296500920811"/>
    <x v="1"/>
    <x v="1"/>
    <n v="178"/>
    <x v="3"/>
    <x v="0"/>
    <n v="4"/>
    <b v="0"/>
    <n v="239"/>
    <n v="126"/>
    <n v="365"/>
    <x v="6"/>
    <x v="3"/>
    <x v="4"/>
    <n v="86"/>
    <n v="3.9"/>
    <x v="0"/>
    <x v="0"/>
    <n v="4356"/>
    <x v="2"/>
    <x v="1"/>
    <x v="1"/>
    <x v="1"/>
  </r>
  <r>
    <n v="1714"/>
    <s v="Tammy"/>
    <s v="8/29/2023"/>
    <x v="396"/>
    <n v="2"/>
    <n v="5"/>
    <s v="29"/>
    <s v="8"/>
    <s v="2023"/>
    <s v="11/26/2024"/>
    <d v="2024-11-26T00:00:00"/>
    <n v="3"/>
    <n v="6"/>
    <s v="26"/>
    <s v="11"/>
    <s v="2024"/>
    <n v="65"/>
    <n v="73.5"/>
    <n v="1.1307692307692307"/>
    <x v="2"/>
    <x v="2"/>
    <n v="147"/>
    <x v="3"/>
    <x v="1"/>
    <n v="1"/>
    <b v="1"/>
    <n v="802"/>
    <n v="177"/>
    <n v="979"/>
    <x v="2"/>
    <x v="0"/>
    <x v="5"/>
    <n v="21"/>
    <n v="3.5"/>
    <x v="1"/>
    <x v="0"/>
    <n v="3173"/>
    <x v="0"/>
    <x v="4"/>
    <x v="3"/>
    <x v="3"/>
  </r>
  <r>
    <n v="2057"/>
    <s v="Jocelyn"/>
    <s v="4/25/2023"/>
    <x v="397"/>
    <n v="2"/>
    <n v="5"/>
    <s v="25"/>
    <s v="4"/>
    <s v="2023"/>
    <s v="11/23/2024"/>
    <d v="2024-11-23T00:00:00"/>
    <n v="3"/>
    <n v="6"/>
    <s v="23"/>
    <s v="11"/>
    <s v="2024"/>
    <n v="82.571428571428569"/>
    <n v="92.5"/>
    <n v="1.1202422145328721"/>
    <x v="1"/>
    <x v="1"/>
    <n v="185"/>
    <x v="3"/>
    <x v="1"/>
    <n v="6"/>
    <b v="1"/>
    <n v="804"/>
    <n v="49"/>
    <n v="853"/>
    <x v="3"/>
    <x v="0"/>
    <x v="1"/>
    <n v="32"/>
    <n v="4.0999999999999996"/>
    <x v="0"/>
    <x v="0"/>
    <n v="4164"/>
    <x v="2"/>
    <x v="2"/>
    <x v="2"/>
    <x v="0"/>
  </r>
  <r>
    <n v="6570"/>
    <s v="Joseph"/>
    <d v="2024-08-12T00:00:00"/>
    <x v="43"/>
    <m/>
    <m/>
    <m/>
    <m/>
    <m/>
    <d v="2024-12-12T00:00:00"/>
    <d v="2024-12-12T00:00:00"/>
    <m/>
    <m/>
    <m/>
    <m/>
    <m/>
    <n v="17.428571428571427"/>
    <n v="19.5"/>
    <n v="1.1188524590163935"/>
    <x v="2"/>
    <x v="2"/>
    <n v="39"/>
    <x v="1"/>
    <x v="4"/>
    <n v="3"/>
    <b v="1"/>
    <n v="28"/>
    <n v="189"/>
    <n v="217"/>
    <x v="6"/>
    <x v="0"/>
    <x v="2"/>
    <n v="26"/>
    <n v="4.5999999999999996"/>
    <x v="1"/>
    <x v="0"/>
    <n v="4938"/>
    <x v="2"/>
    <x v="3"/>
    <x v="3"/>
    <x v="2"/>
  </r>
  <r>
    <n v="4340"/>
    <s v="Makayla"/>
    <s v="3/18/2023"/>
    <x v="364"/>
    <n v="2"/>
    <n v="5"/>
    <s v="18"/>
    <s v="3"/>
    <s v="2023"/>
    <d v="2024-07-12T00:00:00"/>
    <d v="2024-07-12T00:00:00"/>
    <m/>
    <m/>
    <m/>
    <m/>
    <m/>
    <n v="68.857142857142861"/>
    <n v="77"/>
    <n v="1.1182572614107884"/>
    <x v="0"/>
    <x v="0"/>
    <n v="154"/>
    <x v="6"/>
    <x v="3"/>
    <n v="5"/>
    <b v="1"/>
    <n v="804"/>
    <n v="106"/>
    <n v="910"/>
    <x v="4"/>
    <x v="2"/>
    <x v="4"/>
    <n v="60"/>
    <n v="4.8"/>
    <x v="0"/>
    <x v="0"/>
    <n v="4108"/>
    <x v="2"/>
    <x v="0"/>
    <x v="3"/>
    <x v="1"/>
  </r>
  <r>
    <n v="4645"/>
    <s v="Stephanie"/>
    <s v="5/30/2023"/>
    <x v="293"/>
    <n v="2"/>
    <n v="5"/>
    <s v="30"/>
    <s v="5"/>
    <s v="2023"/>
    <s v="12/14/2024"/>
    <d v="2024-12-14T00:00:00"/>
    <n v="3"/>
    <n v="6"/>
    <s v="14"/>
    <s v="12"/>
    <s v="2024"/>
    <n v="80.571428571428569"/>
    <n v="89"/>
    <n v="1.1046099290780143"/>
    <x v="1"/>
    <x v="1"/>
    <n v="178"/>
    <x v="5"/>
    <x v="3"/>
    <n v="5"/>
    <b v="1"/>
    <n v="323"/>
    <n v="130"/>
    <n v="453"/>
    <x v="1"/>
    <x v="3"/>
    <x v="2"/>
    <n v="29"/>
    <n v="3"/>
    <x v="1"/>
    <x v="0"/>
    <n v="3079"/>
    <x v="0"/>
    <x v="1"/>
    <x v="0"/>
    <x v="0"/>
  </r>
  <r>
    <n v="6471"/>
    <s v="Jennifer"/>
    <s v="12/28/2023"/>
    <x v="194"/>
    <n v="3"/>
    <n v="6"/>
    <s v="28"/>
    <s v="12"/>
    <s v="2023"/>
    <s v="11/25/2024"/>
    <d v="2024-11-25T00:00:00"/>
    <n v="3"/>
    <n v="6"/>
    <s v="25"/>
    <s v="11"/>
    <s v="2024"/>
    <n v="47.571428571428569"/>
    <n v="52.5"/>
    <n v="1.1036036036036037"/>
    <x v="1"/>
    <x v="1"/>
    <n v="105"/>
    <x v="0"/>
    <x v="3"/>
    <n v="3"/>
    <b v="1"/>
    <n v="49"/>
    <n v="71"/>
    <n v="120"/>
    <x v="5"/>
    <x v="0"/>
    <x v="2"/>
    <n v="8"/>
    <n v="3.6"/>
    <x v="0"/>
    <x v="0"/>
    <n v="1989"/>
    <x v="1"/>
    <x v="3"/>
    <x v="3"/>
    <x v="3"/>
  </r>
  <r>
    <n v="7986"/>
    <s v="Douglas"/>
    <s v="1/23/2023"/>
    <x v="391"/>
    <n v="2"/>
    <n v="5"/>
    <s v="23"/>
    <s v="1"/>
    <s v="2023"/>
    <d v="2024-10-12T00:00:00"/>
    <d v="2024-10-12T00:00:00"/>
    <m/>
    <m/>
    <m/>
    <m/>
    <m/>
    <n v="89.714285714285708"/>
    <n v="98"/>
    <n v="1.0923566878980893"/>
    <x v="0"/>
    <x v="0"/>
    <n v="196"/>
    <x v="0"/>
    <x v="2"/>
    <n v="2"/>
    <b v="1"/>
    <n v="102"/>
    <n v="66"/>
    <n v="168"/>
    <x v="5"/>
    <x v="3"/>
    <x v="3"/>
    <n v="11"/>
    <n v="3.7"/>
    <x v="0"/>
    <x v="0"/>
    <n v="2741"/>
    <x v="3"/>
    <x v="3"/>
    <x v="0"/>
    <x v="0"/>
  </r>
  <r>
    <n v="8564"/>
    <s v="Lynn"/>
    <s v="4/17/2023"/>
    <x v="265"/>
    <n v="2"/>
    <n v="5"/>
    <s v="17"/>
    <s v="4"/>
    <s v="2023"/>
    <d v="2024-01-12T00:00:00"/>
    <d v="2024-01-12T00:00:00"/>
    <m/>
    <m/>
    <m/>
    <m/>
    <m/>
    <n v="38.571428571428569"/>
    <n v="42"/>
    <n v="1.088888888888889"/>
    <x v="1"/>
    <x v="1"/>
    <n v="84"/>
    <x v="1"/>
    <x v="0"/>
    <n v="2"/>
    <b v="1"/>
    <n v="871"/>
    <n v="187"/>
    <n v="1058"/>
    <x v="3"/>
    <x v="1"/>
    <x v="1"/>
    <n v="96"/>
    <n v="4.5"/>
    <x v="1"/>
    <x v="0"/>
    <n v="2416"/>
    <x v="3"/>
    <x v="2"/>
    <x v="3"/>
    <x v="3"/>
  </r>
  <r>
    <n v="7445"/>
    <s v="Lauren"/>
    <s v="11/19/2023"/>
    <x v="237"/>
    <n v="3"/>
    <n v="6"/>
    <s v="19"/>
    <s v="11"/>
    <s v="2023"/>
    <s v="11/23/2024"/>
    <d v="2024-11-23T00:00:00"/>
    <n v="3"/>
    <n v="6"/>
    <s v="23"/>
    <s v="11"/>
    <s v="2024"/>
    <n v="52.857142857142854"/>
    <n v="57.5"/>
    <n v="1.0878378378378379"/>
    <x v="0"/>
    <x v="0"/>
    <n v="115"/>
    <x v="3"/>
    <x v="2"/>
    <n v="6"/>
    <b v="1"/>
    <n v="583"/>
    <n v="127"/>
    <n v="710"/>
    <x v="3"/>
    <x v="0"/>
    <x v="4"/>
    <n v="0"/>
    <n v="3.6"/>
    <x v="0"/>
    <x v="0"/>
    <n v="244"/>
    <x v="4"/>
    <x v="0"/>
    <x v="0"/>
    <x v="3"/>
  </r>
  <r>
    <n v="8768"/>
    <s v="Stephen"/>
    <d v="2024-09-11T00:00:00"/>
    <x v="38"/>
    <m/>
    <m/>
    <m/>
    <m/>
    <m/>
    <d v="2024-01-12T00:00:00"/>
    <d v="2024-09-11T00:00:00"/>
    <m/>
    <m/>
    <m/>
    <m/>
    <m/>
    <n v="34.714285714285715"/>
    <n v="37.5"/>
    <n v="1.0802469135802468"/>
    <x v="0"/>
    <x v="0"/>
    <n v="75"/>
    <x v="6"/>
    <x v="4"/>
    <n v="1"/>
    <b v="1"/>
    <n v="115"/>
    <n v="122"/>
    <n v="237"/>
    <x v="5"/>
    <x v="1"/>
    <x v="0"/>
    <n v="86"/>
    <n v="3.5"/>
    <x v="0"/>
    <x v="0"/>
    <n v="3761"/>
    <x v="0"/>
    <x v="4"/>
    <x v="2"/>
    <x v="1"/>
  </r>
  <r>
    <n v="6250"/>
    <s v="Madison"/>
    <d v="2024-08-07T00:00:00"/>
    <x v="229"/>
    <m/>
    <m/>
    <m/>
    <m/>
    <m/>
    <s v="11/22/2024"/>
    <d v="2024-11-22T00:00:00"/>
    <n v="3"/>
    <n v="6"/>
    <s v="22"/>
    <s v="11"/>
    <s v="2024"/>
    <n v="96.714285714285708"/>
    <n v="103.5"/>
    <n v="1.0701624815361892"/>
    <x v="0"/>
    <x v="0"/>
    <n v="207"/>
    <x v="6"/>
    <x v="1"/>
    <n v="6"/>
    <b v="0"/>
    <n v="909"/>
    <n v="164"/>
    <n v="1073"/>
    <x v="6"/>
    <x v="0"/>
    <x v="0"/>
    <n v="75"/>
    <n v="4.2"/>
    <x v="1"/>
    <x v="0"/>
    <n v="4820"/>
    <x v="2"/>
    <x v="0"/>
    <x v="3"/>
    <x v="1"/>
  </r>
  <r>
    <n v="6919"/>
    <s v="Jane"/>
    <s v="2/25/2023"/>
    <x v="300"/>
    <n v="2"/>
    <n v="5"/>
    <s v="25"/>
    <s v="2"/>
    <s v="2023"/>
    <s v="11/24/2024"/>
    <d v="2024-11-24T00:00:00"/>
    <n v="3"/>
    <n v="6"/>
    <s v="24"/>
    <s v="11"/>
    <s v="2024"/>
    <n v="91.142857142857139"/>
    <n v="97.5"/>
    <n v="1.0697492163009406"/>
    <x v="1"/>
    <x v="1"/>
    <n v="195"/>
    <x v="5"/>
    <x v="3"/>
    <n v="3"/>
    <b v="1"/>
    <n v="49"/>
    <n v="30"/>
    <n v="79"/>
    <x v="6"/>
    <x v="2"/>
    <x v="5"/>
    <n v="68"/>
    <n v="4.4000000000000004"/>
    <x v="0"/>
    <x v="0"/>
    <n v="3157"/>
    <x v="0"/>
    <x v="1"/>
    <x v="4"/>
    <x v="1"/>
  </r>
  <r>
    <n v="7742"/>
    <s v="James"/>
    <s v="9/27/2024"/>
    <x v="69"/>
    <n v="2"/>
    <n v="5"/>
    <s v="27"/>
    <s v="9"/>
    <s v="2024"/>
    <s v="11/22/2024"/>
    <d v="2024-11-22T00:00:00"/>
    <n v="3"/>
    <n v="6"/>
    <s v="22"/>
    <s v="11"/>
    <s v="2024"/>
    <n v="8"/>
    <n v="8.5"/>
    <n v="1.0625"/>
    <x v="2"/>
    <x v="2"/>
    <n v="17"/>
    <x v="0"/>
    <x v="2"/>
    <n v="3"/>
    <b v="1"/>
    <n v="312"/>
    <n v="114"/>
    <n v="426"/>
    <x v="3"/>
    <x v="2"/>
    <x v="5"/>
    <n v="15"/>
    <n v="3.6"/>
    <x v="1"/>
    <x v="0"/>
    <n v="2084"/>
    <x v="3"/>
    <x v="1"/>
    <x v="3"/>
    <x v="0"/>
  </r>
  <r>
    <n v="2664"/>
    <s v="Charles"/>
    <s v="10/15/2023"/>
    <x v="392"/>
    <n v="3"/>
    <n v="6"/>
    <s v="15"/>
    <s v="10"/>
    <s v="2023"/>
    <s v="11/27/2024"/>
    <d v="2024-11-27T00:00:00"/>
    <n v="3"/>
    <n v="6"/>
    <s v="27"/>
    <s v="11"/>
    <s v="2024"/>
    <n v="58.428571428571431"/>
    <n v="61.5"/>
    <n v="1.0525672371638142"/>
    <x v="1"/>
    <x v="1"/>
    <n v="123"/>
    <x v="0"/>
    <x v="2"/>
    <n v="3"/>
    <b v="1"/>
    <n v="826"/>
    <n v="79"/>
    <n v="905"/>
    <x v="1"/>
    <x v="0"/>
    <x v="5"/>
    <n v="34"/>
    <n v="3.5"/>
    <x v="0"/>
    <x v="0"/>
    <n v="402"/>
    <x v="4"/>
    <x v="3"/>
    <x v="3"/>
    <x v="2"/>
  </r>
  <r>
    <n v="4901"/>
    <s v="Rebecca"/>
    <d v="2023-12-01T00:00:00"/>
    <x v="398"/>
    <m/>
    <m/>
    <m/>
    <m/>
    <m/>
    <s v="12/18/2024"/>
    <d v="2024-12-18T00:00:00"/>
    <n v="3"/>
    <n v="6"/>
    <s v="18"/>
    <s v="12"/>
    <s v="2024"/>
    <n v="54.714285714285715"/>
    <n v="57.5"/>
    <n v="1.0509138381201044"/>
    <x v="1"/>
    <x v="1"/>
    <n v="115"/>
    <x v="2"/>
    <x v="2"/>
    <n v="3"/>
    <b v="0"/>
    <n v="843"/>
    <n v="153"/>
    <n v="996"/>
    <x v="2"/>
    <x v="2"/>
    <x v="1"/>
    <n v="6"/>
    <n v="3.3"/>
    <x v="1"/>
    <x v="0"/>
    <n v="3425"/>
    <x v="0"/>
    <x v="3"/>
    <x v="0"/>
    <x v="3"/>
  </r>
  <r>
    <n v="8269"/>
    <s v="Jennifer"/>
    <s v="2/26/2024"/>
    <x v="119"/>
    <n v="2"/>
    <n v="5"/>
    <s v="26"/>
    <s v="2"/>
    <s v="2024"/>
    <s v="12/17/2024"/>
    <d v="2024-12-17T00:00:00"/>
    <n v="3"/>
    <n v="6"/>
    <s v="17"/>
    <s v="12"/>
    <s v="2024"/>
    <n v="42.142857142857146"/>
    <n v="44"/>
    <n v="1.0440677966101695"/>
    <x v="1"/>
    <x v="1"/>
    <n v="88"/>
    <x v="5"/>
    <x v="1"/>
    <n v="1"/>
    <b v="0"/>
    <n v="69"/>
    <n v="75"/>
    <n v="144"/>
    <x v="0"/>
    <x v="0"/>
    <x v="5"/>
    <n v="80"/>
    <n v="4.0999999999999996"/>
    <x v="0"/>
    <x v="0"/>
    <n v="4763"/>
    <x v="2"/>
    <x v="2"/>
    <x v="0"/>
    <x v="3"/>
  </r>
  <r>
    <n v="8451"/>
    <s v="Grace"/>
    <d v="2023-02-03T00:00:00"/>
    <x v="399"/>
    <m/>
    <m/>
    <m/>
    <m/>
    <m/>
    <s v="11/23/2024"/>
    <d v="2024-11-23T00:00:00"/>
    <n v="3"/>
    <n v="6"/>
    <s v="23"/>
    <s v="11"/>
    <s v="2024"/>
    <n v="94.142857142857139"/>
    <n v="96"/>
    <n v="1.0197268588770865"/>
    <x v="2"/>
    <x v="2"/>
    <n v="192"/>
    <x v="5"/>
    <x v="1"/>
    <n v="3"/>
    <b v="0"/>
    <n v="585"/>
    <n v="82"/>
    <n v="667"/>
    <x v="1"/>
    <x v="3"/>
    <x v="0"/>
    <n v="59"/>
    <n v="4.0999999999999996"/>
    <x v="1"/>
    <x v="0"/>
    <n v="2897"/>
    <x v="3"/>
    <x v="3"/>
    <x v="3"/>
    <x v="0"/>
  </r>
  <r>
    <n v="2482"/>
    <s v="Courtney"/>
    <s v="3/26/2023"/>
    <x v="238"/>
    <n v="2"/>
    <n v="5"/>
    <s v="26"/>
    <s v="3"/>
    <s v="2023"/>
    <s v="11/29/2024"/>
    <d v="2024-11-29T00:00:00"/>
    <n v="3"/>
    <n v="6"/>
    <s v="29"/>
    <s v="11"/>
    <s v="2024"/>
    <n v="87.714285714285708"/>
    <n v="89"/>
    <n v="1.0146579804560261"/>
    <x v="1"/>
    <x v="1"/>
    <n v="178"/>
    <x v="5"/>
    <x v="2"/>
    <n v="2"/>
    <b v="1"/>
    <n v="378"/>
    <n v="117"/>
    <n v="495"/>
    <x v="0"/>
    <x v="0"/>
    <x v="0"/>
    <n v="63"/>
    <n v="4.8"/>
    <x v="1"/>
    <x v="0"/>
    <n v="1784"/>
    <x v="1"/>
    <x v="0"/>
    <x v="4"/>
    <x v="1"/>
  </r>
  <r>
    <n v="2766"/>
    <s v="Jerome"/>
    <d v="2023-08-01T00:00:00"/>
    <x v="400"/>
    <m/>
    <m/>
    <m/>
    <m/>
    <m/>
    <s v="11/25/2024"/>
    <d v="2024-11-25T00:00:00"/>
    <n v="3"/>
    <n v="6"/>
    <s v="25"/>
    <s v="11"/>
    <s v="2024"/>
    <n v="92.285714285714292"/>
    <n v="93.5"/>
    <n v="1.013157894736842"/>
    <x v="1"/>
    <x v="1"/>
    <n v="187"/>
    <x v="2"/>
    <x v="2"/>
    <n v="3"/>
    <b v="1"/>
    <n v="697"/>
    <n v="5"/>
    <n v="702"/>
    <x v="5"/>
    <x v="1"/>
    <x v="5"/>
    <n v="29"/>
    <n v="4.5"/>
    <x v="0"/>
    <x v="0"/>
    <n v="213"/>
    <x v="4"/>
    <x v="2"/>
    <x v="4"/>
    <x v="3"/>
  </r>
  <r>
    <n v="5469"/>
    <s v="Jose"/>
    <s v="2/19/2024"/>
    <x v="401"/>
    <n v="2"/>
    <n v="5"/>
    <s v="19"/>
    <s v="2"/>
    <s v="2024"/>
    <d v="2024-05-12T00:00:00"/>
    <d v="2024-05-12T00:00:00"/>
    <m/>
    <m/>
    <m/>
    <m/>
    <m/>
    <n v="11.857142857142858"/>
    <n v="12"/>
    <n v="1.0120481927710843"/>
    <x v="0"/>
    <x v="0"/>
    <n v="24"/>
    <x v="6"/>
    <x v="2"/>
    <n v="1"/>
    <b v="0"/>
    <n v="742"/>
    <n v="150"/>
    <n v="892"/>
    <x v="3"/>
    <x v="0"/>
    <x v="2"/>
    <n v="57"/>
    <n v="3"/>
    <x v="0"/>
    <x v="0"/>
    <n v="150"/>
    <x v="4"/>
    <x v="0"/>
    <x v="1"/>
    <x v="0"/>
  </r>
  <r>
    <n v="1661"/>
    <s v="Margaret"/>
    <s v="4/16/2023"/>
    <x v="283"/>
    <n v="2"/>
    <n v="5"/>
    <s v="16"/>
    <s v="4"/>
    <s v="2023"/>
    <d v="2024-08-12T00:00:00"/>
    <d v="2024-08-12T00:00:00"/>
    <m/>
    <m/>
    <m/>
    <m/>
    <m/>
    <n v="69.142857142857139"/>
    <n v="69.5"/>
    <n v="1.0051652892561984"/>
    <x v="0"/>
    <x v="0"/>
    <n v="139"/>
    <x v="0"/>
    <x v="3"/>
    <n v="5"/>
    <b v="1"/>
    <n v="442"/>
    <n v="110"/>
    <n v="552"/>
    <x v="6"/>
    <x v="0"/>
    <x v="0"/>
    <n v="91"/>
    <n v="4.7"/>
    <x v="1"/>
    <x v="0"/>
    <n v="4589"/>
    <x v="2"/>
    <x v="4"/>
    <x v="1"/>
    <x v="2"/>
  </r>
  <r>
    <n v="5808"/>
    <s v="Jasmine"/>
    <s v="3/22/2024"/>
    <x v="336"/>
    <n v="2"/>
    <n v="5"/>
    <s v="22"/>
    <s v="3"/>
    <s v="2024"/>
    <s v="11/19/2024"/>
    <d v="2024-11-19T00:00:00"/>
    <n v="3"/>
    <n v="6"/>
    <s v="19"/>
    <s v="11"/>
    <s v="2024"/>
    <n v="34.571428571428569"/>
    <n v="34.5"/>
    <n v="0.99793388429752072"/>
    <x v="0"/>
    <x v="0"/>
    <n v="69"/>
    <x v="5"/>
    <x v="3"/>
    <n v="5"/>
    <b v="0"/>
    <n v="976"/>
    <n v="105"/>
    <n v="1081"/>
    <x v="3"/>
    <x v="3"/>
    <x v="1"/>
    <n v="50"/>
    <n v="4.7"/>
    <x v="1"/>
    <x v="0"/>
    <n v="1828"/>
    <x v="1"/>
    <x v="1"/>
    <x v="0"/>
    <x v="0"/>
  </r>
  <r>
    <n v="1672"/>
    <s v="Carmen"/>
    <s v="12/21/2022"/>
    <x v="353"/>
    <n v="3"/>
    <n v="6"/>
    <s v="21"/>
    <s v="12"/>
    <s v="2022"/>
    <s v="11/28/2024"/>
    <d v="2024-11-28T00:00:00"/>
    <n v="3"/>
    <n v="6"/>
    <s v="28"/>
    <s v="11"/>
    <s v="2024"/>
    <n v="101.14285714285714"/>
    <n v="100"/>
    <n v="0.98870056497175141"/>
    <x v="0"/>
    <x v="0"/>
    <n v="200"/>
    <x v="3"/>
    <x v="3"/>
    <n v="1"/>
    <b v="0"/>
    <n v="52"/>
    <n v="8"/>
    <n v="60"/>
    <x v="2"/>
    <x v="0"/>
    <x v="2"/>
    <n v="17"/>
    <n v="3.2"/>
    <x v="1"/>
    <x v="0"/>
    <n v="3161"/>
    <x v="0"/>
    <x v="2"/>
    <x v="4"/>
    <x v="1"/>
  </r>
  <r>
    <n v="5479"/>
    <s v="David"/>
    <d v="2023-04-03T00:00:00"/>
    <x v="402"/>
    <m/>
    <m/>
    <m/>
    <m/>
    <m/>
    <d v="2024-08-12T00:00:00"/>
    <d v="2024-08-12T00:00:00"/>
    <m/>
    <m/>
    <m/>
    <m/>
    <m/>
    <n v="71"/>
    <n v="70"/>
    <n v="0.9859154929577465"/>
    <x v="1"/>
    <x v="1"/>
    <n v="140"/>
    <x v="1"/>
    <x v="3"/>
    <n v="4"/>
    <b v="0"/>
    <n v="218"/>
    <n v="5"/>
    <n v="223"/>
    <x v="0"/>
    <x v="2"/>
    <x v="2"/>
    <n v="86"/>
    <n v="3.6"/>
    <x v="0"/>
    <x v="0"/>
    <n v="4552"/>
    <x v="2"/>
    <x v="1"/>
    <x v="4"/>
    <x v="2"/>
  </r>
  <r>
    <n v="5459"/>
    <s v="Eric"/>
    <s v="4/13/2024"/>
    <x v="164"/>
    <n v="2"/>
    <n v="5"/>
    <s v="13"/>
    <s v="4"/>
    <s v="2024"/>
    <s v="12/13/2024"/>
    <d v="2024-12-13T00:00:00"/>
    <n v="3"/>
    <n v="6"/>
    <s v="13"/>
    <s v="12"/>
    <s v="2024"/>
    <n v="34.857142857142854"/>
    <n v="34"/>
    <n v="0.97540983606557385"/>
    <x v="0"/>
    <x v="0"/>
    <n v="68"/>
    <x v="3"/>
    <x v="4"/>
    <n v="2"/>
    <b v="0"/>
    <n v="727"/>
    <n v="5"/>
    <n v="732"/>
    <x v="1"/>
    <x v="3"/>
    <x v="2"/>
    <n v="8"/>
    <n v="4.5999999999999996"/>
    <x v="0"/>
    <x v="0"/>
    <n v="3421"/>
    <x v="0"/>
    <x v="3"/>
    <x v="2"/>
    <x v="3"/>
  </r>
  <r>
    <n v="7316"/>
    <s v="Darrell"/>
    <s v="2/24/2023"/>
    <x v="246"/>
    <n v="2"/>
    <n v="5"/>
    <s v="24"/>
    <s v="2"/>
    <s v="2023"/>
    <s v="12/15/2024"/>
    <d v="2024-12-15T00:00:00"/>
    <n v="3"/>
    <n v="6"/>
    <s v="15"/>
    <s v="12"/>
    <s v="2024"/>
    <n v="94.285714285714292"/>
    <n v="91.5"/>
    <n v="0.97045454545454535"/>
    <x v="2"/>
    <x v="2"/>
    <n v="183"/>
    <x v="4"/>
    <x v="1"/>
    <n v="5"/>
    <b v="0"/>
    <n v="944"/>
    <n v="94"/>
    <n v="1038"/>
    <x v="6"/>
    <x v="2"/>
    <x v="4"/>
    <n v="72"/>
    <n v="4.7"/>
    <x v="0"/>
    <x v="0"/>
    <n v="3009"/>
    <x v="0"/>
    <x v="2"/>
    <x v="1"/>
    <x v="1"/>
  </r>
  <r>
    <n v="2361"/>
    <s v="Karen"/>
    <s v="3/18/2023"/>
    <x v="364"/>
    <n v="2"/>
    <n v="5"/>
    <s v="18"/>
    <s v="3"/>
    <s v="2023"/>
    <s v="11/25/2024"/>
    <d v="2024-11-25T00:00:00"/>
    <n v="3"/>
    <n v="6"/>
    <s v="25"/>
    <s v="11"/>
    <s v="2024"/>
    <n v="88.285714285714292"/>
    <n v="85.5"/>
    <n v="0.96844660194174748"/>
    <x v="0"/>
    <x v="0"/>
    <n v="171"/>
    <x v="5"/>
    <x v="2"/>
    <n v="3"/>
    <b v="0"/>
    <n v="763"/>
    <n v="16"/>
    <n v="779"/>
    <x v="4"/>
    <x v="2"/>
    <x v="3"/>
    <n v="17"/>
    <n v="3.4"/>
    <x v="1"/>
    <x v="0"/>
    <n v="428"/>
    <x v="4"/>
    <x v="1"/>
    <x v="3"/>
    <x v="1"/>
  </r>
  <r>
    <n v="6899"/>
    <s v="Paul"/>
    <d v="2023-05-04T00:00:00"/>
    <x v="403"/>
    <m/>
    <m/>
    <m/>
    <m/>
    <m/>
    <d v="2024-05-12T00:00:00"/>
    <d v="2024-05-12T00:00:00"/>
    <m/>
    <m/>
    <m/>
    <m/>
    <m/>
    <n v="53.428571428571431"/>
    <n v="51"/>
    <n v="0.95454545454545447"/>
    <x v="0"/>
    <x v="0"/>
    <n v="102"/>
    <x v="3"/>
    <x v="0"/>
    <n v="1"/>
    <b v="1"/>
    <n v="604"/>
    <n v="107"/>
    <n v="711"/>
    <x v="2"/>
    <x v="3"/>
    <x v="2"/>
    <n v="9"/>
    <n v="4.3"/>
    <x v="0"/>
    <x v="0"/>
    <n v="745"/>
    <x v="4"/>
    <x v="4"/>
    <x v="1"/>
    <x v="2"/>
  </r>
  <r>
    <n v="9528"/>
    <s v="Breanna"/>
    <s v="2/16/2023"/>
    <x v="359"/>
    <n v="2"/>
    <n v="5"/>
    <s v="16"/>
    <s v="2"/>
    <s v="2023"/>
    <d v="2024-12-12T00:00:00"/>
    <d v="2024-12-12T00:00:00"/>
    <m/>
    <m/>
    <m/>
    <m/>
    <m/>
    <n v="95"/>
    <n v="90.5"/>
    <n v="0.95263157894736838"/>
    <x v="2"/>
    <x v="2"/>
    <n v="181"/>
    <x v="5"/>
    <x v="4"/>
    <n v="5"/>
    <b v="0"/>
    <n v="860"/>
    <n v="148"/>
    <n v="1008"/>
    <x v="3"/>
    <x v="1"/>
    <x v="1"/>
    <n v="3"/>
    <n v="4.3"/>
    <x v="1"/>
    <x v="0"/>
    <n v="433"/>
    <x v="4"/>
    <x v="2"/>
    <x v="4"/>
    <x v="0"/>
  </r>
  <r>
    <n v="1005"/>
    <s v="Joseph"/>
    <s v="2/21/2023"/>
    <x v="227"/>
    <n v="2"/>
    <n v="5"/>
    <s v="21"/>
    <s v="2"/>
    <s v="2023"/>
    <d v="2024-10-12T00:00:00"/>
    <d v="2024-10-12T00:00:00"/>
    <m/>
    <m/>
    <m/>
    <m/>
    <m/>
    <n v="85.571428571428569"/>
    <n v="81.5"/>
    <n v="0.95242070116861433"/>
    <x v="2"/>
    <x v="2"/>
    <n v="163"/>
    <x v="3"/>
    <x v="2"/>
    <n v="1"/>
    <b v="0"/>
    <n v="817"/>
    <n v="182"/>
    <n v="999"/>
    <x v="0"/>
    <x v="0"/>
    <x v="4"/>
    <n v="43"/>
    <n v="4.5999999999999996"/>
    <x v="1"/>
    <x v="0"/>
    <n v="168"/>
    <x v="4"/>
    <x v="4"/>
    <x v="2"/>
    <x v="1"/>
  </r>
  <r>
    <n v="7503"/>
    <s v="James"/>
    <s v="5/19/2023"/>
    <x v="305"/>
    <n v="2"/>
    <n v="5"/>
    <s v="19"/>
    <s v="5"/>
    <s v="2023"/>
    <d v="2024-03-12T00:00:00"/>
    <d v="2024-03-12T00:00:00"/>
    <m/>
    <m/>
    <m/>
    <m/>
    <m/>
    <n v="42.571428571428569"/>
    <n v="40.5"/>
    <n v="0.95134228187919467"/>
    <x v="0"/>
    <x v="0"/>
    <n v="81"/>
    <x v="3"/>
    <x v="1"/>
    <n v="4"/>
    <b v="0"/>
    <n v="208"/>
    <n v="144"/>
    <n v="352"/>
    <x v="2"/>
    <x v="1"/>
    <x v="4"/>
    <n v="12"/>
    <n v="4.5999999999999996"/>
    <x v="0"/>
    <x v="0"/>
    <n v="3199"/>
    <x v="0"/>
    <x v="0"/>
    <x v="2"/>
    <x v="3"/>
  </r>
  <r>
    <n v="4037"/>
    <s v="Tina"/>
    <s v="11/30/2023"/>
    <x v="152"/>
    <n v="3"/>
    <n v="6"/>
    <s v="30"/>
    <s v="11"/>
    <s v="2023"/>
    <s v="12/14/2024"/>
    <d v="2024-12-14T00:00:00"/>
    <n v="3"/>
    <n v="6"/>
    <s v="14"/>
    <s v="12"/>
    <s v="2024"/>
    <n v="54.285714285714285"/>
    <n v="51.5"/>
    <n v="0.9486842105263158"/>
    <x v="2"/>
    <x v="2"/>
    <n v="103"/>
    <x v="1"/>
    <x v="3"/>
    <n v="4"/>
    <b v="0"/>
    <n v="305"/>
    <n v="191"/>
    <n v="496"/>
    <x v="6"/>
    <x v="2"/>
    <x v="2"/>
    <n v="98"/>
    <n v="4.7"/>
    <x v="1"/>
    <x v="0"/>
    <n v="1824"/>
    <x v="1"/>
    <x v="1"/>
    <x v="3"/>
    <x v="3"/>
  </r>
  <r>
    <n v="9354"/>
    <s v="Timothy"/>
    <s v="7/21/2023"/>
    <x v="135"/>
    <n v="2"/>
    <n v="5"/>
    <s v="21"/>
    <s v="7"/>
    <s v="2023"/>
    <s v="11/30/2024"/>
    <d v="2024-11-30T00:00:00"/>
    <n v="3"/>
    <n v="6"/>
    <s v="30"/>
    <s v="11"/>
    <s v="2024"/>
    <n v="71.142857142857139"/>
    <n v="66.5"/>
    <n v="0.93473895582329325"/>
    <x v="2"/>
    <x v="2"/>
    <n v="133"/>
    <x v="5"/>
    <x v="3"/>
    <n v="6"/>
    <b v="0"/>
    <n v="469"/>
    <n v="182"/>
    <n v="651"/>
    <x v="5"/>
    <x v="2"/>
    <x v="4"/>
    <n v="85"/>
    <n v="4.4000000000000004"/>
    <x v="0"/>
    <x v="0"/>
    <n v="782"/>
    <x v="4"/>
    <x v="0"/>
    <x v="4"/>
    <x v="0"/>
  </r>
  <r>
    <n v="3287"/>
    <s v="Travis"/>
    <s v="12/20/2023"/>
    <x v="187"/>
    <n v="3"/>
    <n v="6"/>
    <s v="20"/>
    <s v="12"/>
    <s v="2023"/>
    <s v="11/21/2024"/>
    <d v="2024-11-21T00:00:00"/>
    <n v="3"/>
    <n v="6"/>
    <s v="21"/>
    <s v="11"/>
    <s v="2024"/>
    <n v="48.142857142857146"/>
    <n v="45"/>
    <n v="0.93471810089020768"/>
    <x v="0"/>
    <x v="0"/>
    <n v="90"/>
    <x v="3"/>
    <x v="1"/>
    <n v="2"/>
    <b v="0"/>
    <n v="399"/>
    <n v="9"/>
    <n v="408"/>
    <x v="2"/>
    <x v="2"/>
    <x v="1"/>
    <n v="73"/>
    <n v="4.4000000000000004"/>
    <x v="1"/>
    <x v="0"/>
    <n v="4332"/>
    <x v="2"/>
    <x v="4"/>
    <x v="0"/>
    <x v="3"/>
  </r>
  <r>
    <n v="1636"/>
    <s v="Elizabeth"/>
    <s v="5/27/2023"/>
    <x v="302"/>
    <n v="2"/>
    <n v="5"/>
    <s v="27"/>
    <s v="5"/>
    <s v="2023"/>
    <d v="2024-06-12T00:00:00"/>
    <d v="2024-06-12T00:00:00"/>
    <m/>
    <m/>
    <m/>
    <m/>
    <m/>
    <n v="54.571428571428569"/>
    <n v="51"/>
    <n v="0.9345549738219896"/>
    <x v="2"/>
    <x v="2"/>
    <n v="102"/>
    <x v="1"/>
    <x v="4"/>
    <n v="2"/>
    <b v="0"/>
    <n v="989"/>
    <n v="44"/>
    <n v="1033"/>
    <x v="5"/>
    <x v="3"/>
    <x v="4"/>
    <n v="63"/>
    <n v="4.8"/>
    <x v="0"/>
    <x v="0"/>
    <n v="3118"/>
    <x v="0"/>
    <x v="2"/>
    <x v="2"/>
    <x v="1"/>
  </r>
  <r>
    <n v="7922"/>
    <s v="Andrew"/>
    <s v="2/19/2023"/>
    <x v="215"/>
    <n v="2"/>
    <n v="5"/>
    <s v="19"/>
    <s v="2"/>
    <s v="2023"/>
    <s v="12/18/2024"/>
    <d v="2024-12-18T00:00:00"/>
    <n v="3"/>
    <n v="6"/>
    <s v="18"/>
    <s v="12"/>
    <s v="2024"/>
    <n v="95.428571428571431"/>
    <n v="88"/>
    <n v="0.92215568862275443"/>
    <x v="1"/>
    <x v="1"/>
    <n v="176"/>
    <x v="2"/>
    <x v="3"/>
    <n v="6"/>
    <b v="1"/>
    <n v="830"/>
    <n v="74"/>
    <n v="904"/>
    <x v="4"/>
    <x v="2"/>
    <x v="5"/>
    <n v="66"/>
    <n v="3.5"/>
    <x v="1"/>
    <x v="0"/>
    <n v="2600"/>
    <x v="3"/>
    <x v="3"/>
    <x v="3"/>
    <x v="0"/>
  </r>
  <r>
    <n v="8343"/>
    <s v="Ashley"/>
    <d v="2024-02-11T00:00:00"/>
    <x v="218"/>
    <m/>
    <m/>
    <m/>
    <m/>
    <m/>
    <s v="12/17/2024"/>
    <d v="2024-12-17T00:00:00"/>
    <n v="3"/>
    <n v="6"/>
    <s v="17"/>
    <s v="12"/>
    <s v="2024"/>
    <n v="55.857142857142854"/>
    <n v="51.5"/>
    <n v="0.92199488491048598"/>
    <x v="1"/>
    <x v="1"/>
    <n v="103"/>
    <x v="5"/>
    <x v="2"/>
    <n v="6"/>
    <b v="0"/>
    <n v="284"/>
    <n v="84"/>
    <n v="368"/>
    <x v="2"/>
    <x v="2"/>
    <x v="4"/>
    <n v="30"/>
    <n v="4"/>
    <x v="0"/>
    <x v="0"/>
    <n v="3452"/>
    <x v="0"/>
    <x v="1"/>
    <x v="3"/>
    <x v="2"/>
  </r>
  <r>
    <n v="4641"/>
    <s v="Danielle"/>
    <d v="2024-12-09T00:00:00"/>
    <x v="135"/>
    <m/>
    <m/>
    <m/>
    <m/>
    <m/>
    <d v="2024-08-12T00:00:00"/>
    <d v="2024-08-12T00:00:00"/>
    <m/>
    <m/>
    <m/>
    <m/>
    <m/>
    <n v="55.428571428571431"/>
    <n v="50.5"/>
    <n v="0.91108247422680411"/>
    <x v="0"/>
    <x v="0"/>
    <n v="101"/>
    <x v="1"/>
    <x v="3"/>
    <n v="6"/>
    <b v="1"/>
    <n v="350"/>
    <n v="17"/>
    <n v="367"/>
    <x v="5"/>
    <x v="2"/>
    <x v="1"/>
    <n v="11"/>
    <n v="3.4"/>
    <x v="1"/>
    <x v="0"/>
    <n v="2193"/>
    <x v="3"/>
    <x v="1"/>
    <x v="1"/>
    <x v="0"/>
  </r>
  <r>
    <n v="9693"/>
    <s v="Gregg"/>
    <s v="3/28/2024"/>
    <x v="176"/>
    <n v="2"/>
    <n v="5"/>
    <s v="28"/>
    <s v="3"/>
    <s v="2024"/>
    <s v="11/30/2024"/>
    <d v="2024-11-30T00:00:00"/>
    <n v="3"/>
    <n v="6"/>
    <s v="30"/>
    <s v="11"/>
    <s v="2024"/>
    <n v="35.285714285714285"/>
    <n v="32"/>
    <n v="0.90688259109311742"/>
    <x v="0"/>
    <x v="0"/>
    <n v="64"/>
    <x v="0"/>
    <x v="4"/>
    <n v="1"/>
    <b v="0"/>
    <n v="881"/>
    <n v="15"/>
    <n v="896"/>
    <x v="4"/>
    <x v="2"/>
    <x v="1"/>
    <n v="22"/>
    <n v="3.6"/>
    <x v="0"/>
    <x v="0"/>
    <n v="2461"/>
    <x v="3"/>
    <x v="3"/>
    <x v="1"/>
    <x v="1"/>
  </r>
  <r>
    <n v="9538"/>
    <s v="Amanda"/>
    <s v="1/25/2023"/>
    <x v="339"/>
    <n v="2"/>
    <n v="5"/>
    <s v="25"/>
    <s v="1"/>
    <s v="2023"/>
    <s v="11/30/2024"/>
    <d v="2024-11-30T00:00:00"/>
    <n v="3"/>
    <n v="6"/>
    <s v="30"/>
    <s v="11"/>
    <s v="2024"/>
    <n v="96.428571428571431"/>
    <n v="87"/>
    <n v="0.90222222222222226"/>
    <x v="0"/>
    <x v="0"/>
    <n v="174"/>
    <x v="4"/>
    <x v="3"/>
    <n v="3"/>
    <b v="0"/>
    <n v="30"/>
    <n v="136"/>
    <n v="166"/>
    <x v="3"/>
    <x v="3"/>
    <x v="1"/>
    <n v="4"/>
    <n v="3.1"/>
    <x v="1"/>
    <x v="0"/>
    <n v="4503"/>
    <x v="2"/>
    <x v="4"/>
    <x v="0"/>
    <x v="2"/>
  </r>
  <r>
    <n v="9026"/>
    <s v="Courtney"/>
    <d v="2024-03-05T00:00:00"/>
    <x v="277"/>
    <m/>
    <m/>
    <m/>
    <m/>
    <m/>
    <s v="11/22/2024"/>
    <d v="2024-11-22T00:00:00"/>
    <n v="3"/>
    <n v="6"/>
    <s v="22"/>
    <s v="11"/>
    <s v="2024"/>
    <n v="78"/>
    <n v="69.5"/>
    <n v="0.89102564102564108"/>
    <x v="2"/>
    <x v="2"/>
    <n v="139"/>
    <x v="0"/>
    <x v="0"/>
    <n v="5"/>
    <b v="1"/>
    <n v="12"/>
    <n v="9"/>
    <n v="21"/>
    <x v="4"/>
    <x v="0"/>
    <x v="3"/>
    <n v="21"/>
    <n v="4.8"/>
    <x v="1"/>
    <x v="0"/>
    <n v="2571"/>
    <x v="3"/>
    <x v="2"/>
    <x v="1"/>
    <x v="3"/>
  </r>
  <r>
    <n v="1235"/>
    <s v="William"/>
    <s v="10/31/2023"/>
    <x v="197"/>
    <n v="3"/>
    <n v="6"/>
    <s v="31"/>
    <s v="10"/>
    <s v="2023"/>
    <s v="11/27/2024"/>
    <d v="2024-11-27T00:00:00"/>
    <n v="3"/>
    <n v="6"/>
    <s v="27"/>
    <s v="11"/>
    <s v="2024"/>
    <n v="56.142857142857146"/>
    <n v="50"/>
    <n v="0.89058524173027986"/>
    <x v="0"/>
    <x v="0"/>
    <n v="100"/>
    <x v="2"/>
    <x v="2"/>
    <n v="6"/>
    <b v="1"/>
    <n v="103"/>
    <n v="36"/>
    <n v="139"/>
    <x v="0"/>
    <x v="1"/>
    <x v="1"/>
    <n v="68"/>
    <n v="3.7"/>
    <x v="0"/>
    <x v="0"/>
    <n v="3003"/>
    <x v="0"/>
    <x v="3"/>
    <x v="2"/>
    <x v="1"/>
  </r>
  <r>
    <n v="2099"/>
    <s v="Michael"/>
    <s v="7/20/2024"/>
    <x v="90"/>
    <n v="2"/>
    <n v="5"/>
    <s v="20"/>
    <s v="7"/>
    <s v="2024"/>
    <s v="11/23/2024"/>
    <d v="2024-11-23T00:00:00"/>
    <n v="3"/>
    <n v="6"/>
    <s v="23"/>
    <s v="11"/>
    <s v="2024"/>
    <n v="18"/>
    <n v="16"/>
    <n v="0.88888888888888884"/>
    <x v="2"/>
    <x v="2"/>
    <n v="32"/>
    <x v="4"/>
    <x v="0"/>
    <n v="6"/>
    <b v="1"/>
    <n v="84"/>
    <n v="73"/>
    <n v="157"/>
    <x v="1"/>
    <x v="3"/>
    <x v="0"/>
    <n v="59"/>
    <n v="3.6"/>
    <x v="1"/>
    <x v="0"/>
    <n v="2620"/>
    <x v="3"/>
    <x v="1"/>
    <x v="3"/>
    <x v="1"/>
  </r>
  <r>
    <n v="1922"/>
    <s v="Tiffany"/>
    <d v="2024-01-12T00:00:00"/>
    <x v="404"/>
    <m/>
    <m/>
    <m/>
    <m/>
    <m/>
    <d v="2024-03-12T00:00:00"/>
    <d v="2024-03-12T00:00:00"/>
    <m/>
    <m/>
    <m/>
    <m/>
    <m/>
    <n v="19.714285714285715"/>
    <n v="17.5"/>
    <n v="0.8876811594202898"/>
    <x v="2"/>
    <x v="2"/>
    <n v="35"/>
    <x v="2"/>
    <x v="2"/>
    <n v="4"/>
    <b v="0"/>
    <n v="821"/>
    <n v="7"/>
    <n v="828"/>
    <x v="0"/>
    <x v="1"/>
    <x v="1"/>
    <n v="3"/>
    <n v="3.3"/>
    <x v="0"/>
    <x v="0"/>
    <n v="2785"/>
    <x v="3"/>
    <x v="4"/>
    <x v="1"/>
    <x v="2"/>
  </r>
  <r>
    <n v="8721"/>
    <s v="Stephen"/>
    <s v="2/23/2023"/>
    <x v="405"/>
    <n v="2"/>
    <n v="5"/>
    <s v="23"/>
    <s v="2"/>
    <s v="2023"/>
    <d v="2024-01-12T00:00:00"/>
    <d v="2024-01-12T00:00:00"/>
    <m/>
    <m/>
    <m/>
    <m/>
    <m/>
    <n v="46.142857142857146"/>
    <n v="40.5"/>
    <n v="0.87770897832817329"/>
    <x v="0"/>
    <x v="0"/>
    <n v="81"/>
    <x v="4"/>
    <x v="1"/>
    <n v="5"/>
    <b v="0"/>
    <n v="394"/>
    <n v="168"/>
    <n v="562"/>
    <x v="6"/>
    <x v="3"/>
    <x v="1"/>
    <n v="21"/>
    <n v="4.7"/>
    <x v="1"/>
    <x v="0"/>
    <n v="510"/>
    <x v="4"/>
    <x v="0"/>
    <x v="2"/>
    <x v="0"/>
  </r>
  <r>
    <n v="9800"/>
    <s v="Troy"/>
    <s v="12/31/2022"/>
    <x v="332"/>
    <n v="3"/>
    <n v="6"/>
    <s v="31"/>
    <s v="12"/>
    <s v="2022"/>
    <d v="2024-05-12T00:00:00"/>
    <d v="2024-05-12T00:00:00"/>
    <m/>
    <m/>
    <m/>
    <m/>
    <m/>
    <n v="71.142857142857139"/>
    <n v="61.5"/>
    <n v="0.8644578313253013"/>
    <x v="0"/>
    <x v="0"/>
    <n v="123"/>
    <x v="3"/>
    <x v="0"/>
    <n v="1"/>
    <b v="1"/>
    <n v="841"/>
    <n v="45"/>
    <n v="886"/>
    <x v="4"/>
    <x v="2"/>
    <x v="0"/>
    <n v="76"/>
    <n v="4.3"/>
    <x v="1"/>
    <x v="0"/>
    <n v="3983"/>
    <x v="0"/>
    <x v="2"/>
    <x v="3"/>
    <x v="0"/>
  </r>
  <r>
    <n v="4079"/>
    <s v="Kristen"/>
    <s v="1/16/2023"/>
    <x v="322"/>
    <n v="2"/>
    <n v="5"/>
    <s v="16"/>
    <s v="1"/>
    <s v="2023"/>
    <s v="12/15/2024"/>
    <d v="2024-12-15T00:00:00"/>
    <n v="3"/>
    <n v="6"/>
    <s v="15"/>
    <s v="12"/>
    <s v="2024"/>
    <n v="99.857142857142861"/>
    <n v="85.5"/>
    <n v="0.85622317596566522"/>
    <x v="1"/>
    <x v="1"/>
    <n v="171"/>
    <x v="3"/>
    <x v="1"/>
    <n v="6"/>
    <b v="1"/>
    <n v="858"/>
    <n v="58"/>
    <n v="916"/>
    <x v="1"/>
    <x v="1"/>
    <x v="5"/>
    <n v="21"/>
    <n v="4.5"/>
    <x v="1"/>
    <x v="0"/>
    <n v="2521"/>
    <x v="3"/>
    <x v="2"/>
    <x v="3"/>
    <x v="0"/>
  </r>
  <r>
    <n v="2613"/>
    <s v="Benjamin"/>
    <d v="2023-07-02T00:00:00"/>
    <x v="257"/>
    <m/>
    <m/>
    <m/>
    <m/>
    <m/>
    <s v="12/16/2024"/>
    <d v="2024-12-16T00:00:00"/>
    <n v="3"/>
    <n v="6"/>
    <s v="16"/>
    <s v="12"/>
    <s v="2024"/>
    <n v="76.142857142857139"/>
    <n v="64.5"/>
    <n v="0.84709193245778613"/>
    <x v="1"/>
    <x v="1"/>
    <n v="129"/>
    <x v="2"/>
    <x v="3"/>
    <n v="5"/>
    <b v="0"/>
    <n v="439"/>
    <n v="10"/>
    <n v="449"/>
    <x v="4"/>
    <x v="0"/>
    <x v="2"/>
    <n v="11"/>
    <n v="3.7"/>
    <x v="0"/>
    <x v="0"/>
    <n v="3741"/>
    <x v="0"/>
    <x v="1"/>
    <x v="0"/>
    <x v="0"/>
  </r>
  <r>
    <n v="2400"/>
    <s v="Matthew"/>
    <d v="2023-09-11T00:00:00"/>
    <x v="406"/>
    <m/>
    <m/>
    <m/>
    <m/>
    <m/>
    <d v="2024-12-12T00:00:00"/>
    <d v="2024-12-12T00:00:00"/>
    <m/>
    <m/>
    <m/>
    <m/>
    <m/>
    <n v="65.428571428571431"/>
    <n v="55"/>
    <n v="0.84061135371179041"/>
    <x v="0"/>
    <x v="0"/>
    <n v="110"/>
    <x v="3"/>
    <x v="2"/>
    <n v="5"/>
    <b v="1"/>
    <n v="684"/>
    <n v="32"/>
    <n v="716"/>
    <x v="4"/>
    <x v="2"/>
    <x v="2"/>
    <n v="68"/>
    <n v="4"/>
    <x v="0"/>
    <x v="0"/>
    <n v="53"/>
    <x v="4"/>
    <x v="2"/>
    <x v="0"/>
    <x v="1"/>
  </r>
  <r>
    <n v="1101"/>
    <s v="Mary"/>
    <s v="6/13/2024"/>
    <x v="132"/>
    <n v="2"/>
    <n v="5"/>
    <s v="13"/>
    <s v="6"/>
    <s v="2024"/>
    <s v="11/23/2024"/>
    <d v="2024-11-23T00:00:00"/>
    <n v="3"/>
    <n v="6"/>
    <s v="23"/>
    <s v="11"/>
    <s v="2024"/>
    <n v="23.285714285714285"/>
    <n v="19.5"/>
    <n v="0.83742331288343563"/>
    <x v="0"/>
    <x v="0"/>
    <n v="39"/>
    <x v="3"/>
    <x v="2"/>
    <n v="3"/>
    <b v="1"/>
    <n v="181"/>
    <n v="128"/>
    <n v="309"/>
    <x v="5"/>
    <x v="2"/>
    <x v="1"/>
    <n v="3"/>
    <n v="4.5"/>
    <x v="1"/>
    <x v="0"/>
    <n v="4602"/>
    <x v="2"/>
    <x v="1"/>
    <x v="0"/>
    <x v="0"/>
  </r>
  <r>
    <n v="6430"/>
    <s v="Patrick"/>
    <d v="2023-03-04T00:00:00"/>
    <x v="264"/>
    <m/>
    <m/>
    <m/>
    <m/>
    <m/>
    <s v="12/15/2024"/>
    <d v="2024-12-15T00:00:00"/>
    <n v="3"/>
    <n v="6"/>
    <s v="15"/>
    <s v="12"/>
    <s v="2024"/>
    <n v="97.714285714285708"/>
    <n v="80.5"/>
    <n v="0.82383040935672525"/>
    <x v="1"/>
    <x v="1"/>
    <n v="161"/>
    <x v="4"/>
    <x v="0"/>
    <n v="2"/>
    <b v="1"/>
    <n v="192"/>
    <n v="65"/>
    <n v="257"/>
    <x v="3"/>
    <x v="2"/>
    <x v="5"/>
    <n v="69"/>
    <n v="4"/>
    <x v="0"/>
    <x v="0"/>
    <n v="2291"/>
    <x v="3"/>
    <x v="4"/>
    <x v="1"/>
    <x v="1"/>
  </r>
  <r>
    <n v="7580"/>
    <s v="Mary"/>
    <d v="2023-08-02T00:00:00"/>
    <x v="407"/>
    <m/>
    <m/>
    <m/>
    <m/>
    <m/>
    <s v="11/21/2024"/>
    <d v="2024-11-21T00:00:00"/>
    <n v="3"/>
    <n v="6"/>
    <s v="21"/>
    <s v="11"/>
    <s v="2024"/>
    <n v="68.142857142857139"/>
    <n v="56"/>
    <n v="0.82180293501048218"/>
    <x v="1"/>
    <x v="1"/>
    <n v="112"/>
    <x v="3"/>
    <x v="4"/>
    <n v="6"/>
    <b v="0"/>
    <n v="535"/>
    <n v="43"/>
    <n v="578"/>
    <x v="4"/>
    <x v="3"/>
    <x v="4"/>
    <n v="89"/>
    <n v="3.1"/>
    <x v="1"/>
    <x v="0"/>
    <n v="775"/>
    <x v="4"/>
    <x v="4"/>
    <x v="0"/>
    <x v="2"/>
  </r>
  <r>
    <n v="4210"/>
    <s v="Paul"/>
    <s v="11/29/2023"/>
    <x v="408"/>
    <n v="3"/>
    <n v="6"/>
    <s v="29"/>
    <s v="11"/>
    <s v="2023"/>
    <s v="11/26/2024"/>
    <d v="2024-11-26T00:00:00"/>
    <n v="3"/>
    <n v="6"/>
    <s v="26"/>
    <s v="11"/>
    <s v="2024"/>
    <n v="51.857142857142854"/>
    <n v="42.5"/>
    <n v="0.81955922865013775"/>
    <x v="2"/>
    <x v="2"/>
    <n v="85"/>
    <x v="3"/>
    <x v="0"/>
    <n v="2"/>
    <b v="0"/>
    <n v="770"/>
    <n v="132"/>
    <n v="902"/>
    <x v="4"/>
    <x v="1"/>
    <x v="3"/>
    <n v="99"/>
    <n v="4.4000000000000004"/>
    <x v="0"/>
    <x v="0"/>
    <n v="4273"/>
    <x v="2"/>
    <x v="3"/>
    <x v="0"/>
    <x v="0"/>
  </r>
  <r>
    <n v="7729"/>
    <s v="Brittany"/>
    <s v="2/20/2023"/>
    <x v="348"/>
    <n v="2"/>
    <n v="5"/>
    <s v="20"/>
    <s v="2"/>
    <s v="2023"/>
    <d v="2024-11-12T00:00:00"/>
    <d v="2024-11-12T00:00:00"/>
    <m/>
    <m/>
    <m/>
    <m/>
    <m/>
    <n v="90.142857142857139"/>
    <n v="73.5"/>
    <n v="0.81537242472266247"/>
    <x v="2"/>
    <x v="2"/>
    <n v="147"/>
    <x v="1"/>
    <x v="4"/>
    <n v="4"/>
    <b v="0"/>
    <n v="27"/>
    <n v="175"/>
    <n v="202"/>
    <x v="1"/>
    <x v="2"/>
    <x v="0"/>
    <n v="78"/>
    <n v="4"/>
    <x v="1"/>
    <x v="0"/>
    <n v="2218"/>
    <x v="3"/>
    <x v="0"/>
    <x v="2"/>
    <x v="0"/>
  </r>
  <r>
    <n v="6111"/>
    <s v="Emily"/>
    <d v="2023-11-11T00:00:00"/>
    <x v="342"/>
    <m/>
    <m/>
    <m/>
    <m/>
    <m/>
    <s v="12/13/2024"/>
    <d v="2024-12-13T00:00:00"/>
    <n v="3"/>
    <n v="6"/>
    <s v="13"/>
    <s v="12"/>
    <s v="2024"/>
    <n v="103.42857142857143"/>
    <n v="84"/>
    <n v="0.81215469613259672"/>
    <x v="2"/>
    <x v="2"/>
    <n v="168"/>
    <x v="1"/>
    <x v="0"/>
    <n v="2"/>
    <b v="0"/>
    <n v="247"/>
    <n v="172"/>
    <n v="419"/>
    <x v="2"/>
    <x v="3"/>
    <x v="2"/>
    <n v="98"/>
    <n v="3.5"/>
    <x v="0"/>
    <x v="0"/>
    <n v="3626"/>
    <x v="0"/>
    <x v="1"/>
    <x v="1"/>
    <x v="2"/>
  </r>
  <r>
    <n v="6197"/>
    <s v="Tiffany"/>
    <d v="2023-03-07T00:00:00"/>
    <x v="113"/>
    <m/>
    <m/>
    <m/>
    <m/>
    <m/>
    <s v="11/28/2024"/>
    <d v="2024-11-28T00:00:00"/>
    <n v="3"/>
    <n v="6"/>
    <s v="28"/>
    <s v="11"/>
    <s v="2024"/>
    <n v="27.142857142857142"/>
    <n v="22"/>
    <n v="0.81052631578947365"/>
    <x v="0"/>
    <x v="0"/>
    <n v="44"/>
    <x v="5"/>
    <x v="2"/>
    <n v="4"/>
    <b v="0"/>
    <n v="983"/>
    <n v="145"/>
    <n v="1128"/>
    <x v="0"/>
    <x v="2"/>
    <x v="2"/>
    <n v="78"/>
    <n v="3"/>
    <x v="0"/>
    <x v="0"/>
    <n v="4200"/>
    <x v="2"/>
    <x v="0"/>
    <x v="0"/>
    <x v="0"/>
  </r>
  <r>
    <n v="3847"/>
    <s v="Cynthia"/>
    <d v="2024-05-03T00:00:00"/>
    <x v="34"/>
    <m/>
    <m/>
    <m/>
    <m/>
    <m/>
    <s v="11/23/2024"/>
    <d v="2024-11-23T00:00:00"/>
    <n v="3"/>
    <n v="6"/>
    <s v="23"/>
    <s v="11"/>
    <s v="2024"/>
    <n v="38.428571428571431"/>
    <n v="31"/>
    <n v="0.80669144981412633"/>
    <x v="2"/>
    <x v="2"/>
    <n v="62"/>
    <x v="5"/>
    <x v="1"/>
    <n v="1"/>
    <b v="1"/>
    <n v="879"/>
    <n v="128"/>
    <n v="1007"/>
    <x v="0"/>
    <x v="2"/>
    <x v="1"/>
    <n v="56"/>
    <n v="3.4"/>
    <x v="0"/>
    <x v="0"/>
    <n v="2886"/>
    <x v="3"/>
    <x v="1"/>
    <x v="0"/>
    <x v="1"/>
  </r>
  <r>
    <n v="8477"/>
    <s v="Aaron"/>
    <s v="7/18/2023"/>
    <x v="409"/>
    <n v="2"/>
    <n v="5"/>
    <s v="18"/>
    <s v="7"/>
    <s v="2023"/>
    <d v="2024-02-12T00:00:00"/>
    <d v="2024-02-12T00:00:00"/>
    <m/>
    <m/>
    <m/>
    <m/>
    <m/>
    <n v="29.857142857142858"/>
    <n v="24"/>
    <n v="0.80382775119617222"/>
    <x v="1"/>
    <x v="1"/>
    <n v="48"/>
    <x v="4"/>
    <x v="3"/>
    <n v="2"/>
    <b v="0"/>
    <n v="33"/>
    <n v="7"/>
    <n v="40"/>
    <x v="3"/>
    <x v="2"/>
    <x v="5"/>
    <n v="13"/>
    <n v="4.8"/>
    <x v="1"/>
    <x v="0"/>
    <n v="1327"/>
    <x v="1"/>
    <x v="4"/>
    <x v="4"/>
    <x v="2"/>
  </r>
  <r>
    <n v="8530"/>
    <s v="Ebony"/>
    <s v="3/25/2023"/>
    <x v="410"/>
    <n v="2"/>
    <n v="5"/>
    <s v="25"/>
    <s v="3"/>
    <s v="2023"/>
    <d v="2024-04-12T00:00:00"/>
    <d v="2024-04-12T00:00:00"/>
    <m/>
    <m/>
    <m/>
    <m/>
    <m/>
    <n v="54.857142857142854"/>
    <n v="44"/>
    <n v="0.80208333333333337"/>
    <x v="2"/>
    <x v="2"/>
    <n v="88"/>
    <x v="2"/>
    <x v="0"/>
    <n v="6"/>
    <b v="1"/>
    <n v="962"/>
    <n v="183"/>
    <n v="1145"/>
    <x v="5"/>
    <x v="1"/>
    <x v="4"/>
    <n v="90"/>
    <n v="5"/>
    <x v="0"/>
    <x v="0"/>
    <n v="4646"/>
    <x v="2"/>
    <x v="1"/>
    <x v="3"/>
    <x v="3"/>
  </r>
  <r>
    <n v="7484"/>
    <s v="Bradley"/>
    <d v="2024-08-12T00:00:00"/>
    <x v="319"/>
    <m/>
    <m/>
    <m/>
    <m/>
    <m/>
    <s v="11/21/2024"/>
    <d v="2024-11-21T00:00:00"/>
    <n v="3"/>
    <n v="6"/>
    <s v="21"/>
    <s v="11"/>
    <s v="2024"/>
    <n v="95"/>
    <n v="76"/>
    <n v="0.8"/>
    <x v="2"/>
    <x v="2"/>
    <n v="152"/>
    <x v="1"/>
    <x v="4"/>
    <n v="1"/>
    <b v="0"/>
    <n v="623"/>
    <n v="180"/>
    <n v="803"/>
    <x v="6"/>
    <x v="3"/>
    <x v="2"/>
    <n v="89"/>
    <n v="4.5"/>
    <x v="1"/>
    <x v="0"/>
    <n v="1594"/>
    <x v="1"/>
    <x v="1"/>
    <x v="4"/>
    <x v="1"/>
  </r>
  <r>
    <n v="6491"/>
    <s v="Anita"/>
    <s v="1/15/2023"/>
    <x v="229"/>
    <n v="2"/>
    <n v="5"/>
    <s v="15"/>
    <s v="1"/>
    <s v="2023"/>
    <s v="11/28/2024"/>
    <d v="2024-11-28T00:00:00"/>
    <n v="3"/>
    <n v="6"/>
    <s v="28"/>
    <s v="11"/>
    <s v="2024"/>
    <n v="97.571428571428569"/>
    <n v="77"/>
    <n v="0.78916544655929721"/>
    <x v="1"/>
    <x v="1"/>
    <n v="154"/>
    <x v="5"/>
    <x v="4"/>
    <n v="4"/>
    <b v="1"/>
    <n v="340"/>
    <n v="53"/>
    <n v="393"/>
    <x v="1"/>
    <x v="0"/>
    <x v="4"/>
    <n v="31"/>
    <n v="4.4000000000000004"/>
    <x v="0"/>
    <x v="0"/>
    <n v="1850"/>
    <x v="1"/>
    <x v="2"/>
    <x v="0"/>
    <x v="2"/>
  </r>
  <r>
    <n v="7398"/>
    <s v="Valerie"/>
    <s v="12/15/2023"/>
    <x v="211"/>
    <n v="3"/>
    <n v="6"/>
    <s v="15"/>
    <s v="12"/>
    <s v="2023"/>
    <s v="12/15/2024"/>
    <d v="2024-12-15T00:00:00"/>
    <n v="3"/>
    <n v="6"/>
    <s v="15"/>
    <s v="12"/>
    <s v="2024"/>
    <n v="52.285714285714285"/>
    <n v="41"/>
    <n v="0.78415300546448086"/>
    <x v="2"/>
    <x v="2"/>
    <n v="82"/>
    <x v="4"/>
    <x v="4"/>
    <n v="1"/>
    <b v="1"/>
    <n v="93"/>
    <n v="46"/>
    <n v="139"/>
    <x v="6"/>
    <x v="2"/>
    <x v="5"/>
    <n v="41"/>
    <n v="4.7"/>
    <x v="1"/>
    <x v="0"/>
    <n v="3152"/>
    <x v="0"/>
    <x v="4"/>
    <x v="0"/>
    <x v="1"/>
  </r>
  <r>
    <n v="8414"/>
    <s v="Lisa"/>
    <s v="1/13/2024"/>
    <x v="384"/>
    <n v="2"/>
    <n v="5"/>
    <s v="13"/>
    <s v="1"/>
    <s v="2024"/>
    <s v="11/22/2024"/>
    <d v="2024-11-22T00:00:00"/>
    <n v="3"/>
    <n v="6"/>
    <s v="22"/>
    <s v="11"/>
    <s v="2024"/>
    <n v="44.857142857142854"/>
    <n v="35"/>
    <n v="0.78025477707006374"/>
    <x v="2"/>
    <x v="2"/>
    <n v="70"/>
    <x v="4"/>
    <x v="2"/>
    <n v="3"/>
    <b v="1"/>
    <n v="803"/>
    <n v="51"/>
    <n v="854"/>
    <x v="0"/>
    <x v="3"/>
    <x v="1"/>
    <n v="24"/>
    <n v="3.8"/>
    <x v="0"/>
    <x v="0"/>
    <n v="1422"/>
    <x v="1"/>
    <x v="0"/>
    <x v="0"/>
    <x v="1"/>
  </r>
  <r>
    <n v="4155"/>
    <s v="Jacob"/>
    <d v="2023-07-03T00:00:00"/>
    <x v="102"/>
    <m/>
    <m/>
    <m/>
    <m/>
    <m/>
    <d v="2024-06-12T00:00:00"/>
    <d v="2024-12-18T00:00:00"/>
    <m/>
    <m/>
    <m/>
    <m/>
    <m/>
    <n v="27"/>
    <n v="21"/>
    <n v="0.77777777777777779"/>
    <x v="2"/>
    <x v="2"/>
    <n v="42"/>
    <x v="6"/>
    <x v="3"/>
    <n v="2"/>
    <b v="0"/>
    <n v="560"/>
    <n v="98"/>
    <n v="658"/>
    <x v="2"/>
    <x v="1"/>
    <x v="1"/>
    <n v="90"/>
    <n v="3.8"/>
    <x v="0"/>
    <x v="0"/>
    <n v="496"/>
    <x v="4"/>
    <x v="3"/>
    <x v="4"/>
    <x v="3"/>
  </r>
  <r>
    <n v="9115"/>
    <s v="Jennifer"/>
    <s v="7/17/2024"/>
    <x v="91"/>
    <n v="2"/>
    <n v="5"/>
    <s v="17"/>
    <s v="7"/>
    <s v="2024"/>
    <s v="12/17/2024"/>
    <d v="2024-12-17T00:00:00"/>
    <n v="3"/>
    <n v="6"/>
    <s v="17"/>
    <s v="12"/>
    <s v="2024"/>
    <n v="21.857142857142858"/>
    <n v="17"/>
    <n v="0.77777777777777779"/>
    <x v="2"/>
    <x v="2"/>
    <n v="34"/>
    <x v="0"/>
    <x v="0"/>
    <n v="1"/>
    <b v="0"/>
    <n v="80"/>
    <n v="71"/>
    <n v="151"/>
    <x v="6"/>
    <x v="0"/>
    <x v="5"/>
    <n v="55"/>
    <n v="3.6"/>
    <x v="0"/>
    <x v="0"/>
    <n v="1172"/>
    <x v="1"/>
    <x v="0"/>
    <x v="0"/>
    <x v="1"/>
  </r>
  <r>
    <n v="8145"/>
    <s v="Samuel"/>
    <d v="2023-10-02T00:00:00"/>
    <x v="136"/>
    <m/>
    <m/>
    <m/>
    <m/>
    <m/>
    <s v="11/21/2024"/>
    <d v="2024-11-21T00:00:00"/>
    <n v="3"/>
    <n v="6"/>
    <s v="21"/>
    <s v="11"/>
    <s v="2024"/>
    <n v="61.857142857142854"/>
    <n v="48"/>
    <n v="0.77598152424942268"/>
    <x v="0"/>
    <x v="0"/>
    <n v="96"/>
    <x v="0"/>
    <x v="4"/>
    <n v="1"/>
    <b v="1"/>
    <n v="273"/>
    <n v="79"/>
    <n v="352"/>
    <x v="4"/>
    <x v="2"/>
    <x v="4"/>
    <n v="60"/>
    <n v="4.3"/>
    <x v="0"/>
    <x v="0"/>
    <n v="1960"/>
    <x v="1"/>
    <x v="1"/>
    <x v="0"/>
    <x v="2"/>
  </r>
  <r>
    <n v="4486"/>
    <s v="Craig"/>
    <d v="2024-05-01T00:00:00"/>
    <x v="135"/>
    <m/>
    <m/>
    <m/>
    <m/>
    <m/>
    <s v="12/13/2024"/>
    <d v="2024-12-13T00:00:00"/>
    <n v="3"/>
    <n v="6"/>
    <s v="13"/>
    <s v="12"/>
    <s v="2024"/>
    <n v="73"/>
    <n v="56.5"/>
    <n v="0.77397260273972601"/>
    <x v="1"/>
    <x v="1"/>
    <n v="113"/>
    <x v="4"/>
    <x v="0"/>
    <n v="1"/>
    <b v="0"/>
    <n v="177"/>
    <n v="3"/>
    <n v="180"/>
    <x v="5"/>
    <x v="3"/>
    <x v="4"/>
    <n v="69"/>
    <n v="4.8"/>
    <x v="0"/>
    <x v="0"/>
    <n v="1542"/>
    <x v="1"/>
    <x v="2"/>
    <x v="3"/>
    <x v="3"/>
  </r>
  <r>
    <n v="9785"/>
    <s v="Jacob"/>
    <d v="2024-04-01T00:00:00"/>
    <x v="185"/>
    <m/>
    <m/>
    <m/>
    <m/>
    <m/>
    <s v="12/18/2024"/>
    <d v="2024-12-18T00:00:00"/>
    <n v="3"/>
    <n v="6"/>
    <s v="18"/>
    <s v="12"/>
    <s v="2024"/>
    <n v="35"/>
    <n v="27"/>
    <n v="0.77142857142857146"/>
    <x v="2"/>
    <x v="2"/>
    <n v="54"/>
    <x v="5"/>
    <x v="4"/>
    <n v="4"/>
    <b v="0"/>
    <n v="659"/>
    <n v="2"/>
    <n v="661"/>
    <x v="1"/>
    <x v="2"/>
    <x v="1"/>
    <n v="82"/>
    <n v="4.3"/>
    <x v="1"/>
    <x v="0"/>
    <n v="2557"/>
    <x v="3"/>
    <x v="4"/>
    <x v="4"/>
    <x v="3"/>
  </r>
  <r>
    <n v="8875"/>
    <s v="Larry"/>
    <s v="3/28/2023"/>
    <x v="310"/>
    <n v="2"/>
    <n v="5"/>
    <s v="28"/>
    <s v="3"/>
    <s v="2023"/>
    <s v="12/17/2024"/>
    <d v="2024-12-17T00:00:00"/>
    <n v="3"/>
    <n v="6"/>
    <s v="17"/>
    <s v="12"/>
    <s v="2024"/>
    <n v="90"/>
    <n v="69"/>
    <n v="0.76666666666666672"/>
    <x v="0"/>
    <x v="0"/>
    <n v="138"/>
    <x v="5"/>
    <x v="4"/>
    <n v="2"/>
    <b v="0"/>
    <n v="40"/>
    <n v="166"/>
    <n v="206"/>
    <x v="4"/>
    <x v="3"/>
    <x v="2"/>
    <n v="83"/>
    <n v="4.2"/>
    <x v="0"/>
    <x v="0"/>
    <n v="4777"/>
    <x v="2"/>
    <x v="1"/>
    <x v="2"/>
    <x v="0"/>
  </r>
  <r>
    <n v="2011"/>
    <s v="Donald"/>
    <s v="5/14/2023"/>
    <x v="245"/>
    <n v="2"/>
    <n v="5"/>
    <s v="14"/>
    <s v="5"/>
    <s v="2023"/>
    <d v="2024-04-12T00:00:00"/>
    <d v="2024-04-12T00:00:00"/>
    <m/>
    <m/>
    <m/>
    <m/>
    <m/>
    <n v="47.714285714285715"/>
    <n v="36.5"/>
    <n v="0.76497005988023947"/>
    <x v="1"/>
    <x v="1"/>
    <n v="73"/>
    <x v="1"/>
    <x v="2"/>
    <n v="1"/>
    <b v="1"/>
    <n v="184"/>
    <n v="172"/>
    <n v="356"/>
    <x v="0"/>
    <x v="3"/>
    <x v="4"/>
    <n v="41"/>
    <n v="4.8"/>
    <x v="0"/>
    <x v="0"/>
    <n v="3463"/>
    <x v="0"/>
    <x v="0"/>
    <x v="1"/>
    <x v="0"/>
  </r>
  <r>
    <n v="9399"/>
    <s v="Kristin"/>
    <s v="4/24/2023"/>
    <x v="352"/>
    <n v="2"/>
    <n v="5"/>
    <s v="24"/>
    <s v="4"/>
    <s v="2023"/>
    <s v="11/28/2024"/>
    <d v="2024-11-28T00:00:00"/>
    <n v="3"/>
    <n v="6"/>
    <s v="28"/>
    <s v="11"/>
    <s v="2024"/>
    <n v="83.428571428571431"/>
    <n v="63.5"/>
    <n v="0.76113013698630139"/>
    <x v="1"/>
    <x v="1"/>
    <n v="127"/>
    <x v="5"/>
    <x v="2"/>
    <n v="2"/>
    <b v="0"/>
    <n v="842"/>
    <n v="24"/>
    <n v="866"/>
    <x v="6"/>
    <x v="3"/>
    <x v="3"/>
    <n v="72"/>
    <n v="3.2"/>
    <x v="1"/>
    <x v="0"/>
    <n v="4644"/>
    <x v="2"/>
    <x v="4"/>
    <x v="1"/>
    <x v="1"/>
  </r>
  <r>
    <n v="7810"/>
    <s v="Robert"/>
    <s v="9/24/2023"/>
    <x v="139"/>
    <n v="2"/>
    <n v="5"/>
    <s v="24"/>
    <s v="9"/>
    <s v="2023"/>
    <d v="2024-07-12T00:00:00"/>
    <d v="2024-07-12T00:00:00"/>
    <m/>
    <m/>
    <m/>
    <m/>
    <m/>
    <n v="41.714285714285715"/>
    <n v="31.5"/>
    <n v="0.75513698630136983"/>
    <x v="1"/>
    <x v="1"/>
    <n v="63"/>
    <x v="3"/>
    <x v="3"/>
    <n v="2"/>
    <b v="1"/>
    <n v="104"/>
    <n v="72"/>
    <n v="176"/>
    <x v="2"/>
    <x v="3"/>
    <x v="1"/>
    <n v="17"/>
    <n v="4.9000000000000004"/>
    <x v="1"/>
    <x v="0"/>
    <n v="1587"/>
    <x v="1"/>
    <x v="3"/>
    <x v="3"/>
    <x v="0"/>
  </r>
  <r>
    <n v="5590"/>
    <s v="Jennifer"/>
    <s v="7/27/2024"/>
    <x v="355"/>
    <n v="2"/>
    <n v="5"/>
    <s v="27"/>
    <s v="7"/>
    <s v="2024"/>
    <s v="12/15/2024"/>
    <d v="2024-12-15T00:00:00"/>
    <n v="3"/>
    <n v="6"/>
    <s v="15"/>
    <s v="12"/>
    <s v="2024"/>
    <n v="20.142857142857142"/>
    <n v="15"/>
    <n v="0.74468085106382975"/>
    <x v="1"/>
    <x v="1"/>
    <n v="30"/>
    <x v="2"/>
    <x v="2"/>
    <n v="6"/>
    <b v="0"/>
    <n v="468"/>
    <n v="196"/>
    <n v="664"/>
    <x v="4"/>
    <x v="2"/>
    <x v="0"/>
    <n v="52"/>
    <n v="4.5"/>
    <x v="0"/>
    <x v="0"/>
    <n v="4586"/>
    <x v="2"/>
    <x v="1"/>
    <x v="1"/>
    <x v="0"/>
  </r>
  <r>
    <n v="1055"/>
    <s v="Taylor"/>
    <s v="2/20/2023"/>
    <x v="348"/>
    <n v="2"/>
    <n v="5"/>
    <s v="20"/>
    <s v="2"/>
    <s v="2023"/>
    <d v="2024-12-12T00:00:00"/>
    <d v="2024-12-12T00:00:00"/>
    <m/>
    <m/>
    <m/>
    <m/>
    <m/>
    <n v="94.428571428571431"/>
    <n v="70"/>
    <n v="0.74130105900151289"/>
    <x v="0"/>
    <x v="0"/>
    <n v="140"/>
    <x v="3"/>
    <x v="4"/>
    <n v="5"/>
    <b v="1"/>
    <n v="112"/>
    <n v="30"/>
    <n v="142"/>
    <x v="2"/>
    <x v="0"/>
    <x v="0"/>
    <n v="60"/>
    <n v="3.1"/>
    <x v="1"/>
    <x v="0"/>
    <n v="2440"/>
    <x v="3"/>
    <x v="1"/>
    <x v="1"/>
    <x v="3"/>
  </r>
  <r>
    <n v="4497"/>
    <s v="Diana"/>
    <d v="2023-03-01T00:00:00"/>
    <x v="401"/>
    <m/>
    <m/>
    <m/>
    <m/>
    <m/>
    <s v="12/15/2024"/>
    <d v="2024-12-15T00:00:00"/>
    <n v="3"/>
    <n v="6"/>
    <s v="15"/>
    <s v="12"/>
    <s v="2024"/>
    <n v="42.857142857142854"/>
    <n v="31.5"/>
    <n v="0.7350000000000001"/>
    <x v="0"/>
    <x v="0"/>
    <n v="63"/>
    <x v="5"/>
    <x v="3"/>
    <n v="4"/>
    <b v="0"/>
    <n v="670"/>
    <n v="72"/>
    <n v="742"/>
    <x v="3"/>
    <x v="2"/>
    <x v="3"/>
    <n v="27"/>
    <n v="4.8"/>
    <x v="0"/>
    <x v="0"/>
    <n v="15"/>
    <x v="4"/>
    <x v="1"/>
    <x v="2"/>
    <x v="3"/>
  </r>
  <r>
    <n v="5788"/>
    <s v="Nicole"/>
    <d v="2023-05-05T00:00:00"/>
    <x v="367"/>
    <m/>
    <m/>
    <m/>
    <m/>
    <m/>
    <s v="11/23/2024"/>
    <d v="2024-11-23T00:00:00"/>
    <n v="3"/>
    <n v="6"/>
    <s v="23"/>
    <s v="11"/>
    <s v="2024"/>
    <n v="90.857142857142861"/>
    <n v="65.5"/>
    <n v="0.72091194968553451"/>
    <x v="2"/>
    <x v="2"/>
    <n v="131"/>
    <x v="3"/>
    <x v="1"/>
    <n v="3"/>
    <b v="1"/>
    <n v="382"/>
    <n v="50"/>
    <n v="432"/>
    <x v="1"/>
    <x v="0"/>
    <x v="3"/>
    <n v="47"/>
    <n v="4.8"/>
    <x v="0"/>
    <x v="0"/>
    <n v="4204"/>
    <x v="2"/>
    <x v="1"/>
    <x v="4"/>
    <x v="3"/>
  </r>
  <r>
    <n v="1006"/>
    <s v="Sherry"/>
    <s v="8/31/2023"/>
    <x v="411"/>
    <n v="2"/>
    <n v="5"/>
    <s v="31"/>
    <s v="8"/>
    <s v="2023"/>
    <s v="11/29/2024"/>
    <d v="2024-11-29T00:00:00"/>
    <n v="3"/>
    <n v="6"/>
    <s v="29"/>
    <s v="11"/>
    <s v="2024"/>
    <n v="65.142857142857139"/>
    <n v="46.5"/>
    <n v="0.71381578947368429"/>
    <x v="2"/>
    <x v="2"/>
    <n v="93"/>
    <x v="4"/>
    <x v="3"/>
    <n v="6"/>
    <b v="0"/>
    <n v="209"/>
    <n v="151"/>
    <n v="360"/>
    <x v="0"/>
    <x v="0"/>
    <x v="4"/>
    <n v="74"/>
    <n v="3"/>
    <x v="0"/>
    <x v="0"/>
    <n v="1017"/>
    <x v="1"/>
    <x v="1"/>
    <x v="3"/>
    <x v="3"/>
  </r>
  <r>
    <n v="6663"/>
    <s v="Douglas"/>
    <s v="5/19/2024"/>
    <x v="156"/>
    <n v="2"/>
    <n v="5"/>
    <s v="19"/>
    <s v="5"/>
    <s v="2024"/>
    <d v="2024-07-12T00:00:00"/>
    <d v="2024-07-12T00:00:00"/>
    <m/>
    <m/>
    <m/>
    <m/>
    <m/>
    <n v="7.7142857142857144"/>
    <n v="5.5"/>
    <n v="0.71296296296296291"/>
    <x v="1"/>
    <x v="1"/>
    <n v="11"/>
    <x v="2"/>
    <x v="3"/>
    <n v="1"/>
    <b v="1"/>
    <n v="773"/>
    <n v="139"/>
    <n v="912"/>
    <x v="1"/>
    <x v="1"/>
    <x v="5"/>
    <n v="45"/>
    <n v="4.0999999999999996"/>
    <x v="0"/>
    <x v="0"/>
    <n v="3520"/>
    <x v="0"/>
    <x v="1"/>
    <x v="4"/>
    <x v="3"/>
  </r>
  <r>
    <n v="4246"/>
    <s v="Jacob"/>
    <s v="9/24/2023"/>
    <x v="139"/>
    <n v="2"/>
    <n v="5"/>
    <s v="24"/>
    <s v="9"/>
    <s v="2023"/>
    <s v="12/15/2024"/>
    <d v="2024-12-15T00:00:00"/>
    <n v="3"/>
    <n v="6"/>
    <s v="15"/>
    <s v="12"/>
    <s v="2024"/>
    <n v="64"/>
    <n v="45.5"/>
    <n v="0.7109375"/>
    <x v="1"/>
    <x v="1"/>
    <n v="91"/>
    <x v="4"/>
    <x v="4"/>
    <n v="1"/>
    <b v="0"/>
    <n v="159"/>
    <n v="14"/>
    <n v="173"/>
    <x v="4"/>
    <x v="2"/>
    <x v="3"/>
    <n v="85"/>
    <n v="4.4000000000000004"/>
    <x v="0"/>
    <x v="0"/>
    <n v="1858"/>
    <x v="1"/>
    <x v="2"/>
    <x v="0"/>
    <x v="3"/>
  </r>
  <r>
    <n v="1687"/>
    <s v="Joshua"/>
    <s v="4/19/2024"/>
    <x v="412"/>
    <n v="2"/>
    <n v="5"/>
    <s v="19"/>
    <s v="4"/>
    <s v="2024"/>
    <s v="11/24/2024"/>
    <d v="2024-11-24T00:00:00"/>
    <n v="3"/>
    <n v="6"/>
    <s v="24"/>
    <s v="11"/>
    <s v="2024"/>
    <n v="31.285714285714285"/>
    <n v="22"/>
    <n v="0.70319634703196354"/>
    <x v="1"/>
    <x v="1"/>
    <n v="44"/>
    <x v="5"/>
    <x v="3"/>
    <n v="5"/>
    <b v="1"/>
    <n v="190"/>
    <n v="193"/>
    <n v="383"/>
    <x v="2"/>
    <x v="2"/>
    <x v="0"/>
    <n v="13"/>
    <n v="3.1"/>
    <x v="0"/>
    <x v="0"/>
    <n v="3"/>
    <x v="4"/>
    <x v="2"/>
    <x v="0"/>
    <x v="0"/>
  </r>
  <r>
    <n v="7447"/>
    <s v="Stephanie"/>
    <s v="5/31/2023"/>
    <x v="312"/>
    <n v="2"/>
    <n v="5"/>
    <s v="31"/>
    <s v="5"/>
    <s v="2023"/>
    <s v="11/20/2024"/>
    <d v="2024-11-20T00:00:00"/>
    <n v="3"/>
    <n v="6"/>
    <s v="20"/>
    <s v="11"/>
    <s v="2024"/>
    <n v="77"/>
    <n v="54"/>
    <n v="0.70129870129870131"/>
    <x v="1"/>
    <x v="1"/>
    <n v="108"/>
    <x v="4"/>
    <x v="2"/>
    <n v="1"/>
    <b v="0"/>
    <n v="717"/>
    <n v="84"/>
    <n v="801"/>
    <x v="1"/>
    <x v="2"/>
    <x v="0"/>
    <n v="82"/>
    <n v="3.9"/>
    <x v="0"/>
    <x v="0"/>
    <n v="1559"/>
    <x v="1"/>
    <x v="0"/>
    <x v="4"/>
    <x v="3"/>
  </r>
  <r>
    <n v="1782"/>
    <s v="Carla"/>
    <d v="2023-01-05T00:00:00"/>
    <x v="413"/>
    <m/>
    <m/>
    <m/>
    <m/>
    <m/>
    <s v="11/29/2024"/>
    <d v="2024-11-29T00:00:00"/>
    <n v="3"/>
    <n v="6"/>
    <s v="29"/>
    <s v="11"/>
    <s v="2024"/>
    <n v="99.142857142857139"/>
    <n v="69.5"/>
    <n v="0.70100864553314124"/>
    <x v="0"/>
    <x v="0"/>
    <n v="139"/>
    <x v="1"/>
    <x v="0"/>
    <n v="4"/>
    <b v="1"/>
    <n v="357"/>
    <n v="44"/>
    <n v="401"/>
    <x v="0"/>
    <x v="1"/>
    <x v="3"/>
    <n v="67"/>
    <n v="4.0999999999999996"/>
    <x v="0"/>
    <x v="0"/>
    <n v="1271"/>
    <x v="1"/>
    <x v="1"/>
    <x v="2"/>
    <x v="0"/>
  </r>
  <r>
    <n v="1570"/>
    <s v="Matthew"/>
    <s v="7/18/2023"/>
    <x v="409"/>
    <n v="2"/>
    <n v="5"/>
    <s v="18"/>
    <s v="7"/>
    <s v="2023"/>
    <s v="11/22/2024"/>
    <d v="2024-11-22T00:00:00"/>
    <n v="3"/>
    <n v="6"/>
    <s v="22"/>
    <s v="11"/>
    <s v="2024"/>
    <n v="70.428571428571431"/>
    <n v="48.5"/>
    <n v="0.68864097363083165"/>
    <x v="2"/>
    <x v="2"/>
    <n v="97"/>
    <x v="1"/>
    <x v="0"/>
    <n v="2"/>
    <b v="0"/>
    <n v="836"/>
    <n v="122"/>
    <n v="958"/>
    <x v="4"/>
    <x v="1"/>
    <x v="3"/>
    <n v="65"/>
    <n v="4.3"/>
    <x v="1"/>
    <x v="0"/>
    <n v="4511"/>
    <x v="2"/>
    <x v="0"/>
    <x v="1"/>
    <x v="1"/>
  </r>
  <r>
    <n v="1162"/>
    <s v="Steven"/>
    <s v="1/28/2023"/>
    <x v="414"/>
    <n v="2"/>
    <n v="5"/>
    <s v="28"/>
    <s v="1"/>
    <s v="2023"/>
    <s v="11/29/2024"/>
    <d v="2024-11-29T00:00:00"/>
    <n v="3"/>
    <n v="6"/>
    <s v="29"/>
    <s v="11"/>
    <s v="2024"/>
    <n v="95.857142857142861"/>
    <n v="65.5"/>
    <n v="0.68330849478390454"/>
    <x v="0"/>
    <x v="0"/>
    <n v="131"/>
    <x v="6"/>
    <x v="1"/>
    <n v="3"/>
    <b v="0"/>
    <n v="865"/>
    <n v="8"/>
    <n v="873"/>
    <x v="0"/>
    <x v="1"/>
    <x v="3"/>
    <n v="78"/>
    <n v="4.5999999999999996"/>
    <x v="0"/>
    <x v="0"/>
    <n v="1413"/>
    <x v="1"/>
    <x v="2"/>
    <x v="2"/>
    <x v="2"/>
  </r>
  <r>
    <n v="6399"/>
    <s v="Michael"/>
    <d v="2023-01-01T00:00:00"/>
    <x v="415"/>
    <m/>
    <m/>
    <m/>
    <m/>
    <m/>
    <d v="2024-05-12T00:00:00"/>
    <d v="2024-05-12T00:00:00"/>
    <m/>
    <m/>
    <m/>
    <m/>
    <m/>
    <n v="71"/>
    <n v="48"/>
    <n v="0.676056338028169"/>
    <x v="2"/>
    <x v="2"/>
    <n v="96"/>
    <x v="2"/>
    <x v="1"/>
    <n v="2"/>
    <b v="0"/>
    <n v="434"/>
    <n v="11"/>
    <n v="445"/>
    <x v="3"/>
    <x v="0"/>
    <x v="2"/>
    <n v="80"/>
    <n v="4.5999999999999996"/>
    <x v="0"/>
    <x v="0"/>
    <n v="2261"/>
    <x v="3"/>
    <x v="1"/>
    <x v="4"/>
    <x v="3"/>
  </r>
  <r>
    <n v="1798"/>
    <s v="Robert"/>
    <d v="2023-02-08T00:00:00"/>
    <x v="242"/>
    <m/>
    <m/>
    <m/>
    <m/>
    <m/>
    <s v="12/14/2024"/>
    <d v="2024-12-14T00:00:00"/>
    <n v="3"/>
    <n v="6"/>
    <s v="14"/>
    <s v="12"/>
    <s v="2024"/>
    <n v="64.857142857142861"/>
    <n v="43.5"/>
    <n v="0.67070484581497791"/>
    <x v="2"/>
    <x v="2"/>
    <n v="87"/>
    <x v="5"/>
    <x v="2"/>
    <n v="5"/>
    <b v="0"/>
    <n v="260"/>
    <n v="127"/>
    <n v="387"/>
    <x v="6"/>
    <x v="1"/>
    <x v="1"/>
    <n v="56"/>
    <n v="3.1"/>
    <x v="0"/>
    <x v="0"/>
    <n v="1692"/>
    <x v="1"/>
    <x v="4"/>
    <x v="0"/>
    <x v="3"/>
  </r>
  <r>
    <n v="5666"/>
    <s v="Christopher"/>
    <s v="4/22/2023"/>
    <x v="416"/>
    <n v="2"/>
    <n v="5"/>
    <s v="22"/>
    <s v="4"/>
    <s v="2023"/>
    <s v="11/20/2024"/>
    <d v="2024-11-20T00:00:00"/>
    <n v="3"/>
    <n v="6"/>
    <s v="20"/>
    <s v="11"/>
    <s v="2024"/>
    <n v="82.571428571428569"/>
    <n v="54.5"/>
    <n v="0.66003460207612463"/>
    <x v="1"/>
    <x v="1"/>
    <n v="109"/>
    <x v="4"/>
    <x v="3"/>
    <n v="4"/>
    <b v="1"/>
    <n v="899"/>
    <n v="11"/>
    <n v="910"/>
    <x v="4"/>
    <x v="0"/>
    <x v="5"/>
    <n v="63"/>
    <n v="4.3"/>
    <x v="0"/>
    <x v="0"/>
    <n v="1185"/>
    <x v="1"/>
    <x v="2"/>
    <x v="1"/>
    <x v="2"/>
  </r>
  <r>
    <n v="6534"/>
    <s v="Larry"/>
    <d v="2023-05-04T00:00:00"/>
    <x v="403"/>
    <m/>
    <m/>
    <m/>
    <m/>
    <m/>
    <d v="2024-11-12T00:00:00"/>
    <d v="2024-11-12T00:00:00"/>
    <m/>
    <m/>
    <m/>
    <m/>
    <m/>
    <n v="79.714285714285708"/>
    <n v="52"/>
    <n v="0.6523297491039427"/>
    <x v="2"/>
    <x v="2"/>
    <n v="104"/>
    <x v="2"/>
    <x v="2"/>
    <n v="6"/>
    <b v="0"/>
    <n v="570"/>
    <n v="29"/>
    <n v="599"/>
    <x v="4"/>
    <x v="2"/>
    <x v="5"/>
    <n v="56"/>
    <n v="3.9"/>
    <x v="1"/>
    <x v="0"/>
    <n v="4501"/>
    <x v="2"/>
    <x v="4"/>
    <x v="2"/>
    <x v="1"/>
  </r>
  <r>
    <n v="3035"/>
    <s v="Michael"/>
    <s v="4/26/2023"/>
    <x v="340"/>
    <n v="2"/>
    <n v="5"/>
    <s v="26"/>
    <s v="4"/>
    <s v="2023"/>
    <s v="11/24/2024"/>
    <d v="2024-11-24T00:00:00"/>
    <n v="3"/>
    <n v="6"/>
    <s v="24"/>
    <s v="11"/>
    <s v="2024"/>
    <n v="82.571428571428569"/>
    <n v="53"/>
    <n v="0.64186851211072671"/>
    <x v="0"/>
    <x v="0"/>
    <n v="106"/>
    <x v="1"/>
    <x v="1"/>
    <n v="3"/>
    <b v="1"/>
    <n v="377"/>
    <n v="31"/>
    <n v="408"/>
    <x v="1"/>
    <x v="0"/>
    <x v="4"/>
    <n v="85"/>
    <n v="3.5"/>
    <x v="1"/>
    <x v="0"/>
    <n v="613"/>
    <x v="4"/>
    <x v="4"/>
    <x v="4"/>
    <x v="0"/>
  </r>
  <r>
    <n v="3779"/>
    <s v="Brandon"/>
    <s v="6/21/2024"/>
    <x v="19"/>
    <n v="2"/>
    <n v="5"/>
    <s v="21"/>
    <s v="6"/>
    <s v="2024"/>
    <s v="12/15/2024"/>
    <d v="2024-12-15T00:00:00"/>
    <n v="3"/>
    <n v="6"/>
    <s v="15"/>
    <s v="12"/>
    <s v="2024"/>
    <n v="25.285714285714285"/>
    <n v="16"/>
    <n v="0.63276836158192096"/>
    <x v="2"/>
    <x v="2"/>
    <n v="32"/>
    <x v="4"/>
    <x v="2"/>
    <n v="4"/>
    <b v="0"/>
    <n v="334"/>
    <n v="151"/>
    <n v="485"/>
    <x v="4"/>
    <x v="3"/>
    <x v="3"/>
    <n v="88"/>
    <n v="3.4"/>
    <x v="0"/>
    <x v="0"/>
    <n v="3696"/>
    <x v="0"/>
    <x v="3"/>
    <x v="2"/>
    <x v="1"/>
  </r>
  <r>
    <n v="5339"/>
    <s v="Tommy"/>
    <s v="2/19/2024"/>
    <x v="401"/>
    <n v="2"/>
    <n v="5"/>
    <s v="19"/>
    <s v="2"/>
    <s v="2024"/>
    <s v="12/14/2024"/>
    <d v="2024-12-14T00:00:00"/>
    <n v="3"/>
    <n v="6"/>
    <s v="14"/>
    <s v="12"/>
    <s v="2024"/>
    <n v="42.714285714285715"/>
    <n v="26.5"/>
    <n v="0.62040133779264217"/>
    <x v="0"/>
    <x v="0"/>
    <n v="53"/>
    <x v="5"/>
    <x v="4"/>
    <n v="5"/>
    <b v="0"/>
    <n v="524"/>
    <n v="161"/>
    <n v="685"/>
    <x v="2"/>
    <x v="3"/>
    <x v="5"/>
    <n v="65"/>
    <n v="4.9000000000000004"/>
    <x v="0"/>
    <x v="0"/>
    <n v="1016"/>
    <x v="1"/>
    <x v="3"/>
    <x v="4"/>
    <x v="1"/>
  </r>
  <r>
    <n v="4396"/>
    <s v="Jesse"/>
    <d v="2023-02-01T00:00:00"/>
    <x v="417"/>
    <m/>
    <m/>
    <m/>
    <m/>
    <m/>
    <s v="12/17/2024"/>
    <d v="2024-12-17T00:00:00"/>
    <n v="3"/>
    <n v="6"/>
    <s v="17"/>
    <s v="12"/>
    <s v="2024"/>
    <n v="97.857142857142861"/>
    <n v="60"/>
    <n v="0.61313868613138689"/>
    <x v="0"/>
    <x v="0"/>
    <n v="120"/>
    <x v="4"/>
    <x v="2"/>
    <n v="3"/>
    <b v="0"/>
    <n v="781"/>
    <n v="97"/>
    <n v="878"/>
    <x v="6"/>
    <x v="0"/>
    <x v="4"/>
    <n v="46"/>
    <n v="3.3"/>
    <x v="1"/>
    <x v="0"/>
    <n v="473"/>
    <x v="4"/>
    <x v="3"/>
    <x v="4"/>
    <x v="0"/>
  </r>
  <r>
    <n v="2291"/>
    <s v="Courtney"/>
    <d v="2023-12-04T00:00:00"/>
    <x v="215"/>
    <m/>
    <m/>
    <m/>
    <m/>
    <m/>
    <d v="2024-01-12T00:00:00"/>
    <d v="2024-01-12T00:00:00"/>
    <m/>
    <m/>
    <m/>
    <m/>
    <m/>
    <n v="46.714285714285715"/>
    <n v="28.5"/>
    <n v="0.61009174311926606"/>
    <x v="1"/>
    <x v="1"/>
    <n v="57"/>
    <x v="5"/>
    <x v="2"/>
    <n v="6"/>
    <b v="1"/>
    <n v="869"/>
    <n v="107"/>
    <n v="976"/>
    <x v="5"/>
    <x v="0"/>
    <x v="3"/>
    <n v="67"/>
    <n v="4.3"/>
    <x v="0"/>
    <x v="0"/>
    <n v="4792"/>
    <x v="2"/>
    <x v="0"/>
    <x v="4"/>
    <x v="1"/>
  </r>
  <r>
    <n v="3639"/>
    <s v="Lindsay"/>
    <s v="7/21/2023"/>
    <x v="135"/>
    <n v="2"/>
    <n v="5"/>
    <s v="21"/>
    <s v="7"/>
    <s v="2023"/>
    <s v="11/22/2024"/>
    <d v="2024-11-22T00:00:00"/>
    <n v="3"/>
    <n v="6"/>
    <s v="22"/>
    <s v="11"/>
    <s v="2024"/>
    <n v="70"/>
    <n v="42.5"/>
    <n v="0.6071428571428571"/>
    <x v="2"/>
    <x v="2"/>
    <n v="85"/>
    <x v="3"/>
    <x v="1"/>
    <n v="1"/>
    <b v="1"/>
    <n v="851"/>
    <n v="48"/>
    <n v="899"/>
    <x v="3"/>
    <x v="3"/>
    <x v="2"/>
    <n v="45"/>
    <n v="4.5999999999999996"/>
    <x v="0"/>
    <x v="0"/>
    <n v="2706"/>
    <x v="3"/>
    <x v="3"/>
    <x v="2"/>
    <x v="3"/>
  </r>
  <r>
    <n v="1425"/>
    <s v="Yolanda"/>
    <d v="2024-02-09T00:00:00"/>
    <x v="418"/>
    <m/>
    <m/>
    <m/>
    <m/>
    <m/>
    <s v="11/25/2024"/>
    <d v="2024-11-25T00:00:00"/>
    <n v="3"/>
    <n v="6"/>
    <s v="25"/>
    <s v="11"/>
    <s v="2024"/>
    <n v="41.428571428571431"/>
    <n v="25"/>
    <n v="0.60344827586206895"/>
    <x v="1"/>
    <x v="1"/>
    <n v="50"/>
    <x v="5"/>
    <x v="2"/>
    <n v="3"/>
    <b v="1"/>
    <n v="502"/>
    <n v="5"/>
    <n v="507"/>
    <x v="0"/>
    <x v="1"/>
    <x v="0"/>
    <n v="96"/>
    <n v="4.4000000000000004"/>
    <x v="1"/>
    <x v="0"/>
    <n v="1917"/>
    <x v="1"/>
    <x v="0"/>
    <x v="3"/>
    <x v="0"/>
  </r>
  <r>
    <n v="8353"/>
    <s v="Lisa"/>
    <s v="6/20/2023"/>
    <x v="177"/>
    <n v="2"/>
    <n v="5"/>
    <s v="20"/>
    <s v="6"/>
    <s v="2023"/>
    <s v="11/19/2024"/>
    <d v="2024-11-19T00:00:00"/>
    <n v="3"/>
    <n v="6"/>
    <s v="19"/>
    <s v="11"/>
    <s v="2024"/>
    <n v="74"/>
    <n v="44.5"/>
    <n v="0.60135135135135132"/>
    <x v="0"/>
    <x v="0"/>
    <n v="89"/>
    <x v="1"/>
    <x v="4"/>
    <n v="3"/>
    <b v="0"/>
    <n v="387"/>
    <n v="81"/>
    <n v="468"/>
    <x v="5"/>
    <x v="2"/>
    <x v="4"/>
    <n v="87"/>
    <n v="3.8"/>
    <x v="1"/>
    <x v="0"/>
    <n v="2864"/>
    <x v="3"/>
    <x v="3"/>
    <x v="2"/>
    <x v="1"/>
  </r>
  <r>
    <n v="1337"/>
    <s v="Shane"/>
    <s v="4/20/2023"/>
    <x v="295"/>
    <n v="2"/>
    <n v="5"/>
    <s v="20"/>
    <s v="4"/>
    <s v="2023"/>
    <s v="12/16/2024"/>
    <d v="2024-12-16T00:00:00"/>
    <n v="3"/>
    <n v="6"/>
    <s v="16"/>
    <s v="12"/>
    <s v="2024"/>
    <n v="86.571428571428569"/>
    <n v="51.5"/>
    <n v="0.59488448844884489"/>
    <x v="1"/>
    <x v="1"/>
    <n v="103"/>
    <x v="1"/>
    <x v="2"/>
    <n v="1"/>
    <b v="0"/>
    <n v="474"/>
    <n v="2"/>
    <n v="476"/>
    <x v="1"/>
    <x v="2"/>
    <x v="5"/>
    <n v="31"/>
    <n v="3.5"/>
    <x v="0"/>
    <x v="0"/>
    <n v="4537"/>
    <x v="2"/>
    <x v="1"/>
    <x v="4"/>
    <x v="1"/>
  </r>
  <r>
    <n v="6272"/>
    <s v="Caitlin"/>
    <s v="7/25/2023"/>
    <x v="419"/>
    <n v="2"/>
    <n v="5"/>
    <s v="25"/>
    <s v="7"/>
    <s v="2023"/>
    <s v="12/18/2024"/>
    <d v="2024-12-18T00:00:00"/>
    <n v="3"/>
    <n v="6"/>
    <s v="18"/>
    <s v="12"/>
    <s v="2024"/>
    <n v="73.142857142857139"/>
    <n v="43.5"/>
    <n v="0.5947265625"/>
    <x v="2"/>
    <x v="2"/>
    <n v="87"/>
    <x v="5"/>
    <x v="1"/>
    <n v="6"/>
    <b v="1"/>
    <n v="213"/>
    <n v="98"/>
    <n v="311"/>
    <x v="6"/>
    <x v="1"/>
    <x v="1"/>
    <n v="84"/>
    <n v="4.7"/>
    <x v="0"/>
    <x v="0"/>
    <n v="2089"/>
    <x v="3"/>
    <x v="0"/>
    <x v="2"/>
    <x v="0"/>
  </r>
  <r>
    <n v="5209"/>
    <s v="Melissa"/>
    <d v="2023-10-05T00:00:00"/>
    <x v="271"/>
    <m/>
    <m/>
    <m/>
    <m/>
    <m/>
    <s v="11/19/2024"/>
    <d v="2024-11-19T00:00:00"/>
    <n v="3"/>
    <n v="6"/>
    <s v="19"/>
    <s v="11"/>
    <s v="2024"/>
    <n v="78"/>
    <n v="46"/>
    <n v="0.58974358974358976"/>
    <x v="2"/>
    <x v="2"/>
    <n v="92"/>
    <x v="1"/>
    <x v="4"/>
    <n v="3"/>
    <b v="1"/>
    <n v="477"/>
    <n v="38"/>
    <n v="515"/>
    <x v="2"/>
    <x v="0"/>
    <x v="4"/>
    <n v="71"/>
    <n v="3.9"/>
    <x v="1"/>
    <x v="0"/>
    <n v="3928"/>
    <x v="0"/>
    <x v="1"/>
    <x v="2"/>
    <x v="1"/>
  </r>
  <r>
    <n v="6398"/>
    <s v="Kim"/>
    <s v="8/20/2023"/>
    <x v="376"/>
    <n v="2"/>
    <n v="5"/>
    <s v="20"/>
    <s v="8"/>
    <s v="2023"/>
    <d v="2024-07-12T00:00:00"/>
    <d v="2024-07-12T00:00:00"/>
    <m/>
    <m/>
    <m/>
    <m/>
    <m/>
    <n v="46.714285714285715"/>
    <n v="27.5"/>
    <n v="0.58868501529051986"/>
    <x v="1"/>
    <x v="1"/>
    <n v="55"/>
    <x v="1"/>
    <x v="1"/>
    <n v="2"/>
    <b v="1"/>
    <n v="17"/>
    <n v="40"/>
    <n v="57"/>
    <x v="4"/>
    <x v="2"/>
    <x v="1"/>
    <n v="48"/>
    <n v="3.7"/>
    <x v="0"/>
    <x v="0"/>
    <n v="1672"/>
    <x v="1"/>
    <x v="0"/>
    <x v="3"/>
    <x v="0"/>
  </r>
  <r>
    <n v="1443"/>
    <s v="Sandra"/>
    <s v="6/21/2023"/>
    <x v="420"/>
    <n v="2"/>
    <n v="5"/>
    <s v="21"/>
    <s v="6"/>
    <s v="2023"/>
    <s v="12/17/2024"/>
    <d v="2024-12-17T00:00:00"/>
    <n v="3"/>
    <n v="6"/>
    <s v="17"/>
    <s v="12"/>
    <s v="2024"/>
    <n v="77.857142857142861"/>
    <n v="45.5"/>
    <n v="0.58440366972477065"/>
    <x v="2"/>
    <x v="2"/>
    <n v="91"/>
    <x v="4"/>
    <x v="0"/>
    <n v="2"/>
    <b v="0"/>
    <n v="377"/>
    <n v="14"/>
    <n v="391"/>
    <x v="3"/>
    <x v="0"/>
    <x v="5"/>
    <n v="53"/>
    <n v="4.5999999999999996"/>
    <x v="0"/>
    <x v="0"/>
    <n v="228"/>
    <x v="4"/>
    <x v="1"/>
    <x v="0"/>
    <x v="1"/>
  </r>
  <r>
    <n v="5644"/>
    <s v="Joshua"/>
    <d v="2024-06-04T00:00:00"/>
    <x v="237"/>
    <m/>
    <m/>
    <m/>
    <m/>
    <m/>
    <d v="2024-03-12T00:00:00"/>
    <d v="2024-03-12T00:00:00"/>
    <m/>
    <m/>
    <m/>
    <m/>
    <m/>
    <n v="16.285714285714285"/>
    <n v="9.5"/>
    <n v="0.58333333333333337"/>
    <x v="2"/>
    <x v="2"/>
    <n v="19"/>
    <x v="0"/>
    <x v="3"/>
    <n v="2"/>
    <b v="1"/>
    <n v="741"/>
    <n v="36"/>
    <n v="777"/>
    <x v="2"/>
    <x v="2"/>
    <x v="4"/>
    <n v="13"/>
    <n v="4.4000000000000004"/>
    <x v="0"/>
    <x v="0"/>
    <n v="3641"/>
    <x v="0"/>
    <x v="1"/>
    <x v="1"/>
    <x v="1"/>
  </r>
  <r>
    <n v="2472"/>
    <s v="Angela"/>
    <s v="11/18/2023"/>
    <x v="201"/>
    <n v="3"/>
    <n v="6"/>
    <s v="18"/>
    <s v="11"/>
    <s v="2023"/>
    <s v="11/25/2024"/>
    <d v="2024-11-25T00:00:00"/>
    <n v="3"/>
    <n v="6"/>
    <s v="25"/>
    <s v="11"/>
    <s v="2024"/>
    <n v="53.285714285714285"/>
    <n v="30.5"/>
    <n v="0.57238605898123329"/>
    <x v="1"/>
    <x v="1"/>
    <n v="61"/>
    <x v="0"/>
    <x v="1"/>
    <n v="4"/>
    <b v="0"/>
    <n v="860"/>
    <n v="145"/>
    <n v="1005"/>
    <x v="0"/>
    <x v="1"/>
    <x v="3"/>
    <n v="82"/>
    <n v="4.7"/>
    <x v="1"/>
    <x v="0"/>
    <n v="428"/>
    <x v="4"/>
    <x v="1"/>
    <x v="1"/>
    <x v="1"/>
  </r>
  <r>
    <n v="4696"/>
    <s v="Alexander"/>
    <s v="6/18/2023"/>
    <x v="299"/>
    <n v="2"/>
    <n v="5"/>
    <s v="18"/>
    <s v="6"/>
    <s v="2023"/>
    <d v="2024-04-12T00:00:00"/>
    <d v="2024-04-12T00:00:00"/>
    <m/>
    <m/>
    <m/>
    <m/>
    <m/>
    <n v="42.714285714285715"/>
    <n v="24"/>
    <n v="0.56187290969899661"/>
    <x v="0"/>
    <x v="0"/>
    <n v="48"/>
    <x v="5"/>
    <x v="4"/>
    <n v="2"/>
    <b v="0"/>
    <n v="331"/>
    <n v="93"/>
    <n v="424"/>
    <x v="3"/>
    <x v="3"/>
    <x v="2"/>
    <n v="66"/>
    <n v="3.7"/>
    <x v="0"/>
    <x v="0"/>
    <n v="1050"/>
    <x v="1"/>
    <x v="1"/>
    <x v="3"/>
    <x v="3"/>
  </r>
  <r>
    <n v="8305"/>
    <s v="Ashley"/>
    <s v="1/26/2023"/>
    <x v="319"/>
    <n v="2"/>
    <n v="5"/>
    <s v="26"/>
    <s v="1"/>
    <s v="2023"/>
    <d v="2024-06-12T00:00:00"/>
    <d v="2024-06-12T00:00:00"/>
    <m/>
    <m/>
    <m/>
    <m/>
    <m/>
    <n v="71.857142857142861"/>
    <n v="39"/>
    <n v="0.54274353876739556"/>
    <x v="2"/>
    <x v="2"/>
    <n v="78"/>
    <x v="0"/>
    <x v="3"/>
    <n v="5"/>
    <b v="0"/>
    <n v="914"/>
    <n v="22"/>
    <n v="936"/>
    <x v="2"/>
    <x v="1"/>
    <x v="5"/>
    <n v="14"/>
    <n v="4.5"/>
    <x v="0"/>
    <x v="0"/>
    <n v="4934"/>
    <x v="2"/>
    <x v="3"/>
    <x v="4"/>
    <x v="1"/>
  </r>
  <r>
    <n v="1897"/>
    <s v="Cathy"/>
    <s v="3/19/2023"/>
    <x v="328"/>
    <n v="2"/>
    <n v="5"/>
    <s v="19"/>
    <s v="3"/>
    <s v="2023"/>
    <s v="12/16/2024"/>
    <d v="2024-12-16T00:00:00"/>
    <n v="3"/>
    <n v="6"/>
    <s v="16"/>
    <s v="12"/>
    <s v="2024"/>
    <n v="91.142857142857139"/>
    <n v="48.5"/>
    <n v="0.5321316614420063"/>
    <x v="2"/>
    <x v="2"/>
    <n v="97"/>
    <x v="3"/>
    <x v="4"/>
    <n v="5"/>
    <b v="1"/>
    <n v="737"/>
    <n v="85"/>
    <n v="822"/>
    <x v="0"/>
    <x v="2"/>
    <x v="2"/>
    <n v="80"/>
    <n v="3.6"/>
    <x v="1"/>
    <x v="0"/>
    <n v="188"/>
    <x v="4"/>
    <x v="2"/>
    <x v="0"/>
    <x v="0"/>
  </r>
  <r>
    <n v="8589"/>
    <s v="Kayla"/>
    <s v="1/19/2023"/>
    <x v="372"/>
    <n v="2"/>
    <n v="5"/>
    <s v="19"/>
    <s v="1"/>
    <s v="2023"/>
    <s v="11/20/2024"/>
    <d v="2024-11-20T00:00:00"/>
    <n v="3"/>
    <n v="6"/>
    <s v="20"/>
    <s v="11"/>
    <s v="2024"/>
    <n v="95.857142857142861"/>
    <n v="51"/>
    <n v="0.53204172876304023"/>
    <x v="2"/>
    <x v="2"/>
    <n v="102"/>
    <x v="1"/>
    <x v="2"/>
    <n v="1"/>
    <b v="1"/>
    <n v="108"/>
    <n v="105"/>
    <n v="213"/>
    <x v="2"/>
    <x v="2"/>
    <x v="4"/>
    <n v="76"/>
    <n v="4.7"/>
    <x v="0"/>
    <x v="0"/>
    <n v="933"/>
    <x v="4"/>
    <x v="4"/>
    <x v="3"/>
    <x v="1"/>
  </r>
  <r>
    <n v="6389"/>
    <s v="Brittney"/>
    <s v="12/23/2022"/>
    <x v="421"/>
    <n v="3"/>
    <n v="6"/>
    <s v="23"/>
    <s v="12"/>
    <s v="2022"/>
    <s v="12/18/2024"/>
    <d v="2024-12-18T00:00:00"/>
    <n v="3"/>
    <n v="6"/>
    <s v="18"/>
    <s v="12"/>
    <s v="2024"/>
    <n v="103.71428571428571"/>
    <n v="54.5"/>
    <n v="0.52548209366391185"/>
    <x v="2"/>
    <x v="2"/>
    <n v="109"/>
    <x v="2"/>
    <x v="2"/>
    <n v="3"/>
    <b v="0"/>
    <n v="701"/>
    <n v="4"/>
    <n v="705"/>
    <x v="6"/>
    <x v="2"/>
    <x v="0"/>
    <n v="64"/>
    <n v="3.5"/>
    <x v="0"/>
    <x v="0"/>
    <n v="4662"/>
    <x v="2"/>
    <x v="1"/>
    <x v="1"/>
    <x v="0"/>
  </r>
  <r>
    <n v="4466"/>
    <s v="Matthew"/>
    <d v="2024-06-10T00:00:00"/>
    <x v="422"/>
    <m/>
    <m/>
    <m/>
    <m/>
    <m/>
    <s v="11/27/2024"/>
    <d v="2024-11-27T00:00:00"/>
    <n v="3"/>
    <n v="6"/>
    <s v="27"/>
    <s v="11"/>
    <s v="2024"/>
    <n v="24.285714285714285"/>
    <n v="12.5"/>
    <n v="0.51470588235294124"/>
    <x v="2"/>
    <x v="2"/>
    <n v="25"/>
    <x v="4"/>
    <x v="4"/>
    <n v="2"/>
    <b v="0"/>
    <n v="162"/>
    <n v="147"/>
    <n v="309"/>
    <x v="1"/>
    <x v="1"/>
    <x v="4"/>
    <n v="82"/>
    <n v="4.3"/>
    <x v="0"/>
    <x v="0"/>
    <n v="4358"/>
    <x v="2"/>
    <x v="4"/>
    <x v="2"/>
    <x v="3"/>
  </r>
  <r>
    <n v="1665"/>
    <s v="Megan"/>
    <s v="2/28/2024"/>
    <x v="34"/>
    <n v="2"/>
    <n v="5"/>
    <s v="28"/>
    <s v="2"/>
    <s v="2024"/>
    <s v="12/17/2024"/>
    <d v="2024-12-17T00:00:00"/>
    <n v="3"/>
    <n v="6"/>
    <s v="17"/>
    <s v="12"/>
    <s v="2024"/>
    <n v="41.857142857142854"/>
    <n v="21.5"/>
    <n v="0.51365187713310589"/>
    <x v="2"/>
    <x v="2"/>
    <n v="43"/>
    <x v="0"/>
    <x v="4"/>
    <n v="2"/>
    <b v="0"/>
    <n v="767"/>
    <n v="83"/>
    <n v="850"/>
    <x v="5"/>
    <x v="3"/>
    <x v="5"/>
    <n v="58"/>
    <n v="3"/>
    <x v="1"/>
    <x v="0"/>
    <n v="245"/>
    <x v="4"/>
    <x v="4"/>
    <x v="3"/>
    <x v="2"/>
  </r>
  <r>
    <n v="9914"/>
    <s v="Courtney"/>
    <s v="10/17/2023"/>
    <x v="306"/>
    <n v="3"/>
    <n v="6"/>
    <s v="17"/>
    <s v="10"/>
    <s v="2023"/>
    <d v="2024-08-12T00:00:00"/>
    <d v="2024-08-12T00:00:00"/>
    <m/>
    <m/>
    <m/>
    <m/>
    <m/>
    <n v="42.857142857142854"/>
    <n v="22"/>
    <n v="0.51333333333333342"/>
    <x v="2"/>
    <x v="2"/>
    <n v="44"/>
    <x v="0"/>
    <x v="2"/>
    <n v="1"/>
    <b v="1"/>
    <n v="897"/>
    <n v="62"/>
    <n v="959"/>
    <x v="1"/>
    <x v="2"/>
    <x v="4"/>
    <n v="18"/>
    <n v="4.4000000000000004"/>
    <x v="0"/>
    <x v="0"/>
    <n v="1065"/>
    <x v="1"/>
    <x v="2"/>
    <x v="1"/>
    <x v="1"/>
  </r>
  <r>
    <n v="4243"/>
    <s v="Christopher"/>
    <s v="3/13/2023"/>
    <x v="314"/>
    <n v="2"/>
    <n v="5"/>
    <s v="13"/>
    <s v="3"/>
    <s v="2023"/>
    <s v="11/29/2024"/>
    <d v="2024-11-29T00:00:00"/>
    <n v="3"/>
    <n v="6"/>
    <s v="29"/>
    <s v="11"/>
    <s v="2024"/>
    <n v="89.571428571428569"/>
    <n v="45.5"/>
    <n v="0.50797448165869219"/>
    <x v="0"/>
    <x v="0"/>
    <n v="91"/>
    <x v="5"/>
    <x v="2"/>
    <n v="1"/>
    <b v="1"/>
    <n v="561"/>
    <n v="153"/>
    <n v="714"/>
    <x v="6"/>
    <x v="3"/>
    <x v="4"/>
    <n v="7"/>
    <n v="4.0999999999999996"/>
    <x v="0"/>
    <x v="0"/>
    <n v="450"/>
    <x v="4"/>
    <x v="4"/>
    <x v="4"/>
    <x v="1"/>
  </r>
  <r>
    <n v="1609"/>
    <s v="David"/>
    <s v="4/13/2023"/>
    <x v="151"/>
    <n v="2"/>
    <n v="5"/>
    <s v="13"/>
    <s v="4"/>
    <s v="2023"/>
    <s v="12/17/2024"/>
    <d v="2024-12-17T00:00:00"/>
    <n v="3"/>
    <n v="6"/>
    <s v="17"/>
    <s v="12"/>
    <s v="2024"/>
    <n v="87.714285714285708"/>
    <n v="43.5"/>
    <n v="0.49592833876221504"/>
    <x v="1"/>
    <x v="1"/>
    <n v="87"/>
    <x v="3"/>
    <x v="3"/>
    <n v="4"/>
    <b v="0"/>
    <n v="571"/>
    <n v="54"/>
    <n v="625"/>
    <x v="6"/>
    <x v="0"/>
    <x v="5"/>
    <n v="57"/>
    <n v="4.2"/>
    <x v="0"/>
    <x v="0"/>
    <n v="344"/>
    <x v="4"/>
    <x v="0"/>
    <x v="0"/>
    <x v="1"/>
  </r>
  <r>
    <n v="8300"/>
    <s v="Carolyn"/>
    <s v="4/24/2024"/>
    <x v="122"/>
    <n v="2"/>
    <n v="5"/>
    <s v="24"/>
    <s v="4"/>
    <s v="2024"/>
    <s v="12/13/2024"/>
    <d v="2024-12-13T00:00:00"/>
    <n v="3"/>
    <n v="6"/>
    <s v="13"/>
    <s v="12"/>
    <s v="2024"/>
    <n v="33.285714285714285"/>
    <n v="16.5"/>
    <n v="0.49570815450643779"/>
    <x v="0"/>
    <x v="0"/>
    <n v="33"/>
    <x v="2"/>
    <x v="0"/>
    <n v="4"/>
    <b v="0"/>
    <n v="623"/>
    <n v="53"/>
    <n v="676"/>
    <x v="6"/>
    <x v="0"/>
    <x v="4"/>
    <n v="17"/>
    <n v="3.5"/>
    <x v="0"/>
    <x v="0"/>
    <n v="2113"/>
    <x v="3"/>
    <x v="2"/>
    <x v="2"/>
    <x v="3"/>
  </r>
  <r>
    <n v="9934"/>
    <s v="Heather"/>
    <s v="12/28/2023"/>
    <x v="194"/>
    <n v="3"/>
    <n v="6"/>
    <s v="28"/>
    <s v="12"/>
    <s v="2023"/>
    <s v="12/16/2024"/>
    <d v="2024-12-16T00:00:00"/>
    <n v="3"/>
    <n v="6"/>
    <s v="16"/>
    <s v="12"/>
    <s v="2024"/>
    <n v="50.571428571428569"/>
    <n v="25"/>
    <n v="0.4943502824858757"/>
    <x v="0"/>
    <x v="0"/>
    <n v="50"/>
    <x v="4"/>
    <x v="2"/>
    <n v="6"/>
    <b v="1"/>
    <n v="159"/>
    <n v="131"/>
    <n v="290"/>
    <x v="5"/>
    <x v="1"/>
    <x v="1"/>
    <n v="49"/>
    <n v="3.8"/>
    <x v="0"/>
    <x v="0"/>
    <n v="388"/>
    <x v="4"/>
    <x v="3"/>
    <x v="2"/>
    <x v="1"/>
  </r>
  <r>
    <n v="3959"/>
    <s v="Alicia"/>
    <s v="12/26/2023"/>
    <x v="192"/>
    <n v="3"/>
    <n v="6"/>
    <s v="26"/>
    <s v="12"/>
    <s v="2023"/>
    <s v="12/16/2024"/>
    <d v="2024-12-16T00:00:00"/>
    <n v="3"/>
    <n v="6"/>
    <s v="16"/>
    <s v="12"/>
    <s v="2024"/>
    <n v="50.857142857142854"/>
    <n v="25"/>
    <n v="0.4915730337078652"/>
    <x v="0"/>
    <x v="0"/>
    <n v="50"/>
    <x v="6"/>
    <x v="3"/>
    <n v="2"/>
    <b v="1"/>
    <n v="155"/>
    <n v="115"/>
    <n v="270"/>
    <x v="3"/>
    <x v="1"/>
    <x v="5"/>
    <n v="92"/>
    <n v="4.3"/>
    <x v="0"/>
    <x v="0"/>
    <n v="2583"/>
    <x v="3"/>
    <x v="3"/>
    <x v="0"/>
    <x v="1"/>
  </r>
  <r>
    <n v="4191"/>
    <s v="Barbara"/>
    <s v="4/19/2023"/>
    <x v="320"/>
    <n v="2"/>
    <n v="5"/>
    <s v="19"/>
    <s v="4"/>
    <s v="2023"/>
    <d v="2024-03-12T00:00:00"/>
    <d v="2024-03-12T00:00:00"/>
    <m/>
    <m/>
    <m/>
    <m/>
    <m/>
    <n v="46.857142857142854"/>
    <n v="23"/>
    <n v="0.49085365853658541"/>
    <x v="1"/>
    <x v="1"/>
    <n v="46"/>
    <x v="3"/>
    <x v="2"/>
    <n v="4"/>
    <b v="0"/>
    <n v="33"/>
    <n v="120"/>
    <n v="153"/>
    <x v="1"/>
    <x v="3"/>
    <x v="0"/>
    <n v="77"/>
    <n v="3.9"/>
    <x v="1"/>
    <x v="0"/>
    <n v="4269"/>
    <x v="2"/>
    <x v="0"/>
    <x v="3"/>
    <x v="3"/>
  </r>
  <r>
    <n v="4656"/>
    <s v="Kayla"/>
    <s v="5/22/2023"/>
    <x v="301"/>
    <n v="2"/>
    <n v="5"/>
    <s v="22"/>
    <s v="5"/>
    <s v="2023"/>
    <s v="11/29/2024"/>
    <d v="2024-11-29T00:00:00"/>
    <n v="3"/>
    <n v="6"/>
    <s v="29"/>
    <s v="11"/>
    <s v="2024"/>
    <n v="79.571428571428569"/>
    <n v="37.5"/>
    <n v="0.47127468581687615"/>
    <x v="1"/>
    <x v="1"/>
    <n v="75"/>
    <x v="5"/>
    <x v="1"/>
    <n v="5"/>
    <b v="0"/>
    <n v="607"/>
    <n v="94"/>
    <n v="701"/>
    <x v="6"/>
    <x v="3"/>
    <x v="5"/>
    <n v="57"/>
    <n v="3.8"/>
    <x v="1"/>
    <x v="0"/>
    <n v="4800"/>
    <x v="2"/>
    <x v="1"/>
    <x v="3"/>
    <x v="0"/>
  </r>
  <r>
    <n v="6099"/>
    <s v="Danielle"/>
    <s v="2/23/2024"/>
    <x v="95"/>
    <n v="2"/>
    <n v="5"/>
    <s v="23"/>
    <s v="2"/>
    <s v="2024"/>
    <s v="11/27/2024"/>
    <d v="2024-11-27T00:00:00"/>
    <n v="3"/>
    <n v="6"/>
    <s v="27"/>
    <s v="11"/>
    <s v="2024"/>
    <n v="39.714285714285715"/>
    <n v="18.5"/>
    <n v="0.46582733812949639"/>
    <x v="2"/>
    <x v="2"/>
    <n v="37"/>
    <x v="0"/>
    <x v="1"/>
    <n v="1"/>
    <b v="1"/>
    <n v="881"/>
    <n v="189"/>
    <n v="1070"/>
    <x v="6"/>
    <x v="1"/>
    <x v="2"/>
    <n v="32"/>
    <n v="3.9"/>
    <x v="0"/>
    <x v="0"/>
    <n v="1382"/>
    <x v="1"/>
    <x v="3"/>
    <x v="1"/>
    <x v="0"/>
  </r>
  <r>
    <n v="4769"/>
    <s v="Michael"/>
    <d v="2024-06-03T00:00:00"/>
    <x v="375"/>
    <m/>
    <m/>
    <m/>
    <m/>
    <m/>
    <s v="12/17/2024"/>
    <d v="2024-12-17T00:00:00"/>
    <n v="3"/>
    <n v="6"/>
    <s v="17"/>
    <s v="12"/>
    <s v="2024"/>
    <n v="46.428571428571431"/>
    <n v="21.5"/>
    <n v="0.46307692307692305"/>
    <x v="1"/>
    <x v="1"/>
    <n v="43"/>
    <x v="1"/>
    <x v="4"/>
    <n v="3"/>
    <b v="1"/>
    <n v="336"/>
    <n v="135"/>
    <n v="471"/>
    <x v="3"/>
    <x v="2"/>
    <x v="4"/>
    <n v="70"/>
    <n v="4"/>
    <x v="1"/>
    <x v="0"/>
    <n v="4552"/>
    <x v="2"/>
    <x v="4"/>
    <x v="4"/>
    <x v="1"/>
  </r>
  <r>
    <n v="5528"/>
    <s v="David"/>
    <s v="3/21/2024"/>
    <x v="96"/>
    <n v="2"/>
    <n v="5"/>
    <s v="21"/>
    <s v="3"/>
    <s v="2024"/>
    <d v="2024-10-12T00:00:00"/>
    <d v="2024-10-12T00:00:00"/>
    <m/>
    <m/>
    <m/>
    <m/>
    <m/>
    <n v="29.285714285714285"/>
    <n v="13.5"/>
    <n v="0.46097560975609758"/>
    <x v="2"/>
    <x v="2"/>
    <n v="27"/>
    <x v="5"/>
    <x v="1"/>
    <n v="6"/>
    <b v="1"/>
    <n v="767"/>
    <n v="5"/>
    <n v="772"/>
    <x v="5"/>
    <x v="1"/>
    <x v="2"/>
    <n v="69"/>
    <n v="3.2"/>
    <x v="1"/>
    <x v="0"/>
    <n v="2984"/>
    <x v="3"/>
    <x v="0"/>
    <x v="3"/>
    <x v="1"/>
  </r>
  <r>
    <n v="1831"/>
    <s v="Jennifer"/>
    <d v="2024-12-10T00:00:00"/>
    <x v="333"/>
    <m/>
    <m/>
    <m/>
    <m/>
    <m/>
    <d v="2024-11-12T00:00:00"/>
    <d v="2024-11-12T00:00:00"/>
    <m/>
    <m/>
    <m/>
    <m/>
    <m/>
    <n v="58.714285714285715"/>
    <n v="26.5"/>
    <n v="0.451338199513382"/>
    <x v="1"/>
    <x v="1"/>
    <n v="53"/>
    <x v="6"/>
    <x v="0"/>
    <n v="4"/>
    <b v="0"/>
    <n v="685"/>
    <n v="127"/>
    <n v="812"/>
    <x v="1"/>
    <x v="0"/>
    <x v="4"/>
    <n v="26"/>
    <n v="4.0999999999999996"/>
    <x v="1"/>
    <x v="0"/>
    <n v="2596"/>
    <x v="3"/>
    <x v="3"/>
    <x v="4"/>
    <x v="2"/>
  </r>
  <r>
    <n v="2441"/>
    <s v="Dawn"/>
    <s v="5/28/2023"/>
    <x v="259"/>
    <n v="2"/>
    <n v="5"/>
    <s v="28"/>
    <s v="5"/>
    <s v="2023"/>
    <s v="12/14/2024"/>
    <d v="2024-12-14T00:00:00"/>
    <n v="3"/>
    <n v="6"/>
    <s v="14"/>
    <s v="12"/>
    <s v="2024"/>
    <n v="80.857142857142861"/>
    <n v="35.5"/>
    <n v="0.43904593639575967"/>
    <x v="2"/>
    <x v="2"/>
    <n v="71"/>
    <x v="6"/>
    <x v="1"/>
    <n v="2"/>
    <b v="1"/>
    <n v="645"/>
    <n v="5"/>
    <n v="650"/>
    <x v="5"/>
    <x v="2"/>
    <x v="1"/>
    <n v="66"/>
    <n v="3.9"/>
    <x v="0"/>
    <x v="0"/>
    <n v="4566"/>
    <x v="2"/>
    <x v="2"/>
    <x v="3"/>
    <x v="0"/>
  </r>
  <r>
    <n v="4083"/>
    <s v="Amy"/>
    <s v="1/30/2024"/>
    <x v="157"/>
    <n v="2"/>
    <n v="5"/>
    <s v="30"/>
    <s v="1"/>
    <s v="2024"/>
    <d v="2024-10-12T00:00:00"/>
    <d v="2024-10-12T00:00:00"/>
    <m/>
    <m/>
    <m/>
    <m/>
    <m/>
    <n v="36.571428571428569"/>
    <n v="16"/>
    <n v="0.4375"/>
    <x v="2"/>
    <x v="2"/>
    <n v="32"/>
    <x v="3"/>
    <x v="0"/>
    <n v="4"/>
    <b v="1"/>
    <n v="588"/>
    <n v="137"/>
    <n v="725"/>
    <x v="2"/>
    <x v="0"/>
    <x v="4"/>
    <n v="85"/>
    <n v="3.7"/>
    <x v="1"/>
    <x v="0"/>
    <n v="3433"/>
    <x v="0"/>
    <x v="2"/>
    <x v="4"/>
    <x v="2"/>
  </r>
  <r>
    <n v="1575"/>
    <s v="James"/>
    <d v="2023-04-10T00:00:00"/>
    <x v="288"/>
    <m/>
    <m/>
    <m/>
    <m/>
    <m/>
    <d v="2024-11-12T00:00:00"/>
    <d v="2024-11-12T00:00:00"/>
    <m/>
    <m/>
    <m/>
    <m/>
    <m/>
    <n v="83.142857142857139"/>
    <n v="35.5"/>
    <n v="0.42697594501718217"/>
    <x v="2"/>
    <x v="2"/>
    <n v="71"/>
    <x v="0"/>
    <x v="4"/>
    <n v="4"/>
    <b v="1"/>
    <n v="666"/>
    <n v="100"/>
    <n v="766"/>
    <x v="5"/>
    <x v="0"/>
    <x v="1"/>
    <n v="97"/>
    <n v="3.1"/>
    <x v="0"/>
    <x v="0"/>
    <n v="3630"/>
    <x v="0"/>
    <x v="1"/>
    <x v="4"/>
    <x v="3"/>
  </r>
  <r>
    <n v="4066"/>
    <s v="Jessica"/>
    <s v="3/26/2023"/>
    <x v="238"/>
    <n v="2"/>
    <n v="5"/>
    <s v="26"/>
    <s v="3"/>
    <s v="2023"/>
    <d v="2024-12-12T00:00:00"/>
    <d v="2024-12-12T00:00:00"/>
    <m/>
    <m/>
    <m/>
    <m/>
    <m/>
    <n v="89.571428571428569"/>
    <n v="38"/>
    <n v="0.42424242424242425"/>
    <x v="2"/>
    <x v="2"/>
    <n v="76"/>
    <x v="6"/>
    <x v="2"/>
    <n v="3"/>
    <b v="0"/>
    <n v="788"/>
    <n v="55"/>
    <n v="843"/>
    <x v="4"/>
    <x v="0"/>
    <x v="5"/>
    <n v="50"/>
    <n v="4.8"/>
    <x v="1"/>
    <x v="0"/>
    <n v="1744"/>
    <x v="1"/>
    <x v="1"/>
    <x v="2"/>
    <x v="0"/>
  </r>
  <r>
    <n v="2886"/>
    <s v="Mark"/>
    <s v="6/24/2023"/>
    <x v="200"/>
    <n v="2"/>
    <n v="5"/>
    <s v="24"/>
    <s v="6"/>
    <s v="2023"/>
    <s v="11/26/2024"/>
    <d v="2024-11-26T00:00:00"/>
    <n v="3"/>
    <n v="6"/>
    <s v="26"/>
    <s v="11"/>
    <s v="2024"/>
    <n v="74.428571428571431"/>
    <n v="31"/>
    <n v="0.41650671785028792"/>
    <x v="0"/>
    <x v="0"/>
    <n v="62"/>
    <x v="0"/>
    <x v="4"/>
    <n v="1"/>
    <b v="0"/>
    <n v="811"/>
    <n v="109"/>
    <n v="920"/>
    <x v="1"/>
    <x v="3"/>
    <x v="5"/>
    <n v="14"/>
    <n v="3.1"/>
    <x v="0"/>
    <x v="0"/>
    <n v="3702"/>
    <x v="0"/>
    <x v="4"/>
    <x v="2"/>
    <x v="3"/>
  </r>
  <r>
    <n v="6739"/>
    <s v="Richard"/>
    <s v="7/30/2024"/>
    <x v="38"/>
    <n v="2"/>
    <n v="5"/>
    <s v="30"/>
    <s v="7"/>
    <s v="2024"/>
    <d v="2024-01-12T00:00:00"/>
    <d v="2024-07-30T00:00:00"/>
    <m/>
    <m/>
    <m/>
    <m/>
    <m/>
    <n v="28.571428571428573"/>
    <n v="11.5"/>
    <n v="0.40249999999999997"/>
    <x v="2"/>
    <x v="2"/>
    <n v="23"/>
    <x v="2"/>
    <x v="4"/>
    <n v="3"/>
    <b v="0"/>
    <n v="725"/>
    <n v="168"/>
    <n v="893"/>
    <x v="3"/>
    <x v="1"/>
    <x v="0"/>
    <n v="25"/>
    <n v="3.6"/>
    <x v="1"/>
    <x v="0"/>
    <n v="4322"/>
    <x v="2"/>
    <x v="2"/>
    <x v="4"/>
    <x v="2"/>
  </r>
  <r>
    <n v="1379"/>
    <s v="Erin"/>
    <s v="4/19/2023"/>
    <x v="320"/>
    <n v="2"/>
    <n v="5"/>
    <s v="19"/>
    <s v="4"/>
    <s v="2023"/>
    <d v="2024-05-12T00:00:00"/>
    <d v="2024-05-12T00:00:00"/>
    <m/>
    <m/>
    <m/>
    <m/>
    <m/>
    <n v="55.571428571428569"/>
    <n v="22"/>
    <n v="0.39588688946015427"/>
    <x v="2"/>
    <x v="2"/>
    <n v="44"/>
    <x v="4"/>
    <x v="4"/>
    <n v="4"/>
    <b v="1"/>
    <n v="432"/>
    <n v="73"/>
    <n v="505"/>
    <x v="4"/>
    <x v="2"/>
    <x v="4"/>
    <n v="88"/>
    <n v="4.5999999999999996"/>
    <x v="0"/>
    <x v="0"/>
    <n v="1690"/>
    <x v="1"/>
    <x v="4"/>
    <x v="1"/>
    <x v="2"/>
  </r>
  <r>
    <n v="8416"/>
    <s v="Rachel"/>
    <s v="4/28/2023"/>
    <x v="423"/>
    <n v="2"/>
    <n v="5"/>
    <s v="28"/>
    <s v="4"/>
    <s v="2023"/>
    <s v="11/29/2024"/>
    <d v="2024-11-29T00:00:00"/>
    <n v="3"/>
    <n v="6"/>
    <s v="29"/>
    <s v="11"/>
    <s v="2024"/>
    <n v="83"/>
    <n v="32.5"/>
    <n v="0.39156626506024095"/>
    <x v="2"/>
    <x v="2"/>
    <n v="65"/>
    <x v="4"/>
    <x v="2"/>
    <n v="3"/>
    <b v="1"/>
    <n v="302"/>
    <n v="6"/>
    <n v="308"/>
    <x v="4"/>
    <x v="2"/>
    <x v="0"/>
    <n v="81"/>
    <n v="3.5"/>
    <x v="1"/>
    <x v="0"/>
    <n v="3828"/>
    <x v="0"/>
    <x v="1"/>
    <x v="2"/>
    <x v="3"/>
  </r>
  <r>
    <n v="1114"/>
    <s v="Angela"/>
    <d v="2023-02-01T00:00:00"/>
    <x v="417"/>
    <m/>
    <m/>
    <m/>
    <m/>
    <m/>
    <s v="12/15/2024"/>
    <d v="2024-12-15T00:00:00"/>
    <n v="3"/>
    <n v="6"/>
    <s v="15"/>
    <s v="12"/>
    <s v="2024"/>
    <n v="97.571428571428569"/>
    <n v="37.5"/>
    <n v="0.38433382137628114"/>
    <x v="2"/>
    <x v="2"/>
    <n v="75"/>
    <x v="3"/>
    <x v="1"/>
    <n v="3"/>
    <b v="0"/>
    <n v="324"/>
    <n v="175"/>
    <n v="499"/>
    <x v="3"/>
    <x v="1"/>
    <x v="5"/>
    <n v="18"/>
    <n v="3.3"/>
    <x v="0"/>
    <x v="0"/>
    <n v="4976"/>
    <x v="2"/>
    <x v="3"/>
    <x v="3"/>
    <x v="0"/>
  </r>
  <r>
    <n v="6047"/>
    <s v="Paul"/>
    <s v="11/23/2024"/>
    <x v="32"/>
    <n v="3"/>
    <n v="6"/>
    <s v="23"/>
    <s v="11"/>
    <s v="2024"/>
    <d v="2024-02-12T00:00:00"/>
    <d v="2024-11-23T00:00:00"/>
    <m/>
    <m/>
    <m/>
    <m/>
    <m/>
    <n v="40.714285714285715"/>
    <n v="15"/>
    <n v="0.36842105263157893"/>
    <x v="0"/>
    <x v="0"/>
    <n v="30"/>
    <x v="3"/>
    <x v="1"/>
    <n v="2"/>
    <b v="1"/>
    <n v="609"/>
    <n v="6"/>
    <n v="615"/>
    <x v="6"/>
    <x v="2"/>
    <x v="1"/>
    <n v="57"/>
    <n v="3"/>
    <x v="1"/>
    <x v="0"/>
    <n v="746"/>
    <x v="4"/>
    <x v="4"/>
    <x v="0"/>
    <x v="0"/>
  </r>
  <r>
    <n v="8399"/>
    <s v="Diana"/>
    <d v="2023-05-03T00:00:00"/>
    <x v="265"/>
    <m/>
    <m/>
    <m/>
    <m/>
    <m/>
    <d v="2024-03-12T00:00:00"/>
    <d v="2024-03-12T00:00:00"/>
    <m/>
    <m/>
    <m/>
    <m/>
    <m/>
    <n v="47.142857142857146"/>
    <n v="17"/>
    <n v="0.3606060606060606"/>
    <x v="2"/>
    <x v="2"/>
    <n v="34"/>
    <x v="5"/>
    <x v="0"/>
    <n v="2"/>
    <b v="1"/>
    <n v="393"/>
    <n v="130"/>
    <n v="523"/>
    <x v="4"/>
    <x v="3"/>
    <x v="1"/>
    <n v="10"/>
    <n v="3.9"/>
    <x v="0"/>
    <x v="0"/>
    <n v="3426"/>
    <x v="0"/>
    <x v="4"/>
    <x v="2"/>
    <x v="1"/>
  </r>
  <r>
    <n v="5827"/>
    <s v="John"/>
    <s v="3/22/2023"/>
    <x v="214"/>
    <n v="2"/>
    <n v="5"/>
    <s v="22"/>
    <s v="3"/>
    <s v="2023"/>
    <d v="2024-02-12T00:00:00"/>
    <d v="2024-02-12T00:00:00"/>
    <m/>
    <m/>
    <m/>
    <m/>
    <m/>
    <n v="46.714285714285715"/>
    <n v="16.5"/>
    <n v="0.35321100917431192"/>
    <x v="0"/>
    <x v="0"/>
    <n v="33"/>
    <x v="0"/>
    <x v="3"/>
    <n v="2"/>
    <b v="0"/>
    <n v="191"/>
    <n v="25"/>
    <n v="216"/>
    <x v="4"/>
    <x v="0"/>
    <x v="5"/>
    <n v="44"/>
    <n v="4.5"/>
    <x v="1"/>
    <x v="0"/>
    <n v="1228"/>
    <x v="1"/>
    <x v="3"/>
    <x v="3"/>
    <x v="2"/>
  </r>
  <r>
    <n v="3472"/>
    <s v="James"/>
    <s v="9/19/2023"/>
    <x v="424"/>
    <n v="2"/>
    <n v="5"/>
    <s v="19"/>
    <s v="9"/>
    <s v="2023"/>
    <s v="11/23/2024"/>
    <d v="2024-11-23T00:00:00"/>
    <n v="3"/>
    <n v="6"/>
    <s v="23"/>
    <s v="11"/>
    <s v="2024"/>
    <n v="61.571428571428569"/>
    <n v="21.5"/>
    <n v="0.34918793503480278"/>
    <x v="1"/>
    <x v="1"/>
    <n v="43"/>
    <x v="0"/>
    <x v="3"/>
    <n v="1"/>
    <b v="0"/>
    <n v="973"/>
    <n v="7"/>
    <n v="980"/>
    <x v="4"/>
    <x v="0"/>
    <x v="0"/>
    <n v="76"/>
    <n v="4.0999999999999996"/>
    <x v="1"/>
    <x v="0"/>
    <n v="941"/>
    <x v="4"/>
    <x v="4"/>
    <x v="3"/>
    <x v="2"/>
  </r>
  <r>
    <n v="1354"/>
    <s v="Levi"/>
    <s v="6/24/2023"/>
    <x v="200"/>
    <n v="2"/>
    <n v="5"/>
    <s v="24"/>
    <s v="6"/>
    <s v="2023"/>
    <d v="2024-07-12T00:00:00"/>
    <d v="2024-07-12T00:00:00"/>
    <m/>
    <m/>
    <m/>
    <m/>
    <m/>
    <n v="54.857142857142854"/>
    <n v="18"/>
    <n v="0.328125"/>
    <x v="1"/>
    <x v="1"/>
    <n v="36"/>
    <x v="6"/>
    <x v="0"/>
    <n v="6"/>
    <b v="0"/>
    <n v="214"/>
    <n v="114"/>
    <n v="328"/>
    <x v="0"/>
    <x v="2"/>
    <x v="3"/>
    <n v="39"/>
    <n v="4.9000000000000004"/>
    <x v="0"/>
    <x v="0"/>
    <n v="1110"/>
    <x v="1"/>
    <x v="1"/>
    <x v="2"/>
    <x v="3"/>
  </r>
  <r>
    <n v="1953"/>
    <s v="Shannon"/>
    <d v="2023-09-11T00:00:00"/>
    <x v="406"/>
    <m/>
    <m/>
    <m/>
    <m/>
    <m/>
    <s v="11/23/2024"/>
    <d v="2024-11-23T00:00:00"/>
    <n v="3"/>
    <n v="6"/>
    <s v="23"/>
    <s v="11"/>
    <s v="2024"/>
    <n v="62.714285714285715"/>
    <n v="19.5"/>
    <n v="0.31093394077448749"/>
    <x v="0"/>
    <x v="0"/>
    <n v="39"/>
    <x v="4"/>
    <x v="1"/>
    <n v="1"/>
    <b v="1"/>
    <n v="791"/>
    <n v="3"/>
    <n v="794"/>
    <x v="1"/>
    <x v="0"/>
    <x v="3"/>
    <n v="33"/>
    <n v="3.1"/>
    <x v="1"/>
    <x v="0"/>
    <n v="631"/>
    <x v="4"/>
    <x v="4"/>
    <x v="3"/>
    <x v="1"/>
  </r>
  <r>
    <n v="4815"/>
    <s v="Ariel"/>
    <d v="2024-02-07T00:00:00"/>
    <x v="410"/>
    <m/>
    <m/>
    <m/>
    <m/>
    <m/>
    <s v="11/20/2024"/>
    <d v="2024-11-20T00:00:00"/>
    <n v="3"/>
    <n v="6"/>
    <s v="20"/>
    <s v="11"/>
    <s v="2024"/>
    <n v="86.571428571428569"/>
    <n v="26"/>
    <n v="0.30033003300330036"/>
    <x v="1"/>
    <x v="1"/>
    <n v="52"/>
    <x v="2"/>
    <x v="4"/>
    <n v="5"/>
    <b v="0"/>
    <n v="467"/>
    <n v="23"/>
    <n v="490"/>
    <x v="3"/>
    <x v="2"/>
    <x v="3"/>
    <n v="97"/>
    <n v="3.3"/>
    <x v="1"/>
    <x v="0"/>
    <n v="4185"/>
    <x v="2"/>
    <x v="3"/>
    <x v="3"/>
    <x v="0"/>
  </r>
  <r>
    <n v="2518"/>
    <s v="Amber"/>
    <s v="5/15/2023"/>
    <x v="425"/>
    <n v="2"/>
    <n v="5"/>
    <s v="15"/>
    <s v="5"/>
    <s v="2023"/>
    <s v="12/13/2024"/>
    <d v="2024-12-13T00:00:00"/>
    <n v="3"/>
    <n v="6"/>
    <s v="13"/>
    <s v="12"/>
    <s v="2024"/>
    <n v="82.571428571428569"/>
    <n v="24.5"/>
    <n v="0.29671280276816608"/>
    <x v="1"/>
    <x v="1"/>
    <n v="49"/>
    <x v="5"/>
    <x v="1"/>
    <n v="6"/>
    <b v="1"/>
    <n v="641"/>
    <n v="117"/>
    <n v="758"/>
    <x v="3"/>
    <x v="2"/>
    <x v="0"/>
    <n v="84"/>
    <n v="3.3"/>
    <x v="0"/>
    <x v="0"/>
    <n v="2878"/>
    <x v="3"/>
    <x v="2"/>
    <x v="1"/>
    <x v="2"/>
  </r>
  <r>
    <n v="4234"/>
    <s v="Michael"/>
    <d v="2023-08-01T00:00:00"/>
    <x v="426"/>
    <m/>
    <m/>
    <m/>
    <m/>
    <m/>
    <s v="11/19/2024"/>
    <d v="2024-11-19T00:00:00"/>
    <n v="3"/>
    <n v="6"/>
    <s v="19"/>
    <s v="11"/>
    <s v="2024"/>
    <n v="68"/>
    <n v="20"/>
    <n v="0.29411764705882354"/>
    <x v="0"/>
    <x v="0"/>
    <n v="40"/>
    <x v="2"/>
    <x v="4"/>
    <n v="1"/>
    <b v="1"/>
    <n v="841"/>
    <n v="179"/>
    <n v="1020"/>
    <x v="5"/>
    <x v="2"/>
    <x v="5"/>
    <n v="59"/>
    <n v="3.5"/>
    <x v="1"/>
    <x v="0"/>
    <n v="2370"/>
    <x v="3"/>
    <x v="4"/>
    <x v="0"/>
    <x v="3"/>
  </r>
  <r>
    <n v="6842"/>
    <s v="Cody"/>
    <s v="6/22/2023"/>
    <x v="343"/>
    <n v="2"/>
    <n v="5"/>
    <s v="22"/>
    <s v="6"/>
    <s v="2023"/>
    <d v="2024-08-12T00:00:00"/>
    <d v="2024-08-12T00:00:00"/>
    <m/>
    <m/>
    <m/>
    <m/>
    <m/>
    <n v="59.571428571428569"/>
    <n v="17"/>
    <n v="0.28537170263788969"/>
    <x v="0"/>
    <x v="0"/>
    <n v="34"/>
    <x v="4"/>
    <x v="0"/>
    <n v="4"/>
    <b v="1"/>
    <n v="109"/>
    <n v="174"/>
    <n v="283"/>
    <x v="6"/>
    <x v="1"/>
    <x v="0"/>
    <n v="74"/>
    <n v="4.4000000000000004"/>
    <x v="1"/>
    <x v="0"/>
    <n v="1656"/>
    <x v="1"/>
    <x v="1"/>
    <x v="0"/>
    <x v="2"/>
  </r>
  <r>
    <n v="7424"/>
    <s v="Lisa"/>
    <d v="2023-08-08T00:00:00"/>
    <x v="381"/>
    <m/>
    <m/>
    <m/>
    <m/>
    <m/>
    <s v="12/13/2024"/>
    <d v="2024-12-13T00:00:00"/>
    <n v="3"/>
    <n v="6"/>
    <s v="13"/>
    <s v="12"/>
    <s v="2024"/>
    <n v="97.714285714285708"/>
    <n v="27.5"/>
    <n v="0.2814327485380117"/>
    <x v="1"/>
    <x v="1"/>
    <n v="55"/>
    <x v="0"/>
    <x v="3"/>
    <n v="6"/>
    <b v="1"/>
    <n v="135"/>
    <n v="138"/>
    <n v="273"/>
    <x v="1"/>
    <x v="0"/>
    <x v="2"/>
    <n v="5"/>
    <n v="3.4"/>
    <x v="0"/>
    <x v="0"/>
    <n v="1512"/>
    <x v="1"/>
    <x v="0"/>
    <x v="1"/>
    <x v="1"/>
  </r>
  <r>
    <n v="8766"/>
    <s v="Anna"/>
    <s v="9/29/2023"/>
    <x v="210"/>
    <n v="2"/>
    <n v="5"/>
    <s v="29"/>
    <s v="9"/>
    <s v="2023"/>
    <s v="11/27/2024"/>
    <d v="2024-11-27T00:00:00"/>
    <n v="3"/>
    <n v="6"/>
    <s v="27"/>
    <s v="11"/>
    <s v="2024"/>
    <n v="60.714285714285715"/>
    <n v="16.5"/>
    <n v="0.27176470588235296"/>
    <x v="0"/>
    <x v="0"/>
    <n v="33"/>
    <x v="2"/>
    <x v="0"/>
    <n v="4"/>
    <b v="1"/>
    <n v="475"/>
    <n v="151"/>
    <n v="626"/>
    <x v="6"/>
    <x v="0"/>
    <x v="2"/>
    <n v="16"/>
    <n v="4.7"/>
    <x v="1"/>
    <x v="0"/>
    <n v="1634"/>
    <x v="1"/>
    <x v="2"/>
    <x v="2"/>
    <x v="1"/>
  </r>
  <r>
    <n v="6117"/>
    <s v="Elizabeth"/>
    <s v="5/30/2024"/>
    <x v="80"/>
    <n v="2"/>
    <n v="5"/>
    <s v="30"/>
    <s v="5"/>
    <s v="2024"/>
    <s v="11/27/2024"/>
    <d v="2024-11-27T00:00:00"/>
    <n v="3"/>
    <n v="6"/>
    <s v="27"/>
    <s v="11"/>
    <s v="2024"/>
    <n v="25.857142857142858"/>
    <n v="7"/>
    <n v="0.27071823204419887"/>
    <x v="1"/>
    <x v="1"/>
    <n v="14"/>
    <x v="4"/>
    <x v="4"/>
    <n v="5"/>
    <b v="1"/>
    <n v="95"/>
    <n v="158"/>
    <n v="253"/>
    <x v="5"/>
    <x v="0"/>
    <x v="0"/>
    <n v="49"/>
    <n v="3.9"/>
    <x v="0"/>
    <x v="0"/>
    <n v="1849"/>
    <x v="1"/>
    <x v="2"/>
    <x v="0"/>
    <x v="3"/>
  </r>
  <r>
    <n v="8105"/>
    <s v="Mary"/>
    <s v="9/23/2023"/>
    <x v="99"/>
    <n v="2"/>
    <n v="5"/>
    <s v="23"/>
    <s v="9"/>
    <s v="2023"/>
    <s v="11/26/2024"/>
    <d v="2024-11-26T00:00:00"/>
    <n v="3"/>
    <n v="6"/>
    <s v="26"/>
    <s v="11"/>
    <s v="2024"/>
    <n v="61.428571428571431"/>
    <n v="16.5"/>
    <n v="0.2686046511627907"/>
    <x v="0"/>
    <x v="0"/>
    <n v="33"/>
    <x v="4"/>
    <x v="3"/>
    <n v="5"/>
    <b v="1"/>
    <n v="228"/>
    <n v="42"/>
    <n v="270"/>
    <x v="0"/>
    <x v="0"/>
    <x v="0"/>
    <n v="21"/>
    <n v="4"/>
    <x v="1"/>
    <x v="0"/>
    <n v="1256"/>
    <x v="1"/>
    <x v="2"/>
    <x v="2"/>
    <x v="0"/>
  </r>
  <r>
    <n v="9389"/>
    <s v="Julia"/>
    <d v="2024-03-10T00:00:00"/>
    <x v="366"/>
    <m/>
    <m/>
    <m/>
    <m/>
    <m/>
    <s v="11/21/2024"/>
    <d v="2024-11-21T00:00:00"/>
    <n v="3"/>
    <n v="6"/>
    <s v="21"/>
    <s v="11"/>
    <s v="2024"/>
    <n v="99.428571428571431"/>
    <n v="26.5"/>
    <n v="0.26652298850574713"/>
    <x v="0"/>
    <x v="0"/>
    <n v="53"/>
    <x v="6"/>
    <x v="0"/>
    <n v="2"/>
    <b v="0"/>
    <n v="849"/>
    <n v="98"/>
    <n v="947"/>
    <x v="0"/>
    <x v="0"/>
    <x v="1"/>
    <n v="14"/>
    <n v="3.1"/>
    <x v="0"/>
    <x v="0"/>
    <n v="2318"/>
    <x v="3"/>
    <x v="4"/>
    <x v="0"/>
    <x v="1"/>
  </r>
  <r>
    <n v="8770"/>
    <s v="Mark"/>
    <d v="2023-12-08T00:00:00"/>
    <x v="348"/>
    <m/>
    <m/>
    <m/>
    <m/>
    <m/>
    <s v="11/21/2024"/>
    <d v="2024-11-21T00:00:00"/>
    <n v="3"/>
    <n v="6"/>
    <s v="21"/>
    <s v="11"/>
    <s v="2024"/>
    <n v="91.428571428571431"/>
    <n v="24"/>
    <n v="0.26250000000000001"/>
    <x v="1"/>
    <x v="1"/>
    <n v="48"/>
    <x v="4"/>
    <x v="3"/>
    <n v="2"/>
    <b v="0"/>
    <n v="938"/>
    <n v="92"/>
    <n v="1030"/>
    <x v="6"/>
    <x v="3"/>
    <x v="2"/>
    <n v="99"/>
    <n v="4.2"/>
    <x v="1"/>
    <x v="0"/>
    <n v="3288"/>
    <x v="0"/>
    <x v="0"/>
    <x v="0"/>
    <x v="1"/>
  </r>
  <r>
    <n v="8033"/>
    <s v="Rhonda"/>
    <s v="1/18/2024"/>
    <x v="427"/>
    <n v="2"/>
    <n v="5"/>
    <s v="18"/>
    <s v="1"/>
    <s v="2024"/>
    <s v="11/28/2024"/>
    <d v="2024-11-28T00:00:00"/>
    <n v="3"/>
    <n v="6"/>
    <s v="28"/>
    <s v="11"/>
    <s v="2024"/>
    <n v="45"/>
    <n v="11.5"/>
    <n v="0.25555555555555554"/>
    <x v="0"/>
    <x v="0"/>
    <n v="23"/>
    <x v="1"/>
    <x v="0"/>
    <n v="1"/>
    <b v="0"/>
    <n v="585"/>
    <n v="97"/>
    <n v="682"/>
    <x v="5"/>
    <x v="1"/>
    <x v="0"/>
    <n v="23"/>
    <n v="3.4"/>
    <x v="1"/>
    <x v="0"/>
    <n v="4531"/>
    <x v="2"/>
    <x v="4"/>
    <x v="3"/>
    <x v="0"/>
  </r>
  <r>
    <n v="6752"/>
    <s v="Garrett"/>
    <s v="4/24/2024"/>
    <x v="122"/>
    <n v="2"/>
    <n v="5"/>
    <s v="24"/>
    <s v="4"/>
    <s v="2024"/>
    <d v="2024-09-12T00:00:00"/>
    <d v="2024-09-12T00:00:00"/>
    <m/>
    <m/>
    <m/>
    <m/>
    <m/>
    <n v="20.142857142857142"/>
    <n v="5"/>
    <n v="0.24822695035460993"/>
    <x v="2"/>
    <x v="2"/>
    <n v="10"/>
    <x v="2"/>
    <x v="2"/>
    <n v="4"/>
    <b v="0"/>
    <n v="146"/>
    <n v="95"/>
    <n v="241"/>
    <x v="5"/>
    <x v="0"/>
    <x v="3"/>
    <n v="99"/>
    <n v="3.8"/>
    <x v="1"/>
    <x v="0"/>
    <n v="3942"/>
    <x v="0"/>
    <x v="1"/>
    <x v="2"/>
    <x v="3"/>
  </r>
  <r>
    <n v="5321"/>
    <s v="Joseph"/>
    <s v="12/30/2023"/>
    <x v="428"/>
    <n v="3"/>
    <n v="6"/>
    <s v="30"/>
    <s v="12"/>
    <s v="2023"/>
    <d v="2024-10-12T00:00:00"/>
    <d v="2024-10-12T00:00:00"/>
    <m/>
    <m/>
    <m/>
    <m/>
    <m/>
    <n v="41"/>
    <n v="10"/>
    <n v="0.24390243902439024"/>
    <x v="1"/>
    <x v="1"/>
    <n v="20"/>
    <x v="1"/>
    <x v="4"/>
    <n v="2"/>
    <b v="0"/>
    <n v="895"/>
    <n v="40"/>
    <n v="935"/>
    <x v="6"/>
    <x v="3"/>
    <x v="4"/>
    <n v="97"/>
    <n v="3.8"/>
    <x v="0"/>
    <x v="0"/>
    <n v="4216"/>
    <x v="2"/>
    <x v="3"/>
    <x v="1"/>
    <x v="1"/>
  </r>
  <r>
    <n v="7947"/>
    <s v="Billy"/>
    <d v="2023-11-11T00:00:00"/>
    <x v="337"/>
    <m/>
    <m/>
    <m/>
    <m/>
    <m/>
    <s v="12/17/2024"/>
    <d v="2024-12-17T00:00:00"/>
    <n v="3"/>
    <n v="6"/>
    <s v="17"/>
    <s v="12"/>
    <s v="2024"/>
    <n v="68.285714285714292"/>
    <n v="16"/>
    <n v="0.23430962343096232"/>
    <x v="0"/>
    <x v="0"/>
    <n v="32"/>
    <x v="0"/>
    <x v="1"/>
    <n v="4"/>
    <b v="0"/>
    <n v="385"/>
    <n v="106"/>
    <n v="491"/>
    <x v="4"/>
    <x v="0"/>
    <x v="3"/>
    <n v="75"/>
    <n v="3.7"/>
    <x v="0"/>
    <x v="0"/>
    <n v="1610"/>
    <x v="1"/>
    <x v="3"/>
    <x v="3"/>
    <x v="0"/>
  </r>
  <r>
    <n v="2675"/>
    <s v="Chad"/>
    <s v="2/18/2023"/>
    <x v="400"/>
    <n v="2"/>
    <n v="5"/>
    <s v="18"/>
    <s v="2"/>
    <s v="2023"/>
    <d v="2024-04-12T00:00:00"/>
    <d v="2024-04-12T00:00:00"/>
    <m/>
    <m/>
    <m/>
    <m/>
    <m/>
    <n v="59.857142857142854"/>
    <n v="14"/>
    <n v="0.23389021479713604"/>
    <x v="0"/>
    <x v="0"/>
    <n v="28"/>
    <x v="2"/>
    <x v="2"/>
    <n v="1"/>
    <b v="1"/>
    <n v="666"/>
    <n v="65"/>
    <n v="731"/>
    <x v="2"/>
    <x v="2"/>
    <x v="5"/>
    <n v="21"/>
    <n v="4.3"/>
    <x v="0"/>
    <x v="0"/>
    <n v="2538"/>
    <x v="3"/>
    <x v="1"/>
    <x v="4"/>
    <x v="3"/>
  </r>
  <r>
    <n v="6522"/>
    <s v="Bryan"/>
    <d v="2023-10-09T00:00:00"/>
    <x v="287"/>
    <m/>
    <m/>
    <m/>
    <m/>
    <m/>
    <s v="11/27/2024"/>
    <d v="2024-11-27T00:00:00"/>
    <n v="3"/>
    <n v="6"/>
    <s v="27"/>
    <s v="11"/>
    <s v="2024"/>
    <n v="82.571428571428569"/>
    <n v="19"/>
    <n v="0.2301038062283737"/>
    <x v="2"/>
    <x v="2"/>
    <n v="38"/>
    <x v="0"/>
    <x v="0"/>
    <n v="4"/>
    <b v="1"/>
    <n v="875"/>
    <n v="115"/>
    <n v="990"/>
    <x v="6"/>
    <x v="3"/>
    <x v="5"/>
    <n v="75"/>
    <n v="4.7"/>
    <x v="1"/>
    <x v="0"/>
    <n v="4972"/>
    <x v="2"/>
    <x v="2"/>
    <x v="0"/>
    <x v="2"/>
  </r>
  <r>
    <n v="1269"/>
    <s v="Helen"/>
    <d v="2023-09-01T00:00:00"/>
    <x v="266"/>
    <m/>
    <m/>
    <m/>
    <m/>
    <m/>
    <s v="11/29/2024"/>
    <d v="2024-11-29T00:00:00"/>
    <n v="3"/>
    <n v="6"/>
    <s v="29"/>
    <s v="11"/>
    <s v="2024"/>
    <n v="65"/>
    <n v="14.5"/>
    <n v="0.22307692307692309"/>
    <x v="0"/>
    <x v="0"/>
    <n v="29"/>
    <x v="5"/>
    <x v="1"/>
    <n v="2"/>
    <b v="0"/>
    <n v="404"/>
    <n v="177"/>
    <n v="581"/>
    <x v="3"/>
    <x v="3"/>
    <x v="3"/>
    <n v="81"/>
    <n v="4.4000000000000004"/>
    <x v="0"/>
    <x v="0"/>
    <n v="4127"/>
    <x v="2"/>
    <x v="4"/>
    <x v="4"/>
    <x v="2"/>
  </r>
  <r>
    <n v="3918"/>
    <s v="Jennifer"/>
    <s v="10/17/2023"/>
    <x v="306"/>
    <n v="3"/>
    <n v="6"/>
    <s v="17"/>
    <s v="10"/>
    <s v="2023"/>
    <s v="11/28/2024"/>
    <d v="2024-11-28T00:00:00"/>
    <n v="3"/>
    <n v="6"/>
    <s v="28"/>
    <s v="11"/>
    <s v="2024"/>
    <n v="58.285714285714285"/>
    <n v="13"/>
    <n v="0.22303921568627452"/>
    <x v="1"/>
    <x v="1"/>
    <n v="26"/>
    <x v="5"/>
    <x v="3"/>
    <n v="5"/>
    <b v="0"/>
    <n v="416"/>
    <n v="146"/>
    <n v="562"/>
    <x v="4"/>
    <x v="1"/>
    <x v="1"/>
    <n v="41"/>
    <n v="3.5"/>
    <x v="1"/>
    <x v="0"/>
    <n v="1506"/>
    <x v="1"/>
    <x v="3"/>
    <x v="1"/>
    <x v="1"/>
  </r>
  <r>
    <n v="9333"/>
    <s v="Jonathon"/>
    <s v="12/17/2023"/>
    <x v="66"/>
    <n v="3"/>
    <n v="6"/>
    <s v="17"/>
    <s v="12"/>
    <s v="2023"/>
    <s v="12/17/2024"/>
    <d v="2024-12-17T00:00:00"/>
    <n v="3"/>
    <n v="6"/>
    <s v="17"/>
    <s v="12"/>
    <s v="2024"/>
    <n v="52.285714285714285"/>
    <n v="11.5"/>
    <n v="0.21994535519125682"/>
    <x v="2"/>
    <x v="2"/>
    <n v="23"/>
    <x v="0"/>
    <x v="2"/>
    <n v="1"/>
    <b v="0"/>
    <n v="544"/>
    <n v="25"/>
    <n v="569"/>
    <x v="0"/>
    <x v="3"/>
    <x v="5"/>
    <n v="47"/>
    <n v="3.6"/>
    <x v="0"/>
    <x v="0"/>
    <n v="2761"/>
    <x v="3"/>
    <x v="3"/>
    <x v="3"/>
    <x v="0"/>
  </r>
  <r>
    <n v="5700"/>
    <s v="Gregory"/>
    <s v="5/26/2023"/>
    <x v="277"/>
    <n v="2"/>
    <n v="5"/>
    <s v="26"/>
    <s v="5"/>
    <s v="2023"/>
    <d v="2024-09-12T00:00:00"/>
    <d v="2024-09-12T00:00:00"/>
    <m/>
    <m/>
    <m/>
    <m/>
    <m/>
    <n v="67.857142857142861"/>
    <n v="14.5"/>
    <n v="0.21368421052631578"/>
    <x v="2"/>
    <x v="2"/>
    <n v="29"/>
    <x v="6"/>
    <x v="0"/>
    <n v="5"/>
    <b v="1"/>
    <n v="625"/>
    <n v="165"/>
    <n v="790"/>
    <x v="2"/>
    <x v="0"/>
    <x v="3"/>
    <n v="41"/>
    <n v="4.3"/>
    <x v="0"/>
    <x v="0"/>
    <n v="3847"/>
    <x v="0"/>
    <x v="3"/>
    <x v="1"/>
    <x v="1"/>
  </r>
  <r>
    <n v="1528"/>
    <s v="Sara"/>
    <d v="2023-10-01T00:00:00"/>
    <x v="429"/>
    <m/>
    <m/>
    <m/>
    <m/>
    <m/>
    <s v="11/19/2024"/>
    <d v="2024-11-19T00:00:00"/>
    <n v="3"/>
    <n v="6"/>
    <s v="19"/>
    <s v="11"/>
    <s v="2024"/>
    <n v="59.285714285714285"/>
    <n v="12.5"/>
    <n v="0.21084337349397592"/>
    <x v="2"/>
    <x v="2"/>
    <n v="25"/>
    <x v="4"/>
    <x v="1"/>
    <n v="5"/>
    <b v="1"/>
    <n v="232"/>
    <n v="196"/>
    <n v="428"/>
    <x v="4"/>
    <x v="1"/>
    <x v="3"/>
    <n v="48"/>
    <n v="3.2"/>
    <x v="0"/>
    <x v="0"/>
    <n v="2805"/>
    <x v="3"/>
    <x v="4"/>
    <x v="4"/>
    <x v="2"/>
  </r>
  <r>
    <n v="8888"/>
    <s v="Eric"/>
    <s v="4/22/2024"/>
    <x v="430"/>
    <n v="2"/>
    <n v="5"/>
    <s v="22"/>
    <s v="4"/>
    <s v="2024"/>
    <s v="12/13/2024"/>
    <d v="2024-12-13T00:00:00"/>
    <n v="3"/>
    <n v="6"/>
    <s v="13"/>
    <s v="12"/>
    <s v="2024"/>
    <n v="33.571428571428569"/>
    <n v="7"/>
    <n v="0.20851063829787236"/>
    <x v="0"/>
    <x v="0"/>
    <n v="14"/>
    <x v="3"/>
    <x v="4"/>
    <n v="1"/>
    <b v="0"/>
    <n v="617"/>
    <n v="128"/>
    <n v="745"/>
    <x v="0"/>
    <x v="1"/>
    <x v="2"/>
    <n v="31"/>
    <n v="3.5"/>
    <x v="0"/>
    <x v="0"/>
    <n v="571"/>
    <x v="4"/>
    <x v="1"/>
    <x v="3"/>
    <x v="2"/>
  </r>
  <r>
    <n v="4458"/>
    <s v="Sydney"/>
    <s v="10/26/2023"/>
    <x v="404"/>
    <n v="3"/>
    <n v="6"/>
    <s v="26"/>
    <s v="10"/>
    <s v="2023"/>
    <s v="11/20/2024"/>
    <d v="2024-11-20T00:00:00"/>
    <n v="3"/>
    <n v="6"/>
    <s v="20"/>
    <s v="11"/>
    <s v="2024"/>
    <n v="55.857142857142854"/>
    <n v="11.5"/>
    <n v="0.20588235294117649"/>
    <x v="0"/>
    <x v="0"/>
    <n v="23"/>
    <x v="6"/>
    <x v="1"/>
    <n v="3"/>
    <b v="1"/>
    <n v="489"/>
    <n v="7"/>
    <n v="496"/>
    <x v="0"/>
    <x v="1"/>
    <x v="1"/>
    <n v="54"/>
    <n v="4.5"/>
    <x v="1"/>
    <x v="0"/>
    <n v="1485"/>
    <x v="1"/>
    <x v="2"/>
    <x v="2"/>
    <x v="2"/>
  </r>
  <r>
    <n v="6374"/>
    <s v="Terri"/>
    <d v="2023-07-07T00:00:00"/>
    <x v="343"/>
    <m/>
    <m/>
    <m/>
    <m/>
    <m/>
    <s v="11/19/2024"/>
    <d v="2024-11-19T00:00:00"/>
    <n v="3"/>
    <n v="6"/>
    <s v="19"/>
    <s v="11"/>
    <s v="2024"/>
    <n v="73.714285714285708"/>
    <n v="15"/>
    <n v="0.20348837209302328"/>
    <x v="0"/>
    <x v="0"/>
    <n v="30"/>
    <x v="5"/>
    <x v="0"/>
    <n v="1"/>
    <b v="0"/>
    <n v="178"/>
    <n v="162"/>
    <n v="340"/>
    <x v="0"/>
    <x v="2"/>
    <x v="1"/>
    <n v="20"/>
    <n v="4.5999999999999996"/>
    <x v="1"/>
    <x v="0"/>
    <n v="3124"/>
    <x v="0"/>
    <x v="2"/>
    <x v="3"/>
    <x v="3"/>
  </r>
  <r>
    <n v="8934"/>
    <s v="Natalie"/>
    <s v="3/25/2023"/>
    <x v="410"/>
    <n v="2"/>
    <n v="5"/>
    <s v="25"/>
    <s v="3"/>
    <s v="2023"/>
    <d v="2024-05-12T00:00:00"/>
    <d v="2024-05-12T00:00:00"/>
    <m/>
    <m/>
    <m/>
    <m/>
    <m/>
    <n v="59.142857142857146"/>
    <n v="11"/>
    <n v="0.1859903381642512"/>
    <x v="1"/>
    <x v="1"/>
    <n v="22"/>
    <x v="4"/>
    <x v="3"/>
    <n v="3"/>
    <b v="0"/>
    <n v="707"/>
    <n v="156"/>
    <n v="863"/>
    <x v="6"/>
    <x v="3"/>
    <x v="3"/>
    <n v="99"/>
    <n v="3.3"/>
    <x v="0"/>
    <x v="0"/>
    <n v="4114"/>
    <x v="2"/>
    <x v="0"/>
    <x v="4"/>
    <x v="1"/>
  </r>
  <r>
    <n v="7001"/>
    <s v="Lori"/>
    <d v="2023-08-08T00:00:00"/>
    <x v="431"/>
    <m/>
    <m/>
    <m/>
    <m/>
    <m/>
    <s v="11/30/2024"/>
    <d v="2024-11-30T00:00:00"/>
    <n v="3"/>
    <n v="6"/>
    <s v="30"/>
    <s v="11"/>
    <s v="2024"/>
    <n v="68.571428571428569"/>
    <n v="12"/>
    <n v="0.17500000000000002"/>
    <x v="2"/>
    <x v="2"/>
    <n v="24"/>
    <x v="4"/>
    <x v="3"/>
    <n v="4"/>
    <b v="0"/>
    <n v="30"/>
    <n v="20"/>
    <n v="50"/>
    <x v="4"/>
    <x v="3"/>
    <x v="0"/>
    <n v="98"/>
    <n v="3.9"/>
    <x v="0"/>
    <x v="0"/>
    <n v="4477"/>
    <x v="2"/>
    <x v="1"/>
    <x v="0"/>
    <x v="0"/>
  </r>
  <r>
    <n v="4718"/>
    <s v="Stephanie"/>
    <s v="9/21/2023"/>
    <x v="212"/>
    <n v="2"/>
    <n v="5"/>
    <s v="21"/>
    <s v="9"/>
    <s v="2023"/>
    <s v="11/25/2024"/>
    <d v="2024-11-25T00:00:00"/>
    <n v="3"/>
    <n v="6"/>
    <s v="25"/>
    <s v="11"/>
    <s v="2024"/>
    <n v="61.571428571428569"/>
    <n v="10.5"/>
    <n v="0.17053364269141533"/>
    <x v="0"/>
    <x v="0"/>
    <n v="21"/>
    <x v="4"/>
    <x v="4"/>
    <n v="1"/>
    <b v="1"/>
    <n v="484"/>
    <n v="112"/>
    <n v="596"/>
    <x v="0"/>
    <x v="0"/>
    <x v="0"/>
    <n v="88"/>
    <n v="3.5"/>
    <x v="1"/>
    <x v="0"/>
    <n v="1683"/>
    <x v="1"/>
    <x v="4"/>
    <x v="3"/>
    <x v="2"/>
  </r>
  <r>
    <n v="2701"/>
    <s v="Victor"/>
    <d v="2024-05-05T00:00:00"/>
    <x v="320"/>
    <m/>
    <m/>
    <m/>
    <m/>
    <m/>
    <d v="2024-01-12T00:00:00"/>
    <d v="2024-01-12T00:00:00"/>
    <m/>
    <m/>
    <m/>
    <m/>
    <m/>
    <n v="38.285714285714285"/>
    <n v="6.5"/>
    <n v="0.16977611940298509"/>
    <x v="2"/>
    <x v="2"/>
    <n v="13"/>
    <x v="4"/>
    <x v="3"/>
    <n v="6"/>
    <b v="1"/>
    <n v="537"/>
    <n v="121"/>
    <n v="658"/>
    <x v="5"/>
    <x v="3"/>
    <x v="3"/>
    <n v="17"/>
    <n v="3.1"/>
    <x v="1"/>
    <x v="0"/>
    <n v="2124"/>
    <x v="3"/>
    <x v="0"/>
    <x v="0"/>
    <x v="0"/>
  </r>
  <r>
    <n v="1194"/>
    <s v="Richard"/>
    <s v="10/20/2024"/>
    <x v="32"/>
    <n v="3"/>
    <n v="6"/>
    <s v="20"/>
    <s v="10"/>
    <s v="2024"/>
    <d v="2024-02-12T00:00:00"/>
    <d v="2024-10-20T00:00:00"/>
    <m/>
    <m/>
    <m/>
    <m/>
    <m/>
    <n v="35.857142857142854"/>
    <n v="5.5"/>
    <n v="0.15338645418326693"/>
    <x v="1"/>
    <x v="1"/>
    <n v="11"/>
    <x v="3"/>
    <x v="3"/>
    <n v="6"/>
    <b v="0"/>
    <n v="246"/>
    <n v="96"/>
    <n v="342"/>
    <x v="2"/>
    <x v="2"/>
    <x v="3"/>
    <n v="56"/>
    <n v="4.5999999999999996"/>
    <x v="1"/>
    <x v="0"/>
    <n v="3807"/>
    <x v="0"/>
    <x v="4"/>
    <x v="4"/>
    <x v="2"/>
  </r>
  <r>
    <n v="1699"/>
    <s v="John"/>
    <s v="9/13/2023"/>
    <x v="243"/>
    <n v="2"/>
    <n v="5"/>
    <s v="13"/>
    <s v="9"/>
    <s v="2023"/>
    <d v="2024-11-12T00:00:00"/>
    <d v="2024-11-12T00:00:00"/>
    <m/>
    <m/>
    <m/>
    <m/>
    <m/>
    <n v="60.857142857142854"/>
    <n v="9"/>
    <n v="0.14788732394366197"/>
    <x v="0"/>
    <x v="0"/>
    <n v="18"/>
    <x v="2"/>
    <x v="3"/>
    <n v="2"/>
    <b v="0"/>
    <n v="882"/>
    <n v="1"/>
    <n v="883"/>
    <x v="2"/>
    <x v="0"/>
    <x v="3"/>
    <n v="100"/>
    <n v="4.7"/>
    <x v="1"/>
    <x v="0"/>
    <n v="3697"/>
    <x v="0"/>
    <x v="1"/>
    <x v="2"/>
    <x v="0"/>
  </r>
  <r>
    <n v="5280"/>
    <s v="Kristy"/>
    <s v="3/25/2023"/>
    <x v="410"/>
    <n v="2"/>
    <n v="5"/>
    <s v="25"/>
    <s v="3"/>
    <s v="2023"/>
    <s v="11/29/2024"/>
    <d v="2024-11-29T00:00:00"/>
    <n v="3"/>
    <n v="6"/>
    <s v="29"/>
    <s v="11"/>
    <s v="2024"/>
    <n v="87.857142857142861"/>
    <n v="12.5"/>
    <n v="0.14227642276422764"/>
    <x v="1"/>
    <x v="1"/>
    <n v="25"/>
    <x v="3"/>
    <x v="4"/>
    <n v="2"/>
    <b v="1"/>
    <n v="429"/>
    <n v="138"/>
    <n v="567"/>
    <x v="5"/>
    <x v="0"/>
    <x v="4"/>
    <n v="40"/>
    <n v="3.5"/>
    <x v="0"/>
    <x v="0"/>
    <n v="1713"/>
    <x v="1"/>
    <x v="1"/>
    <x v="1"/>
    <x v="2"/>
  </r>
  <r>
    <n v="9028"/>
    <s v="Terry"/>
    <d v="2023-06-12T00:00:00"/>
    <x v="166"/>
    <m/>
    <m/>
    <m/>
    <m/>
    <m/>
    <s v="11/28/2024"/>
    <d v="2024-11-28T00:00:00"/>
    <n v="3"/>
    <n v="6"/>
    <s v="28"/>
    <s v="11"/>
    <s v="2024"/>
    <n v="39"/>
    <n v="5.5"/>
    <n v="0.14102564102564102"/>
    <x v="0"/>
    <x v="0"/>
    <n v="11"/>
    <x v="5"/>
    <x v="0"/>
    <n v="4"/>
    <b v="0"/>
    <n v="557"/>
    <n v="165"/>
    <n v="722"/>
    <x v="3"/>
    <x v="2"/>
    <x v="2"/>
    <n v="11"/>
    <n v="4"/>
    <x v="1"/>
    <x v="0"/>
    <n v="2941"/>
    <x v="3"/>
    <x v="0"/>
    <x v="2"/>
    <x v="2"/>
  </r>
  <r>
    <n v="1776"/>
    <s v="Susan"/>
    <s v="10/22/2023"/>
    <x v="59"/>
    <n v="3"/>
    <n v="6"/>
    <s v="22"/>
    <s v="10"/>
    <s v="2023"/>
    <s v="11/20/2024"/>
    <d v="2024-11-20T00:00:00"/>
    <n v="3"/>
    <n v="6"/>
    <s v="20"/>
    <s v="11"/>
    <s v="2024"/>
    <n v="56.428571428571431"/>
    <n v="7.5"/>
    <n v="0.13291139240506328"/>
    <x v="0"/>
    <x v="0"/>
    <n v="15"/>
    <x v="0"/>
    <x v="0"/>
    <n v="4"/>
    <b v="0"/>
    <n v="687"/>
    <n v="183"/>
    <n v="870"/>
    <x v="2"/>
    <x v="3"/>
    <x v="0"/>
    <n v="46"/>
    <n v="4.2"/>
    <x v="1"/>
    <x v="0"/>
    <n v="1250"/>
    <x v="1"/>
    <x v="1"/>
    <x v="3"/>
    <x v="0"/>
  </r>
  <r>
    <n v="7498"/>
    <s v="Ethan"/>
    <d v="2023-09-02T00:00:00"/>
    <x v="139"/>
    <m/>
    <m/>
    <m/>
    <m/>
    <m/>
    <s v="11/24/2024"/>
    <d v="2024-11-24T00:00:00"/>
    <n v="3"/>
    <n v="6"/>
    <s v="24"/>
    <s v="11"/>
    <s v="2024"/>
    <n v="61"/>
    <n v="7.5"/>
    <n v="0.12295081967213115"/>
    <x v="2"/>
    <x v="2"/>
    <n v="15"/>
    <x v="2"/>
    <x v="0"/>
    <n v="3"/>
    <b v="1"/>
    <n v="700"/>
    <n v="64"/>
    <n v="764"/>
    <x v="5"/>
    <x v="3"/>
    <x v="3"/>
    <n v="35"/>
    <n v="4.7"/>
    <x v="0"/>
    <x v="0"/>
    <n v="380"/>
    <x v="4"/>
    <x v="0"/>
    <x v="0"/>
    <x v="3"/>
  </r>
  <r>
    <n v="2039"/>
    <s v="Caroline"/>
    <d v="2023-02-01T00:00:00"/>
    <x v="417"/>
    <m/>
    <m/>
    <m/>
    <m/>
    <m/>
    <d v="2024-02-12T00:00:00"/>
    <d v="2024-02-12T00:00:00"/>
    <m/>
    <m/>
    <m/>
    <m/>
    <m/>
    <n v="53.714285714285715"/>
    <n v="6.5"/>
    <n v="0.12101063829787234"/>
    <x v="0"/>
    <x v="0"/>
    <n v="13"/>
    <x v="1"/>
    <x v="1"/>
    <n v="5"/>
    <b v="0"/>
    <n v="378"/>
    <n v="123"/>
    <n v="501"/>
    <x v="0"/>
    <x v="0"/>
    <x v="5"/>
    <n v="3"/>
    <n v="4.2"/>
    <x v="0"/>
    <x v="0"/>
    <n v="4134"/>
    <x v="2"/>
    <x v="3"/>
    <x v="4"/>
    <x v="0"/>
  </r>
  <r>
    <n v="9408"/>
    <s v="Brandon"/>
    <d v="2023-12-05T00:00:00"/>
    <x v="186"/>
    <m/>
    <m/>
    <m/>
    <m/>
    <m/>
    <s v="11/26/2024"/>
    <d v="2024-11-26T00:00:00"/>
    <n v="3"/>
    <n v="6"/>
    <s v="26"/>
    <s v="11"/>
    <s v="2024"/>
    <n v="51"/>
    <n v="6"/>
    <n v="0.11764705882352941"/>
    <x v="1"/>
    <x v="1"/>
    <n v="12"/>
    <x v="0"/>
    <x v="2"/>
    <n v="3"/>
    <b v="1"/>
    <n v="396"/>
    <n v="22"/>
    <n v="418"/>
    <x v="5"/>
    <x v="3"/>
    <x v="0"/>
    <n v="70"/>
    <n v="3.5"/>
    <x v="1"/>
    <x v="0"/>
    <n v="4808"/>
    <x v="2"/>
    <x v="4"/>
    <x v="2"/>
    <x v="3"/>
  </r>
  <r>
    <n v="5635"/>
    <s v="Chelsea"/>
    <s v="10/18/2023"/>
    <x v="207"/>
    <n v="3"/>
    <n v="6"/>
    <s v="18"/>
    <s v="10"/>
    <s v="2023"/>
    <s v="11/24/2024"/>
    <d v="2024-11-24T00:00:00"/>
    <n v="3"/>
    <n v="6"/>
    <s v="24"/>
    <s v="11"/>
    <s v="2024"/>
    <n v="57.571428571428569"/>
    <n v="6"/>
    <n v="0.10421836228287841"/>
    <x v="1"/>
    <x v="1"/>
    <n v="12"/>
    <x v="3"/>
    <x v="2"/>
    <n v="4"/>
    <b v="0"/>
    <n v="928"/>
    <n v="147"/>
    <n v="1075"/>
    <x v="5"/>
    <x v="1"/>
    <x v="4"/>
    <n v="92"/>
    <n v="4.7"/>
    <x v="0"/>
    <x v="0"/>
    <n v="3452"/>
    <x v="0"/>
    <x v="3"/>
    <x v="4"/>
    <x v="1"/>
  </r>
  <r>
    <n v="2180"/>
    <s v="Yvonne"/>
    <s v="4/16/2023"/>
    <x v="283"/>
    <n v="2"/>
    <n v="5"/>
    <s v="16"/>
    <s v="4"/>
    <s v="2023"/>
    <s v="11/24/2024"/>
    <d v="2024-11-24T00:00:00"/>
    <n v="3"/>
    <n v="6"/>
    <s v="24"/>
    <s v="11"/>
    <s v="2024"/>
    <n v="84"/>
    <n v="8.5"/>
    <n v="0.10119047619047619"/>
    <x v="1"/>
    <x v="1"/>
    <n v="17"/>
    <x v="3"/>
    <x v="4"/>
    <n v="5"/>
    <b v="0"/>
    <n v="498"/>
    <n v="67"/>
    <n v="565"/>
    <x v="4"/>
    <x v="2"/>
    <x v="1"/>
    <n v="67"/>
    <n v="3"/>
    <x v="1"/>
    <x v="0"/>
    <n v="1835"/>
    <x v="1"/>
    <x v="1"/>
    <x v="1"/>
    <x v="1"/>
  </r>
  <r>
    <n v="3440"/>
    <s v="William"/>
    <s v="2/25/2023"/>
    <x v="300"/>
    <n v="2"/>
    <n v="5"/>
    <s v="25"/>
    <s v="2"/>
    <s v="2023"/>
    <s v="11/22/2024"/>
    <d v="2024-11-22T00:00:00"/>
    <n v="3"/>
    <n v="6"/>
    <s v="22"/>
    <s v="11"/>
    <s v="2024"/>
    <n v="90.857142857142861"/>
    <n v="8"/>
    <n v="8.8050314465408799E-2"/>
    <x v="1"/>
    <x v="1"/>
    <n v="16"/>
    <x v="2"/>
    <x v="1"/>
    <n v="4"/>
    <b v="0"/>
    <n v="964"/>
    <n v="111"/>
    <n v="1075"/>
    <x v="2"/>
    <x v="2"/>
    <x v="1"/>
    <n v="52"/>
    <n v="3.1"/>
    <x v="1"/>
    <x v="0"/>
    <n v="3059"/>
    <x v="0"/>
    <x v="1"/>
    <x v="2"/>
    <x v="3"/>
  </r>
  <r>
    <n v="9183"/>
    <s v="William"/>
    <s v="4/26/2023"/>
    <x v="340"/>
    <n v="2"/>
    <n v="5"/>
    <s v="26"/>
    <s v="4"/>
    <s v="2023"/>
    <d v="2024-09-12T00:00:00"/>
    <d v="2024-09-12T00:00:00"/>
    <m/>
    <m/>
    <m/>
    <m/>
    <m/>
    <n v="72.142857142857139"/>
    <n v="5.5"/>
    <n v="7.6237623762376236E-2"/>
    <x v="0"/>
    <x v="0"/>
    <n v="11"/>
    <x v="6"/>
    <x v="0"/>
    <n v="1"/>
    <b v="0"/>
    <n v="818"/>
    <n v="45"/>
    <n v="863"/>
    <x v="1"/>
    <x v="2"/>
    <x v="3"/>
    <n v="97"/>
    <n v="4.9000000000000004"/>
    <x v="0"/>
    <x v="0"/>
    <n v="1429"/>
    <x v="1"/>
    <x v="2"/>
    <x v="3"/>
    <x v="3"/>
  </r>
  <r>
    <n v="8473"/>
    <s v="Desiree"/>
    <s v="2/25/2023"/>
    <x v="300"/>
    <n v="2"/>
    <n v="5"/>
    <s v="25"/>
    <s v="2"/>
    <s v="2023"/>
    <d v="2024-12-12T00:00:00"/>
    <d v="2024-12-12T00:00:00"/>
    <m/>
    <m/>
    <m/>
    <m/>
    <m/>
    <n v="93.714285714285708"/>
    <n v="6"/>
    <n v="6.402439024390244E-2"/>
    <x v="2"/>
    <x v="2"/>
    <n v="12"/>
    <x v="2"/>
    <x v="3"/>
    <n v="6"/>
    <b v="0"/>
    <n v="718"/>
    <n v="100"/>
    <n v="818"/>
    <x v="2"/>
    <x v="1"/>
    <x v="1"/>
    <n v="24"/>
    <n v="4.0999999999999996"/>
    <x v="0"/>
    <x v="0"/>
    <n v="1289"/>
    <x v="1"/>
    <x v="2"/>
    <x v="3"/>
    <x v="1"/>
  </r>
  <r>
    <n v="8095"/>
    <s v="Rebecca"/>
    <s v="4/15/2023"/>
    <x v="323"/>
    <n v="2"/>
    <n v="5"/>
    <s v="15"/>
    <s v="4"/>
    <s v="2023"/>
    <d v="2024-11-12T00:00:00"/>
    <d v="2024-11-12T00:00:00"/>
    <m/>
    <m/>
    <m/>
    <m/>
    <m/>
    <n v="82.428571428571431"/>
    <n v="5"/>
    <n v="6.0658578856152515E-2"/>
    <x v="1"/>
    <x v="1"/>
    <n v="10"/>
    <x v="5"/>
    <x v="2"/>
    <n v="5"/>
    <b v="1"/>
    <n v="22"/>
    <n v="14"/>
    <n v="36"/>
    <x v="5"/>
    <x v="1"/>
    <x v="4"/>
    <n v="25"/>
    <n v="4.0999999999999996"/>
    <x v="1"/>
    <x v="0"/>
    <n v="2927"/>
    <x v="3"/>
    <x v="2"/>
    <x v="3"/>
    <x v="3"/>
  </r>
  <r>
    <n v="6138"/>
    <s v="Patricia"/>
    <d v="2024-09-01T00:00:00"/>
    <x v="310"/>
    <m/>
    <m/>
    <m/>
    <m/>
    <m/>
    <s v="11/23/2024"/>
    <d v="2024-11-23T00:00:00"/>
    <n v="3"/>
    <n v="6"/>
    <s v="23"/>
    <s v="11"/>
    <s v="2024"/>
    <n v="86.571428571428569"/>
    <n v="5"/>
    <n v="5.7755775577557754E-2"/>
    <x v="0"/>
    <x v="0"/>
    <n v="10"/>
    <x v="2"/>
    <x v="3"/>
    <n v="6"/>
    <b v="1"/>
    <n v="236"/>
    <n v="183"/>
    <n v="419"/>
    <x v="0"/>
    <x v="0"/>
    <x v="4"/>
    <n v="86"/>
    <n v="3.8"/>
    <x v="0"/>
    <x v="0"/>
    <n v="959"/>
    <x v="4"/>
    <x v="0"/>
    <x v="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AAC20E-B9E9-4B3B-A51F-1771ADC92DCC}" name="Preferred Genre"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9" rowHeaderCaption="Age Group" colHeaderCaption="Genres">
  <location ref="A38:I41" firstHeaderRow="1" firstDataRow="2" firstDataCol="1"/>
  <pivotFields count="44">
    <pivotField showAll="0"/>
    <pivotField showAll="0"/>
    <pivotField showAll="0"/>
    <pivotField numFmtId="14" showAll="0">
      <items count="459">
        <item x="220"/>
        <item x="342"/>
        <item x="353"/>
        <item x="421"/>
        <item x="285"/>
        <item x="280"/>
        <item x="366"/>
        <item x="373"/>
        <item x="296"/>
        <item x="332"/>
        <item x="415"/>
        <item x="413"/>
        <item x="358"/>
        <item x="374"/>
        <item x="229"/>
        <item x="322"/>
        <item x="234"/>
        <item x="308"/>
        <item x="372"/>
        <item x="391"/>
        <item x="335"/>
        <item x="339"/>
        <item x="319"/>
        <item x="414"/>
        <item x="381"/>
        <item x="390"/>
        <item x="264"/>
        <item x="417"/>
        <item x="399"/>
        <item x="382"/>
        <item x="350"/>
        <item x="317"/>
        <item x="354"/>
        <item x="359"/>
        <item x="226"/>
        <item x="400"/>
        <item x="215"/>
        <item x="348"/>
        <item x="227"/>
        <item x="405"/>
        <item x="246"/>
        <item x="300"/>
        <item x="367"/>
        <item x="239"/>
        <item x="196"/>
        <item x="338"/>
        <item x="370"/>
        <item x="377"/>
        <item x="304"/>
        <item x="231"/>
        <item x="294"/>
        <item x="314"/>
        <item x="286"/>
        <item x="364"/>
        <item x="328"/>
        <item x="297"/>
        <item x="362"/>
        <item x="214"/>
        <item x="410"/>
        <item x="238"/>
        <item x="344"/>
        <item x="310"/>
        <item x="365"/>
        <item x="341"/>
        <item x="402"/>
        <item x="278"/>
        <item x="288"/>
        <item x="395"/>
        <item x="292"/>
        <item x="151"/>
        <item x="315"/>
        <item x="323"/>
        <item x="283"/>
        <item x="265"/>
        <item x="320"/>
        <item x="295"/>
        <item x="326"/>
        <item x="416"/>
        <item x="352"/>
        <item x="397"/>
        <item x="340"/>
        <item x="423"/>
        <item x="287"/>
        <item x="240"/>
        <item x="298"/>
        <item x="403"/>
        <item x="303"/>
        <item x="260"/>
        <item x="249"/>
        <item x="245"/>
        <item x="425"/>
        <item x="270"/>
        <item x="167"/>
        <item x="262"/>
        <item x="305"/>
        <item x="143"/>
        <item x="301"/>
        <item x="271"/>
        <item x="393"/>
        <item x="277"/>
        <item x="302"/>
        <item x="259"/>
        <item x="272"/>
        <item x="293"/>
        <item x="312"/>
        <item x="388"/>
        <item x="127"/>
        <item x="255"/>
        <item x="254"/>
        <item x="383"/>
        <item x="356"/>
        <item x="371"/>
        <item x="253"/>
        <item x="299"/>
        <item x="385"/>
        <item x="177"/>
        <item x="420"/>
        <item x="343"/>
        <item x="357"/>
        <item x="200"/>
        <item x="309"/>
        <item x="267"/>
        <item x="290"/>
        <item x="168"/>
        <item x="257"/>
        <item x="263"/>
        <item x="178"/>
        <item x="321"/>
        <item x="325"/>
        <item x="208"/>
        <item x="409"/>
        <item x="160"/>
        <item x="135"/>
        <item x="386"/>
        <item x="251"/>
        <item x="419"/>
        <item x="273"/>
        <item x="346"/>
        <item x="120"/>
        <item x="334"/>
        <item x="363"/>
        <item x="426"/>
        <item x="407"/>
        <item x="268"/>
        <item x="258"/>
        <item x="431"/>
        <item x="331"/>
        <item x="256"/>
        <item x="368"/>
        <item x="252"/>
        <item x="291"/>
        <item x="376"/>
        <item x="233"/>
        <item x="232"/>
        <item x="150"/>
        <item x="183"/>
        <item x="337"/>
        <item x="284"/>
        <item x="396"/>
        <item x="247"/>
        <item x="411"/>
        <item x="266"/>
        <item x="389"/>
        <item x="222"/>
        <item x="406"/>
        <item x="243"/>
        <item x="136"/>
        <item x="225"/>
        <item x="242"/>
        <item x="279"/>
        <item x="424"/>
        <item x="361"/>
        <item x="212"/>
        <item x="202"/>
        <item x="99"/>
        <item x="139"/>
        <item x="221"/>
        <item x="333"/>
        <item x="210"/>
        <item x="429"/>
        <item x="275"/>
        <item x="250"/>
        <item x="153"/>
        <item x="360"/>
        <item x="276"/>
        <item x="107"/>
        <item x="392"/>
        <item x="306"/>
        <item x="207"/>
        <item x="184"/>
        <item x="59"/>
        <item x="224"/>
        <item x="137"/>
        <item x="404"/>
        <item x="219"/>
        <item x="204"/>
        <item x="282"/>
        <item x="197"/>
        <item x="206"/>
        <item x="195"/>
        <item x="50"/>
        <item x="105"/>
        <item x="236"/>
        <item x="201"/>
        <item x="237"/>
        <item x="190"/>
        <item x="218"/>
        <item x="199"/>
        <item x="379"/>
        <item x="269"/>
        <item x="248"/>
        <item x="408"/>
        <item x="152"/>
        <item x="398"/>
        <item x="209"/>
        <item x="369"/>
        <item x="186"/>
        <item x="100"/>
        <item x="181"/>
        <item x="330"/>
        <item x="175"/>
        <item x="89"/>
        <item x="211"/>
        <item x="203"/>
        <item x="66"/>
        <item x="182"/>
        <item x="191"/>
        <item x="187"/>
        <item x="179"/>
        <item x="110"/>
        <item x="274"/>
        <item x="192"/>
        <item x="194"/>
        <item x="123"/>
        <item x="428"/>
        <item x="27"/>
        <item x="198"/>
        <item x="77"/>
        <item x="378"/>
        <item x="38"/>
        <item x="384"/>
        <item x="188"/>
        <item x="30"/>
        <item x="217"/>
        <item x="427"/>
        <item x="158"/>
        <item x="116"/>
        <item x="241"/>
        <item x="67"/>
        <item x="189"/>
        <item x="375"/>
        <item x="180"/>
        <item x="157"/>
        <item x="351"/>
        <item x="244"/>
        <item x="235"/>
        <item x="289"/>
        <item x="418"/>
        <item x="130"/>
        <item x="347"/>
        <item x="281"/>
        <item x="68"/>
        <item x="169"/>
        <item x="261"/>
        <item x="401"/>
        <item x="170"/>
        <item x="329"/>
        <item x="155"/>
        <item x="95"/>
        <item x="159"/>
        <item x="119"/>
        <item x="193"/>
        <item x="34"/>
        <item x="166"/>
        <item x="313"/>
        <item x="213"/>
        <item x="58"/>
        <item x="230"/>
        <item x="140"/>
        <item x="138"/>
        <item x="144"/>
        <item x="96"/>
        <item x="336"/>
        <item x="128"/>
        <item x="324"/>
        <item x="162"/>
        <item x="176"/>
        <item x="345"/>
        <item x="75"/>
        <item x="124"/>
        <item x="307"/>
        <item x="228"/>
        <item x="164"/>
        <item x="316"/>
        <item x="173"/>
        <item x="185"/>
        <item x="412"/>
        <item x="117"/>
        <item x="430"/>
        <item x="174"/>
        <item x="122"/>
        <item x="42"/>
        <item x="327"/>
        <item x="380"/>
        <item m="1" x="455"/>
        <item x="154"/>
        <item x="387"/>
        <item x="394"/>
        <item x="349"/>
        <item x="311"/>
        <item x="111"/>
        <item x="78"/>
        <item x="103"/>
        <item x="156"/>
        <item x="113"/>
        <item m="1" x="450"/>
        <item x="104"/>
        <item x="133"/>
        <item x="165"/>
        <item x="161"/>
        <item x="80"/>
        <item x="131"/>
        <item x="149"/>
        <item x="141"/>
        <item x="216"/>
        <item m="1" x="446"/>
        <item x="108"/>
        <item x="129"/>
        <item x="422"/>
        <item x="1"/>
        <item x="132"/>
        <item x="223"/>
        <item x="134"/>
        <item x="148"/>
        <item x="52"/>
        <item x="172"/>
        <item x="109"/>
        <item x="19"/>
        <item x="88"/>
        <item x="83"/>
        <item x="118"/>
        <item x="101"/>
        <item m="1" x="453"/>
        <item x="106"/>
        <item m="1" x="448"/>
        <item x="93"/>
        <item x="85"/>
        <item x="79"/>
        <item x="146"/>
        <item x="114"/>
        <item x="147"/>
        <item x="86"/>
        <item x="115"/>
        <item x="91"/>
        <item x="84"/>
        <item x="90"/>
        <item x="53"/>
        <item x="171"/>
        <item x="97"/>
        <item x="71"/>
        <item x="205"/>
        <item x="355"/>
        <item x="98"/>
        <item x="145"/>
        <item x="163"/>
        <item x="12"/>
        <item x="72"/>
        <item x="126"/>
        <item x="43"/>
        <item x="70"/>
        <item m="1" x="438"/>
        <item x="17"/>
        <item x="73"/>
        <item x="82"/>
        <item x="76"/>
        <item x="92"/>
        <item m="1" x="439"/>
        <item x="33"/>
        <item m="1" x="441"/>
        <item x="11"/>
        <item x="142"/>
        <item x="60"/>
        <item m="1" x="449"/>
        <item m="1" x="456"/>
        <item m="1" x="457"/>
        <item x="15"/>
        <item x="46"/>
        <item x="55"/>
        <item x="48"/>
        <item x="36"/>
        <item x="63"/>
        <item x="62"/>
        <item x="51"/>
        <item x="112"/>
        <item x="81"/>
        <item x="45"/>
        <item m="1" x="443"/>
        <item x="56"/>
        <item x="69"/>
        <item m="1" x="437"/>
        <item x="57"/>
        <item m="1" x="435"/>
        <item x="64"/>
        <item m="1" x="434"/>
        <item m="1" x="442"/>
        <item x="41"/>
        <item x="54"/>
        <item x="31"/>
        <item x="39"/>
        <item m="1" x="440"/>
        <item x="44"/>
        <item x="23"/>
        <item x="26"/>
        <item x="37"/>
        <item x="29"/>
        <item x="87"/>
        <item x="25"/>
        <item x="35"/>
        <item x="318"/>
        <item x="121"/>
        <item m="1" x="451"/>
        <item x="21"/>
        <item x="65"/>
        <item m="1" x="452"/>
        <item x="47"/>
        <item x="94"/>
        <item x="28"/>
        <item m="1" x="454"/>
        <item x="3"/>
        <item x="7"/>
        <item x="16"/>
        <item x="8"/>
        <item x="4"/>
        <item x="2"/>
        <item x="9"/>
        <item x="5"/>
        <item x="14"/>
        <item x="0"/>
        <item x="10"/>
        <item x="125"/>
        <item x="6"/>
        <item m="1" x="432"/>
        <item m="1" x="445"/>
        <item x="61"/>
        <item x="13"/>
        <item x="24"/>
        <item m="1" x="444"/>
        <item m="1" x="433"/>
        <item m="1" x="436"/>
        <item m="1" x="447"/>
        <item x="18"/>
        <item x="20"/>
        <item x="22"/>
        <item x="32"/>
        <item x="40"/>
        <item x="49"/>
        <item x="74"/>
        <item x="102"/>
        <item t="default"/>
      </items>
    </pivotField>
    <pivotField showAll="0"/>
    <pivotField showAll="0"/>
    <pivotField showAll="0"/>
    <pivotField showAll="0"/>
    <pivotField showAll="0"/>
    <pivotField showAll="0"/>
    <pivotField numFmtId="14" showAll="0"/>
    <pivotField showAll="0"/>
    <pivotField showAll="0"/>
    <pivotField showAll="0"/>
    <pivotField showAll="0"/>
    <pivotField showAll="0"/>
    <pivotField numFmtId="2" showAll="0"/>
    <pivotField showAll="0"/>
    <pivotField showAll="0"/>
    <pivotField showAll="0"/>
    <pivotField showAll="0">
      <items count="7">
        <item m="1" x="5"/>
        <item m="1" x="3"/>
        <item m="1" x="4"/>
        <item x="2"/>
        <item x="1"/>
        <item x="0"/>
        <item t="default"/>
      </items>
    </pivotField>
    <pivotField showAll="0"/>
    <pivotField axis="axisCol" showAll="0">
      <items count="8">
        <item x="5"/>
        <item x="0"/>
        <item x="2"/>
        <item x="4"/>
        <item x="3"/>
        <item x="1"/>
        <item x="6"/>
        <item t="default"/>
      </items>
    </pivotField>
    <pivotField showAll="0"/>
    <pivotField showAll="0"/>
    <pivotField showAll="0"/>
    <pivotField showAll="0"/>
    <pivotField showAll="0"/>
    <pivotField dataField="1" numFmtId="1" showAll="0"/>
    <pivotField showAll="0"/>
    <pivotField showAll="0"/>
    <pivotField showAll="0"/>
    <pivotField showAll="0"/>
    <pivotField showAll="0"/>
    <pivotField showAll="0"/>
    <pivotField showAll="0"/>
    <pivotField showAll="0"/>
    <pivotField showAll="0"/>
    <pivotField showAll="0"/>
    <pivotField axis="axisRow" showAll="0">
      <items count="6">
        <item h="1" x="4"/>
        <item h="1" x="0"/>
        <item h="1" x="2"/>
        <item h="1" x="1"/>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39"/>
  </rowFields>
  <rowItems count="2">
    <i>
      <x v="4"/>
    </i>
    <i t="grand">
      <x/>
    </i>
  </rowItems>
  <colFields count="1">
    <field x="22"/>
  </colFields>
  <colItems count="8">
    <i>
      <x/>
    </i>
    <i>
      <x v="1"/>
    </i>
    <i>
      <x v="2"/>
    </i>
    <i>
      <x v="3"/>
    </i>
    <i>
      <x v="4"/>
    </i>
    <i>
      <x v="5"/>
    </i>
    <i>
      <x v="6"/>
    </i>
    <i t="grand">
      <x/>
    </i>
  </colItems>
  <dataFields count="1">
    <dataField name="Sum of Total_Content_Watched" fld="28" baseField="0" baseItem="0" numFmtId="1"/>
  </dataFields>
  <formats count="11">
    <format dxfId="1007">
      <pivotArea grandRow="1" outline="0" collapsedLevelsAreSubtotals="1" fieldPosition="0"/>
    </format>
    <format dxfId="1008">
      <pivotArea outline="0" collapsedLevelsAreSubtotals="1" fieldPosition="0"/>
    </format>
    <format dxfId="1009">
      <pivotArea type="all" dataOnly="0" outline="0" fieldPosition="0"/>
    </format>
    <format dxfId="1010">
      <pivotArea outline="0" collapsedLevelsAreSubtotals="1" fieldPosition="0"/>
    </format>
    <format dxfId="1011">
      <pivotArea field="20" type="button" dataOnly="0" labelOnly="1" outline="0"/>
    </format>
    <format dxfId="1012">
      <pivotArea dataOnly="0" labelOnly="1" grandRow="1" outline="0" fieldPosition="0"/>
    </format>
    <format dxfId="1013">
      <pivotArea dataOnly="0" labelOnly="1" outline="0" axis="axisValues" fieldPosition="0"/>
    </format>
    <format dxfId="1014">
      <pivotArea outline="0" collapsedLevelsAreSubtotals="1" fieldPosition="0"/>
    </format>
    <format dxfId="1015">
      <pivotArea type="all" dataOnly="0" outline="0" fieldPosition="0"/>
    </format>
    <format dxfId="1016">
      <pivotArea outline="0" collapsedLevelsAreSubtotals="1" fieldPosition="0"/>
    </format>
    <format dxfId="1017">
      <pivotArea outline="0" collapsedLevelsAreSubtotals="1" fieldPosition="0"/>
    </format>
  </formats>
  <chartFormats count="14">
    <chartFormat chart="33" format="21" series="1">
      <pivotArea type="data" outline="0" fieldPosition="0">
        <references count="1">
          <reference field="22" count="1" selected="0">
            <x v="0"/>
          </reference>
        </references>
      </pivotArea>
    </chartFormat>
    <chartFormat chart="33" format="22" series="1">
      <pivotArea type="data" outline="0" fieldPosition="0">
        <references count="1">
          <reference field="22" count="1" selected="0">
            <x v="1"/>
          </reference>
        </references>
      </pivotArea>
    </chartFormat>
    <chartFormat chart="33" format="23" series="1">
      <pivotArea type="data" outline="0" fieldPosition="0">
        <references count="1">
          <reference field="22" count="1" selected="0">
            <x v="2"/>
          </reference>
        </references>
      </pivotArea>
    </chartFormat>
    <chartFormat chart="33" format="24" series="1">
      <pivotArea type="data" outline="0" fieldPosition="0">
        <references count="1">
          <reference field="22" count="1" selected="0">
            <x v="3"/>
          </reference>
        </references>
      </pivotArea>
    </chartFormat>
    <chartFormat chart="33" format="25" series="1">
      <pivotArea type="data" outline="0" fieldPosition="0">
        <references count="1">
          <reference field="22" count="1" selected="0">
            <x v="4"/>
          </reference>
        </references>
      </pivotArea>
    </chartFormat>
    <chartFormat chart="33" format="26" series="1">
      <pivotArea type="data" outline="0" fieldPosition="0">
        <references count="1">
          <reference field="22" count="1" selected="0">
            <x v="5"/>
          </reference>
        </references>
      </pivotArea>
    </chartFormat>
    <chartFormat chart="33" format="27" series="1">
      <pivotArea type="data" outline="0" fieldPosition="0">
        <references count="1">
          <reference field="22" count="1" selected="0">
            <x v="6"/>
          </reference>
        </references>
      </pivotArea>
    </chartFormat>
    <chartFormat chart="33" format="28" series="1">
      <pivotArea type="data" outline="0" fieldPosition="0">
        <references count="2">
          <reference field="4294967294" count="1" selected="0">
            <x v="0"/>
          </reference>
          <reference field="22" count="1" selected="0">
            <x v="0"/>
          </reference>
        </references>
      </pivotArea>
    </chartFormat>
    <chartFormat chart="33" format="29" series="1">
      <pivotArea type="data" outline="0" fieldPosition="0">
        <references count="2">
          <reference field="4294967294" count="1" selected="0">
            <x v="0"/>
          </reference>
          <reference field="22" count="1" selected="0">
            <x v="1"/>
          </reference>
        </references>
      </pivotArea>
    </chartFormat>
    <chartFormat chart="33" format="30" series="1">
      <pivotArea type="data" outline="0" fieldPosition="0">
        <references count="2">
          <reference field="4294967294" count="1" selected="0">
            <x v="0"/>
          </reference>
          <reference field="22" count="1" selected="0">
            <x v="2"/>
          </reference>
        </references>
      </pivotArea>
    </chartFormat>
    <chartFormat chart="33" format="31" series="1">
      <pivotArea type="data" outline="0" fieldPosition="0">
        <references count="2">
          <reference field="4294967294" count="1" selected="0">
            <x v="0"/>
          </reference>
          <reference field="22" count="1" selected="0">
            <x v="3"/>
          </reference>
        </references>
      </pivotArea>
    </chartFormat>
    <chartFormat chart="33" format="32" series="1">
      <pivotArea type="data" outline="0" fieldPosition="0">
        <references count="2">
          <reference field="4294967294" count="1" selected="0">
            <x v="0"/>
          </reference>
          <reference field="22" count="1" selected="0">
            <x v="4"/>
          </reference>
        </references>
      </pivotArea>
    </chartFormat>
    <chartFormat chart="33" format="33" series="1">
      <pivotArea type="data" outline="0" fieldPosition="0">
        <references count="2">
          <reference field="4294967294" count="1" selected="0">
            <x v="0"/>
          </reference>
          <reference field="22" count="1" selected="0">
            <x v="5"/>
          </reference>
        </references>
      </pivotArea>
    </chartFormat>
    <chartFormat chart="33" format="34" series="1">
      <pivotArea type="data" outline="0" fieldPosition="0">
        <references count="2">
          <reference field="4294967294" count="1" selected="0">
            <x v="0"/>
          </reference>
          <reference field="2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205BE3-4543-4210-B593-255DFCC5C2BC}" name="PivotTable6"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2" rowHeaderCaption="Loyalty Bands" colHeaderCaption="Subscription Plans">
  <location ref="A118:E127" firstHeaderRow="1" firstDataRow="2" firstDataCol="1"/>
  <pivotFields count="44">
    <pivotField dataField="1" showAll="0"/>
    <pivotField showAll="0"/>
    <pivotField showAll="0"/>
    <pivotField numFmtId="14" showAll="0">
      <items count="459">
        <item x="220"/>
        <item x="342"/>
        <item x="353"/>
        <item x="421"/>
        <item x="285"/>
        <item x="280"/>
        <item x="366"/>
        <item x="373"/>
        <item x="296"/>
        <item x="332"/>
        <item x="415"/>
        <item x="413"/>
        <item x="358"/>
        <item x="374"/>
        <item x="229"/>
        <item x="322"/>
        <item x="234"/>
        <item x="308"/>
        <item x="372"/>
        <item x="391"/>
        <item x="335"/>
        <item x="339"/>
        <item x="319"/>
        <item x="414"/>
        <item x="381"/>
        <item x="390"/>
        <item x="264"/>
        <item x="417"/>
        <item x="399"/>
        <item x="382"/>
        <item x="350"/>
        <item x="317"/>
        <item x="354"/>
        <item x="359"/>
        <item x="226"/>
        <item x="400"/>
        <item x="215"/>
        <item x="348"/>
        <item x="227"/>
        <item x="405"/>
        <item x="246"/>
        <item x="300"/>
        <item x="367"/>
        <item x="239"/>
        <item x="196"/>
        <item x="338"/>
        <item x="370"/>
        <item x="377"/>
        <item x="304"/>
        <item x="231"/>
        <item x="294"/>
        <item x="314"/>
        <item x="286"/>
        <item x="364"/>
        <item x="328"/>
        <item x="297"/>
        <item x="362"/>
        <item x="214"/>
        <item x="410"/>
        <item x="238"/>
        <item x="344"/>
        <item x="310"/>
        <item x="365"/>
        <item x="341"/>
        <item x="402"/>
        <item x="278"/>
        <item x="288"/>
        <item x="395"/>
        <item x="292"/>
        <item x="151"/>
        <item x="315"/>
        <item x="323"/>
        <item x="283"/>
        <item x="265"/>
        <item x="320"/>
        <item x="295"/>
        <item x="326"/>
        <item x="416"/>
        <item x="352"/>
        <item x="397"/>
        <item x="340"/>
        <item x="423"/>
        <item x="287"/>
        <item x="240"/>
        <item x="298"/>
        <item x="403"/>
        <item x="303"/>
        <item x="260"/>
        <item x="249"/>
        <item x="245"/>
        <item x="425"/>
        <item x="270"/>
        <item x="167"/>
        <item x="262"/>
        <item x="305"/>
        <item x="143"/>
        <item x="301"/>
        <item x="271"/>
        <item x="393"/>
        <item x="277"/>
        <item x="302"/>
        <item x="259"/>
        <item x="272"/>
        <item x="293"/>
        <item x="312"/>
        <item x="388"/>
        <item x="127"/>
        <item x="255"/>
        <item x="254"/>
        <item x="383"/>
        <item x="356"/>
        <item x="371"/>
        <item x="253"/>
        <item x="299"/>
        <item x="385"/>
        <item x="177"/>
        <item x="420"/>
        <item x="343"/>
        <item x="357"/>
        <item x="200"/>
        <item x="309"/>
        <item x="267"/>
        <item x="290"/>
        <item x="168"/>
        <item x="257"/>
        <item x="263"/>
        <item x="178"/>
        <item x="321"/>
        <item x="325"/>
        <item x="208"/>
        <item x="409"/>
        <item x="160"/>
        <item x="135"/>
        <item x="386"/>
        <item x="251"/>
        <item x="419"/>
        <item x="273"/>
        <item x="346"/>
        <item x="120"/>
        <item x="334"/>
        <item x="363"/>
        <item x="426"/>
        <item x="407"/>
        <item x="268"/>
        <item x="258"/>
        <item x="431"/>
        <item x="331"/>
        <item x="256"/>
        <item x="368"/>
        <item x="252"/>
        <item x="291"/>
        <item x="376"/>
        <item x="233"/>
        <item x="232"/>
        <item x="150"/>
        <item x="183"/>
        <item x="337"/>
        <item x="284"/>
        <item x="396"/>
        <item x="247"/>
        <item x="411"/>
        <item x="266"/>
        <item x="389"/>
        <item x="222"/>
        <item x="406"/>
        <item x="243"/>
        <item x="136"/>
        <item x="225"/>
        <item x="242"/>
        <item x="279"/>
        <item x="424"/>
        <item x="361"/>
        <item x="212"/>
        <item x="202"/>
        <item x="99"/>
        <item x="139"/>
        <item x="221"/>
        <item x="333"/>
        <item x="210"/>
        <item x="429"/>
        <item x="275"/>
        <item x="250"/>
        <item x="153"/>
        <item x="360"/>
        <item x="276"/>
        <item x="107"/>
        <item x="392"/>
        <item x="306"/>
        <item x="207"/>
        <item x="184"/>
        <item x="59"/>
        <item x="224"/>
        <item x="137"/>
        <item x="404"/>
        <item x="219"/>
        <item x="204"/>
        <item x="282"/>
        <item x="197"/>
        <item x="206"/>
        <item x="195"/>
        <item x="50"/>
        <item x="105"/>
        <item x="236"/>
        <item x="201"/>
        <item x="237"/>
        <item x="190"/>
        <item x="218"/>
        <item x="199"/>
        <item x="379"/>
        <item x="269"/>
        <item x="248"/>
        <item x="408"/>
        <item x="152"/>
        <item x="398"/>
        <item x="209"/>
        <item x="369"/>
        <item x="186"/>
        <item x="100"/>
        <item x="181"/>
        <item x="330"/>
        <item x="175"/>
        <item x="89"/>
        <item x="211"/>
        <item x="203"/>
        <item x="66"/>
        <item x="182"/>
        <item x="191"/>
        <item x="187"/>
        <item x="179"/>
        <item x="110"/>
        <item x="274"/>
        <item x="192"/>
        <item x="194"/>
        <item x="123"/>
        <item x="428"/>
        <item x="27"/>
        <item x="198"/>
        <item x="77"/>
        <item x="378"/>
        <item x="38"/>
        <item x="384"/>
        <item x="188"/>
        <item x="30"/>
        <item x="217"/>
        <item x="427"/>
        <item x="158"/>
        <item x="116"/>
        <item x="241"/>
        <item x="67"/>
        <item x="189"/>
        <item x="375"/>
        <item x="180"/>
        <item x="157"/>
        <item x="351"/>
        <item x="244"/>
        <item x="235"/>
        <item x="289"/>
        <item x="418"/>
        <item x="130"/>
        <item x="347"/>
        <item x="281"/>
        <item x="68"/>
        <item x="169"/>
        <item x="261"/>
        <item x="401"/>
        <item x="170"/>
        <item x="329"/>
        <item x="155"/>
        <item x="95"/>
        <item x="159"/>
        <item x="119"/>
        <item x="193"/>
        <item x="34"/>
        <item x="166"/>
        <item x="313"/>
        <item x="213"/>
        <item x="58"/>
        <item x="230"/>
        <item x="140"/>
        <item x="138"/>
        <item x="144"/>
        <item x="96"/>
        <item x="336"/>
        <item x="128"/>
        <item x="324"/>
        <item x="162"/>
        <item x="176"/>
        <item x="345"/>
        <item x="75"/>
        <item x="124"/>
        <item x="307"/>
        <item x="228"/>
        <item x="164"/>
        <item x="316"/>
        <item x="173"/>
        <item x="185"/>
        <item x="412"/>
        <item x="117"/>
        <item x="430"/>
        <item x="174"/>
        <item x="122"/>
        <item x="42"/>
        <item x="327"/>
        <item x="380"/>
        <item m="1" x="455"/>
        <item x="154"/>
        <item x="387"/>
        <item x="394"/>
        <item x="349"/>
        <item x="311"/>
        <item x="111"/>
        <item x="78"/>
        <item x="103"/>
        <item x="156"/>
        <item x="113"/>
        <item m="1" x="450"/>
        <item x="104"/>
        <item x="133"/>
        <item x="165"/>
        <item x="161"/>
        <item x="80"/>
        <item x="131"/>
        <item x="149"/>
        <item x="141"/>
        <item x="216"/>
        <item m="1" x="446"/>
        <item x="108"/>
        <item x="129"/>
        <item x="422"/>
        <item x="1"/>
        <item x="132"/>
        <item x="223"/>
        <item x="134"/>
        <item x="148"/>
        <item x="52"/>
        <item x="172"/>
        <item x="109"/>
        <item x="19"/>
        <item x="88"/>
        <item x="83"/>
        <item x="118"/>
        <item x="101"/>
        <item m="1" x="453"/>
        <item x="106"/>
        <item m="1" x="448"/>
        <item x="93"/>
        <item x="85"/>
        <item x="79"/>
        <item x="146"/>
        <item x="114"/>
        <item x="147"/>
        <item x="86"/>
        <item x="115"/>
        <item x="91"/>
        <item x="84"/>
        <item x="90"/>
        <item x="53"/>
        <item x="171"/>
        <item x="97"/>
        <item x="71"/>
        <item x="205"/>
        <item x="355"/>
        <item x="98"/>
        <item x="145"/>
        <item x="163"/>
        <item x="12"/>
        <item x="72"/>
        <item x="126"/>
        <item x="43"/>
        <item x="70"/>
        <item m="1" x="438"/>
        <item x="17"/>
        <item x="73"/>
        <item x="82"/>
        <item x="76"/>
        <item x="92"/>
        <item m="1" x="439"/>
        <item x="33"/>
        <item m="1" x="441"/>
        <item x="11"/>
        <item x="142"/>
        <item x="60"/>
        <item m="1" x="449"/>
        <item m="1" x="456"/>
        <item m="1" x="457"/>
        <item x="15"/>
        <item x="46"/>
        <item x="55"/>
        <item x="48"/>
        <item x="36"/>
        <item x="63"/>
        <item x="62"/>
        <item x="51"/>
        <item x="112"/>
        <item x="81"/>
        <item x="45"/>
        <item m="1" x="443"/>
        <item x="56"/>
        <item x="69"/>
        <item m="1" x="437"/>
        <item x="57"/>
        <item m="1" x="435"/>
        <item x="64"/>
        <item m="1" x="434"/>
        <item m="1" x="442"/>
        <item x="41"/>
        <item x="54"/>
        <item x="31"/>
        <item x="39"/>
        <item m="1" x="440"/>
        <item x="44"/>
        <item x="23"/>
        <item x="26"/>
        <item x="37"/>
        <item x="29"/>
        <item x="87"/>
        <item x="25"/>
        <item x="35"/>
        <item x="318"/>
        <item x="121"/>
        <item m="1" x="451"/>
        <item x="21"/>
        <item x="65"/>
        <item m="1" x="452"/>
        <item x="47"/>
        <item x="94"/>
        <item x="28"/>
        <item m="1" x="454"/>
        <item x="3"/>
        <item x="7"/>
        <item x="16"/>
        <item x="8"/>
        <item x="4"/>
        <item x="2"/>
        <item x="9"/>
        <item x="5"/>
        <item x="14"/>
        <item x="0"/>
        <item x="10"/>
        <item x="125"/>
        <item x="6"/>
        <item m="1" x="432"/>
        <item m="1" x="445"/>
        <item x="61"/>
        <item x="13"/>
        <item x="24"/>
        <item m="1" x="444"/>
        <item m="1" x="433"/>
        <item m="1" x="436"/>
        <item m="1" x="447"/>
        <item x="18"/>
        <item x="20"/>
        <item x="22"/>
        <item x="32"/>
        <item x="40"/>
        <item x="49"/>
        <item x="74"/>
        <item x="102"/>
        <item t="default"/>
      </items>
    </pivotField>
    <pivotField showAll="0"/>
    <pivotField showAll="0"/>
    <pivotField showAll="0"/>
    <pivotField showAll="0"/>
    <pivotField showAll="0"/>
    <pivotField showAll="0"/>
    <pivotField numFmtId="14" showAll="0"/>
    <pivotField showAll="0"/>
    <pivotField showAll="0"/>
    <pivotField showAll="0"/>
    <pivotField showAll="0"/>
    <pivotField showAll="0"/>
    <pivotField numFmtId="2" showAll="0"/>
    <pivotField showAll="0"/>
    <pivotField showAll="0"/>
    <pivotField numFmtId="164" showAll="0"/>
    <pivotField axis="axisCol" showAll="0">
      <items count="7">
        <item x="1"/>
        <item m="1" x="5"/>
        <item m="1" x="3"/>
        <item x="2"/>
        <item x="0"/>
        <item m="1" x="4"/>
        <item t="default"/>
      </items>
    </pivotField>
    <pivotField numFmtId="1" showAll="0"/>
    <pivotField showAll="0"/>
    <pivotField numFmtId="1" showAll="0"/>
    <pivotField numFmtId="1" showAll="0"/>
    <pivotField showAll="0"/>
    <pivotField numFmtId="1" showAll="0"/>
    <pivotField numFmtId="1" showAll="0"/>
    <pivotField numFmtId="1" showAll="0"/>
    <pivotField axis="axisRow" showAll="0">
      <items count="8">
        <item x="5"/>
        <item x="6"/>
        <item x="2"/>
        <item x="1"/>
        <item x="0"/>
        <item x="4"/>
        <item x="3"/>
        <item t="default"/>
      </items>
    </pivotField>
    <pivotField showAll="0"/>
    <pivotField showAll="0"/>
    <pivotField numFmtId="1" showAll="0"/>
    <pivotField numFmtId="2" showAll="0"/>
    <pivotField showAll="0"/>
    <pivotField showAll="0"/>
    <pivotField numFmtId="2"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x="2"/>
        <item x="3"/>
        <item x="4"/>
      </items>
    </pivotField>
  </pivotFields>
  <rowFields count="1">
    <field x="29"/>
  </rowFields>
  <rowItems count="8">
    <i>
      <x/>
    </i>
    <i>
      <x v="1"/>
    </i>
    <i>
      <x v="2"/>
    </i>
    <i>
      <x v="3"/>
    </i>
    <i>
      <x v="4"/>
    </i>
    <i>
      <x v="5"/>
    </i>
    <i>
      <x v="6"/>
    </i>
    <i t="grand">
      <x/>
    </i>
  </rowItems>
  <colFields count="1">
    <field x="20"/>
  </colFields>
  <colItems count="4">
    <i>
      <x/>
    </i>
    <i>
      <x v="3"/>
    </i>
    <i>
      <x v="4"/>
    </i>
    <i t="grand">
      <x/>
    </i>
  </colItems>
  <dataFields count="1">
    <dataField name="Count of User_ID" fld="0" subtotal="count" baseField="29" baseItem="1"/>
  </dataFields>
  <formats count="1">
    <format dxfId="745">
      <pivotArea type="all" dataOnly="0" outline="0" fieldPosition="0"/>
    </format>
  </formats>
  <chartFormats count="34">
    <chartFormat chart="27" format="9" series="1">
      <pivotArea type="data" outline="0" fieldPosition="0">
        <references count="1">
          <reference field="20" count="1" selected="0">
            <x v="0"/>
          </reference>
        </references>
      </pivotArea>
    </chartFormat>
    <chartFormat chart="27" format="10" series="1">
      <pivotArea type="data" outline="0" fieldPosition="0">
        <references count="1">
          <reference field="20" count="1" selected="0">
            <x v="3"/>
          </reference>
        </references>
      </pivotArea>
    </chartFormat>
    <chartFormat chart="27" format="11" series="1">
      <pivotArea type="data" outline="0" fieldPosition="0">
        <references count="1">
          <reference field="20" count="1" selected="0">
            <x v="4"/>
          </reference>
        </references>
      </pivotArea>
    </chartFormat>
    <chartFormat chart="27" format="12" series="1">
      <pivotArea type="data" outline="0" fieldPosition="0">
        <references count="2">
          <reference field="4294967294" count="1" selected="0">
            <x v="0"/>
          </reference>
          <reference field="20" count="1" selected="0">
            <x v="0"/>
          </reference>
        </references>
      </pivotArea>
    </chartFormat>
    <chartFormat chart="27" format="13" series="1">
      <pivotArea type="data" outline="0" fieldPosition="0">
        <references count="2">
          <reference field="4294967294" count="1" selected="0">
            <x v="0"/>
          </reference>
          <reference field="20" count="1" selected="0">
            <x v="3"/>
          </reference>
        </references>
      </pivotArea>
    </chartFormat>
    <chartFormat chart="27" format="14" series="1">
      <pivotArea type="data" outline="0" fieldPosition="0">
        <references count="2">
          <reference field="4294967294" count="1" selected="0">
            <x v="0"/>
          </reference>
          <reference field="20" count="1" selected="0">
            <x v="4"/>
          </reference>
        </references>
      </pivotArea>
    </chartFormat>
    <chartFormat chart="27" format="15">
      <pivotArea type="data" outline="0" fieldPosition="0">
        <references count="3">
          <reference field="4294967294" count="1" selected="0">
            <x v="0"/>
          </reference>
          <reference field="20" count="1" selected="0">
            <x v="3"/>
          </reference>
          <reference field="29" count="1" selected="0">
            <x v="5"/>
          </reference>
        </references>
      </pivotArea>
    </chartFormat>
    <chartFormat chart="27" format="16" series="1">
      <pivotArea type="data" outline="0" fieldPosition="0">
        <references count="3">
          <reference field="4294967294" count="1" selected="0">
            <x v="0"/>
          </reference>
          <reference field="20" count="1" selected="0">
            <x v="0"/>
          </reference>
          <reference field="29" count="1" selected="0">
            <x v="1"/>
          </reference>
        </references>
      </pivotArea>
    </chartFormat>
    <chartFormat chart="27" format="17" series="1">
      <pivotArea type="data" outline="0" fieldPosition="0">
        <references count="3">
          <reference field="4294967294" count="1" selected="0">
            <x v="0"/>
          </reference>
          <reference field="20" count="1" selected="0">
            <x v="3"/>
          </reference>
          <reference field="29" count="1" selected="0">
            <x v="1"/>
          </reference>
        </references>
      </pivotArea>
    </chartFormat>
    <chartFormat chart="27" format="18" series="1">
      <pivotArea type="data" outline="0" fieldPosition="0">
        <references count="3">
          <reference field="4294967294" count="1" selected="0">
            <x v="0"/>
          </reference>
          <reference field="20" count="1" selected="0">
            <x v="4"/>
          </reference>
          <reference field="29" count="1" selected="0">
            <x v="1"/>
          </reference>
        </references>
      </pivotArea>
    </chartFormat>
    <chartFormat chart="27" format="19" series="1">
      <pivotArea type="data" outline="0" fieldPosition="0">
        <references count="3">
          <reference field="4294967294" count="1" selected="0">
            <x v="0"/>
          </reference>
          <reference field="20" count="1" selected="0">
            <x v="0"/>
          </reference>
          <reference field="29" count="1" selected="0">
            <x v="2"/>
          </reference>
        </references>
      </pivotArea>
    </chartFormat>
    <chartFormat chart="27" format="20" series="1">
      <pivotArea type="data" outline="0" fieldPosition="0">
        <references count="3">
          <reference field="4294967294" count="1" selected="0">
            <x v="0"/>
          </reference>
          <reference field="20" count="1" selected="0">
            <x v="3"/>
          </reference>
          <reference field="29" count="1" selected="0">
            <x v="2"/>
          </reference>
        </references>
      </pivotArea>
    </chartFormat>
    <chartFormat chart="27" format="21" series="1">
      <pivotArea type="data" outline="0" fieldPosition="0">
        <references count="3">
          <reference field="4294967294" count="1" selected="0">
            <x v="0"/>
          </reference>
          <reference field="20" count="1" selected="0">
            <x v="4"/>
          </reference>
          <reference field="29" count="1" selected="0">
            <x v="2"/>
          </reference>
        </references>
      </pivotArea>
    </chartFormat>
    <chartFormat chart="27" format="22" series="1">
      <pivotArea type="data" outline="0" fieldPosition="0">
        <references count="3">
          <reference field="4294967294" count="1" selected="0">
            <x v="0"/>
          </reference>
          <reference field="20" count="1" selected="0">
            <x v="0"/>
          </reference>
          <reference field="29" count="1" selected="0">
            <x v="3"/>
          </reference>
        </references>
      </pivotArea>
    </chartFormat>
    <chartFormat chart="27" format="23" series="1">
      <pivotArea type="data" outline="0" fieldPosition="0">
        <references count="3">
          <reference field="4294967294" count="1" selected="0">
            <x v="0"/>
          </reference>
          <reference field="20" count="1" selected="0">
            <x v="3"/>
          </reference>
          <reference field="29" count="1" selected="0">
            <x v="3"/>
          </reference>
        </references>
      </pivotArea>
    </chartFormat>
    <chartFormat chart="27" format="24" series="1">
      <pivotArea type="data" outline="0" fieldPosition="0">
        <references count="3">
          <reference field="4294967294" count="1" selected="0">
            <x v="0"/>
          </reference>
          <reference field="20" count="1" selected="0">
            <x v="4"/>
          </reference>
          <reference field="29" count="1" selected="0">
            <x v="3"/>
          </reference>
        </references>
      </pivotArea>
    </chartFormat>
    <chartFormat chart="27" format="25" series="1">
      <pivotArea type="data" outline="0" fieldPosition="0">
        <references count="3">
          <reference field="4294967294" count="1" selected="0">
            <x v="0"/>
          </reference>
          <reference field="20" count="1" selected="0">
            <x v="0"/>
          </reference>
          <reference field="29" count="1" selected="0">
            <x v="4"/>
          </reference>
        </references>
      </pivotArea>
    </chartFormat>
    <chartFormat chart="27" format="26" series="1">
      <pivotArea type="data" outline="0" fieldPosition="0">
        <references count="3">
          <reference field="4294967294" count="1" selected="0">
            <x v="0"/>
          </reference>
          <reference field="20" count="1" selected="0">
            <x v="3"/>
          </reference>
          <reference field="29" count="1" selected="0">
            <x v="4"/>
          </reference>
        </references>
      </pivotArea>
    </chartFormat>
    <chartFormat chart="27" format="27" series="1">
      <pivotArea type="data" outline="0" fieldPosition="0">
        <references count="3">
          <reference field="4294967294" count="1" selected="0">
            <x v="0"/>
          </reference>
          <reference field="20" count="1" selected="0">
            <x v="4"/>
          </reference>
          <reference field="29" count="1" selected="0">
            <x v="4"/>
          </reference>
        </references>
      </pivotArea>
    </chartFormat>
    <chartFormat chart="27" format="28" series="1">
      <pivotArea type="data" outline="0" fieldPosition="0">
        <references count="3">
          <reference field="4294967294" count="1" selected="0">
            <x v="0"/>
          </reference>
          <reference field="20" count="1" selected="0">
            <x v="0"/>
          </reference>
          <reference field="29" count="1" selected="0">
            <x v="5"/>
          </reference>
        </references>
      </pivotArea>
    </chartFormat>
    <chartFormat chart="27" format="29" series="1">
      <pivotArea type="data" outline="0" fieldPosition="0">
        <references count="3">
          <reference field="4294967294" count="1" selected="0">
            <x v="0"/>
          </reference>
          <reference field="20" count="1" selected="0">
            <x v="3"/>
          </reference>
          <reference field="29" count="1" selected="0">
            <x v="5"/>
          </reference>
        </references>
      </pivotArea>
    </chartFormat>
    <chartFormat chart="27" format="30" series="1">
      <pivotArea type="data" outline="0" fieldPosition="0">
        <references count="3">
          <reference field="4294967294" count="1" selected="0">
            <x v="0"/>
          </reference>
          <reference field="20" count="1" selected="0">
            <x v="4"/>
          </reference>
          <reference field="29" count="1" selected="0">
            <x v="5"/>
          </reference>
        </references>
      </pivotArea>
    </chartFormat>
    <chartFormat chart="27" format="31" series="1">
      <pivotArea type="data" outline="0" fieldPosition="0">
        <references count="3">
          <reference field="4294967294" count="1" selected="0">
            <x v="0"/>
          </reference>
          <reference field="20" count="1" selected="0">
            <x v="0"/>
          </reference>
          <reference field="29" count="1" selected="0">
            <x v="6"/>
          </reference>
        </references>
      </pivotArea>
    </chartFormat>
    <chartFormat chart="27" format="32" series="1">
      <pivotArea type="data" outline="0" fieldPosition="0">
        <references count="3">
          <reference field="4294967294" count="1" selected="0">
            <x v="0"/>
          </reference>
          <reference field="20" count="1" selected="0">
            <x v="3"/>
          </reference>
          <reference field="29" count="1" selected="0">
            <x v="6"/>
          </reference>
        </references>
      </pivotArea>
    </chartFormat>
    <chartFormat chart="27" format="33" series="1">
      <pivotArea type="data" outline="0" fieldPosition="0">
        <references count="3">
          <reference field="4294967294" count="1" selected="0">
            <x v="0"/>
          </reference>
          <reference field="20" count="1" selected="0">
            <x v="4"/>
          </reference>
          <reference field="29" count="1" selected="0">
            <x v="6"/>
          </reference>
        </references>
      </pivotArea>
    </chartFormat>
    <chartFormat chart="27" format="34" series="1">
      <pivotArea type="data" outline="0" fieldPosition="0">
        <references count="2">
          <reference field="4294967294" count="1" selected="0">
            <x v="0"/>
          </reference>
          <reference field="29" count="1" selected="0">
            <x v="0"/>
          </reference>
        </references>
      </pivotArea>
    </chartFormat>
    <chartFormat chart="27" format="35" series="1">
      <pivotArea type="data" outline="0" fieldPosition="0">
        <references count="2">
          <reference field="4294967294" count="1" selected="0">
            <x v="0"/>
          </reference>
          <reference field="29" count="1" selected="0">
            <x v="1"/>
          </reference>
        </references>
      </pivotArea>
    </chartFormat>
    <chartFormat chart="27" format="36" series="1">
      <pivotArea type="data" outline="0" fieldPosition="0">
        <references count="2">
          <reference field="4294967294" count="1" selected="0">
            <x v="0"/>
          </reference>
          <reference field="29" count="1" selected="0">
            <x v="2"/>
          </reference>
        </references>
      </pivotArea>
    </chartFormat>
    <chartFormat chart="27" format="37" series="1">
      <pivotArea type="data" outline="0" fieldPosition="0">
        <references count="2">
          <reference field="4294967294" count="1" selected="0">
            <x v="0"/>
          </reference>
          <reference field="29" count="1" selected="0">
            <x v="3"/>
          </reference>
        </references>
      </pivotArea>
    </chartFormat>
    <chartFormat chart="27" format="38" series="1">
      <pivotArea type="data" outline="0" fieldPosition="0">
        <references count="2">
          <reference field="4294967294" count="1" selected="0">
            <x v="0"/>
          </reference>
          <reference field="29" count="1" selected="0">
            <x v="4"/>
          </reference>
        </references>
      </pivotArea>
    </chartFormat>
    <chartFormat chart="27" format="39" series="1">
      <pivotArea type="data" outline="0" fieldPosition="0">
        <references count="2">
          <reference field="4294967294" count="1" selected="0">
            <x v="0"/>
          </reference>
          <reference field="29" count="1" selected="0">
            <x v="5"/>
          </reference>
        </references>
      </pivotArea>
    </chartFormat>
    <chartFormat chart="27" format="40" series="1">
      <pivotArea type="data" outline="0" fieldPosition="0">
        <references count="2">
          <reference field="4294967294" count="1" selected="0">
            <x v="0"/>
          </reference>
          <reference field="29" count="1" selected="0">
            <x v="6"/>
          </reference>
        </references>
      </pivotArea>
    </chartFormat>
    <chartFormat chart="27" format="41" series="1">
      <pivotArea type="data" outline="0" fieldPosition="0">
        <references count="3">
          <reference field="4294967294" count="1" selected="0">
            <x v="0"/>
          </reference>
          <reference field="20" count="1" selected="0">
            <x v="3"/>
          </reference>
          <reference field="29" count="1" selected="0">
            <x v="0"/>
          </reference>
        </references>
      </pivotArea>
    </chartFormat>
    <chartFormat chart="27" format="42" series="1">
      <pivotArea type="data" outline="0" fieldPosition="0">
        <references count="3">
          <reference field="4294967294" count="1" selected="0">
            <x v="0"/>
          </reference>
          <reference field="20" count="1" selected="0">
            <x v="4"/>
          </reference>
          <reference field="2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F42B13A-B74B-40A7-BC98-ECFB89B33AA8}" name="Peak watch time trends"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2" rowHeaderCaption="Time" colHeaderCaption="Devices">
  <location ref="A69:B73" firstHeaderRow="1" firstDataRow="1" firstDataCol="1"/>
  <pivotFields count="44">
    <pivotField showAll="0"/>
    <pivotField showAll="0"/>
    <pivotField showAll="0"/>
    <pivotField numFmtId="14" showAll="0">
      <items count="459">
        <item x="220"/>
        <item x="342"/>
        <item x="353"/>
        <item x="421"/>
        <item x="285"/>
        <item x="280"/>
        <item x="366"/>
        <item x="373"/>
        <item x="296"/>
        <item x="332"/>
        <item x="415"/>
        <item x="413"/>
        <item x="358"/>
        <item x="374"/>
        <item x="229"/>
        <item x="322"/>
        <item x="234"/>
        <item x="308"/>
        <item x="372"/>
        <item x="391"/>
        <item x="335"/>
        <item x="339"/>
        <item x="319"/>
        <item x="414"/>
        <item x="381"/>
        <item x="390"/>
        <item x="264"/>
        <item x="417"/>
        <item x="399"/>
        <item x="382"/>
        <item x="350"/>
        <item x="317"/>
        <item x="354"/>
        <item x="359"/>
        <item x="226"/>
        <item x="400"/>
        <item x="215"/>
        <item x="348"/>
        <item x="227"/>
        <item x="405"/>
        <item x="246"/>
        <item x="300"/>
        <item x="367"/>
        <item x="239"/>
        <item x="196"/>
        <item x="338"/>
        <item x="370"/>
        <item x="377"/>
        <item x="304"/>
        <item x="231"/>
        <item x="294"/>
        <item x="314"/>
        <item x="286"/>
        <item x="364"/>
        <item x="328"/>
        <item x="297"/>
        <item x="362"/>
        <item x="214"/>
        <item x="410"/>
        <item x="238"/>
        <item x="344"/>
        <item x="310"/>
        <item x="365"/>
        <item x="341"/>
        <item x="402"/>
        <item x="278"/>
        <item x="288"/>
        <item x="395"/>
        <item x="292"/>
        <item x="151"/>
        <item x="315"/>
        <item x="323"/>
        <item x="283"/>
        <item x="265"/>
        <item x="320"/>
        <item x="295"/>
        <item x="326"/>
        <item x="416"/>
        <item x="352"/>
        <item x="397"/>
        <item x="340"/>
        <item x="423"/>
        <item x="287"/>
        <item x="240"/>
        <item x="298"/>
        <item x="403"/>
        <item x="303"/>
        <item x="260"/>
        <item x="249"/>
        <item x="245"/>
        <item x="425"/>
        <item x="270"/>
        <item x="167"/>
        <item x="262"/>
        <item x="305"/>
        <item x="143"/>
        <item x="301"/>
        <item x="271"/>
        <item x="393"/>
        <item x="277"/>
        <item x="302"/>
        <item x="259"/>
        <item x="272"/>
        <item x="293"/>
        <item x="312"/>
        <item x="388"/>
        <item x="127"/>
        <item x="255"/>
        <item x="254"/>
        <item x="383"/>
        <item x="356"/>
        <item x="371"/>
        <item x="253"/>
        <item x="299"/>
        <item x="385"/>
        <item x="177"/>
        <item x="420"/>
        <item x="343"/>
        <item x="357"/>
        <item x="200"/>
        <item x="309"/>
        <item x="267"/>
        <item x="290"/>
        <item x="168"/>
        <item x="257"/>
        <item x="263"/>
        <item x="178"/>
        <item x="321"/>
        <item x="325"/>
        <item x="208"/>
        <item x="409"/>
        <item x="160"/>
        <item x="135"/>
        <item x="386"/>
        <item x="251"/>
        <item x="419"/>
        <item x="273"/>
        <item x="346"/>
        <item x="120"/>
        <item x="334"/>
        <item x="363"/>
        <item x="426"/>
        <item x="407"/>
        <item x="268"/>
        <item x="258"/>
        <item x="431"/>
        <item x="331"/>
        <item x="256"/>
        <item x="368"/>
        <item x="252"/>
        <item x="291"/>
        <item x="376"/>
        <item x="233"/>
        <item x="232"/>
        <item x="150"/>
        <item x="183"/>
        <item x="337"/>
        <item x="284"/>
        <item x="396"/>
        <item x="247"/>
        <item x="411"/>
        <item x="266"/>
        <item x="389"/>
        <item x="222"/>
        <item x="406"/>
        <item x="243"/>
        <item x="136"/>
        <item x="225"/>
        <item x="242"/>
        <item x="279"/>
        <item x="424"/>
        <item x="361"/>
        <item x="212"/>
        <item x="202"/>
        <item x="99"/>
        <item x="139"/>
        <item x="221"/>
        <item x="333"/>
        <item x="210"/>
        <item x="429"/>
        <item x="275"/>
        <item x="250"/>
        <item x="153"/>
        <item x="360"/>
        <item x="276"/>
        <item x="107"/>
        <item x="392"/>
        <item x="306"/>
        <item x="207"/>
        <item x="184"/>
        <item x="59"/>
        <item x="224"/>
        <item x="137"/>
        <item x="404"/>
        <item x="219"/>
        <item x="204"/>
        <item x="282"/>
        <item x="197"/>
        <item x="206"/>
        <item x="195"/>
        <item x="50"/>
        <item x="105"/>
        <item x="236"/>
        <item x="201"/>
        <item x="237"/>
        <item x="190"/>
        <item x="218"/>
        <item x="199"/>
        <item x="379"/>
        <item x="269"/>
        <item x="248"/>
        <item x="408"/>
        <item x="152"/>
        <item x="398"/>
        <item x="209"/>
        <item x="369"/>
        <item x="186"/>
        <item x="100"/>
        <item x="181"/>
        <item x="330"/>
        <item x="175"/>
        <item x="89"/>
        <item x="211"/>
        <item x="203"/>
        <item x="66"/>
        <item x="182"/>
        <item x="191"/>
        <item x="187"/>
        <item x="179"/>
        <item x="110"/>
        <item x="274"/>
        <item x="192"/>
        <item x="194"/>
        <item x="123"/>
        <item x="428"/>
        <item x="27"/>
        <item x="198"/>
        <item x="77"/>
        <item x="378"/>
        <item x="38"/>
        <item x="384"/>
        <item x="188"/>
        <item x="30"/>
        <item x="217"/>
        <item x="427"/>
        <item x="158"/>
        <item x="116"/>
        <item x="241"/>
        <item x="67"/>
        <item x="189"/>
        <item x="375"/>
        <item x="180"/>
        <item x="157"/>
        <item x="351"/>
        <item x="244"/>
        <item x="235"/>
        <item x="289"/>
        <item x="418"/>
        <item x="130"/>
        <item x="347"/>
        <item x="281"/>
        <item x="68"/>
        <item x="169"/>
        <item x="261"/>
        <item x="401"/>
        <item x="170"/>
        <item x="329"/>
        <item x="155"/>
        <item x="95"/>
        <item x="159"/>
        <item x="119"/>
        <item x="193"/>
        <item x="34"/>
        <item x="166"/>
        <item x="313"/>
        <item x="213"/>
        <item x="58"/>
        <item x="230"/>
        <item x="140"/>
        <item x="138"/>
        <item x="144"/>
        <item x="96"/>
        <item x="336"/>
        <item x="128"/>
        <item x="324"/>
        <item x="162"/>
        <item x="176"/>
        <item x="345"/>
        <item x="75"/>
        <item x="124"/>
        <item x="307"/>
        <item x="228"/>
        <item x="164"/>
        <item x="316"/>
        <item x="173"/>
        <item x="185"/>
        <item x="412"/>
        <item x="117"/>
        <item x="430"/>
        <item x="174"/>
        <item x="122"/>
        <item x="42"/>
        <item x="327"/>
        <item x="380"/>
        <item m="1" x="455"/>
        <item x="154"/>
        <item x="387"/>
        <item x="394"/>
        <item x="349"/>
        <item x="311"/>
        <item x="111"/>
        <item x="78"/>
        <item x="103"/>
        <item x="156"/>
        <item x="113"/>
        <item m="1" x="450"/>
        <item x="104"/>
        <item x="133"/>
        <item x="165"/>
        <item x="161"/>
        <item x="80"/>
        <item x="131"/>
        <item x="149"/>
        <item x="141"/>
        <item x="216"/>
        <item m="1" x="446"/>
        <item x="108"/>
        <item x="129"/>
        <item x="422"/>
        <item x="1"/>
        <item x="132"/>
        <item x="223"/>
        <item x="134"/>
        <item x="148"/>
        <item x="52"/>
        <item x="172"/>
        <item x="109"/>
        <item x="19"/>
        <item x="88"/>
        <item x="83"/>
        <item x="118"/>
        <item x="101"/>
        <item m="1" x="453"/>
        <item x="106"/>
        <item m="1" x="448"/>
        <item x="93"/>
        <item x="85"/>
        <item x="79"/>
        <item x="146"/>
        <item x="114"/>
        <item x="147"/>
        <item x="86"/>
        <item x="115"/>
        <item x="91"/>
        <item x="84"/>
        <item x="90"/>
        <item x="53"/>
        <item x="171"/>
        <item x="97"/>
        <item x="71"/>
        <item x="205"/>
        <item x="355"/>
        <item x="98"/>
        <item x="145"/>
        <item x="163"/>
        <item x="12"/>
        <item x="72"/>
        <item x="126"/>
        <item x="43"/>
        <item x="70"/>
        <item m="1" x="438"/>
        <item x="17"/>
        <item x="73"/>
        <item x="82"/>
        <item x="76"/>
        <item x="92"/>
        <item m="1" x="439"/>
        <item x="33"/>
        <item m="1" x="441"/>
        <item x="11"/>
        <item x="142"/>
        <item x="60"/>
        <item m="1" x="449"/>
        <item m="1" x="456"/>
        <item m="1" x="457"/>
        <item x="15"/>
        <item x="46"/>
        <item x="55"/>
        <item x="48"/>
        <item x="36"/>
        <item x="63"/>
        <item x="62"/>
        <item x="51"/>
        <item x="112"/>
        <item x="81"/>
        <item x="45"/>
        <item m="1" x="443"/>
        <item x="56"/>
        <item x="69"/>
        <item m="1" x="437"/>
        <item x="57"/>
        <item m="1" x="435"/>
        <item x="64"/>
        <item m="1" x="434"/>
        <item m="1" x="442"/>
        <item x="41"/>
        <item x="54"/>
        <item x="31"/>
        <item x="39"/>
        <item m="1" x="440"/>
        <item x="44"/>
        <item x="23"/>
        <item x="26"/>
        <item x="37"/>
        <item x="29"/>
        <item x="87"/>
        <item x="25"/>
        <item x="35"/>
        <item x="318"/>
        <item x="121"/>
        <item m="1" x="451"/>
        <item x="21"/>
        <item x="65"/>
        <item m="1" x="452"/>
        <item x="47"/>
        <item x="94"/>
        <item x="28"/>
        <item m="1" x="454"/>
        <item x="3"/>
        <item x="7"/>
        <item x="16"/>
        <item x="8"/>
        <item x="4"/>
        <item x="2"/>
        <item x="9"/>
        <item x="5"/>
        <item x="14"/>
        <item x="0"/>
        <item x="10"/>
        <item x="125"/>
        <item x="6"/>
        <item m="1" x="432"/>
        <item m="1" x="445"/>
        <item x="61"/>
        <item x="13"/>
        <item x="24"/>
        <item m="1" x="444"/>
        <item m="1" x="433"/>
        <item m="1" x="436"/>
        <item m="1" x="447"/>
        <item x="18"/>
        <item x="20"/>
        <item x="22"/>
        <item x="32"/>
        <item x="40"/>
        <item x="49"/>
        <item x="74"/>
        <item x="102"/>
        <item t="default"/>
      </items>
    </pivotField>
    <pivotField showAll="0"/>
    <pivotField showAll="0"/>
    <pivotField showAll="0"/>
    <pivotField showAll="0"/>
    <pivotField showAll="0"/>
    <pivotField showAll="0"/>
    <pivotField numFmtId="14" showAll="0"/>
    <pivotField showAll="0"/>
    <pivotField showAll="0"/>
    <pivotField showAll="0"/>
    <pivotField showAll="0"/>
    <pivotField showAll="0"/>
    <pivotField numFmtId="2" showAll="0"/>
    <pivotField showAll="0"/>
    <pivotField showAll="0"/>
    <pivotField numFmtId="164" showAll="0"/>
    <pivotField showAll="0"/>
    <pivotField dataField="1" numFmtId="2" showAll="0"/>
    <pivotField showAll="0"/>
    <pivotField numFmtId="1" showAll="0"/>
    <pivotField numFmtId="1" showAll="0"/>
    <pivotField showAll="0"/>
    <pivotField numFmtId="1" showAll="0"/>
    <pivotField numFmtId="1" showAll="0"/>
    <pivotField numFmtId="1" showAll="0"/>
    <pivotField showAll="0"/>
    <pivotField showAll="0"/>
    <pivotField showAll="0"/>
    <pivotField numFmtId="1" showAll="0"/>
    <pivotField numFmtId="2" showAll="0"/>
    <pivotField showAll="0"/>
    <pivotField showAll="0"/>
    <pivotField numFmtId="2" showAll="0"/>
    <pivotField showAll="0"/>
    <pivotField showAll="0">
      <items count="6">
        <item x="2"/>
        <item h="1" x="0"/>
        <item h="1" x="4"/>
        <item h="1" x="1"/>
        <item h="1" x="3"/>
        <item t="default"/>
      </items>
    </pivotField>
    <pivotField showAll="0"/>
    <pivotField axis="axisRow" showAll="0">
      <items count="5">
        <item h="1" x="1"/>
        <item x="3"/>
        <item x="0"/>
        <item x="2"/>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x="5"/>
        <item t="default"/>
      </items>
    </pivotField>
    <pivotField showAll="0">
      <items count="6">
        <item sd="0" x="0"/>
        <item sd="0" x="1"/>
        <item sd="0" x="2"/>
        <item sd="0" x="3"/>
        <item x="4"/>
        <item t="default"/>
      </items>
    </pivotField>
  </pivotFields>
  <rowFields count="1">
    <field x="40"/>
  </rowFields>
  <rowItems count="4">
    <i>
      <x v="1"/>
    </i>
    <i>
      <x v="2"/>
    </i>
    <i>
      <x v="3"/>
    </i>
    <i t="grand">
      <x/>
    </i>
  </rowItems>
  <colItems count="1">
    <i/>
  </colItems>
  <dataFields count="1">
    <dataField name="Sum of Watch_Hours" fld="21" baseField="0" baseItem="0" numFmtId="165"/>
  </dataFields>
  <formats count="7">
    <format dxfId="1000">
      <pivotArea type="all" dataOnly="0" outline="0" fieldPosition="0"/>
    </format>
    <format dxfId="1001">
      <pivotArea outline="0" collapsedLevelsAreSubtotals="1" fieldPosition="0"/>
    </format>
    <format dxfId="1002">
      <pivotArea field="38" type="button" dataOnly="0" labelOnly="1" outline="0"/>
    </format>
    <format dxfId="1003">
      <pivotArea dataOnly="0" labelOnly="1" grandRow="1" outline="0" fieldPosition="0"/>
    </format>
    <format dxfId="1004">
      <pivotArea dataOnly="0" labelOnly="1" outline="0" axis="axisValues" fieldPosition="0"/>
    </format>
    <format dxfId="1005">
      <pivotArea collapsedLevelsAreSubtotals="1" fieldPosition="0">
        <references count="1">
          <reference field="40" count="1">
            <x v="1"/>
          </reference>
        </references>
      </pivotArea>
    </format>
    <format dxfId="1006">
      <pivotArea outline="0" collapsedLevelsAreSubtotals="1" fieldPosition="0"/>
    </format>
  </formats>
  <chartFormats count="6">
    <chartFormat chart="21" format="0"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3" format="3">
      <pivotArea type="data" outline="0" fieldPosition="0">
        <references count="2">
          <reference field="4294967294" count="1" selected="0">
            <x v="0"/>
          </reference>
          <reference field="40" count="1" selected="0">
            <x v="3"/>
          </reference>
        </references>
      </pivotArea>
    </chartFormat>
    <chartFormat chart="23" format="4">
      <pivotArea type="data" outline="0" fieldPosition="0">
        <references count="2">
          <reference field="4294967294" count="1" selected="0">
            <x v="0"/>
          </reference>
          <reference field="40" count="1" selected="0">
            <x v="2"/>
          </reference>
        </references>
      </pivotArea>
    </chartFormat>
    <chartFormat chart="23" format="5">
      <pivotArea type="data" outline="0" fieldPosition="0">
        <references count="2">
          <reference field="4294967294" count="1" selected="0">
            <x v="0"/>
          </reference>
          <reference field="4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5116ED2-3A1A-445F-937C-097AD434123B}" name="Movies Vs Series"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4" rowHeaderCaption="Price Tiers">
  <location ref="A26:B27" firstHeaderRow="0" firstDataRow="1" firstDataCol="0"/>
  <pivotFields count="44">
    <pivotField showAll="0"/>
    <pivotField showAll="0"/>
    <pivotField showAll="0"/>
    <pivotField numFmtId="14" showAll="0">
      <items count="459">
        <item x="220"/>
        <item x="342"/>
        <item x="353"/>
        <item x="421"/>
        <item x="285"/>
        <item x="280"/>
        <item x="366"/>
        <item x="373"/>
        <item x="296"/>
        <item x="332"/>
        <item x="415"/>
        <item x="413"/>
        <item x="358"/>
        <item x="374"/>
        <item x="229"/>
        <item x="322"/>
        <item x="234"/>
        <item x="308"/>
        <item x="372"/>
        <item x="391"/>
        <item x="335"/>
        <item x="339"/>
        <item x="319"/>
        <item x="414"/>
        <item x="381"/>
        <item x="390"/>
        <item x="264"/>
        <item x="417"/>
        <item x="399"/>
        <item x="382"/>
        <item x="350"/>
        <item x="317"/>
        <item x="354"/>
        <item x="359"/>
        <item x="226"/>
        <item x="400"/>
        <item x="215"/>
        <item x="348"/>
        <item x="227"/>
        <item x="405"/>
        <item x="246"/>
        <item x="300"/>
        <item x="367"/>
        <item x="239"/>
        <item x="196"/>
        <item x="338"/>
        <item x="370"/>
        <item x="377"/>
        <item x="304"/>
        <item x="231"/>
        <item x="294"/>
        <item x="314"/>
        <item x="286"/>
        <item x="364"/>
        <item x="328"/>
        <item x="297"/>
        <item x="362"/>
        <item x="214"/>
        <item x="410"/>
        <item x="238"/>
        <item x="344"/>
        <item x="310"/>
        <item x="365"/>
        <item x="341"/>
        <item x="402"/>
        <item x="278"/>
        <item x="288"/>
        <item x="395"/>
        <item x="292"/>
        <item x="151"/>
        <item x="315"/>
        <item x="323"/>
        <item x="283"/>
        <item x="265"/>
        <item x="320"/>
        <item x="295"/>
        <item x="326"/>
        <item x="416"/>
        <item x="352"/>
        <item x="397"/>
        <item x="340"/>
        <item x="423"/>
        <item x="287"/>
        <item x="240"/>
        <item x="298"/>
        <item x="403"/>
        <item x="303"/>
        <item x="260"/>
        <item x="249"/>
        <item x="245"/>
        <item x="425"/>
        <item x="270"/>
        <item x="167"/>
        <item x="262"/>
        <item x="305"/>
        <item x="143"/>
        <item x="301"/>
        <item x="271"/>
        <item x="393"/>
        <item x="277"/>
        <item x="302"/>
        <item x="259"/>
        <item x="272"/>
        <item x="293"/>
        <item x="312"/>
        <item x="388"/>
        <item x="127"/>
        <item x="255"/>
        <item x="254"/>
        <item x="383"/>
        <item x="356"/>
        <item x="371"/>
        <item x="253"/>
        <item x="299"/>
        <item x="385"/>
        <item x="177"/>
        <item x="420"/>
        <item x="343"/>
        <item x="357"/>
        <item x="200"/>
        <item x="309"/>
        <item x="267"/>
        <item x="290"/>
        <item x="168"/>
        <item x="257"/>
        <item x="263"/>
        <item x="178"/>
        <item x="321"/>
        <item x="325"/>
        <item x="208"/>
        <item x="409"/>
        <item x="160"/>
        <item x="135"/>
        <item x="386"/>
        <item x="251"/>
        <item x="419"/>
        <item x="273"/>
        <item x="346"/>
        <item x="120"/>
        <item x="334"/>
        <item x="363"/>
        <item x="426"/>
        <item x="407"/>
        <item x="268"/>
        <item x="258"/>
        <item x="431"/>
        <item x="331"/>
        <item x="256"/>
        <item x="368"/>
        <item x="252"/>
        <item x="291"/>
        <item x="376"/>
        <item x="233"/>
        <item x="232"/>
        <item x="150"/>
        <item x="183"/>
        <item x="337"/>
        <item x="284"/>
        <item x="396"/>
        <item x="247"/>
        <item x="411"/>
        <item x="266"/>
        <item x="389"/>
        <item x="222"/>
        <item x="406"/>
        <item x="243"/>
        <item x="136"/>
        <item x="225"/>
        <item x="242"/>
        <item x="279"/>
        <item x="424"/>
        <item x="361"/>
        <item x="212"/>
        <item x="202"/>
        <item x="99"/>
        <item x="139"/>
        <item x="221"/>
        <item x="333"/>
        <item x="210"/>
        <item x="429"/>
        <item x="275"/>
        <item x="250"/>
        <item x="153"/>
        <item x="360"/>
        <item x="276"/>
        <item x="107"/>
        <item x="392"/>
        <item x="306"/>
        <item x="207"/>
        <item x="184"/>
        <item x="59"/>
        <item x="224"/>
        <item x="137"/>
        <item x="404"/>
        <item x="219"/>
        <item x="204"/>
        <item x="282"/>
        <item x="197"/>
        <item x="206"/>
        <item x="195"/>
        <item x="50"/>
        <item x="105"/>
        <item x="236"/>
        <item x="201"/>
        <item x="237"/>
        <item x="190"/>
        <item x="218"/>
        <item x="199"/>
        <item x="379"/>
        <item x="269"/>
        <item x="248"/>
        <item x="408"/>
        <item x="152"/>
        <item x="398"/>
        <item x="209"/>
        <item x="369"/>
        <item x="186"/>
        <item x="100"/>
        <item x="181"/>
        <item x="330"/>
        <item x="175"/>
        <item x="89"/>
        <item x="211"/>
        <item x="203"/>
        <item x="66"/>
        <item x="182"/>
        <item x="191"/>
        <item x="187"/>
        <item x="179"/>
        <item x="110"/>
        <item x="274"/>
        <item x="192"/>
        <item x="194"/>
        <item x="123"/>
        <item x="428"/>
        <item x="27"/>
        <item x="198"/>
        <item x="77"/>
        <item x="378"/>
        <item x="38"/>
        <item x="384"/>
        <item x="188"/>
        <item x="30"/>
        <item x="217"/>
        <item x="427"/>
        <item x="158"/>
        <item x="116"/>
        <item x="241"/>
        <item x="67"/>
        <item x="189"/>
        <item x="375"/>
        <item x="180"/>
        <item x="157"/>
        <item x="351"/>
        <item x="244"/>
        <item x="235"/>
        <item x="289"/>
        <item x="418"/>
        <item x="130"/>
        <item x="347"/>
        <item x="281"/>
        <item x="68"/>
        <item x="169"/>
        <item x="261"/>
        <item x="401"/>
        <item x="170"/>
        <item x="329"/>
        <item x="155"/>
        <item x="95"/>
        <item x="159"/>
        <item x="119"/>
        <item x="193"/>
        <item x="34"/>
        <item x="166"/>
        <item x="313"/>
        <item x="213"/>
        <item x="58"/>
        <item x="230"/>
        <item x="140"/>
        <item x="138"/>
        <item x="144"/>
        <item x="96"/>
        <item x="336"/>
        <item x="128"/>
        <item x="324"/>
        <item x="162"/>
        <item x="176"/>
        <item x="345"/>
        <item x="75"/>
        <item x="124"/>
        <item x="307"/>
        <item x="228"/>
        <item x="164"/>
        <item x="316"/>
        <item x="173"/>
        <item x="185"/>
        <item x="412"/>
        <item x="117"/>
        <item x="430"/>
        <item x="174"/>
        <item x="122"/>
        <item x="42"/>
        <item x="327"/>
        <item x="380"/>
        <item m="1" x="455"/>
        <item x="154"/>
        <item x="387"/>
        <item x="394"/>
        <item x="349"/>
        <item x="311"/>
        <item x="111"/>
        <item x="78"/>
        <item x="103"/>
        <item x="156"/>
        <item x="113"/>
        <item m="1" x="450"/>
        <item x="104"/>
        <item x="133"/>
        <item x="165"/>
        <item x="161"/>
        <item x="80"/>
        <item x="131"/>
        <item x="149"/>
        <item x="141"/>
        <item x="216"/>
        <item m="1" x="446"/>
        <item x="108"/>
        <item x="129"/>
        <item x="422"/>
        <item x="1"/>
        <item x="132"/>
        <item x="223"/>
        <item x="134"/>
        <item x="148"/>
        <item x="52"/>
        <item x="172"/>
        <item x="109"/>
        <item x="19"/>
        <item x="88"/>
        <item x="83"/>
        <item x="118"/>
        <item x="101"/>
        <item m="1" x="453"/>
        <item x="106"/>
        <item m="1" x="448"/>
        <item x="93"/>
        <item x="85"/>
        <item x="79"/>
        <item x="146"/>
        <item x="114"/>
        <item x="147"/>
        <item x="86"/>
        <item x="115"/>
        <item x="91"/>
        <item x="84"/>
        <item x="90"/>
        <item x="53"/>
        <item x="171"/>
        <item x="97"/>
        <item x="71"/>
        <item x="205"/>
        <item x="355"/>
        <item x="98"/>
        <item x="145"/>
        <item x="163"/>
        <item x="12"/>
        <item x="72"/>
        <item x="126"/>
        <item x="43"/>
        <item x="70"/>
        <item m="1" x="438"/>
        <item x="17"/>
        <item x="73"/>
        <item x="82"/>
        <item x="76"/>
        <item x="92"/>
        <item m="1" x="439"/>
        <item x="33"/>
        <item m="1" x="441"/>
        <item x="11"/>
        <item x="142"/>
        <item x="60"/>
        <item m="1" x="449"/>
        <item m="1" x="456"/>
        <item m="1" x="457"/>
        <item x="15"/>
        <item x="46"/>
        <item x="55"/>
        <item x="48"/>
        <item x="36"/>
        <item x="63"/>
        <item x="62"/>
        <item x="51"/>
        <item x="112"/>
        <item x="81"/>
        <item x="45"/>
        <item m="1" x="443"/>
        <item x="56"/>
        <item x="69"/>
        <item m="1" x="437"/>
        <item x="57"/>
        <item m="1" x="435"/>
        <item x="64"/>
        <item m="1" x="434"/>
        <item m="1" x="442"/>
        <item x="41"/>
        <item x="54"/>
        <item x="31"/>
        <item x="39"/>
        <item m="1" x="440"/>
        <item x="44"/>
        <item x="23"/>
        <item x="26"/>
        <item x="37"/>
        <item x="29"/>
        <item x="87"/>
        <item x="25"/>
        <item x="35"/>
        <item x="318"/>
        <item x="121"/>
        <item m="1" x="451"/>
        <item x="21"/>
        <item x="65"/>
        <item m="1" x="452"/>
        <item x="47"/>
        <item x="94"/>
        <item x="28"/>
        <item m="1" x="454"/>
        <item x="3"/>
        <item x="7"/>
        <item x="16"/>
        <item x="8"/>
        <item x="4"/>
        <item x="2"/>
        <item x="9"/>
        <item x="5"/>
        <item x="14"/>
        <item x="0"/>
        <item x="10"/>
        <item x="125"/>
        <item x="6"/>
        <item m="1" x="432"/>
        <item m="1" x="445"/>
        <item x="61"/>
        <item x="13"/>
        <item x="24"/>
        <item m="1" x="444"/>
        <item m="1" x="433"/>
        <item m="1" x="436"/>
        <item m="1" x="447"/>
        <item x="18"/>
        <item x="20"/>
        <item x="22"/>
        <item x="32"/>
        <item x="40"/>
        <item x="49"/>
        <item x="74"/>
        <item x="102"/>
        <item t="default"/>
      </items>
    </pivotField>
    <pivotField showAll="0"/>
    <pivotField showAll="0"/>
    <pivotField showAll="0"/>
    <pivotField showAll="0"/>
    <pivotField showAll="0"/>
    <pivotField showAll="0"/>
    <pivotField numFmtId="14" showAll="0"/>
    <pivotField showAll="0"/>
    <pivotField showAll="0"/>
    <pivotField showAll="0"/>
    <pivotField showAll="0"/>
    <pivotField showAll="0"/>
    <pivotField numFmtId="2" showAll="0"/>
    <pivotField showAll="0"/>
    <pivotField showAll="0"/>
    <pivotField showAll="0"/>
    <pivotField showAll="0">
      <items count="7">
        <item m="1" x="5"/>
        <item m="1" x="3"/>
        <item m="1" x="4"/>
        <item x="2"/>
        <item x="1"/>
        <item x="0"/>
        <item t="default"/>
      </items>
    </pivotField>
    <pivotField showAll="0"/>
    <pivotField showAll="0"/>
    <pivotField showAll="0"/>
    <pivotField showAll="0"/>
    <pivotField showAll="0"/>
    <pivotField dataField="1" showAll="0"/>
    <pivotField dataField="1"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2">
    <i>
      <x/>
    </i>
    <i i="1">
      <x v="1"/>
    </i>
  </colItems>
  <dataFields count="2">
    <dataField name="Movies" fld="26" baseField="0" baseItem="0" numFmtId="165"/>
    <dataField name="Series" fld="27" baseField="0" baseItem="0" numFmtId="165"/>
  </dataFields>
  <formats count="13">
    <format dxfId="987">
      <pivotArea grandRow="1" outline="0" collapsedLevelsAreSubtotals="1" fieldPosition="0"/>
    </format>
    <format dxfId="988">
      <pivotArea outline="0" collapsedLevelsAreSubtotals="1" fieldPosition="0"/>
    </format>
    <format dxfId="989">
      <pivotArea type="all" dataOnly="0" outline="0" fieldPosition="0"/>
    </format>
    <format dxfId="990">
      <pivotArea outline="0" collapsedLevelsAreSubtotals="1" fieldPosition="0"/>
    </format>
    <format dxfId="991">
      <pivotArea field="20" type="button" dataOnly="0" labelOnly="1" outline="0"/>
    </format>
    <format dxfId="992">
      <pivotArea dataOnly="0" labelOnly="1" grandRow="1" outline="0" fieldPosition="0"/>
    </format>
    <format dxfId="993">
      <pivotArea dataOnly="0" labelOnly="1" outline="0" axis="axisValues" fieldPosition="0"/>
    </format>
    <format dxfId="994">
      <pivotArea outline="0" collapsedLevelsAreSubtotals="1" fieldPosition="0"/>
    </format>
    <format dxfId="995">
      <pivotArea outline="0" collapsedLevelsAreSubtotals="1" fieldPosition="0">
        <references count="1">
          <reference field="4294967294" count="1" selected="0">
            <x v="1"/>
          </reference>
        </references>
      </pivotArea>
    </format>
    <format dxfId="996">
      <pivotArea outline="0" collapsedLevelsAreSubtotals="1" fieldPosition="0">
        <references count="1">
          <reference field="4294967294" count="1" selected="0">
            <x v="0"/>
          </reference>
        </references>
      </pivotArea>
    </format>
    <format dxfId="997">
      <pivotArea type="all" dataOnly="0" outline="0" fieldPosition="0"/>
    </format>
    <format dxfId="998">
      <pivotArea outline="0" collapsedLevelsAreSubtotals="1" fieldPosition="0"/>
    </format>
    <format dxfId="999">
      <pivotArea dataOnly="0" labelOnly="1" outline="0" fieldPosition="0">
        <references count="1">
          <reference field="4294967294" count="2">
            <x v="0"/>
            <x v="1"/>
          </reference>
        </references>
      </pivotArea>
    </format>
  </formats>
  <chartFormats count="2">
    <chartFormat chart="19" format="4" series="1">
      <pivotArea type="data" outline="0" fieldPosition="0">
        <references count="1">
          <reference field="4294967294" count="1" selected="0">
            <x v="0"/>
          </reference>
        </references>
      </pivotArea>
    </chartFormat>
    <chartFormat chart="1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8E9DB57-2D61-4843-8495-FB53F197649C}" name="Payment method &amp; Country"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6" rowHeaderCaption="Country" colHeaderCaption="Payment Types">
  <location ref="A105:F114" firstHeaderRow="1" firstDataRow="2" firstDataCol="1"/>
  <pivotFields count="44">
    <pivotField dataField="1" showAll="0"/>
    <pivotField showAll="0"/>
    <pivotField showAll="0"/>
    <pivotField numFmtId="14" showAll="0">
      <items count="459">
        <item x="220"/>
        <item x="342"/>
        <item x="353"/>
        <item x="421"/>
        <item x="285"/>
        <item x="280"/>
        <item x="366"/>
        <item x="373"/>
        <item x="296"/>
        <item x="332"/>
        <item x="415"/>
        <item x="413"/>
        <item x="358"/>
        <item x="374"/>
        <item x="229"/>
        <item x="322"/>
        <item x="234"/>
        <item x="308"/>
        <item x="372"/>
        <item x="391"/>
        <item x="335"/>
        <item x="339"/>
        <item x="319"/>
        <item x="414"/>
        <item x="381"/>
        <item x="390"/>
        <item x="264"/>
        <item x="417"/>
        <item x="399"/>
        <item x="382"/>
        <item x="350"/>
        <item x="317"/>
        <item x="354"/>
        <item x="359"/>
        <item x="226"/>
        <item x="400"/>
        <item x="215"/>
        <item x="348"/>
        <item x="227"/>
        <item x="405"/>
        <item x="246"/>
        <item x="300"/>
        <item x="367"/>
        <item x="239"/>
        <item x="196"/>
        <item x="338"/>
        <item x="370"/>
        <item x="377"/>
        <item x="304"/>
        <item x="231"/>
        <item x="294"/>
        <item x="314"/>
        <item x="286"/>
        <item x="364"/>
        <item x="328"/>
        <item x="297"/>
        <item x="362"/>
        <item x="214"/>
        <item x="410"/>
        <item x="238"/>
        <item x="344"/>
        <item x="310"/>
        <item x="365"/>
        <item x="341"/>
        <item x="402"/>
        <item x="278"/>
        <item x="288"/>
        <item x="395"/>
        <item x="292"/>
        <item x="151"/>
        <item x="315"/>
        <item x="323"/>
        <item x="283"/>
        <item x="265"/>
        <item x="320"/>
        <item x="295"/>
        <item x="326"/>
        <item x="416"/>
        <item x="352"/>
        <item x="397"/>
        <item x="340"/>
        <item x="423"/>
        <item x="287"/>
        <item x="240"/>
        <item x="298"/>
        <item x="403"/>
        <item x="303"/>
        <item x="260"/>
        <item x="249"/>
        <item x="245"/>
        <item x="425"/>
        <item x="270"/>
        <item x="167"/>
        <item x="262"/>
        <item x="305"/>
        <item x="143"/>
        <item x="301"/>
        <item x="271"/>
        <item x="393"/>
        <item x="277"/>
        <item x="302"/>
        <item x="259"/>
        <item x="272"/>
        <item x="293"/>
        <item x="312"/>
        <item x="388"/>
        <item x="127"/>
        <item x="255"/>
        <item x="254"/>
        <item x="383"/>
        <item x="356"/>
        <item x="371"/>
        <item x="253"/>
        <item x="299"/>
        <item x="385"/>
        <item x="177"/>
        <item x="420"/>
        <item x="343"/>
        <item x="357"/>
        <item x="200"/>
        <item x="309"/>
        <item x="267"/>
        <item x="290"/>
        <item x="168"/>
        <item x="257"/>
        <item x="263"/>
        <item x="178"/>
        <item x="321"/>
        <item x="325"/>
        <item x="208"/>
        <item x="409"/>
        <item x="160"/>
        <item x="135"/>
        <item x="386"/>
        <item x="251"/>
        <item x="419"/>
        <item x="273"/>
        <item x="346"/>
        <item x="120"/>
        <item x="334"/>
        <item x="363"/>
        <item x="426"/>
        <item x="407"/>
        <item x="268"/>
        <item x="258"/>
        <item x="431"/>
        <item x="331"/>
        <item x="256"/>
        <item x="368"/>
        <item x="252"/>
        <item x="291"/>
        <item x="376"/>
        <item x="233"/>
        <item x="232"/>
        <item x="150"/>
        <item x="183"/>
        <item x="337"/>
        <item x="284"/>
        <item x="396"/>
        <item x="247"/>
        <item x="411"/>
        <item x="266"/>
        <item x="389"/>
        <item x="222"/>
        <item x="406"/>
        <item x="243"/>
        <item x="136"/>
        <item x="225"/>
        <item x="242"/>
        <item x="279"/>
        <item x="424"/>
        <item x="361"/>
        <item x="212"/>
        <item x="202"/>
        <item x="99"/>
        <item x="139"/>
        <item x="221"/>
        <item x="333"/>
        <item x="210"/>
        <item x="429"/>
        <item x="275"/>
        <item x="250"/>
        <item x="153"/>
        <item x="360"/>
        <item x="276"/>
        <item x="107"/>
        <item x="392"/>
        <item x="306"/>
        <item x="207"/>
        <item x="184"/>
        <item x="59"/>
        <item x="224"/>
        <item x="137"/>
        <item x="404"/>
        <item x="219"/>
        <item x="204"/>
        <item x="282"/>
        <item x="197"/>
        <item x="206"/>
        <item x="195"/>
        <item x="50"/>
        <item x="105"/>
        <item x="236"/>
        <item x="201"/>
        <item x="237"/>
        <item x="190"/>
        <item x="218"/>
        <item x="199"/>
        <item x="379"/>
        <item x="269"/>
        <item x="248"/>
        <item x="408"/>
        <item x="152"/>
        <item x="398"/>
        <item x="209"/>
        <item x="369"/>
        <item x="186"/>
        <item x="100"/>
        <item x="181"/>
        <item x="330"/>
        <item x="175"/>
        <item x="89"/>
        <item x="211"/>
        <item x="203"/>
        <item x="66"/>
        <item x="182"/>
        <item x="191"/>
        <item x="187"/>
        <item x="179"/>
        <item x="110"/>
        <item x="274"/>
        <item x="192"/>
        <item x="194"/>
        <item x="123"/>
        <item x="428"/>
        <item x="27"/>
        <item x="198"/>
        <item x="77"/>
        <item x="378"/>
        <item x="38"/>
        <item x="384"/>
        <item x="188"/>
        <item x="30"/>
        <item x="217"/>
        <item x="427"/>
        <item x="158"/>
        <item x="116"/>
        <item x="241"/>
        <item x="67"/>
        <item x="189"/>
        <item x="375"/>
        <item x="180"/>
        <item x="157"/>
        <item x="351"/>
        <item x="244"/>
        <item x="235"/>
        <item x="289"/>
        <item x="418"/>
        <item x="130"/>
        <item x="347"/>
        <item x="281"/>
        <item x="68"/>
        <item x="169"/>
        <item x="261"/>
        <item x="401"/>
        <item x="170"/>
        <item x="329"/>
        <item x="155"/>
        <item x="95"/>
        <item x="159"/>
        <item x="119"/>
        <item x="193"/>
        <item x="34"/>
        <item x="166"/>
        <item x="313"/>
        <item x="213"/>
        <item x="58"/>
        <item x="230"/>
        <item x="140"/>
        <item x="138"/>
        <item x="144"/>
        <item x="96"/>
        <item x="336"/>
        <item x="128"/>
        <item x="324"/>
        <item x="162"/>
        <item x="176"/>
        <item x="345"/>
        <item x="75"/>
        <item x="124"/>
        <item x="307"/>
        <item x="228"/>
        <item x="164"/>
        <item x="316"/>
        <item x="173"/>
        <item x="185"/>
        <item x="412"/>
        <item x="117"/>
        <item x="430"/>
        <item x="174"/>
        <item x="122"/>
        <item x="42"/>
        <item x="327"/>
        <item x="380"/>
        <item m="1" x="455"/>
        <item x="154"/>
        <item x="387"/>
        <item x="394"/>
        <item x="349"/>
        <item x="311"/>
        <item x="111"/>
        <item x="78"/>
        <item x="103"/>
        <item x="156"/>
        <item x="113"/>
        <item m="1" x="450"/>
        <item x="104"/>
        <item x="133"/>
        <item x="165"/>
        <item x="161"/>
        <item x="80"/>
        <item x="131"/>
        <item x="149"/>
        <item x="141"/>
        <item x="216"/>
        <item m="1" x="446"/>
        <item x="108"/>
        <item x="129"/>
        <item x="422"/>
        <item x="1"/>
        <item x="132"/>
        <item x="223"/>
        <item x="134"/>
        <item x="148"/>
        <item x="52"/>
        <item x="172"/>
        <item x="109"/>
        <item x="19"/>
        <item x="88"/>
        <item x="83"/>
        <item x="118"/>
        <item x="101"/>
        <item m="1" x="453"/>
        <item x="106"/>
        <item m="1" x="448"/>
        <item x="93"/>
        <item x="85"/>
        <item x="79"/>
        <item x="146"/>
        <item x="114"/>
        <item x="147"/>
        <item x="86"/>
        <item x="115"/>
        <item x="91"/>
        <item x="84"/>
        <item x="90"/>
        <item x="53"/>
        <item x="171"/>
        <item x="97"/>
        <item x="71"/>
        <item x="205"/>
        <item x="355"/>
        <item x="98"/>
        <item x="145"/>
        <item x="163"/>
        <item x="12"/>
        <item x="72"/>
        <item x="126"/>
        <item x="43"/>
        <item x="70"/>
        <item m="1" x="438"/>
        <item x="17"/>
        <item x="73"/>
        <item x="82"/>
        <item x="76"/>
        <item x="92"/>
        <item m="1" x="439"/>
        <item x="33"/>
        <item m="1" x="441"/>
        <item x="11"/>
        <item x="142"/>
        <item x="60"/>
        <item m="1" x="449"/>
        <item m="1" x="456"/>
        <item m="1" x="457"/>
        <item x="15"/>
        <item x="46"/>
        <item x="55"/>
        <item x="48"/>
        <item x="36"/>
        <item x="63"/>
        <item x="62"/>
        <item x="51"/>
        <item x="112"/>
        <item x="81"/>
        <item x="45"/>
        <item m="1" x="443"/>
        <item x="56"/>
        <item x="69"/>
        <item m="1" x="437"/>
        <item x="57"/>
        <item m="1" x="435"/>
        <item x="64"/>
        <item m="1" x="434"/>
        <item m="1" x="442"/>
        <item x="41"/>
        <item x="54"/>
        <item x="31"/>
        <item x="39"/>
        <item m="1" x="440"/>
        <item x="44"/>
        <item x="23"/>
        <item x="26"/>
        <item x="37"/>
        <item x="29"/>
        <item x="87"/>
        <item x="25"/>
        <item x="35"/>
        <item x="318"/>
        <item x="121"/>
        <item m="1" x="451"/>
        <item x="21"/>
        <item x="65"/>
        <item m="1" x="452"/>
        <item x="47"/>
        <item x="94"/>
        <item x="28"/>
        <item m="1" x="454"/>
        <item x="3"/>
        <item x="7"/>
        <item x="16"/>
        <item x="8"/>
        <item x="4"/>
        <item x="2"/>
        <item x="9"/>
        <item x="5"/>
        <item x="14"/>
        <item x="0"/>
        <item x="10"/>
        <item x="125"/>
        <item x="6"/>
        <item m="1" x="432"/>
        <item m="1" x="445"/>
        <item x="61"/>
        <item x="13"/>
        <item x="24"/>
        <item m="1" x="444"/>
        <item m="1" x="433"/>
        <item m="1" x="436"/>
        <item m="1" x="447"/>
        <item x="18"/>
        <item x="20"/>
        <item x="22"/>
        <item x="32"/>
        <item x="40"/>
        <item x="49"/>
        <item x="74"/>
        <item x="102"/>
        <item t="default"/>
      </items>
    </pivotField>
    <pivotField showAll="0"/>
    <pivotField showAll="0"/>
    <pivotField showAll="0"/>
    <pivotField showAll="0"/>
    <pivotField showAll="0"/>
    <pivotField showAll="0"/>
    <pivotField numFmtId="14" showAll="0"/>
    <pivotField showAll="0"/>
    <pivotField showAll="0"/>
    <pivotField showAll="0"/>
    <pivotField showAll="0"/>
    <pivotField showAll="0"/>
    <pivotField numFmtId="2" showAll="0"/>
    <pivotField showAll="0"/>
    <pivotField showAll="0"/>
    <pivotField numFmtId="164" showAll="0"/>
    <pivotField showAll="0"/>
    <pivotField numFmtId="1" showAll="0"/>
    <pivotField showAll="0"/>
    <pivotField numFmtId="1" showAll="0"/>
    <pivotField numFmtId="1" showAll="0"/>
    <pivotField showAll="0"/>
    <pivotField numFmtId="1" showAll="0"/>
    <pivotField numFmtId="1" showAll="0"/>
    <pivotField numFmtId="1" showAll="0"/>
    <pivotField axis="axisRow" showAll="0">
      <items count="8">
        <item x="5"/>
        <item x="6"/>
        <item x="2"/>
        <item x="1"/>
        <item x="0"/>
        <item x="4"/>
        <item x="3"/>
        <item t="default"/>
      </items>
    </pivotField>
    <pivotField axis="axisCol" showAll="0">
      <items count="5">
        <item x="0"/>
        <item x="3"/>
        <item x="1"/>
        <item x="2"/>
        <item t="default"/>
      </items>
    </pivotField>
    <pivotField showAll="0"/>
    <pivotField numFmtId="1" showAll="0"/>
    <pivotField numFmtId="2" showAll="0"/>
    <pivotField showAll="0"/>
    <pivotField showAll="0"/>
    <pivotField numFmtId="2"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x="2"/>
        <item x="3"/>
        <item x="4"/>
      </items>
    </pivotField>
  </pivotFields>
  <rowFields count="1">
    <field x="29"/>
  </rowFields>
  <rowItems count="8">
    <i>
      <x/>
    </i>
    <i>
      <x v="1"/>
    </i>
    <i>
      <x v="2"/>
    </i>
    <i>
      <x v="3"/>
    </i>
    <i>
      <x v="4"/>
    </i>
    <i>
      <x v="5"/>
    </i>
    <i>
      <x v="6"/>
    </i>
    <i t="grand">
      <x/>
    </i>
  </rowItems>
  <colFields count="1">
    <field x="30"/>
  </colFields>
  <colItems count="5">
    <i>
      <x/>
    </i>
    <i>
      <x v="1"/>
    </i>
    <i>
      <x v="2"/>
    </i>
    <i>
      <x v="3"/>
    </i>
    <i t="grand">
      <x/>
    </i>
  </colItems>
  <dataFields count="1">
    <dataField name="Count of User_ID" fld="0" subtotal="count" baseField="37" baseItem="5"/>
  </dataFields>
  <formats count="10">
    <format dxfId="977">
      <pivotArea type="all" dataOnly="0" outline="0" fieldPosition="0"/>
    </format>
    <format dxfId="978">
      <pivotArea outline="0" collapsedLevelsAreSubtotals="1" fieldPosition="0"/>
    </format>
    <format dxfId="979">
      <pivotArea type="origin" dataOnly="0" labelOnly="1" outline="0" fieldPosition="0"/>
    </format>
    <format dxfId="980">
      <pivotArea field="30" type="button" dataOnly="0" labelOnly="1" outline="0" axis="axisCol" fieldPosition="0"/>
    </format>
    <format dxfId="981">
      <pivotArea type="topRight" dataOnly="0" labelOnly="1" outline="0" fieldPosition="0"/>
    </format>
    <format dxfId="982">
      <pivotArea field="29" type="button" dataOnly="0" labelOnly="1" outline="0" axis="axisRow" fieldPosition="0"/>
    </format>
    <format dxfId="983">
      <pivotArea dataOnly="0" labelOnly="1" fieldPosition="0">
        <references count="1">
          <reference field="29" count="0"/>
        </references>
      </pivotArea>
    </format>
    <format dxfId="984">
      <pivotArea dataOnly="0" labelOnly="1" grandRow="1" outline="0" fieldPosition="0"/>
    </format>
    <format dxfId="985">
      <pivotArea dataOnly="0" labelOnly="1" fieldPosition="0">
        <references count="1">
          <reference field="30" count="0"/>
        </references>
      </pivotArea>
    </format>
    <format dxfId="986">
      <pivotArea dataOnly="0" labelOnly="1" grandCol="1" outline="0" fieldPosition="0"/>
    </format>
  </formats>
  <chartFormats count="4">
    <chartFormat chart="16" format="8" series="1">
      <pivotArea type="data" outline="0" fieldPosition="0">
        <references count="2">
          <reference field="4294967294" count="1" selected="0">
            <x v="0"/>
          </reference>
          <reference field="30" count="1" selected="0">
            <x v="0"/>
          </reference>
        </references>
      </pivotArea>
    </chartFormat>
    <chartFormat chart="16" format="9" series="1">
      <pivotArea type="data" outline="0" fieldPosition="0">
        <references count="2">
          <reference field="4294967294" count="1" selected="0">
            <x v="0"/>
          </reference>
          <reference field="30" count="1" selected="0">
            <x v="1"/>
          </reference>
        </references>
      </pivotArea>
    </chartFormat>
    <chartFormat chart="16" format="10" series="1">
      <pivotArea type="data" outline="0" fieldPosition="0">
        <references count="2">
          <reference field="4294967294" count="1" selected="0">
            <x v="0"/>
          </reference>
          <reference field="30" count="1" selected="0">
            <x v="2"/>
          </reference>
        </references>
      </pivotArea>
    </chartFormat>
    <chartFormat chart="16" format="11" series="1">
      <pivotArea type="data" outline="0" fieldPosition="0">
        <references count="2">
          <reference field="4294967294" count="1" selected="0">
            <x v="0"/>
          </reference>
          <reference field="3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C5F224E-CA14-4294-9900-CE8CF342AEB7}" name="Sub &amp; Rev"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2" rowHeaderCaption="Subscription Plans">
  <location ref="A4:B8" firstHeaderRow="1" firstDataRow="1" firstDataCol="1"/>
  <pivotFields count="44">
    <pivotField showAll="0"/>
    <pivotField showAll="0"/>
    <pivotField showAll="0"/>
    <pivotField numFmtId="14" showAll="0">
      <items count="459">
        <item x="220"/>
        <item x="342"/>
        <item x="353"/>
        <item x="421"/>
        <item x="285"/>
        <item x="280"/>
        <item x="366"/>
        <item x="373"/>
        <item x="296"/>
        <item x="332"/>
        <item x="415"/>
        <item x="413"/>
        <item x="358"/>
        <item x="374"/>
        <item x="229"/>
        <item x="322"/>
        <item x="234"/>
        <item x="308"/>
        <item x="372"/>
        <item x="391"/>
        <item x="335"/>
        <item x="339"/>
        <item x="319"/>
        <item x="414"/>
        <item x="381"/>
        <item x="390"/>
        <item x="264"/>
        <item x="417"/>
        <item x="399"/>
        <item x="382"/>
        <item x="350"/>
        <item x="317"/>
        <item x="354"/>
        <item x="359"/>
        <item x="226"/>
        <item x="400"/>
        <item x="215"/>
        <item x="348"/>
        <item x="227"/>
        <item x="405"/>
        <item x="246"/>
        <item x="300"/>
        <item x="367"/>
        <item x="239"/>
        <item x="196"/>
        <item x="338"/>
        <item x="370"/>
        <item x="377"/>
        <item x="304"/>
        <item x="231"/>
        <item x="294"/>
        <item x="314"/>
        <item x="286"/>
        <item x="364"/>
        <item x="328"/>
        <item x="297"/>
        <item x="362"/>
        <item x="214"/>
        <item x="410"/>
        <item x="238"/>
        <item x="344"/>
        <item x="310"/>
        <item x="365"/>
        <item x="341"/>
        <item x="402"/>
        <item x="278"/>
        <item x="288"/>
        <item x="395"/>
        <item x="292"/>
        <item x="151"/>
        <item x="315"/>
        <item x="323"/>
        <item x="283"/>
        <item x="265"/>
        <item x="320"/>
        <item x="295"/>
        <item x="326"/>
        <item x="416"/>
        <item x="352"/>
        <item x="397"/>
        <item x="340"/>
        <item x="423"/>
        <item x="287"/>
        <item x="240"/>
        <item x="298"/>
        <item x="403"/>
        <item x="303"/>
        <item x="260"/>
        <item x="249"/>
        <item x="245"/>
        <item x="425"/>
        <item x="270"/>
        <item x="167"/>
        <item x="262"/>
        <item x="305"/>
        <item x="143"/>
        <item x="301"/>
        <item x="271"/>
        <item x="393"/>
        <item x="277"/>
        <item x="302"/>
        <item x="259"/>
        <item x="272"/>
        <item x="293"/>
        <item x="312"/>
        <item x="388"/>
        <item x="127"/>
        <item x="255"/>
        <item x="254"/>
        <item x="383"/>
        <item x="356"/>
        <item x="371"/>
        <item x="253"/>
        <item x="299"/>
        <item x="385"/>
        <item x="177"/>
        <item x="420"/>
        <item x="343"/>
        <item x="357"/>
        <item x="200"/>
        <item x="309"/>
        <item x="267"/>
        <item x="290"/>
        <item x="168"/>
        <item x="257"/>
        <item x="263"/>
        <item x="178"/>
        <item x="321"/>
        <item x="325"/>
        <item x="208"/>
        <item x="409"/>
        <item x="160"/>
        <item x="135"/>
        <item x="386"/>
        <item x="251"/>
        <item x="419"/>
        <item x="273"/>
        <item x="346"/>
        <item x="120"/>
        <item x="334"/>
        <item x="363"/>
        <item x="426"/>
        <item x="407"/>
        <item x="268"/>
        <item x="258"/>
        <item x="431"/>
        <item x="331"/>
        <item x="256"/>
        <item x="368"/>
        <item x="252"/>
        <item x="291"/>
        <item x="376"/>
        <item x="233"/>
        <item x="232"/>
        <item x="150"/>
        <item x="183"/>
        <item x="337"/>
        <item x="284"/>
        <item x="396"/>
        <item x="247"/>
        <item x="411"/>
        <item x="266"/>
        <item x="389"/>
        <item x="222"/>
        <item x="406"/>
        <item x="243"/>
        <item x="136"/>
        <item x="225"/>
        <item x="242"/>
        <item x="279"/>
        <item x="424"/>
        <item x="361"/>
        <item x="212"/>
        <item x="202"/>
        <item x="99"/>
        <item x="139"/>
        <item x="221"/>
        <item x="333"/>
        <item x="210"/>
        <item x="429"/>
        <item x="275"/>
        <item x="250"/>
        <item x="153"/>
        <item x="360"/>
        <item x="276"/>
        <item x="107"/>
        <item x="392"/>
        <item x="306"/>
        <item x="207"/>
        <item x="184"/>
        <item x="59"/>
        <item x="224"/>
        <item x="137"/>
        <item x="404"/>
        <item x="219"/>
        <item x="204"/>
        <item x="282"/>
        <item x="197"/>
        <item x="206"/>
        <item x="195"/>
        <item x="50"/>
        <item x="105"/>
        <item x="236"/>
        <item x="201"/>
        <item x="237"/>
        <item x="190"/>
        <item x="218"/>
        <item x="199"/>
        <item x="379"/>
        <item x="269"/>
        <item x="248"/>
        <item x="408"/>
        <item x="152"/>
        <item x="398"/>
        <item x="209"/>
        <item x="369"/>
        <item x="186"/>
        <item x="100"/>
        <item x="181"/>
        <item x="330"/>
        <item x="175"/>
        <item x="89"/>
        <item x="211"/>
        <item x="203"/>
        <item x="66"/>
        <item x="182"/>
        <item x="191"/>
        <item x="187"/>
        <item x="179"/>
        <item x="110"/>
        <item x="274"/>
        <item x="192"/>
        <item x="194"/>
        <item x="123"/>
        <item x="428"/>
        <item x="27"/>
        <item x="198"/>
        <item x="77"/>
        <item x="378"/>
        <item x="38"/>
        <item x="384"/>
        <item x="188"/>
        <item x="30"/>
        <item x="217"/>
        <item x="427"/>
        <item x="158"/>
        <item x="116"/>
        <item x="241"/>
        <item x="67"/>
        <item x="189"/>
        <item x="375"/>
        <item x="180"/>
        <item x="157"/>
        <item x="351"/>
        <item x="244"/>
        <item x="235"/>
        <item x="289"/>
        <item x="418"/>
        <item x="130"/>
        <item x="347"/>
        <item x="281"/>
        <item x="68"/>
        <item x="169"/>
        <item x="261"/>
        <item x="401"/>
        <item x="170"/>
        <item x="329"/>
        <item x="155"/>
        <item x="95"/>
        <item x="159"/>
        <item x="119"/>
        <item x="193"/>
        <item x="34"/>
        <item x="166"/>
        <item x="313"/>
        <item x="213"/>
        <item x="58"/>
        <item x="230"/>
        <item x="140"/>
        <item x="138"/>
        <item x="144"/>
        <item x="96"/>
        <item x="336"/>
        <item x="128"/>
        <item x="324"/>
        <item x="162"/>
        <item x="176"/>
        <item x="345"/>
        <item x="75"/>
        <item x="124"/>
        <item x="307"/>
        <item x="228"/>
        <item x="164"/>
        <item x="316"/>
        <item x="173"/>
        <item x="185"/>
        <item x="412"/>
        <item x="117"/>
        <item x="430"/>
        <item x="174"/>
        <item x="122"/>
        <item x="42"/>
        <item x="327"/>
        <item x="380"/>
        <item m="1" x="455"/>
        <item x="154"/>
        <item x="387"/>
        <item x="394"/>
        <item x="349"/>
        <item x="311"/>
        <item x="111"/>
        <item x="78"/>
        <item x="103"/>
        <item x="156"/>
        <item x="113"/>
        <item m="1" x="450"/>
        <item x="104"/>
        <item x="133"/>
        <item x="165"/>
        <item x="161"/>
        <item x="80"/>
        <item x="131"/>
        <item x="149"/>
        <item x="141"/>
        <item x="216"/>
        <item m="1" x="446"/>
        <item x="108"/>
        <item x="129"/>
        <item x="422"/>
        <item x="1"/>
        <item x="132"/>
        <item x="223"/>
        <item x="134"/>
        <item x="148"/>
        <item x="52"/>
        <item x="172"/>
        <item x="109"/>
        <item x="19"/>
        <item x="88"/>
        <item x="83"/>
        <item x="118"/>
        <item x="101"/>
        <item m="1" x="453"/>
        <item x="106"/>
        <item m="1" x="448"/>
        <item x="93"/>
        <item x="85"/>
        <item x="79"/>
        <item x="146"/>
        <item x="114"/>
        <item x="147"/>
        <item x="86"/>
        <item x="115"/>
        <item x="91"/>
        <item x="84"/>
        <item x="90"/>
        <item x="53"/>
        <item x="171"/>
        <item x="97"/>
        <item x="71"/>
        <item x="205"/>
        <item x="355"/>
        <item x="98"/>
        <item x="145"/>
        <item x="163"/>
        <item x="12"/>
        <item x="72"/>
        <item x="126"/>
        <item x="43"/>
        <item x="70"/>
        <item m="1" x="438"/>
        <item x="17"/>
        <item x="73"/>
        <item x="82"/>
        <item x="76"/>
        <item x="92"/>
        <item m="1" x="439"/>
        <item x="33"/>
        <item m="1" x="441"/>
        <item x="11"/>
        <item x="142"/>
        <item x="60"/>
        <item m="1" x="449"/>
        <item m="1" x="456"/>
        <item m="1" x="457"/>
        <item x="15"/>
        <item x="46"/>
        <item x="55"/>
        <item x="48"/>
        <item x="36"/>
        <item x="63"/>
        <item x="62"/>
        <item x="51"/>
        <item x="112"/>
        <item x="81"/>
        <item x="45"/>
        <item m="1" x="443"/>
        <item x="56"/>
        <item x="69"/>
        <item m="1" x="437"/>
        <item x="57"/>
        <item m="1" x="435"/>
        <item x="64"/>
        <item m="1" x="434"/>
        <item m="1" x="442"/>
        <item x="41"/>
        <item x="54"/>
        <item x="31"/>
        <item x="39"/>
        <item m="1" x="440"/>
        <item x="44"/>
        <item x="23"/>
        <item x="26"/>
        <item x="37"/>
        <item x="29"/>
        <item x="87"/>
        <item x="25"/>
        <item x="35"/>
        <item x="318"/>
        <item x="121"/>
        <item m="1" x="451"/>
        <item x="21"/>
        <item x="65"/>
        <item m="1" x="452"/>
        <item x="47"/>
        <item x="94"/>
        <item x="28"/>
        <item m="1" x="454"/>
        <item x="3"/>
        <item x="7"/>
        <item x="16"/>
        <item x="8"/>
        <item x="4"/>
        <item x="2"/>
        <item x="9"/>
        <item x="5"/>
        <item x="14"/>
        <item x="0"/>
        <item x="10"/>
        <item x="125"/>
        <item x="6"/>
        <item m="1" x="432"/>
        <item m="1" x="445"/>
        <item x="61"/>
        <item x="13"/>
        <item x="24"/>
        <item m="1" x="444"/>
        <item m="1" x="433"/>
        <item m="1" x="436"/>
        <item m="1" x="447"/>
        <item x="18"/>
        <item x="20"/>
        <item x="22"/>
        <item x="32"/>
        <item x="40"/>
        <item x="49"/>
        <item x="74"/>
        <item x="102"/>
        <item t="default"/>
      </items>
    </pivotField>
    <pivotField showAll="0"/>
    <pivotField showAll="0"/>
    <pivotField showAll="0"/>
    <pivotField showAll="0"/>
    <pivotField showAll="0"/>
    <pivotField showAll="0"/>
    <pivotField numFmtId="14" showAll="0"/>
    <pivotField showAll="0"/>
    <pivotField showAll="0"/>
    <pivotField showAll="0"/>
    <pivotField showAll="0"/>
    <pivotField showAll="0"/>
    <pivotField numFmtId="2" showAll="0"/>
    <pivotField showAll="0"/>
    <pivotField showAll="0"/>
    <pivotField dataField="1" showAll="0"/>
    <pivotField axis="axisRow" showAll="0">
      <items count="7">
        <item x="1"/>
        <item m="1" x="4"/>
        <item x="2"/>
        <item m="1" x="3"/>
        <item m="1" x="5"/>
        <item x="0"/>
        <item t="default"/>
      </items>
    </pivotField>
    <pivotField showAll="0"/>
    <pivotField showAll="0"/>
    <pivotField showAll="0"/>
    <pivotField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0"/>
  </rowFields>
  <rowItems count="4">
    <i>
      <x/>
    </i>
    <i>
      <x v="2"/>
    </i>
    <i>
      <x v="5"/>
    </i>
    <i t="grand">
      <x/>
    </i>
  </rowItems>
  <colItems count="1">
    <i/>
  </colItems>
  <dataFields count="1">
    <dataField name="Sum of Monthly_Price" fld="19" baseField="0" baseItem="0" numFmtId="164"/>
  </dataFields>
  <formats count="8">
    <format dxfId="969">
      <pivotArea grandRow="1" outline="0" collapsedLevelsAreSubtotals="1" fieldPosition="0"/>
    </format>
    <format dxfId="970">
      <pivotArea outline="0" collapsedLevelsAreSubtotals="1" fieldPosition="0"/>
    </format>
    <format dxfId="971">
      <pivotArea type="all" dataOnly="0" outline="0" fieldPosition="0"/>
    </format>
    <format dxfId="972">
      <pivotArea outline="0" collapsedLevelsAreSubtotals="1" fieldPosition="0"/>
    </format>
    <format dxfId="973">
      <pivotArea field="20" type="button" dataOnly="0" labelOnly="1" outline="0" axis="axisRow" fieldPosition="0"/>
    </format>
    <format dxfId="974">
      <pivotArea dataOnly="0" labelOnly="1" fieldPosition="0">
        <references count="1">
          <reference field="20" count="0"/>
        </references>
      </pivotArea>
    </format>
    <format dxfId="975">
      <pivotArea dataOnly="0" labelOnly="1" grandRow="1" outline="0" fieldPosition="0"/>
    </format>
    <format dxfId="976">
      <pivotArea dataOnly="0" labelOnly="1" outline="0" axis="axisValues" fieldPosition="0"/>
    </format>
  </formats>
  <chartFormats count="3">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0" count="1" selected="0">
            <x v="3"/>
          </reference>
        </references>
      </pivotArea>
    </chartFormat>
    <chartFormat chart="2" format="4">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219548A-8DF6-42CF-9AC6-162092761EFD}" name="Price Tier &amp; Users"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4" rowHeaderCaption="Price Tiers">
  <location ref="A12:B16" firstHeaderRow="1" firstDataRow="1" firstDataCol="1"/>
  <pivotFields count="44">
    <pivotField dataField="1" showAll="0"/>
    <pivotField showAll="0"/>
    <pivotField showAll="0"/>
    <pivotField numFmtId="14" showAll="0">
      <items count="459">
        <item x="220"/>
        <item x="342"/>
        <item x="353"/>
        <item x="421"/>
        <item x="285"/>
        <item x="280"/>
        <item x="366"/>
        <item x="373"/>
        <item x="296"/>
        <item x="332"/>
        <item x="415"/>
        <item x="413"/>
        <item x="358"/>
        <item x="374"/>
        <item x="229"/>
        <item x="322"/>
        <item x="234"/>
        <item x="308"/>
        <item x="372"/>
        <item x="391"/>
        <item x="335"/>
        <item x="339"/>
        <item x="319"/>
        <item x="414"/>
        <item x="381"/>
        <item x="390"/>
        <item x="264"/>
        <item x="417"/>
        <item x="399"/>
        <item x="382"/>
        <item x="350"/>
        <item x="317"/>
        <item x="354"/>
        <item x="359"/>
        <item x="226"/>
        <item x="400"/>
        <item x="215"/>
        <item x="348"/>
        <item x="227"/>
        <item x="405"/>
        <item x="246"/>
        <item x="300"/>
        <item x="367"/>
        <item x="239"/>
        <item x="196"/>
        <item x="338"/>
        <item x="370"/>
        <item x="377"/>
        <item x="304"/>
        <item x="231"/>
        <item x="294"/>
        <item x="314"/>
        <item x="286"/>
        <item x="364"/>
        <item x="328"/>
        <item x="297"/>
        <item x="362"/>
        <item x="214"/>
        <item x="410"/>
        <item x="238"/>
        <item x="344"/>
        <item x="310"/>
        <item x="365"/>
        <item x="341"/>
        <item x="402"/>
        <item x="278"/>
        <item x="288"/>
        <item x="395"/>
        <item x="292"/>
        <item x="151"/>
        <item x="315"/>
        <item x="323"/>
        <item x="283"/>
        <item x="265"/>
        <item x="320"/>
        <item x="295"/>
        <item x="326"/>
        <item x="416"/>
        <item x="352"/>
        <item x="397"/>
        <item x="340"/>
        <item x="423"/>
        <item x="287"/>
        <item x="240"/>
        <item x="298"/>
        <item x="403"/>
        <item x="303"/>
        <item x="260"/>
        <item x="249"/>
        <item x="245"/>
        <item x="425"/>
        <item x="270"/>
        <item x="167"/>
        <item x="262"/>
        <item x="305"/>
        <item x="143"/>
        <item x="301"/>
        <item x="271"/>
        <item x="393"/>
        <item x="277"/>
        <item x="302"/>
        <item x="259"/>
        <item x="272"/>
        <item x="293"/>
        <item x="312"/>
        <item x="388"/>
        <item x="127"/>
        <item x="255"/>
        <item x="254"/>
        <item x="383"/>
        <item x="356"/>
        <item x="371"/>
        <item x="253"/>
        <item x="299"/>
        <item x="385"/>
        <item x="177"/>
        <item x="420"/>
        <item x="343"/>
        <item x="357"/>
        <item x="200"/>
        <item x="309"/>
        <item x="267"/>
        <item x="290"/>
        <item x="168"/>
        <item x="257"/>
        <item x="263"/>
        <item x="178"/>
        <item x="321"/>
        <item x="325"/>
        <item x="208"/>
        <item x="409"/>
        <item x="160"/>
        <item x="135"/>
        <item x="386"/>
        <item x="251"/>
        <item x="419"/>
        <item x="273"/>
        <item x="346"/>
        <item x="120"/>
        <item x="334"/>
        <item x="363"/>
        <item x="426"/>
        <item x="407"/>
        <item x="268"/>
        <item x="258"/>
        <item x="431"/>
        <item x="331"/>
        <item x="256"/>
        <item x="368"/>
        <item x="252"/>
        <item x="291"/>
        <item x="376"/>
        <item x="233"/>
        <item x="232"/>
        <item x="150"/>
        <item x="183"/>
        <item x="337"/>
        <item x="284"/>
        <item x="396"/>
        <item x="247"/>
        <item x="411"/>
        <item x="266"/>
        <item x="389"/>
        <item x="222"/>
        <item x="406"/>
        <item x="243"/>
        <item x="136"/>
        <item x="225"/>
        <item x="242"/>
        <item x="279"/>
        <item x="424"/>
        <item x="361"/>
        <item x="212"/>
        <item x="202"/>
        <item x="99"/>
        <item x="139"/>
        <item x="221"/>
        <item x="333"/>
        <item x="210"/>
        <item x="429"/>
        <item x="275"/>
        <item x="250"/>
        <item x="153"/>
        <item x="360"/>
        <item x="276"/>
        <item x="107"/>
        <item x="392"/>
        <item x="306"/>
        <item x="207"/>
        <item x="184"/>
        <item x="59"/>
        <item x="224"/>
        <item x="137"/>
        <item x="404"/>
        <item x="219"/>
        <item x="204"/>
        <item x="282"/>
        <item x="197"/>
        <item x="206"/>
        <item x="195"/>
        <item x="50"/>
        <item x="105"/>
        <item x="236"/>
        <item x="201"/>
        <item x="237"/>
        <item x="190"/>
        <item x="218"/>
        <item x="199"/>
        <item x="379"/>
        <item x="269"/>
        <item x="248"/>
        <item x="408"/>
        <item x="152"/>
        <item x="398"/>
        <item x="209"/>
        <item x="369"/>
        <item x="186"/>
        <item x="100"/>
        <item x="181"/>
        <item x="330"/>
        <item x="175"/>
        <item x="89"/>
        <item x="211"/>
        <item x="203"/>
        <item x="66"/>
        <item x="182"/>
        <item x="191"/>
        <item x="187"/>
        <item x="179"/>
        <item x="110"/>
        <item x="274"/>
        <item x="192"/>
        <item x="194"/>
        <item x="123"/>
        <item x="428"/>
        <item x="27"/>
        <item x="198"/>
        <item x="77"/>
        <item x="378"/>
        <item x="38"/>
        <item x="384"/>
        <item x="188"/>
        <item x="30"/>
        <item x="217"/>
        <item x="427"/>
        <item x="158"/>
        <item x="116"/>
        <item x="241"/>
        <item x="67"/>
        <item x="189"/>
        <item x="375"/>
        <item x="180"/>
        <item x="157"/>
        <item x="351"/>
        <item x="244"/>
        <item x="235"/>
        <item x="289"/>
        <item x="418"/>
        <item x="130"/>
        <item x="347"/>
        <item x="281"/>
        <item x="68"/>
        <item x="169"/>
        <item x="261"/>
        <item x="401"/>
        <item x="170"/>
        <item x="329"/>
        <item x="155"/>
        <item x="95"/>
        <item x="159"/>
        <item x="119"/>
        <item x="193"/>
        <item x="34"/>
        <item x="166"/>
        <item x="313"/>
        <item x="213"/>
        <item x="58"/>
        <item x="230"/>
        <item x="140"/>
        <item x="138"/>
        <item x="144"/>
        <item x="96"/>
        <item x="336"/>
        <item x="128"/>
        <item x="324"/>
        <item x="162"/>
        <item x="176"/>
        <item x="345"/>
        <item x="75"/>
        <item x="124"/>
        <item x="307"/>
        <item x="228"/>
        <item x="164"/>
        <item x="316"/>
        <item x="173"/>
        <item x="185"/>
        <item x="412"/>
        <item x="117"/>
        <item x="430"/>
        <item x="174"/>
        <item x="122"/>
        <item x="42"/>
        <item x="327"/>
        <item x="380"/>
        <item m="1" x="455"/>
        <item x="154"/>
        <item x="387"/>
        <item x="394"/>
        <item x="349"/>
        <item x="311"/>
        <item x="111"/>
        <item x="78"/>
        <item x="103"/>
        <item x="156"/>
        <item x="113"/>
        <item m="1" x="450"/>
        <item x="104"/>
        <item x="133"/>
        <item x="165"/>
        <item x="161"/>
        <item x="80"/>
        <item x="131"/>
        <item x="149"/>
        <item x="141"/>
        <item x="216"/>
        <item m="1" x="446"/>
        <item x="108"/>
        <item x="129"/>
        <item x="422"/>
        <item x="1"/>
        <item x="132"/>
        <item x="223"/>
        <item x="134"/>
        <item x="148"/>
        <item x="52"/>
        <item x="172"/>
        <item x="109"/>
        <item x="19"/>
        <item x="88"/>
        <item x="83"/>
        <item x="118"/>
        <item x="101"/>
        <item m="1" x="453"/>
        <item x="106"/>
        <item m="1" x="448"/>
        <item x="93"/>
        <item x="85"/>
        <item x="79"/>
        <item x="146"/>
        <item x="114"/>
        <item x="147"/>
        <item x="86"/>
        <item x="115"/>
        <item x="91"/>
        <item x="84"/>
        <item x="90"/>
        <item x="53"/>
        <item x="171"/>
        <item x="97"/>
        <item x="71"/>
        <item x="205"/>
        <item x="355"/>
        <item x="98"/>
        <item x="145"/>
        <item x="163"/>
        <item x="12"/>
        <item x="72"/>
        <item x="126"/>
        <item x="43"/>
        <item x="70"/>
        <item m="1" x="438"/>
        <item x="17"/>
        <item x="73"/>
        <item x="82"/>
        <item x="76"/>
        <item x="92"/>
        <item m="1" x="439"/>
        <item x="33"/>
        <item m="1" x="441"/>
        <item x="11"/>
        <item x="142"/>
        <item x="60"/>
        <item m="1" x="449"/>
        <item m="1" x="456"/>
        <item m="1" x="457"/>
        <item x="15"/>
        <item x="46"/>
        <item x="55"/>
        <item x="48"/>
        <item x="36"/>
        <item x="63"/>
        <item x="62"/>
        <item x="51"/>
        <item x="112"/>
        <item x="81"/>
        <item x="45"/>
        <item m="1" x="443"/>
        <item x="56"/>
        <item x="69"/>
        <item m="1" x="437"/>
        <item x="57"/>
        <item m="1" x="435"/>
        <item x="64"/>
        <item m="1" x="434"/>
        <item m="1" x="442"/>
        <item x="41"/>
        <item x="54"/>
        <item x="31"/>
        <item x="39"/>
        <item m="1" x="440"/>
        <item x="44"/>
        <item x="23"/>
        <item x="26"/>
        <item x="37"/>
        <item x="29"/>
        <item x="87"/>
        <item x="25"/>
        <item x="35"/>
        <item x="318"/>
        <item x="121"/>
        <item m="1" x="451"/>
        <item x="21"/>
        <item x="65"/>
        <item m="1" x="452"/>
        <item x="47"/>
        <item x="94"/>
        <item x="28"/>
        <item m="1" x="454"/>
        <item x="3"/>
        <item x="7"/>
        <item x="16"/>
        <item x="8"/>
        <item x="4"/>
        <item x="2"/>
        <item x="9"/>
        <item x="5"/>
        <item x="14"/>
        <item x="0"/>
        <item x="10"/>
        <item x="125"/>
        <item x="6"/>
        <item m="1" x="432"/>
        <item m="1" x="445"/>
        <item x="61"/>
        <item x="13"/>
        <item x="24"/>
        <item m="1" x="444"/>
        <item m="1" x="433"/>
        <item m="1" x="436"/>
        <item m="1" x="447"/>
        <item x="18"/>
        <item x="20"/>
        <item x="22"/>
        <item x="32"/>
        <item x="40"/>
        <item x="49"/>
        <item x="74"/>
        <item x="102"/>
        <item t="default"/>
      </items>
    </pivotField>
    <pivotField showAll="0"/>
    <pivotField showAll="0"/>
    <pivotField showAll="0"/>
    <pivotField showAll="0"/>
    <pivotField showAll="0"/>
    <pivotField showAll="0"/>
    <pivotField numFmtId="14" showAll="0"/>
    <pivotField showAll="0"/>
    <pivotField showAll="0"/>
    <pivotField showAll="0"/>
    <pivotField showAll="0"/>
    <pivotField showAll="0"/>
    <pivotField numFmtId="2" showAll="0"/>
    <pivotField showAll="0"/>
    <pivotField showAll="0"/>
    <pivotField axis="axisRow" showAll="0">
      <items count="4">
        <item x="1"/>
        <item x="2"/>
        <item x="0"/>
        <item t="default"/>
      </items>
    </pivotField>
    <pivotField showAll="0">
      <items count="7">
        <item m="1" x="5"/>
        <item m="1" x="3"/>
        <item m="1" x="4"/>
        <item x="2"/>
        <item x="1"/>
        <item x="0"/>
        <item t="default"/>
      </items>
    </pivotField>
    <pivotField showAll="0"/>
    <pivotField showAll="0"/>
    <pivotField showAll="0"/>
    <pivotField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9"/>
  </rowFields>
  <rowItems count="4">
    <i>
      <x/>
    </i>
    <i>
      <x v="1"/>
    </i>
    <i>
      <x v="2"/>
    </i>
    <i t="grand">
      <x/>
    </i>
  </rowItems>
  <colItems count="1">
    <i/>
  </colItems>
  <dataFields count="1">
    <dataField name="Count of Users" fld="0" subtotal="count" baseField="17" baseItem="0"/>
  </dataFields>
  <formats count="9">
    <format dxfId="960">
      <pivotArea grandRow="1" outline="0" collapsedLevelsAreSubtotals="1" fieldPosition="0"/>
    </format>
    <format dxfId="961">
      <pivotArea outline="0" collapsedLevelsAreSubtotals="1" fieldPosition="0"/>
    </format>
    <format dxfId="962">
      <pivotArea type="all" dataOnly="0" outline="0" fieldPosition="0"/>
    </format>
    <format dxfId="963">
      <pivotArea outline="0" collapsedLevelsAreSubtotals="1" fieldPosition="0"/>
    </format>
    <format dxfId="964">
      <pivotArea field="20" type="button" dataOnly="0" labelOnly="1" outline="0"/>
    </format>
    <format dxfId="965">
      <pivotArea dataOnly="0" labelOnly="1" grandRow="1" outline="0" fieldPosition="0"/>
    </format>
    <format dxfId="966">
      <pivotArea dataOnly="0" labelOnly="1" outline="0" axis="axisValues" fieldPosition="0"/>
    </format>
    <format dxfId="967">
      <pivotArea outline="0" collapsedLevelsAreSubtotals="1" fieldPosition="0"/>
    </format>
    <format dxfId="968">
      <pivotArea dataOnly="0" labelOnly="1" fieldPosition="0">
        <references count="1">
          <reference field="19" count="0"/>
        </references>
      </pivotArea>
    </format>
  </format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9" count="1" selected="0">
            <x v="0"/>
          </reference>
        </references>
      </pivotArea>
    </chartFormat>
    <chartFormat chart="2" format="7">
      <pivotArea type="data" outline="0" fieldPosition="0">
        <references count="2">
          <reference field="4294967294" count="1" selected="0">
            <x v="0"/>
          </reference>
          <reference field="19" count="1" selected="0">
            <x v="1"/>
          </reference>
        </references>
      </pivotArea>
    </chartFormat>
    <chartFormat chart="2" format="8">
      <pivotArea type="data" outline="0" fieldPosition="0">
        <references count="2">
          <reference field="4294967294" count="1" selected="0">
            <x v="0"/>
          </reference>
          <reference field="1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7911132-D38A-4492-94A3-4CEC3C4A98B1}" name="Loyalty Points &amp; Plans"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6" rowHeaderCaption="Subscription Plans" colHeaderCaption="Subscription Plans">
  <location ref="A84:G89" firstHeaderRow="1" firstDataRow="2" firstDataCol="1"/>
  <pivotFields count="44">
    <pivotField dataField="1" showAll="0"/>
    <pivotField showAll="0"/>
    <pivotField showAll="0"/>
    <pivotField numFmtId="14" showAll="0">
      <items count="459">
        <item x="220"/>
        <item x="342"/>
        <item x="353"/>
        <item x="421"/>
        <item x="285"/>
        <item x="280"/>
        <item x="366"/>
        <item x="373"/>
        <item x="296"/>
        <item x="332"/>
        <item x="415"/>
        <item x="413"/>
        <item x="358"/>
        <item x="374"/>
        <item x="229"/>
        <item x="322"/>
        <item x="234"/>
        <item x="308"/>
        <item x="372"/>
        <item x="391"/>
        <item x="335"/>
        <item x="339"/>
        <item x="319"/>
        <item x="414"/>
        <item x="381"/>
        <item x="390"/>
        <item x="264"/>
        <item x="417"/>
        <item x="399"/>
        <item x="382"/>
        <item x="350"/>
        <item x="317"/>
        <item x="354"/>
        <item x="359"/>
        <item x="226"/>
        <item x="400"/>
        <item x="215"/>
        <item x="348"/>
        <item x="227"/>
        <item x="405"/>
        <item x="246"/>
        <item x="300"/>
        <item x="367"/>
        <item x="239"/>
        <item x="196"/>
        <item x="338"/>
        <item x="370"/>
        <item x="377"/>
        <item x="304"/>
        <item x="231"/>
        <item x="294"/>
        <item x="314"/>
        <item x="286"/>
        <item x="364"/>
        <item x="328"/>
        <item x="297"/>
        <item x="362"/>
        <item x="214"/>
        <item x="410"/>
        <item x="238"/>
        <item x="344"/>
        <item x="310"/>
        <item x="365"/>
        <item x="341"/>
        <item x="402"/>
        <item x="278"/>
        <item x="288"/>
        <item x="395"/>
        <item x="292"/>
        <item x="151"/>
        <item x="315"/>
        <item x="323"/>
        <item x="283"/>
        <item x="265"/>
        <item x="320"/>
        <item x="295"/>
        <item x="326"/>
        <item x="416"/>
        <item x="352"/>
        <item x="397"/>
        <item x="340"/>
        <item x="423"/>
        <item x="287"/>
        <item x="240"/>
        <item x="298"/>
        <item x="403"/>
        <item x="303"/>
        <item x="260"/>
        <item x="249"/>
        <item x="245"/>
        <item x="425"/>
        <item x="270"/>
        <item x="167"/>
        <item x="262"/>
        <item x="305"/>
        <item x="143"/>
        <item x="301"/>
        <item x="271"/>
        <item x="393"/>
        <item x="277"/>
        <item x="302"/>
        <item x="259"/>
        <item x="272"/>
        <item x="293"/>
        <item x="312"/>
        <item x="388"/>
        <item x="127"/>
        <item x="255"/>
        <item x="254"/>
        <item x="383"/>
        <item x="356"/>
        <item x="371"/>
        <item x="253"/>
        <item x="299"/>
        <item x="385"/>
        <item x="177"/>
        <item x="420"/>
        <item x="343"/>
        <item x="357"/>
        <item x="200"/>
        <item x="309"/>
        <item x="267"/>
        <item x="290"/>
        <item x="168"/>
        <item x="257"/>
        <item x="263"/>
        <item x="178"/>
        <item x="321"/>
        <item x="325"/>
        <item x="208"/>
        <item x="409"/>
        <item x="160"/>
        <item x="135"/>
        <item x="386"/>
        <item x="251"/>
        <item x="419"/>
        <item x="273"/>
        <item x="346"/>
        <item x="120"/>
        <item x="334"/>
        <item x="363"/>
        <item x="426"/>
        <item x="407"/>
        <item x="268"/>
        <item x="258"/>
        <item x="431"/>
        <item x="331"/>
        <item x="256"/>
        <item x="368"/>
        <item x="252"/>
        <item x="291"/>
        <item x="376"/>
        <item x="233"/>
        <item x="232"/>
        <item x="150"/>
        <item x="183"/>
        <item x="337"/>
        <item x="284"/>
        <item x="396"/>
        <item x="247"/>
        <item x="411"/>
        <item x="266"/>
        <item x="389"/>
        <item x="222"/>
        <item x="406"/>
        <item x="243"/>
        <item x="136"/>
        <item x="225"/>
        <item x="242"/>
        <item x="279"/>
        <item x="424"/>
        <item x="361"/>
        <item x="212"/>
        <item x="202"/>
        <item x="99"/>
        <item x="139"/>
        <item x="221"/>
        <item x="333"/>
        <item x="210"/>
        <item x="429"/>
        <item x="275"/>
        <item x="250"/>
        <item x="153"/>
        <item x="360"/>
        <item x="276"/>
        <item x="107"/>
        <item x="392"/>
        <item x="306"/>
        <item x="207"/>
        <item x="184"/>
        <item x="59"/>
        <item x="224"/>
        <item x="137"/>
        <item x="404"/>
        <item x="219"/>
        <item x="204"/>
        <item x="282"/>
        <item x="197"/>
        <item x="206"/>
        <item x="195"/>
        <item x="50"/>
        <item x="105"/>
        <item x="236"/>
        <item x="201"/>
        <item x="237"/>
        <item x="190"/>
        <item x="218"/>
        <item x="199"/>
        <item x="379"/>
        <item x="269"/>
        <item x="248"/>
        <item x="408"/>
        <item x="152"/>
        <item x="398"/>
        <item x="209"/>
        <item x="369"/>
        <item x="186"/>
        <item x="100"/>
        <item x="181"/>
        <item x="330"/>
        <item x="175"/>
        <item x="89"/>
        <item x="211"/>
        <item x="203"/>
        <item x="66"/>
        <item x="182"/>
        <item x="191"/>
        <item x="187"/>
        <item x="179"/>
        <item x="110"/>
        <item x="274"/>
        <item x="192"/>
        <item x="194"/>
        <item x="123"/>
        <item x="428"/>
        <item x="27"/>
        <item x="198"/>
        <item x="77"/>
        <item x="378"/>
        <item x="38"/>
        <item x="384"/>
        <item x="188"/>
        <item x="30"/>
        <item x="217"/>
        <item x="427"/>
        <item x="158"/>
        <item x="116"/>
        <item x="241"/>
        <item x="67"/>
        <item x="189"/>
        <item x="375"/>
        <item x="180"/>
        <item x="157"/>
        <item x="351"/>
        <item x="244"/>
        <item x="235"/>
        <item x="289"/>
        <item x="418"/>
        <item x="130"/>
        <item x="347"/>
        <item x="281"/>
        <item x="68"/>
        <item x="169"/>
        <item x="261"/>
        <item x="401"/>
        <item x="170"/>
        <item x="329"/>
        <item x="155"/>
        <item x="95"/>
        <item x="159"/>
        <item x="119"/>
        <item x="193"/>
        <item x="34"/>
        <item x="166"/>
        <item x="313"/>
        <item x="213"/>
        <item x="58"/>
        <item x="230"/>
        <item x="140"/>
        <item x="138"/>
        <item x="144"/>
        <item x="96"/>
        <item x="336"/>
        <item x="128"/>
        <item x="324"/>
        <item x="162"/>
        <item x="176"/>
        <item x="345"/>
        <item x="75"/>
        <item x="124"/>
        <item x="307"/>
        <item x="228"/>
        <item x="164"/>
        <item x="316"/>
        <item x="173"/>
        <item x="185"/>
        <item x="412"/>
        <item x="117"/>
        <item x="430"/>
        <item x="174"/>
        <item x="122"/>
        <item x="42"/>
        <item x="327"/>
        <item x="380"/>
        <item m="1" x="455"/>
        <item x="154"/>
        <item x="387"/>
        <item x="394"/>
        <item x="349"/>
        <item x="311"/>
        <item x="111"/>
        <item x="78"/>
        <item x="103"/>
        <item x="156"/>
        <item x="113"/>
        <item m="1" x="450"/>
        <item x="104"/>
        <item x="133"/>
        <item x="165"/>
        <item x="161"/>
        <item x="80"/>
        <item x="131"/>
        <item x="149"/>
        <item x="141"/>
        <item x="216"/>
        <item m="1" x="446"/>
        <item x="108"/>
        <item x="129"/>
        <item x="422"/>
        <item x="1"/>
        <item x="132"/>
        <item x="223"/>
        <item x="134"/>
        <item x="148"/>
        <item x="52"/>
        <item x="172"/>
        <item x="109"/>
        <item x="19"/>
        <item x="88"/>
        <item x="83"/>
        <item x="118"/>
        <item x="101"/>
        <item m="1" x="453"/>
        <item x="106"/>
        <item m="1" x="448"/>
        <item x="93"/>
        <item x="85"/>
        <item x="79"/>
        <item x="146"/>
        <item x="114"/>
        <item x="147"/>
        <item x="86"/>
        <item x="115"/>
        <item x="91"/>
        <item x="84"/>
        <item x="90"/>
        <item x="53"/>
        <item x="171"/>
        <item x="97"/>
        <item x="71"/>
        <item x="205"/>
        <item x="355"/>
        <item x="98"/>
        <item x="145"/>
        <item x="163"/>
        <item x="12"/>
        <item x="72"/>
        <item x="126"/>
        <item x="43"/>
        <item x="70"/>
        <item m="1" x="438"/>
        <item x="17"/>
        <item x="73"/>
        <item x="82"/>
        <item x="76"/>
        <item x="92"/>
        <item m="1" x="439"/>
        <item x="33"/>
        <item m="1" x="441"/>
        <item x="11"/>
        <item x="142"/>
        <item x="60"/>
        <item m="1" x="449"/>
        <item m="1" x="456"/>
        <item m="1" x="457"/>
        <item x="15"/>
        <item x="46"/>
        <item x="55"/>
        <item x="48"/>
        <item x="36"/>
        <item x="63"/>
        <item x="62"/>
        <item x="51"/>
        <item x="112"/>
        <item x="81"/>
        <item x="45"/>
        <item m="1" x="443"/>
        <item x="56"/>
        <item x="69"/>
        <item m="1" x="437"/>
        <item x="57"/>
        <item m="1" x="435"/>
        <item x="64"/>
        <item m="1" x="434"/>
        <item m="1" x="442"/>
        <item x="41"/>
        <item x="54"/>
        <item x="31"/>
        <item x="39"/>
        <item m="1" x="440"/>
        <item x="44"/>
        <item x="23"/>
        <item x="26"/>
        <item x="37"/>
        <item x="29"/>
        <item x="87"/>
        <item x="25"/>
        <item x="35"/>
        <item x="318"/>
        <item x="121"/>
        <item m="1" x="451"/>
        <item x="21"/>
        <item x="65"/>
        <item m="1" x="452"/>
        <item x="47"/>
        <item x="94"/>
        <item x="28"/>
        <item m="1" x="454"/>
        <item x="3"/>
        <item x="7"/>
        <item x="16"/>
        <item x="8"/>
        <item x="4"/>
        <item x="2"/>
        <item x="9"/>
        <item x="5"/>
        <item x="14"/>
        <item x="0"/>
        <item x="10"/>
        <item x="125"/>
        <item x="6"/>
        <item m="1" x="432"/>
        <item m="1" x="445"/>
        <item x="61"/>
        <item x="13"/>
        <item x="24"/>
        <item m="1" x="444"/>
        <item m="1" x="433"/>
        <item m="1" x="436"/>
        <item m="1" x="447"/>
        <item x="18"/>
        <item x="20"/>
        <item x="22"/>
        <item x="32"/>
        <item x="40"/>
        <item x="49"/>
        <item x="74"/>
        <item x="102"/>
        <item t="default"/>
      </items>
    </pivotField>
    <pivotField showAll="0"/>
    <pivotField showAll="0"/>
    <pivotField showAll="0"/>
    <pivotField showAll="0"/>
    <pivotField showAll="0"/>
    <pivotField showAll="0"/>
    <pivotField numFmtId="14" showAll="0"/>
    <pivotField showAll="0"/>
    <pivotField showAll="0"/>
    <pivotField showAll="0"/>
    <pivotField showAll="0"/>
    <pivotField showAll="0"/>
    <pivotField numFmtId="2" showAll="0"/>
    <pivotField showAll="0"/>
    <pivotField showAll="0"/>
    <pivotField numFmtId="164" showAll="0"/>
    <pivotField axis="axisRow" showAll="0">
      <items count="7">
        <item x="1"/>
        <item m="1" x="5"/>
        <item m="1" x="3"/>
        <item x="2"/>
        <item x="0"/>
        <item m="1" x="4"/>
        <item t="default"/>
      </items>
    </pivotField>
    <pivotField numFmtId="1" showAll="0"/>
    <pivotField showAll="0"/>
    <pivotField numFmtId="1" showAll="0"/>
    <pivotField numFmtId="1" showAll="0"/>
    <pivotField showAll="0"/>
    <pivotField numFmtId="1" showAll="0"/>
    <pivotField numFmtId="1" showAll="0"/>
    <pivotField numFmtId="1" showAll="0"/>
    <pivotField showAll="0"/>
    <pivotField showAll="0"/>
    <pivotField showAll="0"/>
    <pivotField numFmtId="1" showAll="0"/>
    <pivotField numFmtId="2" showAll="0"/>
    <pivotField showAll="0"/>
    <pivotField showAll="0"/>
    <pivotField numFmtId="2" showAll="0"/>
    <pivotField axis="axisCol" showAll="0">
      <items count="10">
        <item m="1" x="6"/>
        <item m="1" x="8"/>
        <item m="1" x="7"/>
        <item m="1" x="5"/>
        <item x="4"/>
        <item x="1"/>
        <item x="3"/>
        <item x="0"/>
        <item x="2"/>
        <item t="default"/>
      </items>
    </pivotField>
    <pivotField showAll="0"/>
    <pivotField showAll="0"/>
    <pivotField showAll="0"/>
    <pivotField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x="2"/>
        <item x="3"/>
        <item x="4"/>
      </items>
    </pivotField>
  </pivotFields>
  <rowFields count="1">
    <field x="20"/>
  </rowFields>
  <rowItems count="4">
    <i>
      <x/>
    </i>
    <i>
      <x v="3"/>
    </i>
    <i>
      <x v="4"/>
    </i>
    <i t="grand">
      <x/>
    </i>
  </rowItems>
  <colFields count="1">
    <field x="37"/>
  </colFields>
  <colItems count="6">
    <i>
      <x v="4"/>
    </i>
    <i>
      <x v="5"/>
    </i>
    <i>
      <x v="6"/>
    </i>
    <i>
      <x v="7"/>
    </i>
    <i>
      <x v="8"/>
    </i>
    <i t="grand">
      <x/>
    </i>
  </colItems>
  <dataFields count="1">
    <dataField name="Count of User_ID" fld="0" subtotal="count" baseField="37" baseItem="5"/>
  </dataFields>
  <formats count="10">
    <format dxfId="917">
      <pivotArea type="all" dataOnly="0" outline="0" fieldPosition="0"/>
    </format>
    <format dxfId="918">
      <pivotArea outline="0" collapsedLevelsAreSubtotals="1" fieldPosition="0"/>
    </format>
    <format dxfId="919">
      <pivotArea type="origin" dataOnly="0" labelOnly="1" outline="0" fieldPosition="0"/>
    </format>
    <format dxfId="920">
      <pivotArea field="37" type="button" dataOnly="0" labelOnly="1" outline="0" axis="axisCol" fieldPosition="0"/>
    </format>
    <format dxfId="921">
      <pivotArea type="topRight" dataOnly="0" labelOnly="1" outline="0" fieldPosition="0"/>
    </format>
    <format dxfId="922">
      <pivotArea field="20" type="button" dataOnly="0" labelOnly="1" outline="0" axis="axisRow" fieldPosition="0"/>
    </format>
    <format dxfId="923">
      <pivotArea dataOnly="0" labelOnly="1" fieldPosition="0">
        <references count="1">
          <reference field="20" count="0"/>
        </references>
      </pivotArea>
    </format>
    <format dxfId="924">
      <pivotArea dataOnly="0" labelOnly="1" grandRow="1" outline="0" fieldPosition="0"/>
    </format>
    <format dxfId="925">
      <pivotArea dataOnly="0" labelOnly="1" fieldPosition="0">
        <references count="1">
          <reference field="37" count="0"/>
        </references>
      </pivotArea>
    </format>
    <format dxfId="926">
      <pivotArea dataOnly="0" labelOnly="1" grandCol="1" outline="0" fieldPosition="0"/>
    </format>
  </formats>
  <chartFormats count="20">
    <chartFormat chart="2" format="6" series="1">
      <pivotArea type="data" outline="0" fieldPosition="0">
        <references count="2">
          <reference field="4294967294" count="1" selected="0">
            <x v="0"/>
          </reference>
          <reference field="20" count="1" selected="0">
            <x v="0"/>
          </reference>
        </references>
      </pivotArea>
    </chartFormat>
    <chartFormat chart="2" format="7" series="1">
      <pivotArea type="data" outline="0" fieldPosition="0">
        <references count="2">
          <reference field="4294967294" count="1" selected="0">
            <x v="0"/>
          </reference>
          <reference field="20" count="1" selected="0">
            <x v="3"/>
          </reference>
        </references>
      </pivotArea>
    </chartFormat>
    <chartFormat chart="2" format="8" series="1">
      <pivotArea type="data" outline="0" fieldPosition="0">
        <references count="2">
          <reference field="4294967294" count="1" selected="0">
            <x v="0"/>
          </reference>
          <reference field="20" count="1" selected="0">
            <x v="4"/>
          </reference>
        </references>
      </pivotArea>
    </chartFormat>
    <chartFormat chart="2" format="9" series="1">
      <pivotArea type="data" outline="0" fieldPosition="0">
        <references count="3">
          <reference field="4294967294" count="1" selected="0">
            <x v="0"/>
          </reference>
          <reference field="20" count="1" selected="0">
            <x v="0"/>
          </reference>
          <reference field="37" count="1" selected="0">
            <x v="5"/>
          </reference>
        </references>
      </pivotArea>
    </chartFormat>
    <chartFormat chart="2" format="10" series="1">
      <pivotArea type="data" outline="0" fieldPosition="0">
        <references count="3">
          <reference field="4294967294" count="1" selected="0">
            <x v="0"/>
          </reference>
          <reference field="20" count="1" selected="0">
            <x v="3"/>
          </reference>
          <reference field="37" count="1" selected="0">
            <x v="5"/>
          </reference>
        </references>
      </pivotArea>
    </chartFormat>
    <chartFormat chart="2" format="11" series="1">
      <pivotArea type="data" outline="0" fieldPosition="0">
        <references count="3">
          <reference field="4294967294" count="1" selected="0">
            <x v="0"/>
          </reference>
          <reference field="20" count="1" selected="0">
            <x v="4"/>
          </reference>
          <reference field="37" count="1" selected="0">
            <x v="5"/>
          </reference>
        </references>
      </pivotArea>
    </chartFormat>
    <chartFormat chart="2" format="12" series="1">
      <pivotArea type="data" outline="0" fieldPosition="0">
        <references count="3">
          <reference field="4294967294" count="1" selected="0">
            <x v="0"/>
          </reference>
          <reference field="20" count="1" selected="0">
            <x v="0"/>
          </reference>
          <reference field="37" count="1" selected="0">
            <x v="6"/>
          </reference>
        </references>
      </pivotArea>
    </chartFormat>
    <chartFormat chart="2" format="13" series="1">
      <pivotArea type="data" outline="0" fieldPosition="0">
        <references count="3">
          <reference field="4294967294" count="1" selected="0">
            <x v="0"/>
          </reference>
          <reference field="20" count="1" selected="0">
            <x v="3"/>
          </reference>
          <reference field="37" count="1" selected="0">
            <x v="6"/>
          </reference>
        </references>
      </pivotArea>
    </chartFormat>
    <chartFormat chart="2" format="14" series="1">
      <pivotArea type="data" outline="0" fieldPosition="0">
        <references count="3">
          <reference field="4294967294" count="1" selected="0">
            <x v="0"/>
          </reference>
          <reference field="20" count="1" selected="0">
            <x v="4"/>
          </reference>
          <reference field="37" count="1" selected="0">
            <x v="6"/>
          </reference>
        </references>
      </pivotArea>
    </chartFormat>
    <chartFormat chart="2" format="15" series="1">
      <pivotArea type="data" outline="0" fieldPosition="0">
        <references count="3">
          <reference field="4294967294" count="1" selected="0">
            <x v="0"/>
          </reference>
          <reference field="20" count="1" selected="0">
            <x v="0"/>
          </reference>
          <reference field="37" count="1" selected="0">
            <x v="7"/>
          </reference>
        </references>
      </pivotArea>
    </chartFormat>
    <chartFormat chart="2" format="16" series="1">
      <pivotArea type="data" outline="0" fieldPosition="0">
        <references count="3">
          <reference field="4294967294" count="1" selected="0">
            <x v="0"/>
          </reference>
          <reference field="20" count="1" selected="0">
            <x v="3"/>
          </reference>
          <reference field="37" count="1" selected="0">
            <x v="7"/>
          </reference>
        </references>
      </pivotArea>
    </chartFormat>
    <chartFormat chart="2" format="17" series="1">
      <pivotArea type="data" outline="0" fieldPosition="0">
        <references count="3">
          <reference field="4294967294" count="1" selected="0">
            <x v="0"/>
          </reference>
          <reference field="20" count="1" selected="0">
            <x v="4"/>
          </reference>
          <reference field="37" count="1" selected="0">
            <x v="7"/>
          </reference>
        </references>
      </pivotArea>
    </chartFormat>
    <chartFormat chart="2" format="18" series="1">
      <pivotArea type="data" outline="0" fieldPosition="0">
        <references count="3">
          <reference field="4294967294" count="1" selected="0">
            <x v="0"/>
          </reference>
          <reference field="20" count="1" selected="0">
            <x v="0"/>
          </reference>
          <reference field="37" count="1" selected="0">
            <x v="8"/>
          </reference>
        </references>
      </pivotArea>
    </chartFormat>
    <chartFormat chart="2" format="19" series="1">
      <pivotArea type="data" outline="0" fieldPosition="0">
        <references count="3">
          <reference field="4294967294" count="1" selected="0">
            <x v="0"/>
          </reference>
          <reference field="20" count="1" selected="0">
            <x v="3"/>
          </reference>
          <reference field="37" count="1" selected="0">
            <x v="8"/>
          </reference>
        </references>
      </pivotArea>
    </chartFormat>
    <chartFormat chart="2" format="20" series="1">
      <pivotArea type="data" outline="0" fieldPosition="0">
        <references count="3">
          <reference field="4294967294" count="1" selected="0">
            <x v="0"/>
          </reference>
          <reference field="20" count="1" selected="0">
            <x v="4"/>
          </reference>
          <reference field="37" count="1" selected="0">
            <x v="8"/>
          </reference>
        </references>
      </pivotArea>
    </chartFormat>
    <chartFormat chart="2" format="21" series="1">
      <pivotArea type="data" outline="0" fieldPosition="0">
        <references count="2">
          <reference field="4294967294" count="1" selected="0">
            <x v="0"/>
          </reference>
          <reference field="37" count="1" selected="0">
            <x v="4"/>
          </reference>
        </references>
      </pivotArea>
    </chartFormat>
    <chartFormat chart="2" format="22" series="1">
      <pivotArea type="data" outline="0" fieldPosition="0">
        <references count="2">
          <reference field="4294967294" count="1" selected="0">
            <x v="0"/>
          </reference>
          <reference field="37" count="1" selected="0">
            <x v="5"/>
          </reference>
        </references>
      </pivotArea>
    </chartFormat>
    <chartFormat chart="2" format="23" series="1">
      <pivotArea type="data" outline="0" fieldPosition="0">
        <references count="2">
          <reference field="4294967294" count="1" selected="0">
            <x v="0"/>
          </reference>
          <reference field="37" count="1" selected="0">
            <x v="6"/>
          </reference>
        </references>
      </pivotArea>
    </chartFormat>
    <chartFormat chart="2" format="24" series="1">
      <pivotArea type="data" outline="0" fieldPosition="0">
        <references count="2">
          <reference field="4294967294" count="1" selected="0">
            <x v="0"/>
          </reference>
          <reference field="37" count="1" selected="0">
            <x v="7"/>
          </reference>
        </references>
      </pivotArea>
    </chartFormat>
    <chartFormat chart="2" format="25" series="1">
      <pivotArea type="data" outline="0" fieldPosition="0">
        <references count="2">
          <reference field="4294967294" count="1" selected="0">
            <x v="0"/>
          </reference>
          <reference field="37"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A455510-9FC1-424D-AD82-C56D1C210017}" name="Downloads &amp; Devices"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1" rowHeaderCaption="Downloads" colHeaderCaption="Devices">
  <location ref="A97:G100" firstHeaderRow="1" firstDataRow="2" firstDataCol="1"/>
  <pivotFields count="44">
    <pivotField dataField="1" showAll="0"/>
    <pivotField showAll="0"/>
    <pivotField showAll="0"/>
    <pivotField numFmtId="14" showAll="0">
      <items count="459">
        <item x="220"/>
        <item x="342"/>
        <item x="353"/>
        <item x="421"/>
        <item x="285"/>
        <item x="280"/>
        <item x="366"/>
        <item x="373"/>
        <item x="296"/>
        <item x="332"/>
        <item x="415"/>
        <item x="413"/>
        <item x="358"/>
        <item x="374"/>
        <item x="229"/>
        <item x="322"/>
        <item x="234"/>
        <item x="308"/>
        <item x="372"/>
        <item x="391"/>
        <item x="335"/>
        <item x="339"/>
        <item x="319"/>
        <item x="414"/>
        <item x="381"/>
        <item x="390"/>
        <item x="264"/>
        <item x="417"/>
        <item x="399"/>
        <item x="382"/>
        <item x="350"/>
        <item x="317"/>
        <item x="354"/>
        <item x="359"/>
        <item x="226"/>
        <item x="400"/>
        <item x="215"/>
        <item x="348"/>
        <item x="227"/>
        <item x="405"/>
        <item x="246"/>
        <item x="300"/>
        <item x="367"/>
        <item x="239"/>
        <item x="196"/>
        <item x="338"/>
        <item x="370"/>
        <item x="377"/>
        <item x="304"/>
        <item x="231"/>
        <item x="294"/>
        <item x="314"/>
        <item x="286"/>
        <item x="364"/>
        <item x="328"/>
        <item x="297"/>
        <item x="362"/>
        <item x="214"/>
        <item x="410"/>
        <item x="238"/>
        <item x="344"/>
        <item x="310"/>
        <item x="365"/>
        <item x="341"/>
        <item x="402"/>
        <item x="278"/>
        <item x="288"/>
        <item x="395"/>
        <item x="292"/>
        <item x="151"/>
        <item x="315"/>
        <item x="323"/>
        <item x="283"/>
        <item x="265"/>
        <item x="320"/>
        <item x="295"/>
        <item x="326"/>
        <item x="416"/>
        <item x="352"/>
        <item x="397"/>
        <item x="340"/>
        <item x="423"/>
        <item x="287"/>
        <item x="240"/>
        <item x="298"/>
        <item x="403"/>
        <item x="303"/>
        <item x="260"/>
        <item x="249"/>
        <item x="245"/>
        <item x="425"/>
        <item x="270"/>
        <item x="167"/>
        <item x="262"/>
        <item x="305"/>
        <item x="143"/>
        <item x="301"/>
        <item x="271"/>
        <item x="393"/>
        <item x="277"/>
        <item x="302"/>
        <item x="259"/>
        <item x="272"/>
        <item x="293"/>
        <item x="312"/>
        <item x="388"/>
        <item x="127"/>
        <item x="255"/>
        <item x="254"/>
        <item x="383"/>
        <item x="356"/>
        <item x="371"/>
        <item x="253"/>
        <item x="299"/>
        <item x="385"/>
        <item x="177"/>
        <item x="420"/>
        <item x="343"/>
        <item x="357"/>
        <item x="200"/>
        <item x="309"/>
        <item x="267"/>
        <item x="290"/>
        <item x="168"/>
        <item x="257"/>
        <item x="263"/>
        <item x="178"/>
        <item x="321"/>
        <item x="325"/>
        <item x="208"/>
        <item x="409"/>
        <item x="160"/>
        <item x="135"/>
        <item x="386"/>
        <item x="251"/>
        <item x="419"/>
        <item x="273"/>
        <item x="346"/>
        <item x="120"/>
        <item x="334"/>
        <item x="363"/>
        <item x="426"/>
        <item x="407"/>
        <item x="268"/>
        <item x="258"/>
        <item x="431"/>
        <item x="331"/>
        <item x="256"/>
        <item x="368"/>
        <item x="252"/>
        <item x="291"/>
        <item x="376"/>
        <item x="233"/>
        <item x="232"/>
        <item x="150"/>
        <item x="183"/>
        <item x="337"/>
        <item x="284"/>
        <item x="396"/>
        <item x="247"/>
        <item x="411"/>
        <item x="266"/>
        <item x="389"/>
        <item x="222"/>
        <item x="406"/>
        <item x="243"/>
        <item x="136"/>
        <item x="225"/>
        <item x="242"/>
        <item x="279"/>
        <item x="424"/>
        <item x="361"/>
        <item x="212"/>
        <item x="202"/>
        <item x="99"/>
        <item x="139"/>
        <item x="221"/>
        <item x="333"/>
        <item x="210"/>
        <item x="429"/>
        <item x="275"/>
        <item x="250"/>
        <item x="153"/>
        <item x="360"/>
        <item x="276"/>
        <item x="107"/>
        <item x="392"/>
        <item x="306"/>
        <item x="207"/>
        <item x="184"/>
        <item x="59"/>
        <item x="224"/>
        <item x="137"/>
        <item x="404"/>
        <item x="219"/>
        <item x="204"/>
        <item x="282"/>
        <item x="197"/>
        <item x="206"/>
        <item x="195"/>
        <item x="50"/>
        <item x="105"/>
        <item x="236"/>
        <item x="201"/>
        <item x="237"/>
        <item x="190"/>
        <item x="218"/>
        <item x="199"/>
        <item x="379"/>
        <item x="269"/>
        <item x="248"/>
        <item x="408"/>
        <item x="152"/>
        <item x="398"/>
        <item x="209"/>
        <item x="369"/>
        <item x="186"/>
        <item x="100"/>
        <item x="181"/>
        <item x="330"/>
        <item x="175"/>
        <item x="89"/>
        <item x="211"/>
        <item x="203"/>
        <item x="66"/>
        <item x="182"/>
        <item x="191"/>
        <item x="187"/>
        <item x="179"/>
        <item x="110"/>
        <item x="274"/>
        <item x="192"/>
        <item x="194"/>
        <item x="123"/>
        <item x="428"/>
        <item x="27"/>
        <item x="198"/>
        <item x="77"/>
        <item x="378"/>
        <item x="38"/>
        <item x="384"/>
        <item x="188"/>
        <item x="30"/>
        <item x="217"/>
        <item x="427"/>
        <item x="158"/>
        <item x="116"/>
        <item x="241"/>
        <item x="67"/>
        <item x="189"/>
        <item x="375"/>
        <item x="180"/>
        <item x="157"/>
        <item x="351"/>
        <item x="244"/>
        <item x="235"/>
        <item x="289"/>
        <item x="418"/>
        <item x="130"/>
        <item x="347"/>
        <item x="281"/>
        <item x="68"/>
        <item x="169"/>
        <item x="261"/>
        <item x="401"/>
        <item x="170"/>
        <item x="329"/>
        <item x="155"/>
        <item x="95"/>
        <item x="159"/>
        <item x="119"/>
        <item x="193"/>
        <item x="34"/>
        <item x="166"/>
        <item x="313"/>
        <item x="213"/>
        <item x="58"/>
        <item x="230"/>
        <item x="140"/>
        <item x="138"/>
        <item x="144"/>
        <item x="96"/>
        <item x="336"/>
        <item x="128"/>
        <item x="324"/>
        <item x="162"/>
        <item x="176"/>
        <item x="345"/>
        <item x="75"/>
        <item x="124"/>
        <item x="307"/>
        <item x="228"/>
        <item x="164"/>
        <item x="316"/>
        <item x="173"/>
        <item x="185"/>
        <item x="412"/>
        <item x="117"/>
        <item x="430"/>
        <item x="174"/>
        <item x="122"/>
        <item x="42"/>
        <item x="327"/>
        <item x="380"/>
        <item m="1" x="455"/>
        <item x="154"/>
        <item x="387"/>
        <item x="394"/>
        <item x="349"/>
        <item x="311"/>
        <item x="111"/>
        <item x="78"/>
        <item x="103"/>
        <item x="156"/>
        <item x="113"/>
        <item m="1" x="450"/>
        <item x="104"/>
        <item x="133"/>
        <item x="165"/>
        <item x="161"/>
        <item x="80"/>
        <item x="131"/>
        <item x="149"/>
        <item x="141"/>
        <item x="216"/>
        <item m="1" x="446"/>
        <item x="108"/>
        <item x="129"/>
        <item x="422"/>
        <item x="1"/>
        <item x="132"/>
        <item x="223"/>
        <item x="134"/>
        <item x="148"/>
        <item x="52"/>
        <item x="172"/>
        <item x="109"/>
        <item x="19"/>
        <item x="88"/>
        <item x="83"/>
        <item x="118"/>
        <item x="101"/>
        <item m="1" x="453"/>
        <item x="106"/>
        <item m="1" x="448"/>
        <item x="93"/>
        <item x="85"/>
        <item x="79"/>
        <item x="146"/>
        <item x="114"/>
        <item x="147"/>
        <item x="86"/>
        <item x="115"/>
        <item x="91"/>
        <item x="84"/>
        <item x="90"/>
        <item x="53"/>
        <item x="171"/>
        <item x="97"/>
        <item x="71"/>
        <item x="205"/>
        <item x="355"/>
        <item x="98"/>
        <item x="145"/>
        <item x="163"/>
        <item x="12"/>
        <item x="72"/>
        <item x="126"/>
        <item x="43"/>
        <item x="70"/>
        <item m="1" x="438"/>
        <item x="17"/>
        <item x="73"/>
        <item x="82"/>
        <item x="76"/>
        <item x="92"/>
        <item m="1" x="439"/>
        <item x="33"/>
        <item m="1" x="441"/>
        <item x="11"/>
        <item x="142"/>
        <item x="60"/>
        <item m="1" x="449"/>
        <item m="1" x="456"/>
        <item m="1" x="457"/>
        <item x="15"/>
        <item x="46"/>
        <item x="55"/>
        <item x="48"/>
        <item x="36"/>
        <item x="63"/>
        <item x="62"/>
        <item x="51"/>
        <item x="112"/>
        <item x="81"/>
        <item x="45"/>
        <item m="1" x="443"/>
        <item x="56"/>
        <item x="69"/>
        <item m="1" x="437"/>
        <item x="57"/>
        <item m="1" x="435"/>
        <item x="64"/>
        <item m="1" x="434"/>
        <item m="1" x="442"/>
        <item x="41"/>
        <item x="54"/>
        <item x="31"/>
        <item x="39"/>
        <item m="1" x="440"/>
        <item x="44"/>
        <item x="23"/>
        <item x="26"/>
        <item x="37"/>
        <item x="29"/>
        <item x="87"/>
        <item x="25"/>
        <item x="35"/>
        <item x="318"/>
        <item x="121"/>
        <item m="1" x="451"/>
        <item x="21"/>
        <item x="65"/>
        <item m="1" x="452"/>
        <item x="47"/>
        <item x="94"/>
        <item x="28"/>
        <item m="1" x="454"/>
        <item x="3"/>
        <item x="7"/>
        <item x="16"/>
        <item x="8"/>
        <item x="4"/>
        <item x="2"/>
        <item x="9"/>
        <item x="5"/>
        <item x="14"/>
        <item x="0"/>
        <item x="10"/>
        <item x="125"/>
        <item x="6"/>
        <item m="1" x="432"/>
        <item m="1" x="445"/>
        <item x="61"/>
        <item x="13"/>
        <item x="24"/>
        <item m="1" x="444"/>
        <item m="1" x="433"/>
        <item m="1" x="436"/>
        <item m="1" x="447"/>
        <item x="18"/>
        <item x="20"/>
        <item x="22"/>
        <item x="32"/>
        <item x="40"/>
        <item x="49"/>
        <item x="74"/>
        <item x="102"/>
        <item t="default"/>
      </items>
    </pivotField>
    <pivotField showAll="0"/>
    <pivotField showAll="0"/>
    <pivotField showAll="0"/>
    <pivotField showAll="0"/>
    <pivotField showAll="0"/>
    <pivotField showAll="0"/>
    <pivotField numFmtId="14" showAll="0"/>
    <pivotField showAll="0"/>
    <pivotField showAll="0"/>
    <pivotField showAll="0"/>
    <pivotField showAll="0"/>
    <pivotField showAll="0"/>
    <pivotField numFmtId="2" showAll="0"/>
    <pivotField showAll="0"/>
    <pivotField showAll="0"/>
    <pivotField numFmtId="164" showAll="0"/>
    <pivotField showAll="0"/>
    <pivotField numFmtId="1" showAll="0"/>
    <pivotField showAll="0"/>
    <pivotField axis="axisCol" numFmtId="1" showAll="0">
      <items count="6">
        <item x="0"/>
        <item x="2"/>
        <item x="1"/>
        <item x="3"/>
        <item x="4"/>
        <item t="default"/>
      </items>
    </pivotField>
    <pivotField numFmtId="1" showAll="0"/>
    <pivotField showAll="0"/>
    <pivotField numFmtId="1" showAll="0"/>
    <pivotField numFmtId="1" showAll="0"/>
    <pivotField numFmtId="1" showAll="0"/>
    <pivotField showAll="0"/>
    <pivotField showAll="0"/>
    <pivotField showAll="0"/>
    <pivotField numFmtId="1" showAll="0"/>
    <pivotField numFmtId="2" showAll="0"/>
    <pivotField axis="axisRow" showAll="0">
      <items count="3">
        <item h="1" x="0"/>
        <item x="1"/>
        <item t="default"/>
      </items>
    </pivotField>
    <pivotField showAll="0"/>
    <pivotField numFmtId="2"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x="2"/>
        <item x="3"/>
        <item x="4"/>
      </items>
    </pivotField>
  </pivotFields>
  <rowFields count="1">
    <field x="34"/>
  </rowFields>
  <rowItems count="2">
    <i>
      <x v="1"/>
    </i>
    <i t="grand">
      <x/>
    </i>
  </rowItems>
  <colFields count="1">
    <field x="23"/>
  </colFields>
  <colItems count="6">
    <i>
      <x/>
    </i>
    <i>
      <x v="1"/>
    </i>
    <i>
      <x v="2"/>
    </i>
    <i>
      <x v="3"/>
    </i>
    <i>
      <x v="4"/>
    </i>
    <i t="grand">
      <x/>
    </i>
  </colItems>
  <dataFields count="1">
    <dataField name="Count of User_ID" fld="0" subtotal="count" baseField="34" baseItem="4"/>
  </dataFields>
  <chartFormats count="7">
    <chartFormat chart="6" format="21" series="1">
      <pivotArea type="data" outline="0" fieldPosition="0">
        <references count="1">
          <reference field="4294967294" count="1" selected="0">
            <x v="0"/>
          </reference>
        </references>
      </pivotArea>
    </chartFormat>
    <chartFormat chart="6" format="27" series="1">
      <pivotArea type="data" outline="0" fieldPosition="0">
        <references count="2">
          <reference field="4294967294" count="1" selected="0">
            <x v="0"/>
          </reference>
          <reference field="34" count="1" selected="0">
            <x v="1"/>
          </reference>
        </references>
      </pivotArea>
    </chartFormat>
    <chartFormat chart="6" format="28" series="1">
      <pivotArea type="data" outline="0" fieldPosition="0">
        <references count="2">
          <reference field="4294967294" count="1" selected="0">
            <x v="0"/>
          </reference>
          <reference field="23" count="1" selected="0">
            <x v="1"/>
          </reference>
        </references>
      </pivotArea>
    </chartFormat>
    <chartFormat chart="6" format="29" series="1">
      <pivotArea type="data" outline="0" fieldPosition="0">
        <references count="2">
          <reference field="4294967294" count="1" selected="0">
            <x v="0"/>
          </reference>
          <reference field="23" count="1" selected="0">
            <x v="2"/>
          </reference>
        </references>
      </pivotArea>
    </chartFormat>
    <chartFormat chart="6" format="30" series="1">
      <pivotArea type="data" outline="0" fieldPosition="0">
        <references count="2">
          <reference field="4294967294" count="1" selected="0">
            <x v="0"/>
          </reference>
          <reference field="23" count="1" selected="0">
            <x v="3"/>
          </reference>
        </references>
      </pivotArea>
    </chartFormat>
    <chartFormat chart="6" format="31" series="1">
      <pivotArea type="data" outline="0" fieldPosition="0">
        <references count="2">
          <reference field="4294967294" count="1" selected="0">
            <x v="0"/>
          </reference>
          <reference field="23" count="1" selected="0">
            <x v="4"/>
          </reference>
        </references>
      </pivotArea>
    </chartFormat>
    <chartFormat chart="6" format="32" series="1">
      <pivotArea type="data" outline="0" fieldPosition="0">
        <references count="2">
          <reference field="4294967294" count="1" selected="0">
            <x v="0"/>
          </reference>
          <reference field="2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BC935E4-7B1D-4DEA-864C-DDAEEFC1D22D}" name="Membership Status"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tatus">
  <location ref="A78:B80" firstHeaderRow="1" firstDataRow="1" firstDataCol="1"/>
  <pivotFields count="44">
    <pivotField dataField="1" showAll="0"/>
    <pivotField showAll="0"/>
    <pivotField showAll="0"/>
    <pivotField numFmtId="14" showAll="0">
      <items count="459">
        <item x="220"/>
        <item x="342"/>
        <item x="353"/>
        <item x="421"/>
        <item x="285"/>
        <item x="280"/>
        <item x="366"/>
        <item x="373"/>
        <item x="296"/>
        <item x="332"/>
        <item x="415"/>
        <item x="413"/>
        <item x="358"/>
        <item x="374"/>
        <item x="229"/>
        <item x="322"/>
        <item x="234"/>
        <item x="308"/>
        <item x="372"/>
        <item x="391"/>
        <item x="335"/>
        <item x="339"/>
        <item x="319"/>
        <item x="414"/>
        <item x="381"/>
        <item x="390"/>
        <item x="264"/>
        <item x="417"/>
        <item x="399"/>
        <item x="382"/>
        <item x="350"/>
        <item x="317"/>
        <item x="354"/>
        <item x="359"/>
        <item x="226"/>
        <item x="400"/>
        <item x="215"/>
        <item x="348"/>
        <item x="227"/>
        <item x="405"/>
        <item x="246"/>
        <item x="300"/>
        <item x="367"/>
        <item x="239"/>
        <item x="196"/>
        <item x="338"/>
        <item x="370"/>
        <item x="377"/>
        <item x="304"/>
        <item x="231"/>
        <item x="294"/>
        <item x="314"/>
        <item x="286"/>
        <item x="364"/>
        <item x="328"/>
        <item x="297"/>
        <item x="362"/>
        <item x="214"/>
        <item x="410"/>
        <item x="238"/>
        <item x="344"/>
        <item x="310"/>
        <item x="365"/>
        <item x="341"/>
        <item x="402"/>
        <item x="278"/>
        <item x="288"/>
        <item x="395"/>
        <item x="292"/>
        <item x="151"/>
        <item x="315"/>
        <item x="323"/>
        <item x="283"/>
        <item x="265"/>
        <item x="320"/>
        <item x="295"/>
        <item x="326"/>
        <item x="416"/>
        <item x="352"/>
        <item x="397"/>
        <item x="340"/>
        <item x="423"/>
        <item x="287"/>
        <item x="240"/>
        <item x="298"/>
        <item x="403"/>
        <item x="303"/>
        <item x="260"/>
        <item x="249"/>
        <item x="245"/>
        <item x="425"/>
        <item x="270"/>
        <item x="167"/>
        <item x="262"/>
        <item x="305"/>
        <item x="143"/>
        <item x="301"/>
        <item x="271"/>
        <item x="393"/>
        <item x="277"/>
        <item x="302"/>
        <item x="259"/>
        <item x="272"/>
        <item x="293"/>
        <item x="312"/>
        <item x="388"/>
        <item x="127"/>
        <item x="255"/>
        <item x="254"/>
        <item x="383"/>
        <item x="356"/>
        <item x="371"/>
        <item x="253"/>
        <item x="299"/>
        <item x="385"/>
        <item x="177"/>
        <item x="420"/>
        <item x="343"/>
        <item x="357"/>
        <item x="200"/>
        <item x="309"/>
        <item x="267"/>
        <item x="290"/>
        <item x="168"/>
        <item x="257"/>
        <item x="263"/>
        <item x="178"/>
        <item x="321"/>
        <item x="325"/>
        <item x="208"/>
        <item x="409"/>
        <item x="160"/>
        <item x="135"/>
        <item x="386"/>
        <item x="251"/>
        <item x="419"/>
        <item x="273"/>
        <item x="346"/>
        <item x="120"/>
        <item x="334"/>
        <item x="363"/>
        <item x="426"/>
        <item x="407"/>
        <item x="268"/>
        <item x="258"/>
        <item x="431"/>
        <item x="331"/>
        <item x="256"/>
        <item x="368"/>
        <item x="252"/>
        <item x="291"/>
        <item x="376"/>
        <item x="233"/>
        <item x="232"/>
        <item x="150"/>
        <item x="183"/>
        <item x="337"/>
        <item x="284"/>
        <item x="396"/>
        <item x="247"/>
        <item x="411"/>
        <item x="266"/>
        <item x="389"/>
        <item x="222"/>
        <item x="406"/>
        <item x="243"/>
        <item x="136"/>
        <item x="225"/>
        <item x="242"/>
        <item x="279"/>
        <item x="424"/>
        <item x="361"/>
        <item x="212"/>
        <item x="202"/>
        <item x="99"/>
        <item x="139"/>
        <item x="221"/>
        <item x="333"/>
        <item x="210"/>
        <item x="429"/>
        <item x="275"/>
        <item x="250"/>
        <item x="153"/>
        <item x="360"/>
        <item x="276"/>
        <item x="107"/>
        <item x="392"/>
        <item x="306"/>
        <item x="207"/>
        <item x="184"/>
        <item x="59"/>
        <item x="224"/>
        <item x="137"/>
        <item x="404"/>
        <item x="219"/>
        <item x="204"/>
        <item x="282"/>
        <item x="197"/>
        <item x="206"/>
        <item x="195"/>
        <item x="50"/>
        <item x="105"/>
        <item x="236"/>
        <item x="201"/>
        <item x="237"/>
        <item x="190"/>
        <item x="218"/>
        <item x="199"/>
        <item x="379"/>
        <item x="269"/>
        <item x="248"/>
        <item x="408"/>
        <item x="152"/>
        <item x="398"/>
        <item x="209"/>
        <item x="369"/>
        <item x="186"/>
        <item x="100"/>
        <item x="181"/>
        <item x="330"/>
        <item x="175"/>
        <item x="89"/>
        <item x="211"/>
        <item x="203"/>
        <item x="66"/>
        <item x="182"/>
        <item x="191"/>
        <item x="187"/>
        <item x="179"/>
        <item x="110"/>
        <item x="274"/>
        <item x="192"/>
        <item x="194"/>
        <item x="123"/>
        <item x="428"/>
        <item x="27"/>
        <item x="198"/>
        <item x="77"/>
        <item x="378"/>
        <item x="38"/>
        <item x="384"/>
        <item x="188"/>
        <item x="30"/>
        <item x="217"/>
        <item x="427"/>
        <item x="158"/>
        <item x="116"/>
        <item x="241"/>
        <item x="67"/>
        <item x="189"/>
        <item x="375"/>
        <item x="180"/>
        <item x="157"/>
        <item x="351"/>
        <item x="244"/>
        <item x="235"/>
        <item x="289"/>
        <item x="418"/>
        <item x="130"/>
        <item x="347"/>
        <item x="281"/>
        <item x="68"/>
        <item x="169"/>
        <item x="261"/>
        <item x="401"/>
        <item x="170"/>
        <item x="329"/>
        <item x="155"/>
        <item x="95"/>
        <item x="159"/>
        <item x="119"/>
        <item x="193"/>
        <item x="34"/>
        <item x="166"/>
        <item x="313"/>
        <item x="213"/>
        <item x="58"/>
        <item x="230"/>
        <item x="140"/>
        <item x="138"/>
        <item x="144"/>
        <item x="96"/>
        <item x="336"/>
        <item x="128"/>
        <item x="324"/>
        <item x="162"/>
        <item x="176"/>
        <item x="345"/>
        <item x="75"/>
        <item x="124"/>
        <item x="307"/>
        <item x="228"/>
        <item x="164"/>
        <item x="316"/>
        <item x="173"/>
        <item x="185"/>
        <item x="412"/>
        <item x="117"/>
        <item x="430"/>
        <item x="174"/>
        <item x="122"/>
        <item x="42"/>
        <item x="327"/>
        <item x="380"/>
        <item m="1" x="455"/>
        <item x="154"/>
        <item x="387"/>
        <item x="394"/>
        <item x="349"/>
        <item x="311"/>
        <item x="111"/>
        <item x="78"/>
        <item x="103"/>
        <item x="156"/>
        <item x="113"/>
        <item m="1" x="450"/>
        <item x="104"/>
        <item x="133"/>
        <item x="165"/>
        <item x="161"/>
        <item x="80"/>
        <item x="131"/>
        <item x="149"/>
        <item x="141"/>
        <item x="216"/>
        <item m="1" x="446"/>
        <item x="108"/>
        <item x="129"/>
        <item x="422"/>
        <item x="1"/>
        <item x="132"/>
        <item x="223"/>
        <item x="134"/>
        <item x="148"/>
        <item x="52"/>
        <item x="172"/>
        <item x="109"/>
        <item x="19"/>
        <item x="88"/>
        <item x="83"/>
        <item x="118"/>
        <item x="101"/>
        <item m="1" x="453"/>
        <item x="106"/>
        <item m="1" x="448"/>
        <item x="93"/>
        <item x="85"/>
        <item x="79"/>
        <item x="146"/>
        <item x="114"/>
        <item x="147"/>
        <item x="86"/>
        <item x="115"/>
        <item x="91"/>
        <item x="84"/>
        <item x="90"/>
        <item x="53"/>
        <item x="171"/>
        <item x="97"/>
        <item x="71"/>
        <item x="205"/>
        <item x="355"/>
        <item x="98"/>
        <item x="145"/>
        <item x="163"/>
        <item x="12"/>
        <item x="72"/>
        <item x="126"/>
        <item x="43"/>
        <item x="70"/>
        <item m="1" x="438"/>
        <item x="17"/>
        <item x="73"/>
        <item x="82"/>
        <item x="76"/>
        <item x="92"/>
        <item m="1" x="439"/>
        <item x="33"/>
        <item m="1" x="441"/>
        <item x="11"/>
        <item x="142"/>
        <item x="60"/>
        <item m="1" x="449"/>
        <item m="1" x="456"/>
        <item m="1" x="457"/>
        <item x="15"/>
        <item x="46"/>
        <item x="55"/>
        <item x="48"/>
        <item x="36"/>
        <item x="63"/>
        <item x="62"/>
        <item x="51"/>
        <item x="112"/>
        <item x="81"/>
        <item x="45"/>
        <item m="1" x="443"/>
        <item x="56"/>
        <item x="69"/>
        <item m="1" x="437"/>
        <item x="57"/>
        <item m="1" x="435"/>
        <item x="64"/>
        <item m="1" x="434"/>
        <item m="1" x="442"/>
        <item x="41"/>
        <item x="54"/>
        <item x="31"/>
        <item x="39"/>
        <item m="1" x="440"/>
        <item x="44"/>
        <item x="23"/>
        <item x="26"/>
        <item x="37"/>
        <item x="29"/>
        <item x="87"/>
        <item x="25"/>
        <item x="35"/>
        <item x="318"/>
        <item x="121"/>
        <item m="1" x="451"/>
        <item x="21"/>
        <item x="65"/>
        <item m="1" x="452"/>
        <item x="47"/>
        <item x="94"/>
        <item x="28"/>
        <item m="1" x="454"/>
        <item x="3"/>
        <item x="7"/>
        <item x="16"/>
        <item x="8"/>
        <item x="4"/>
        <item x="2"/>
        <item x="9"/>
        <item x="5"/>
        <item x="14"/>
        <item x="0"/>
        <item x="10"/>
        <item x="125"/>
        <item x="6"/>
        <item m="1" x="432"/>
        <item m="1" x="445"/>
        <item x="61"/>
        <item x="13"/>
        <item x="24"/>
        <item m="1" x="444"/>
        <item m="1" x="433"/>
        <item m="1" x="436"/>
        <item m="1" x="447"/>
        <item x="18"/>
        <item x="20"/>
        <item x="22"/>
        <item x="32"/>
        <item x="40"/>
        <item x="49"/>
        <item x="74"/>
        <item x="102"/>
        <item t="default"/>
      </items>
    </pivotField>
    <pivotField showAll="0"/>
    <pivotField showAll="0"/>
    <pivotField showAll="0"/>
    <pivotField showAll="0"/>
    <pivotField showAll="0"/>
    <pivotField showAll="0"/>
    <pivotField numFmtId="14" showAll="0"/>
    <pivotField showAll="0"/>
    <pivotField showAll="0"/>
    <pivotField showAll="0"/>
    <pivotField showAll="0"/>
    <pivotField showAll="0"/>
    <pivotField numFmtId="2" showAll="0"/>
    <pivotField showAll="0"/>
    <pivotField showAll="0"/>
    <pivotField numFmtId="164" showAll="0"/>
    <pivotField showAll="0"/>
    <pivotField numFmtId="1" showAll="0"/>
    <pivotField showAll="0"/>
    <pivotField numFmtId="1" showAll="0"/>
    <pivotField numFmtId="1" showAll="0"/>
    <pivotField showAll="0"/>
    <pivotField numFmtId="1" showAll="0"/>
    <pivotField numFmtId="1" showAll="0"/>
    <pivotField numFmtId="1" showAll="0"/>
    <pivotField showAll="0"/>
    <pivotField showAll="0"/>
    <pivotField showAll="0"/>
    <pivotField numFmtId="1" showAll="0"/>
    <pivotField numFmtId="2" showAll="0"/>
    <pivotField showAll="0"/>
    <pivotField axis="axisRow" showAll="0">
      <items count="2">
        <item x="0"/>
        <item t="default"/>
      </items>
    </pivotField>
    <pivotField numFmtId="2"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35"/>
  </rowFields>
  <rowItems count="2">
    <i>
      <x/>
    </i>
    <i t="grand">
      <x/>
    </i>
  </rowItems>
  <colItems count="1">
    <i/>
  </colItems>
  <dataFields count="1">
    <dataField name="Count of User_ID" fld="0" subtotal="count" baseField="3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83D5C82-8DD7-4A87-A6C1-A206AF1DF3C9}" name="Device Usage Trend"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2" rowHeaderCaption="Years" colHeaderCaption="Devices">
  <location ref="A49:C63" firstHeaderRow="1" firstDataRow="2" firstDataCol="1"/>
  <pivotFields count="44">
    <pivotField showAll="0"/>
    <pivotField showAll="0"/>
    <pivotField showAll="0"/>
    <pivotField axis="axisRow" numFmtId="14" showAll="0">
      <items count="459">
        <item x="220"/>
        <item x="342"/>
        <item x="353"/>
        <item x="421"/>
        <item x="285"/>
        <item x="280"/>
        <item x="366"/>
        <item x="373"/>
        <item x="296"/>
        <item x="332"/>
        <item x="415"/>
        <item x="413"/>
        <item x="358"/>
        <item x="374"/>
        <item x="229"/>
        <item x="322"/>
        <item x="234"/>
        <item x="308"/>
        <item x="372"/>
        <item x="391"/>
        <item x="335"/>
        <item x="339"/>
        <item x="319"/>
        <item x="414"/>
        <item x="381"/>
        <item x="390"/>
        <item x="264"/>
        <item x="417"/>
        <item x="399"/>
        <item x="382"/>
        <item x="350"/>
        <item x="317"/>
        <item x="354"/>
        <item x="359"/>
        <item x="226"/>
        <item x="400"/>
        <item x="215"/>
        <item x="348"/>
        <item x="227"/>
        <item x="405"/>
        <item x="246"/>
        <item x="300"/>
        <item x="367"/>
        <item x="239"/>
        <item x="196"/>
        <item x="338"/>
        <item x="370"/>
        <item x="377"/>
        <item x="304"/>
        <item x="231"/>
        <item x="294"/>
        <item x="314"/>
        <item x="286"/>
        <item x="364"/>
        <item x="328"/>
        <item x="297"/>
        <item x="362"/>
        <item x="214"/>
        <item x="410"/>
        <item x="238"/>
        <item x="344"/>
        <item x="310"/>
        <item x="365"/>
        <item x="341"/>
        <item x="402"/>
        <item x="278"/>
        <item x="288"/>
        <item x="395"/>
        <item x="292"/>
        <item x="151"/>
        <item x="315"/>
        <item x="323"/>
        <item x="283"/>
        <item x="265"/>
        <item x="320"/>
        <item x="295"/>
        <item x="326"/>
        <item x="416"/>
        <item x="352"/>
        <item x="397"/>
        <item x="340"/>
        <item x="423"/>
        <item x="287"/>
        <item x="240"/>
        <item x="298"/>
        <item x="403"/>
        <item x="303"/>
        <item x="260"/>
        <item x="249"/>
        <item x="245"/>
        <item x="425"/>
        <item x="270"/>
        <item x="167"/>
        <item x="262"/>
        <item x="305"/>
        <item x="143"/>
        <item x="301"/>
        <item x="271"/>
        <item x="393"/>
        <item x="277"/>
        <item x="302"/>
        <item x="259"/>
        <item x="272"/>
        <item x="293"/>
        <item x="312"/>
        <item x="388"/>
        <item x="127"/>
        <item x="255"/>
        <item x="254"/>
        <item x="383"/>
        <item x="356"/>
        <item x="371"/>
        <item x="253"/>
        <item x="299"/>
        <item x="385"/>
        <item x="177"/>
        <item x="420"/>
        <item x="343"/>
        <item x="357"/>
        <item x="200"/>
        <item x="309"/>
        <item x="267"/>
        <item x="290"/>
        <item x="168"/>
        <item x="257"/>
        <item x="263"/>
        <item x="178"/>
        <item x="321"/>
        <item x="325"/>
        <item x="208"/>
        <item x="409"/>
        <item x="160"/>
        <item x="135"/>
        <item x="386"/>
        <item x="251"/>
        <item x="419"/>
        <item x="273"/>
        <item x="346"/>
        <item x="120"/>
        <item x="334"/>
        <item x="363"/>
        <item x="426"/>
        <item x="407"/>
        <item x="268"/>
        <item x="258"/>
        <item x="431"/>
        <item x="331"/>
        <item x="256"/>
        <item x="368"/>
        <item x="252"/>
        <item x="291"/>
        <item x="376"/>
        <item x="233"/>
        <item x="232"/>
        <item x="150"/>
        <item x="183"/>
        <item x="337"/>
        <item x="284"/>
        <item x="396"/>
        <item x="247"/>
        <item x="411"/>
        <item x="266"/>
        <item x="389"/>
        <item x="222"/>
        <item x="406"/>
        <item x="243"/>
        <item x="136"/>
        <item x="225"/>
        <item x="242"/>
        <item x="279"/>
        <item x="424"/>
        <item x="361"/>
        <item x="212"/>
        <item x="202"/>
        <item x="99"/>
        <item x="139"/>
        <item x="221"/>
        <item x="333"/>
        <item x="210"/>
        <item x="429"/>
        <item x="275"/>
        <item x="250"/>
        <item x="153"/>
        <item x="360"/>
        <item x="276"/>
        <item x="107"/>
        <item x="392"/>
        <item x="306"/>
        <item x="207"/>
        <item x="184"/>
        <item x="59"/>
        <item x="224"/>
        <item x="137"/>
        <item x="404"/>
        <item x="219"/>
        <item x="204"/>
        <item x="282"/>
        <item x="197"/>
        <item x="206"/>
        <item x="195"/>
        <item x="50"/>
        <item x="105"/>
        <item x="236"/>
        <item x="201"/>
        <item x="237"/>
        <item x="190"/>
        <item x="218"/>
        <item x="199"/>
        <item x="379"/>
        <item x="269"/>
        <item x="248"/>
        <item x="408"/>
        <item x="152"/>
        <item x="398"/>
        <item x="209"/>
        <item x="369"/>
        <item x="186"/>
        <item x="100"/>
        <item x="181"/>
        <item x="330"/>
        <item x="175"/>
        <item x="89"/>
        <item x="211"/>
        <item x="203"/>
        <item x="66"/>
        <item x="182"/>
        <item x="191"/>
        <item x="187"/>
        <item x="179"/>
        <item x="110"/>
        <item x="274"/>
        <item x="192"/>
        <item x="194"/>
        <item x="123"/>
        <item x="428"/>
        <item x="27"/>
        <item x="198"/>
        <item x="77"/>
        <item x="378"/>
        <item x="38"/>
        <item x="384"/>
        <item x="188"/>
        <item x="30"/>
        <item x="217"/>
        <item x="427"/>
        <item x="158"/>
        <item x="116"/>
        <item x="241"/>
        <item x="67"/>
        <item x="189"/>
        <item x="375"/>
        <item x="180"/>
        <item x="157"/>
        <item x="351"/>
        <item x="244"/>
        <item x="235"/>
        <item x="289"/>
        <item x="418"/>
        <item x="130"/>
        <item x="347"/>
        <item x="281"/>
        <item x="68"/>
        <item x="169"/>
        <item x="261"/>
        <item x="401"/>
        <item x="170"/>
        <item x="329"/>
        <item x="155"/>
        <item x="95"/>
        <item x="159"/>
        <item x="119"/>
        <item x="193"/>
        <item x="34"/>
        <item x="166"/>
        <item x="313"/>
        <item x="213"/>
        <item x="58"/>
        <item x="230"/>
        <item x="140"/>
        <item x="138"/>
        <item x="144"/>
        <item x="96"/>
        <item x="336"/>
        <item x="128"/>
        <item x="324"/>
        <item x="162"/>
        <item x="176"/>
        <item x="345"/>
        <item x="75"/>
        <item x="124"/>
        <item x="307"/>
        <item x="228"/>
        <item x="164"/>
        <item x="316"/>
        <item x="173"/>
        <item x="185"/>
        <item x="412"/>
        <item x="117"/>
        <item x="430"/>
        <item x="174"/>
        <item x="122"/>
        <item x="42"/>
        <item x="327"/>
        <item x="380"/>
        <item m="1" x="455"/>
        <item x="154"/>
        <item x="387"/>
        <item x="394"/>
        <item x="349"/>
        <item x="311"/>
        <item x="111"/>
        <item x="78"/>
        <item x="103"/>
        <item x="156"/>
        <item x="113"/>
        <item m="1" x="450"/>
        <item x="104"/>
        <item x="133"/>
        <item x="165"/>
        <item x="161"/>
        <item x="80"/>
        <item x="131"/>
        <item x="149"/>
        <item x="141"/>
        <item x="216"/>
        <item m="1" x="446"/>
        <item x="108"/>
        <item x="129"/>
        <item x="422"/>
        <item x="1"/>
        <item x="132"/>
        <item x="223"/>
        <item x="134"/>
        <item x="148"/>
        <item x="52"/>
        <item x="172"/>
        <item x="109"/>
        <item x="19"/>
        <item x="88"/>
        <item x="83"/>
        <item x="118"/>
        <item x="101"/>
        <item m="1" x="453"/>
        <item x="106"/>
        <item m="1" x="448"/>
        <item x="93"/>
        <item x="85"/>
        <item x="79"/>
        <item x="146"/>
        <item x="114"/>
        <item x="147"/>
        <item x="86"/>
        <item x="115"/>
        <item x="91"/>
        <item x="84"/>
        <item x="90"/>
        <item x="53"/>
        <item x="171"/>
        <item x="97"/>
        <item x="71"/>
        <item x="205"/>
        <item x="355"/>
        <item x="98"/>
        <item x="145"/>
        <item x="163"/>
        <item x="12"/>
        <item x="72"/>
        <item x="126"/>
        <item x="43"/>
        <item x="70"/>
        <item m="1" x="438"/>
        <item x="17"/>
        <item x="73"/>
        <item x="82"/>
        <item x="76"/>
        <item x="92"/>
        <item m="1" x="439"/>
        <item x="33"/>
        <item m="1" x="441"/>
        <item x="11"/>
        <item x="142"/>
        <item x="60"/>
        <item m="1" x="449"/>
        <item m="1" x="456"/>
        <item m="1" x="457"/>
        <item x="15"/>
        <item x="46"/>
        <item x="55"/>
        <item x="48"/>
        <item x="36"/>
        <item x="63"/>
        <item x="62"/>
        <item x="51"/>
        <item x="112"/>
        <item x="81"/>
        <item x="45"/>
        <item m="1" x="443"/>
        <item x="56"/>
        <item x="69"/>
        <item m="1" x="437"/>
        <item x="57"/>
        <item m="1" x="435"/>
        <item x="64"/>
        <item m="1" x="434"/>
        <item m="1" x="442"/>
        <item x="41"/>
        <item x="54"/>
        <item x="31"/>
        <item x="39"/>
        <item m="1" x="440"/>
        <item x="44"/>
        <item x="23"/>
        <item x="26"/>
        <item x="37"/>
        <item x="29"/>
        <item x="87"/>
        <item x="25"/>
        <item x="35"/>
        <item x="318"/>
        <item x="121"/>
        <item m="1" x="451"/>
        <item x="21"/>
        <item x="65"/>
        <item m="1" x="452"/>
        <item x="47"/>
        <item x="94"/>
        <item x="28"/>
        <item m="1" x="454"/>
        <item x="3"/>
        <item x="7"/>
        <item x="16"/>
        <item x="8"/>
        <item x="4"/>
        <item x="2"/>
        <item x="9"/>
        <item x="5"/>
        <item x="14"/>
        <item x="0"/>
        <item x="10"/>
        <item x="125"/>
        <item x="6"/>
        <item m="1" x="432"/>
        <item m="1" x="445"/>
        <item x="61"/>
        <item x="13"/>
        <item x="24"/>
        <item m="1" x="444"/>
        <item m="1" x="433"/>
        <item m="1" x="436"/>
        <item m="1" x="447"/>
        <item x="18"/>
        <item x="20"/>
        <item x="22"/>
        <item x="32"/>
        <item x="40"/>
        <item x="49"/>
        <item x="74"/>
        <item x="102"/>
        <item t="default"/>
      </items>
    </pivotField>
    <pivotField showAll="0"/>
    <pivotField showAll="0"/>
    <pivotField showAll="0"/>
    <pivotField showAll="0"/>
    <pivotField showAll="0"/>
    <pivotField showAll="0"/>
    <pivotField numFmtId="14" showAll="0"/>
    <pivotField showAll="0"/>
    <pivotField showAll="0"/>
    <pivotField showAll="0"/>
    <pivotField showAll="0"/>
    <pivotField showAll="0"/>
    <pivotField numFmtId="2" showAll="0"/>
    <pivotField showAll="0"/>
    <pivotField showAll="0"/>
    <pivotField numFmtId="164" showAll="0"/>
    <pivotField showAll="0"/>
    <pivotField numFmtId="2" showAll="0"/>
    <pivotField showAll="0"/>
    <pivotField dataField="1" numFmtId="1" showAll="0"/>
    <pivotField numFmtId="1" showAll="0"/>
    <pivotField showAll="0"/>
    <pivotField numFmtId="1" showAll="0"/>
    <pivotField numFmtId="1" showAll="0"/>
    <pivotField numFmtId="1" showAll="0"/>
    <pivotField showAll="0"/>
    <pivotField showAll="0"/>
    <pivotField showAll="0"/>
    <pivotField numFmtId="1" showAll="0"/>
    <pivotField numFmtId="2" showAll="0"/>
    <pivotField showAll="0"/>
    <pivotField showAll="0"/>
    <pivotField numFmtId="2" showAll="0"/>
    <pivotField showAll="0"/>
    <pivotField axis="axisCol" showAll="0">
      <items count="6">
        <item x="2"/>
        <item h="1" x="0"/>
        <item h="1" x="4"/>
        <item h="1" x="1"/>
        <item h="1" x="3"/>
        <item t="default"/>
      </items>
    </pivotField>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x="5"/>
        <item t="default"/>
      </items>
    </pivotField>
    <pivotField showAll="0">
      <items count="6">
        <item sd="0" x="0"/>
        <item sd="0" x="1"/>
        <item sd="0" x="2"/>
        <item sd="0" x="3"/>
        <item x="4"/>
        <item t="default"/>
      </items>
    </pivotField>
  </pivotFields>
  <rowFields count="2">
    <field x="41"/>
    <field x="3"/>
  </rowFields>
  <rowItems count="13">
    <i>
      <x v="1"/>
    </i>
    <i>
      <x v="2"/>
    </i>
    <i>
      <x v="3"/>
    </i>
    <i>
      <x v="4"/>
    </i>
    <i>
      <x v="5"/>
    </i>
    <i>
      <x v="6"/>
    </i>
    <i>
      <x v="7"/>
    </i>
    <i>
      <x v="8"/>
    </i>
    <i>
      <x v="9"/>
    </i>
    <i>
      <x v="10"/>
    </i>
    <i>
      <x v="11"/>
    </i>
    <i>
      <x v="12"/>
    </i>
    <i t="grand">
      <x/>
    </i>
  </rowItems>
  <colFields count="1">
    <field x="38"/>
  </colFields>
  <colItems count="2">
    <i>
      <x/>
    </i>
    <i t="grand">
      <x/>
    </i>
  </colItems>
  <dataFields count="1">
    <dataField name="Total Active Devices" fld="23" baseField="0" baseItem="0" numFmtId="1"/>
  </dataFields>
  <formats count="6">
    <format dxfId="954">
      <pivotArea type="all" dataOnly="0" outline="0" fieldPosition="0"/>
    </format>
    <format dxfId="955">
      <pivotArea outline="0" collapsedLevelsAreSubtotals="1" fieldPosition="0"/>
    </format>
    <format dxfId="956">
      <pivotArea field="38" type="button" dataOnly="0" labelOnly="1" outline="0" axis="axisCol" fieldPosition="0"/>
    </format>
    <format dxfId="957">
      <pivotArea dataOnly="0" labelOnly="1" fieldPosition="0">
        <references count="1">
          <reference field="38" count="0"/>
        </references>
      </pivotArea>
    </format>
    <format dxfId="958">
      <pivotArea dataOnly="0" labelOnly="1" grandRow="1" outline="0" fieldPosition="0"/>
    </format>
    <format dxfId="959">
      <pivotArea dataOnly="0" labelOnly="1" outline="0" axis="axisValues" fieldPosition="0"/>
    </format>
  </formats>
  <chartFormats count="6">
    <chartFormat chart="2" format="2" series="1">
      <pivotArea type="data" outline="0" fieldPosition="0">
        <references count="1">
          <reference field="4294967294" count="1" selected="0">
            <x v="0"/>
          </reference>
        </references>
      </pivotArea>
    </chartFormat>
    <chartFormat chart="2" format="15" series="1">
      <pivotArea type="data" outline="0" fieldPosition="0">
        <references count="2">
          <reference field="4294967294" count="1" selected="0">
            <x v="0"/>
          </reference>
          <reference field="38" count="1" selected="0">
            <x v="1"/>
          </reference>
        </references>
      </pivotArea>
    </chartFormat>
    <chartFormat chart="2" format="16" series="1">
      <pivotArea type="data" outline="0" fieldPosition="0">
        <references count="2">
          <reference field="4294967294" count="1" selected="0">
            <x v="0"/>
          </reference>
          <reference field="38" count="1" selected="0">
            <x v="2"/>
          </reference>
        </references>
      </pivotArea>
    </chartFormat>
    <chartFormat chart="2" format="17" series="1">
      <pivotArea type="data" outline="0" fieldPosition="0">
        <references count="2">
          <reference field="4294967294" count="1" selected="0">
            <x v="0"/>
          </reference>
          <reference field="38" count="1" selected="0">
            <x v="3"/>
          </reference>
        </references>
      </pivotArea>
    </chartFormat>
    <chartFormat chart="2" format="18" series="1">
      <pivotArea type="data" outline="0" fieldPosition="0">
        <references count="2">
          <reference field="4294967294" count="1" selected="0">
            <x v="0"/>
          </reference>
          <reference field="38" count="1" selected="0">
            <x v="4"/>
          </reference>
        </references>
      </pivotArea>
    </chartFormat>
    <chartFormat chart="2" format="19" series="1">
      <pivotArea type="data" outline="0" fieldPosition="0">
        <references count="2">
          <reference field="4294967294" count="1" selected="0">
            <x v="0"/>
          </reference>
          <reference field="3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2BECF36-C533-49B1-992C-880E53A005FB}" name="Average Watch Hour"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rowHeaderCaption="Price Tiers">
  <location ref="A21:B22" firstHeaderRow="0" firstDataRow="1" firstDataCol="0"/>
  <pivotFields count="44">
    <pivotField dataField="1" showAll="0"/>
    <pivotField showAll="0"/>
    <pivotField showAll="0"/>
    <pivotField numFmtId="14" showAll="0">
      <items count="459">
        <item x="220"/>
        <item x="342"/>
        <item x="353"/>
        <item x="421"/>
        <item x="285"/>
        <item x="280"/>
        <item x="366"/>
        <item x="373"/>
        <item x="296"/>
        <item x="332"/>
        <item x="415"/>
        <item x="413"/>
        <item x="358"/>
        <item x="374"/>
        <item x="229"/>
        <item x="322"/>
        <item x="234"/>
        <item x="308"/>
        <item x="372"/>
        <item x="391"/>
        <item x="335"/>
        <item x="339"/>
        <item x="319"/>
        <item x="414"/>
        <item x="381"/>
        <item x="390"/>
        <item x="264"/>
        <item x="417"/>
        <item x="399"/>
        <item x="382"/>
        <item x="350"/>
        <item x="317"/>
        <item x="354"/>
        <item x="359"/>
        <item x="226"/>
        <item x="400"/>
        <item x="215"/>
        <item x="348"/>
        <item x="227"/>
        <item x="405"/>
        <item x="246"/>
        <item x="300"/>
        <item x="367"/>
        <item x="239"/>
        <item x="196"/>
        <item x="338"/>
        <item x="370"/>
        <item x="377"/>
        <item x="304"/>
        <item x="231"/>
        <item x="294"/>
        <item x="314"/>
        <item x="286"/>
        <item x="364"/>
        <item x="328"/>
        <item x="297"/>
        <item x="362"/>
        <item x="214"/>
        <item x="410"/>
        <item x="238"/>
        <item x="344"/>
        <item x="310"/>
        <item x="365"/>
        <item x="341"/>
        <item x="402"/>
        <item x="278"/>
        <item x="288"/>
        <item x="395"/>
        <item x="292"/>
        <item x="151"/>
        <item x="315"/>
        <item x="323"/>
        <item x="283"/>
        <item x="265"/>
        <item x="320"/>
        <item x="295"/>
        <item x="326"/>
        <item x="416"/>
        <item x="352"/>
        <item x="397"/>
        <item x="340"/>
        <item x="423"/>
        <item x="287"/>
        <item x="240"/>
        <item x="298"/>
        <item x="403"/>
        <item x="303"/>
        <item x="260"/>
        <item x="249"/>
        <item x="245"/>
        <item x="425"/>
        <item x="270"/>
        <item x="167"/>
        <item x="262"/>
        <item x="305"/>
        <item x="143"/>
        <item x="301"/>
        <item x="271"/>
        <item x="393"/>
        <item x="277"/>
        <item x="302"/>
        <item x="259"/>
        <item x="272"/>
        <item x="293"/>
        <item x="312"/>
        <item x="388"/>
        <item x="127"/>
        <item x="255"/>
        <item x="254"/>
        <item x="383"/>
        <item x="356"/>
        <item x="371"/>
        <item x="253"/>
        <item x="299"/>
        <item x="385"/>
        <item x="177"/>
        <item x="420"/>
        <item x="343"/>
        <item x="357"/>
        <item x="200"/>
        <item x="309"/>
        <item x="267"/>
        <item x="290"/>
        <item x="168"/>
        <item x="257"/>
        <item x="263"/>
        <item x="178"/>
        <item x="321"/>
        <item x="325"/>
        <item x="208"/>
        <item x="409"/>
        <item x="160"/>
        <item x="135"/>
        <item x="386"/>
        <item x="251"/>
        <item x="419"/>
        <item x="273"/>
        <item x="346"/>
        <item x="120"/>
        <item x="334"/>
        <item x="363"/>
        <item x="426"/>
        <item x="407"/>
        <item x="268"/>
        <item x="258"/>
        <item x="431"/>
        <item x="331"/>
        <item x="256"/>
        <item x="368"/>
        <item x="252"/>
        <item x="291"/>
        <item x="376"/>
        <item x="233"/>
        <item x="232"/>
        <item x="150"/>
        <item x="183"/>
        <item x="337"/>
        <item x="284"/>
        <item x="396"/>
        <item x="247"/>
        <item x="411"/>
        <item x="266"/>
        <item x="389"/>
        <item x="222"/>
        <item x="406"/>
        <item x="243"/>
        <item x="136"/>
        <item x="225"/>
        <item x="242"/>
        <item x="279"/>
        <item x="424"/>
        <item x="361"/>
        <item x="212"/>
        <item x="202"/>
        <item x="99"/>
        <item x="139"/>
        <item x="221"/>
        <item x="333"/>
        <item x="210"/>
        <item x="429"/>
        <item x="275"/>
        <item x="250"/>
        <item x="153"/>
        <item x="360"/>
        <item x="276"/>
        <item x="107"/>
        <item x="392"/>
        <item x="306"/>
        <item x="207"/>
        <item x="184"/>
        <item x="59"/>
        <item x="224"/>
        <item x="137"/>
        <item x="404"/>
        <item x="219"/>
        <item x="204"/>
        <item x="282"/>
        <item x="197"/>
        <item x="206"/>
        <item x="195"/>
        <item x="50"/>
        <item x="105"/>
        <item x="236"/>
        <item x="201"/>
        <item x="237"/>
        <item x="190"/>
        <item x="218"/>
        <item x="199"/>
        <item x="379"/>
        <item x="269"/>
        <item x="248"/>
        <item x="408"/>
        <item x="152"/>
        <item x="398"/>
        <item x="209"/>
        <item x="369"/>
        <item x="186"/>
        <item x="100"/>
        <item x="181"/>
        <item x="330"/>
        <item x="175"/>
        <item x="89"/>
        <item x="211"/>
        <item x="203"/>
        <item x="66"/>
        <item x="182"/>
        <item x="191"/>
        <item x="187"/>
        <item x="179"/>
        <item x="110"/>
        <item x="274"/>
        <item x="192"/>
        <item x="194"/>
        <item x="123"/>
        <item x="428"/>
        <item x="27"/>
        <item x="198"/>
        <item x="77"/>
        <item x="378"/>
        <item x="38"/>
        <item x="384"/>
        <item x="188"/>
        <item x="30"/>
        <item x="217"/>
        <item x="427"/>
        <item x="158"/>
        <item x="116"/>
        <item x="241"/>
        <item x="67"/>
        <item x="189"/>
        <item x="375"/>
        <item x="180"/>
        <item x="157"/>
        <item x="351"/>
        <item x="244"/>
        <item x="235"/>
        <item x="289"/>
        <item x="418"/>
        <item x="130"/>
        <item x="347"/>
        <item x="281"/>
        <item x="68"/>
        <item x="169"/>
        <item x="261"/>
        <item x="401"/>
        <item x="170"/>
        <item x="329"/>
        <item x="155"/>
        <item x="95"/>
        <item x="159"/>
        <item x="119"/>
        <item x="193"/>
        <item x="34"/>
        <item x="166"/>
        <item x="313"/>
        <item x="213"/>
        <item x="58"/>
        <item x="230"/>
        <item x="140"/>
        <item x="138"/>
        <item x="144"/>
        <item x="96"/>
        <item x="336"/>
        <item x="128"/>
        <item x="324"/>
        <item x="162"/>
        <item x="176"/>
        <item x="345"/>
        <item x="75"/>
        <item x="124"/>
        <item x="307"/>
        <item x="228"/>
        <item x="164"/>
        <item x="316"/>
        <item x="173"/>
        <item x="185"/>
        <item x="412"/>
        <item x="117"/>
        <item x="430"/>
        <item x="174"/>
        <item x="122"/>
        <item x="42"/>
        <item x="327"/>
        <item x="380"/>
        <item m="1" x="455"/>
        <item x="154"/>
        <item x="387"/>
        <item x="394"/>
        <item x="349"/>
        <item x="311"/>
        <item x="111"/>
        <item x="78"/>
        <item x="103"/>
        <item x="156"/>
        <item x="113"/>
        <item m="1" x="450"/>
        <item x="104"/>
        <item x="133"/>
        <item x="165"/>
        <item x="161"/>
        <item x="80"/>
        <item x="131"/>
        <item x="149"/>
        <item x="141"/>
        <item x="216"/>
        <item m="1" x="446"/>
        <item x="108"/>
        <item x="129"/>
        <item x="422"/>
        <item x="1"/>
        <item x="132"/>
        <item x="223"/>
        <item x="134"/>
        <item x="148"/>
        <item x="52"/>
        <item x="172"/>
        <item x="109"/>
        <item x="19"/>
        <item x="88"/>
        <item x="83"/>
        <item x="118"/>
        <item x="101"/>
        <item m="1" x="453"/>
        <item x="106"/>
        <item m="1" x="448"/>
        <item x="93"/>
        <item x="85"/>
        <item x="79"/>
        <item x="146"/>
        <item x="114"/>
        <item x="147"/>
        <item x="86"/>
        <item x="115"/>
        <item x="91"/>
        <item x="84"/>
        <item x="90"/>
        <item x="53"/>
        <item x="171"/>
        <item x="97"/>
        <item x="71"/>
        <item x="205"/>
        <item x="355"/>
        <item x="98"/>
        <item x="145"/>
        <item x="163"/>
        <item x="12"/>
        <item x="72"/>
        <item x="126"/>
        <item x="43"/>
        <item x="70"/>
        <item m="1" x="438"/>
        <item x="17"/>
        <item x="73"/>
        <item x="82"/>
        <item x="76"/>
        <item x="92"/>
        <item m="1" x="439"/>
        <item x="33"/>
        <item m="1" x="441"/>
        <item x="11"/>
        <item x="142"/>
        <item x="60"/>
        <item m="1" x="449"/>
        <item m="1" x="456"/>
        <item m="1" x="457"/>
        <item x="15"/>
        <item x="46"/>
        <item x="55"/>
        <item x="48"/>
        <item x="36"/>
        <item x="63"/>
        <item x="62"/>
        <item x="51"/>
        <item x="112"/>
        <item x="81"/>
        <item x="45"/>
        <item m="1" x="443"/>
        <item x="56"/>
        <item x="69"/>
        <item m="1" x="437"/>
        <item x="57"/>
        <item m="1" x="435"/>
        <item x="64"/>
        <item m="1" x="434"/>
        <item m="1" x="442"/>
        <item x="41"/>
        <item x="54"/>
        <item x="31"/>
        <item x="39"/>
        <item m="1" x="440"/>
        <item x="44"/>
        <item x="23"/>
        <item x="26"/>
        <item x="37"/>
        <item x="29"/>
        <item x="87"/>
        <item x="25"/>
        <item x="35"/>
        <item x="318"/>
        <item x="121"/>
        <item m="1" x="451"/>
        <item x="21"/>
        <item x="65"/>
        <item m="1" x="452"/>
        <item x="47"/>
        <item x="94"/>
        <item x="28"/>
        <item m="1" x="454"/>
        <item x="3"/>
        <item x="7"/>
        <item x="16"/>
        <item x="8"/>
        <item x="4"/>
        <item x="2"/>
        <item x="9"/>
        <item x="5"/>
        <item x="14"/>
        <item x="0"/>
        <item x="10"/>
        <item x="125"/>
        <item x="6"/>
        <item m="1" x="432"/>
        <item m="1" x="445"/>
        <item x="61"/>
        <item x="13"/>
        <item x="24"/>
        <item m="1" x="444"/>
        <item m="1" x="433"/>
        <item m="1" x="436"/>
        <item m="1" x="447"/>
        <item x="18"/>
        <item x="20"/>
        <item x="22"/>
        <item x="32"/>
        <item x="40"/>
        <item x="49"/>
        <item x="74"/>
        <item x="102"/>
        <item t="default"/>
      </items>
    </pivotField>
    <pivotField showAll="0"/>
    <pivotField showAll="0"/>
    <pivotField showAll="0"/>
    <pivotField showAll="0"/>
    <pivotField showAll="0"/>
    <pivotField showAll="0"/>
    <pivotField numFmtId="14" showAll="0"/>
    <pivotField showAll="0"/>
    <pivotField showAll="0"/>
    <pivotField showAll="0"/>
    <pivotField showAll="0"/>
    <pivotField showAll="0"/>
    <pivotField numFmtId="2" showAll="0"/>
    <pivotField showAll="0"/>
    <pivotField showAll="0"/>
    <pivotField showAll="0"/>
    <pivotField showAll="0">
      <items count="7">
        <item m="1" x="5"/>
        <item m="1" x="3"/>
        <item m="1" x="4"/>
        <item x="2"/>
        <item x="1"/>
        <item x="0"/>
        <item t="default"/>
      </items>
    </pivotField>
    <pivotField dataField="1" showAll="0"/>
    <pivotField showAll="0"/>
    <pivotField showAll="0"/>
    <pivotField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2">
    <i>
      <x/>
    </i>
    <i i="1">
      <x v="1"/>
    </i>
  </colItems>
  <dataFields count="2">
    <dataField name="Count of Users" fld="0" subtotal="count" baseField="17" baseItem="0"/>
    <dataField name="Average of Watch_Hours" fld="21" subtotal="average" baseField="0" baseItem="1" numFmtId="2"/>
  </dataFields>
  <formats count="9">
    <format dxfId="945">
      <pivotArea grandRow="1" outline="0" collapsedLevelsAreSubtotals="1" fieldPosition="0"/>
    </format>
    <format dxfId="946">
      <pivotArea outline="0" collapsedLevelsAreSubtotals="1" fieldPosition="0"/>
    </format>
    <format dxfId="947">
      <pivotArea type="all" dataOnly="0" outline="0" fieldPosition="0"/>
    </format>
    <format dxfId="948">
      <pivotArea outline="0" collapsedLevelsAreSubtotals="1" fieldPosition="0"/>
    </format>
    <format dxfId="949">
      <pivotArea field="20" type="button" dataOnly="0" labelOnly="1" outline="0"/>
    </format>
    <format dxfId="950">
      <pivotArea dataOnly="0" labelOnly="1" grandRow="1" outline="0" fieldPosition="0"/>
    </format>
    <format dxfId="951">
      <pivotArea dataOnly="0" labelOnly="1" outline="0" axis="axisValues" fieldPosition="0"/>
    </format>
    <format dxfId="952">
      <pivotArea outline="0" collapsedLevelsAreSubtotals="1" fieldPosition="0"/>
    </format>
    <format dxfId="953">
      <pivotArea outline="0" collapsedLevelsAreSubtotals="1" fieldPosition="0">
        <references count="1">
          <reference field="4294967294" count="1" selected="0">
            <x v="1"/>
          </reference>
        </references>
      </pivotArea>
    </format>
  </formats>
  <chartFormats count="2">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AF98E4D-DA38-429A-BD2F-12240AD3702A}" name="Recommended Content"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rowHeaderCaption="Price Tiers">
  <location ref="A31:B32" firstHeaderRow="0" firstDataRow="1" firstDataCol="0"/>
  <pivotFields count="44">
    <pivotField showAll="0"/>
    <pivotField showAll="0"/>
    <pivotField showAll="0"/>
    <pivotField numFmtId="14" showAll="0">
      <items count="459">
        <item x="220"/>
        <item x="342"/>
        <item x="353"/>
        <item x="421"/>
        <item x="285"/>
        <item x="280"/>
        <item x="366"/>
        <item x="373"/>
        <item x="296"/>
        <item x="332"/>
        <item x="415"/>
        <item x="413"/>
        <item x="358"/>
        <item x="374"/>
        <item x="229"/>
        <item x="322"/>
        <item x="234"/>
        <item x="308"/>
        <item x="372"/>
        <item x="391"/>
        <item x="335"/>
        <item x="339"/>
        <item x="319"/>
        <item x="414"/>
        <item x="381"/>
        <item x="390"/>
        <item x="264"/>
        <item x="417"/>
        <item x="399"/>
        <item x="382"/>
        <item x="350"/>
        <item x="317"/>
        <item x="354"/>
        <item x="359"/>
        <item x="226"/>
        <item x="400"/>
        <item x="215"/>
        <item x="348"/>
        <item x="227"/>
        <item x="405"/>
        <item x="246"/>
        <item x="300"/>
        <item x="367"/>
        <item x="239"/>
        <item x="196"/>
        <item x="338"/>
        <item x="370"/>
        <item x="377"/>
        <item x="304"/>
        <item x="231"/>
        <item x="294"/>
        <item x="314"/>
        <item x="286"/>
        <item x="364"/>
        <item x="328"/>
        <item x="297"/>
        <item x="362"/>
        <item x="214"/>
        <item x="410"/>
        <item x="238"/>
        <item x="344"/>
        <item x="310"/>
        <item x="365"/>
        <item x="341"/>
        <item x="402"/>
        <item x="278"/>
        <item x="288"/>
        <item x="395"/>
        <item x="292"/>
        <item x="151"/>
        <item x="315"/>
        <item x="323"/>
        <item x="283"/>
        <item x="265"/>
        <item x="320"/>
        <item x="295"/>
        <item x="326"/>
        <item x="416"/>
        <item x="352"/>
        <item x="397"/>
        <item x="340"/>
        <item x="423"/>
        <item x="287"/>
        <item x="240"/>
        <item x="298"/>
        <item x="403"/>
        <item x="303"/>
        <item x="260"/>
        <item x="249"/>
        <item x="245"/>
        <item x="425"/>
        <item x="270"/>
        <item x="167"/>
        <item x="262"/>
        <item x="305"/>
        <item x="143"/>
        <item x="301"/>
        <item x="271"/>
        <item x="393"/>
        <item x="277"/>
        <item x="302"/>
        <item x="259"/>
        <item x="272"/>
        <item x="293"/>
        <item x="312"/>
        <item x="388"/>
        <item x="127"/>
        <item x="255"/>
        <item x="254"/>
        <item x="383"/>
        <item x="356"/>
        <item x="371"/>
        <item x="253"/>
        <item x="299"/>
        <item x="385"/>
        <item x="177"/>
        <item x="420"/>
        <item x="343"/>
        <item x="357"/>
        <item x="200"/>
        <item x="309"/>
        <item x="267"/>
        <item x="290"/>
        <item x="168"/>
        <item x="257"/>
        <item x="263"/>
        <item x="178"/>
        <item x="321"/>
        <item x="325"/>
        <item x="208"/>
        <item x="409"/>
        <item x="160"/>
        <item x="135"/>
        <item x="386"/>
        <item x="251"/>
        <item x="419"/>
        <item x="273"/>
        <item x="346"/>
        <item x="120"/>
        <item x="334"/>
        <item x="363"/>
        <item x="426"/>
        <item x="407"/>
        <item x="268"/>
        <item x="258"/>
        <item x="431"/>
        <item x="331"/>
        <item x="256"/>
        <item x="368"/>
        <item x="252"/>
        <item x="291"/>
        <item x="376"/>
        <item x="233"/>
        <item x="232"/>
        <item x="150"/>
        <item x="183"/>
        <item x="337"/>
        <item x="284"/>
        <item x="396"/>
        <item x="247"/>
        <item x="411"/>
        <item x="266"/>
        <item x="389"/>
        <item x="222"/>
        <item x="406"/>
        <item x="243"/>
        <item x="136"/>
        <item x="225"/>
        <item x="242"/>
        <item x="279"/>
        <item x="424"/>
        <item x="361"/>
        <item x="212"/>
        <item x="202"/>
        <item x="99"/>
        <item x="139"/>
        <item x="221"/>
        <item x="333"/>
        <item x="210"/>
        <item x="429"/>
        <item x="275"/>
        <item x="250"/>
        <item x="153"/>
        <item x="360"/>
        <item x="276"/>
        <item x="107"/>
        <item x="392"/>
        <item x="306"/>
        <item x="207"/>
        <item x="184"/>
        <item x="59"/>
        <item x="224"/>
        <item x="137"/>
        <item x="404"/>
        <item x="219"/>
        <item x="204"/>
        <item x="282"/>
        <item x="197"/>
        <item x="206"/>
        <item x="195"/>
        <item x="50"/>
        <item x="105"/>
        <item x="236"/>
        <item x="201"/>
        <item x="237"/>
        <item x="190"/>
        <item x="218"/>
        <item x="199"/>
        <item x="379"/>
        <item x="269"/>
        <item x="248"/>
        <item x="408"/>
        <item x="152"/>
        <item x="398"/>
        <item x="209"/>
        <item x="369"/>
        <item x="186"/>
        <item x="100"/>
        <item x="181"/>
        <item x="330"/>
        <item x="175"/>
        <item x="89"/>
        <item x="211"/>
        <item x="203"/>
        <item x="66"/>
        <item x="182"/>
        <item x="191"/>
        <item x="187"/>
        <item x="179"/>
        <item x="110"/>
        <item x="274"/>
        <item x="192"/>
        <item x="194"/>
        <item x="123"/>
        <item x="428"/>
        <item x="27"/>
        <item x="198"/>
        <item x="77"/>
        <item x="378"/>
        <item x="38"/>
        <item x="384"/>
        <item x="188"/>
        <item x="30"/>
        <item x="217"/>
        <item x="427"/>
        <item x="158"/>
        <item x="116"/>
        <item x="241"/>
        <item x="67"/>
        <item x="189"/>
        <item x="375"/>
        <item x="180"/>
        <item x="157"/>
        <item x="351"/>
        <item x="244"/>
        <item x="235"/>
        <item x="289"/>
        <item x="418"/>
        <item x="130"/>
        <item x="347"/>
        <item x="281"/>
        <item x="68"/>
        <item x="169"/>
        <item x="261"/>
        <item x="401"/>
        <item x="170"/>
        <item x="329"/>
        <item x="155"/>
        <item x="95"/>
        <item x="159"/>
        <item x="119"/>
        <item x="193"/>
        <item x="34"/>
        <item x="166"/>
        <item x="313"/>
        <item x="213"/>
        <item x="58"/>
        <item x="230"/>
        <item x="140"/>
        <item x="138"/>
        <item x="144"/>
        <item x="96"/>
        <item x="336"/>
        <item x="128"/>
        <item x="324"/>
        <item x="162"/>
        <item x="176"/>
        <item x="345"/>
        <item x="75"/>
        <item x="124"/>
        <item x="307"/>
        <item x="228"/>
        <item x="164"/>
        <item x="316"/>
        <item x="173"/>
        <item x="185"/>
        <item x="412"/>
        <item x="117"/>
        <item x="430"/>
        <item x="174"/>
        <item x="122"/>
        <item x="42"/>
        <item x="327"/>
        <item x="380"/>
        <item m="1" x="455"/>
        <item x="154"/>
        <item x="387"/>
        <item x="394"/>
        <item x="349"/>
        <item x="311"/>
        <item x="111"/>
        <item x="78"/>
        <item x="103"/>
        <item x="156"/>
        <item x="113"/>
        <item m="1" x="450"/>
        <item x="104"/>
        <item x="133"/>
        <item x="165"/>
        <item x="161"/>
        <item x="80"/>
        <item x="131"/>
        <item x="149"/>
        <item x="141"/>
        <item x="216"/>
        <item m="1" x="446"/>
        <item x="108"/>
        <item x="129"/>
        <item x="422"/>
        <item x="1"/>
        <item x="132"/>
        <item x="223"/>
        <item x="134"/>
        <item x="148"/>
        <item x="52"/>
        <item x="172"/>
        <item x="109"/>
        <item x="19"/>
        <item x="88"/>
        <item x="83"/>
        <item x="118"/>
        <item x="101"/>
        <item m="1" x="453"/>
        <item x="106"/>
        <item m="1" x="448"/>
        <item x="93"/>
        <item x="85"/>
        <item x="79"/>
        <item x="146"/>
        <item x="114"/>
        <item x="147"/>
        <item x="86"/>
        <item x="115"/>
        <item x="91"/>
        <item x="84"/>
        <item x="90"/>
        <item x="53"/>
        <item x="171"/>
        <item x="97"/>
        <item x="71"/>
        <item x="205"/>
        <item x="355"/>
        <item x="98"/>
        <item x="145"/>
        <item x="163"/>
        <item x="12"/>
        <item x="72"/>
        <item x="126"/>
        <item x="43"/>
        <item x="70"/>
        <item m="1" x="438"/>
        <item x="17"/>
        <item x="73"/>
        <item x="82"/>
        <item x="76"/>
        <item x="92"/>
        <item m="1" x="439"/>
        <item x="33"/>
        <item m="1" x="441"/>
        <item x="11"/>
        <item x="142"/>
        <item x="60"/>
        <item m="1" x="449"/>
        <item m="1" x="456"/>
        <item m="1" x="457"/>
        <item x="15"/>
        <item x="46"/>
        <item x="55"/>
        <item x="48"/>
        <item x="36"/>
        <item x="63"/>
        <item x="62"/>
        <item x="51"/>
        <item x="112"/>
        <item x="81"/>
        <item x="45"/>
        <item m="1" x="443"/>
        <item x="56"/>
        <item x="69"/>
        <item m="1" x="437"/>
        <item x="57"/>
        <item m="1" x="435"/>
        <item x="64"/>
        <item m="1" x="434"/>
        <item m="1" x="442"/>
        <item x="41"/>
        <item x="54"/>
        <item x="31"/>
        <item x="39"/>
        <item m="1" x="440"/>
        <item x="44"/>
        <item x="23"/>
        <item x="26"/>
        <item x="37"/>
        <item x="29"/>
        <item x="87"/>
        <item x="25"/>
        <item x="35"/>
        <item x="318"/>
        <item x="121"/>
        <item m="1" x="451"/>
        <item x="21"/>
        <item x="65"/>
        <item m="1" x="452"/>
        <item x="47"/>
        <item x="94"/>
        <item x="28"/>
        <item m="1" x="454"/>
        <item x="3"/>
        <item x="7"/>
        <item x="16"/>
        <item x="8"/>
        <item x="4"/>
        <item x="2"/>
        <item x="9"/>
        <item x="5"/>
        <item x="14"/>
        <item x="0"/>
        <item x="10"/>
        <item x="125"/>
        <item x="6"/>
        <item m="1" x="432"/>
        <item m="1" x="445"/>
        <item x="61"/>
        <item x="13"/>
        <item x="24"/>
        <item m="1" x="444"/>
        <item m="1" x="433"/>
        <item m="1" x="436"/>
        <item m="1" x="447"/>
        <item x="18"/>
        <item x="20"/>
        <item x="22"/>
        <item x="32"/>
        <item x="40"/>
        <item x="49"/>
        <item x="74"/>
        <item x="102"/>
        <item t="default"/>
      </items>
    </pivotField>
    <pivotField showAll="0"/>
    <pivotField showAll="0"/>
    <pivotField showAll="0"/>
    <pivotField showAll="0"/>
    <pivotField showAll="0"/>
    <pivotField showAll="0"/>
    <pivotField numFmtId="14" showAll="0"/>
    <pivotField showAll="0"/>
    <pivotField showAll="0"/>
    <pivotField showAll="0"/>
    <pivotField showAll="0"/>
    <pivotField showAll="0"/>
    <pivotField numFmtId="2" showAll="0"/>
    <pivotField showAll="0"/>
    <pivotField showAll="0"/>
    <pivotField showAll="0"/>
    <pivotField showAll="0">
      <items count="7">
        <item m="1" x="5"/>
        <item m="1" x="3"/>
        <item m="1" x="4"/>
        <item x="2"/>
        <item x="1"/>
        <item x="0"/>
        <item t="default"/>
      </items>
    </pivotField>
    <pivotField showAll="0"/>
    <pivotField showAll="0"/>
    <pivotField showAll="0"/>
    <pivotField showAll="0"/>
    <pivotField showAll="0"/>
    <pivotField showAll="0"/>
    <pivotField showAll="0"/>
    <pivotField dataField="1" numFmtId="1"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2">
    <i>
      <x/>
    </i>
    <i i="1">
      <x v="1"/>
    </i>
  </colItems>
  <dataFields count="2">
    <dataField name="Sum of Total_Content_Watched" fld="28" baseField="0" baseItem="1" numFmtId="1"/>
    <dataField name="Sum of Recommended_Content_Count" fld="32" baseField="0" baseItem="1" numFmtId="165"/>
  </dataFields>
  <formats count="12">
    <format dxfId="933">
      <pivotArea grandRow="1" outline="0" collapsedLevelsAreSubtotals="1" fieldPosition="0"/>
    </format>
    <format dxfId="934">
      <pivotArea outline="0" collapsedLevelsAreSubtotals="1" fieldPosition="0"/>
    </format>
    <format dxfId="935">
      <pivotArea type="all" dataOnly="0" outline="0" fieldPosition="0"/>
    </format>
    <format dxfId="936">
      <pivotArea outline="0" collapsedLevelsAreSubtotals="1" fieldPosition="0"/>
    </format>
    <format dxfId="937">
      <pivotArea field="20" type="button" dataOnly="0" labelOnly="1" outline="0"/>
    </format>
    <format dxfId="938">
      <pivotArea dataOnly="0" labelOnly="1" grandRow="1" outline="0" fieldPosition="0"/>
    </format>
    <format dxfId="939">
      <pivotArea dataOnly="0" labelOnly="1" outline="0" axis="axisValues" fieldPosition="0"/>
    </format>
    <format dxfId="940">
      <pivotArea outline="0" collapsedLevelsAreSubtotals="1" fieldPosition="0"/>
    </format>
    <format dxfId="941">
      <pivotArea type="all" dataOnly="0" outline="0" fieldPosition="0"/>
    </format>
    <format dxfId="942">
      <pivotArea outline="0" collapsedLevelsAreSubtotals="1" fieldPosition="0"/>
    </format>
    <format dxfId="943">
      <pivotArea dataOnly="0" labelOnly="1" outline="0" fieldPosition="0">
        <references count="1">
          <reference field="4294967294" count="2">
            <x v="0"/>
            <x v="1"/>
          </reference>
        </references>
      </pivotArea>
    </format>
    <format dxfId="944">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BFBD3F-2C26-4516-8EF2-C26FFFF44440}" name="Languague &amp; Engagement"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4" rowHeaderCaption="Language" colHeaderCaption="Subscription Plans">
  <location ref="A133:D140" firstHeaderRow="0" firstDataRow="1" firstDataCol="1"/>
  <pivotFields count="44">
    <pivotField dataField="1" showAll="0"/>
    <pivotField showAll="0"/>
    <pivotField showAll="0"/>
    <pivotField numFmtId="14" showAll="0">
      <items count="459">
        <item x="220"/>
        <item x="342"/>
        <item x="353"/>
        <item x="421"/>
        <item x="285"/>
        <item x="280"/>
        <item x="366"/>
        <item x="373"/>
        <item x="296"/>
        <item x="332"/>
        <item x="415"/>
        <item x="413"/>
        <item x="358"/>
        <item x="374"/>
        <item x="229"/>
        <item x="322"/>
        <item x="234"/>
        <item x="308"/>
        <item x="372"/>
        <item x="391"/>
        <item x="335"/>
        <item x="339"/>
        <item x="319"/>
        <item x="414"/>
        <item x="381"/>
        <item x="390"/>
        <item x="264"/>
        <item x="417"/>
        <item x="399"/>
        <item x="382"/>
        <item x="350"/>
        <item x="317"/>
        <item x="354"/>
        <item x="359"/>
        <item x="226"/>
        <item x="400"/>
        <item x="215"/>
        <item x="348"/>
        <item x="227"/>
        <item x="405"/>
        <item x="246"/>
        <item x="300"/>
        <item x="367"/>
        <item x="239"/>
        <item x="196"/>
        <item x="338"/>
        <item x="370"/>
        <item x="377"/>
        <item x="304"/>
        <item x="231"/>
        <item x="294"/>
        <item x="314"/>
        <item x="286"/>
        <item x="364"/>
        <item x="328"/>
        <item x="297"/>
        <item x="362"/>
        <item x="214"/>
        <item x="410"/>
        <item x="238"/>
        <item x="344"/>
        <item x="310"/>
        <item x="365"/>
        <item x="341"/>
        <item x="402"/>
        <item x="278"/>
        <item x="288"/>
        <item x="395"/>
        <item x="292"/>
        <item x="151"/>
        <item x="315"/>
        <item x="323"/>
        <item x="283"/>
        <item x="265"/>
        <item x="320"/>
        <item x="295"/>
        <item x="326"/>
        <item x="416"/>
        <item x="352"/>
        <item x="397"/>
        <item x="340"/>
        <item x="423"/>
        <item x="287"/>
        <item x="240"/>
        <item x="298"/>
        <item x="403"/>
        <item x="303"/>
        <item x="260"/>
        <item x="249"/>
        <item x="245"/>
        <item x="425"/>
        <item x="270"/>
        <item x="167"/>
        <item x="262"/>
        <item x="305"/>
        <item x="143"/>
        <item x="301"/>
        <item x="271"/>
        <item x="393"/>
        <item x="277"/>
        <item x="302"/>
        <item x="259"/>
        <item x="272"/>
        <item x="293"/>
        <item x="312"/>
        <item x="388"/>
        <item x="127"/>
        <item x="255"/>
        <item x="254"/>
        <item x="383"/>
        <item x="356"/>
        <item x="371"/>
        <item x="253"/>
        <item x="299"/>
        <item x="385"/>
        <item x="177"/>
        <item x="420"/>
        <item x="343"/>
        <item x="357"/>
        <item x="200"/>
        <item x="309"/>
        <item x="267"/>
        <item x="290"/>
        <item x="168"/>
        <item x="257"/>
        <item x="263"/>
        <item x="178"/>
        <item x="321"/>
        <item x="325"/>
        <item x="208"/>
        <item x="409"/>
        <item x="160"/>
        <item x="135"/>
        <item x="386"/>
        <item x="251"/>
        <item x="419"/>
        <item x="273"/>
        <item x="346"/>
        <item x="120"/>
        <item x="334"/>
        <item x="363"/>
        <item x="426"/>
        <item x="407"/>
        <item x="268"/>
        <item x="258"/>
        <item x="431"/>
        <item x="331"/>
        <item x="256"/>
        <item x="368"/>
        <item x="252"/>
        <item x="291"/>
        <item x="376"/>
        <item x="233"/>
        <item x="232"/>
        <item x="150"/>
        <item x="183"/>
        <item x="337"/>
        <item x="284"/>
        <item x="396"/>
        <item x="247"/>
        <item x="411"/>
        <item x="266"/>
        <item x="389"/>
        <item x="222"/>
        <item x="406"/>
        <item x="243"/>
        <item x="136"/>
        <item x="225"/>
        <item x="242"/>
        <item x="279"/>
        <item x="424"/>
        <item x="361"/>
        <item x="212"/>
        <item x="202"/>
        <item x="99"/>
        <item x="139"/>
        <item x="221"/>
        <item x="333"/>
        <item x="210"/>
        <item x="429"/>
        <item x="275"/>
        <item x="250"/>
        <item x="153"/>
        <item x="360"/>
        <item x="276"/>
        <item x="107"/>
        <item x="392"/>
        <item x="306"/>
        <item x="207"/>
        <item x="184"/>
        <item x="59"/>
        <item x="224"/>
        <item x="137"/>
        <item x="404"/>
        <item x="219"/>
        <item x="204"/>
        <item x="282"/>
        <item x="197"/>
        <item x="206"/>
        <item x="195"/>
        <item x="50"/>
        <item x="105"/>
        <item x="236"/>
        <item x="201"/>
        <item x="237"/>
        <item x="190"/>
        <item x="218"/>
        <item x="199"/>
        <item x="379"/>
        <item x="269"/>
        <item x="248"/>
        <item x="408"/>
        <item x="152"/>
        <item x="398"/>
        <item x="209"/>
        <item x="369"/>
        <item x="186"/>
        <item x="100"/>
        <item x="181"/>
        <item x="330"/>
        <item x="175"/>
        <item x="89"/>
        <item x="211"/>
        <item x="203"/>
        <item x="66"/>
        <item x="182"/>
        <item x="191"/>
        <item x="187"/>
        <item x="179"/>
        <item x="110"/>
        <item x="274"/>
        <item x="192"/>
        <item x="194"/>
        <item x="123"/>
        <item x="428"/>
        <item x="27"/>
        <item x="198"/>
        <item x="77"/>
        <item x="378"/>
        <item x="38"/>
        <item x="384"/>
        <item x="188"/>
        <item x="30"/>
        <item x="217"/>
        <item x="427"/>
        <item x="158"/>
        <item x="116"/>
        <item x="241"/>
        <item x="67"/>
        <item x="189"/>
        <item x="375"/>
        <item x="180"/>
        <item x="157"/>
        <item x="351"/>
        <item x="244"/>
        <item x="235"/>
        <item x="289"/>
        <item x="418"/>
        <item x="130"/>
        <item x="347"/>
        <item x="281"/>
        <item x="68"/>
        <item x="169"/>
        <item x="261"/>
        <item x="401"/>
        <item x="170"/>
        <item x="329"/>
        <item x="155"/>
        <item x="95"/>
        <item x="159"/>
        <item x="119"/>
        <item x="193"/>
        <item x="34"/>
        <item x="166"/>
        <item x="313"/>
        <item x="213"/>
        <item x="58"/>
        <item x="230"/>
        <item x="140"/>
        <item x="138"/>
        <item x="144"/>
        <item x="96"/>
        <item x="336"/>
        <item x="128"/>
        <item x="324"/>
        <item x="162"/>
        <item x="176"/>
        <item x="345"/>
        <item x="75"/>
        <item x="124"/>
        <item x="307"/>
        <item x="228"/>
        <item x="164"/>
        <item x="316"/>
        <item x="173"/>
        <item x="185"/>
        <item x="412"/>
        <item x="117"/>
        <item x="430"/>
        <item x="174"/>
        <item x="122"/>
        <item x="42"/>
        <item x="327"/>
        <item x="380"/>
        <item m="1" x="455"/>
        <item x="154"/>
        <item x="387"/>
        <item x="394"/>
        <item x="349"/>
        <item x="311"/>
        <item x="111"/>
        <item x="78"/>
        <item x="103"/>
        <item x="156"/>
        <item x="113"/>
        <item m="1" x="450"/>
        <item x="104"/>
        <item x="133"/>
        <item x="165"/>
        <item x="161"/>
        <item x="80"/>
        <item x="131"/>
        <item x="149"/>
        <item x="141"/>
        <item x="216"/>
        <item m="1" x="446"/>
        <item x="108"/>
        <item x="129"/>
        <item x="422"/>
        <item x="1"/>
        <item x="132"/>
        <item x="223"/>
        <item x="134"/>
        <item x="148"/>
        <item x="52"/>
        <item x="172"/>
        <item x="109"/>
        <item x="19"/>
        <item x="88"/>
        <item x="83"/>
        <item x="118"/>
        <item x="101"/>
        <item m="1" x="453"/>
        <item x="106"/>
        <item m="1" x="448"/>
        <item x="93"/>
        <item x="85"/>
        <item x="79"/>
        <item x="146"/>
        <item x="114"/>
        <item x="147"/>
        <item x="86"/>
        <item x="115"/>
        <item x="91"/>
        <item x="84"/>
        <item x="90"/>
        <item x="53"/>
        <item x="171"/>
        <item x="97"/>
        <item x="71"/>
        <item x="205"/>
        <item x="355"/>
        <item x="98"/>
        <item x="145"/>
        <item x="163"/>
        <item x="12"/>
        <item x="72"/>
        <item x="126"/>
        <item x="43"/>
        <item x="70"/>
        <item m="1" x="438"/>
        <item x="17"/>
        <item x="73"/>
        <item x="82"/>
        <item x="76"/>
        <item x="92"/>
        <item m="1" x="439"/>
        <item x="33"/>
        <item m="1" x="441"/>
        <item x="11"/>
        <item x="142"/>
        <item x="60"/>
        <item m="1" x="449"/>
        <item m="1" x="456"/>
        <item m="1" x="457"/>
        <item x="15"/>
        <item x="46"/>
        <item x="55"/>
        <item x="48"/>
        <item x="36"/>
        <item x="63"/>
        <item x="62"/>
        <item x="51"/>
        <item x="112"/>
        <item x="81"/>
        <item x="45"/>
        <item m="1" x="443"/>
        <item x="56"/>
        <item x="69"/>
        <item m="1" x="437"/>
        <item x="57"/>
        <item m="1" x="435"/>
        <item x="64"/>
        <item m="1" x="434"/>
        <item m="1" x="442"/>
        <item x="41"/>
        <item x="54"/>
        <item x="31"/>
        <item x="39"/>
        <item m="1" x="440"/>
        <item x="44"/>
        <item x="23"/>
        <item x="26"/>
        <item x="37"/>
        <item x="29"/>
        <item x="87"/>
        <item x="25"/>
        <item x="35"/>
        <item x="318"/>
        <item x="121"/>
        <item m="1" x="451"/>
        <item x="21"/>
        <item x="65"/>
        <item m="1" x="452"/>
        <item x="47"/>
        <item x="94"/>
        <item x="28"/>
        <item m="1" x="454"/>
        <item x="3"/>
        <item x="7"/>
        <item x="16"/>
        <item x="8"/>
        <item x="4"/>
        <item x="2"/>
        <item x="9"/>
        <item x="5"/>
        <item x="14"/>
        <item x="0"/>
        <item x="10"/>
        <item x="125"/>
        <item x="6"/>
        <item m="1" x="432"/>
        <item m="1" x="445"/>
        <item x="61"/>
        <item x="13"/>
        <item x="24"/>
        <item m="1" x="444"/>
        <item m="1" x="433"/>
        <item m="1" x="436"/>
        <item m="1" x="447"/>
        <item x="18"/>
        <item x="20"/>
        <item x="22"/>
        <item x="32"/>
        <item x="40"/>
        <item x="49"/>
        <item x="74"/>
        <item x="102"/>
        <item t="default"/>
      </items>
    </pivotField>
    <pivotField showAll="0"/>
    <pivotField showAll="0"/>
    <pivotField showAll="0"/>
    <pivotField showAll="0"/>
    <pivotField showAll="0"/>
    <pivotField showAll="0"/>
    <pivotField numFmtId="14" showAll="0"/>
    <pivotField showAll="0"/>
    <pivotField showAll="0"/>
    <pivotField showAll="0"/>
    <pivotField showAll="0"/>
    <pivotField showAll="0"/>
    <pivotField numFmtId="2" showAll="0"/>
    <pivotField showAll="0"/>
    <pivotField showAll="0"/>
    <pivotField numFmtId="164" showAll="0"/>
    <pivotField showAll="0"/>
    <pivotField dataField="1" numFmtId="1" showAll="0"/>
    <pivotField showAll="0"/>
    <pivotField numFmtId="1" showAll="0"/>
    <pivotField numFmtId="1" showAll="0"/>
    <pivotField showAll="0"/>
    <pivotField numFmtId="1" showAll="0"/>
    <pivotField numFmtId="1" showAll="0"/>
    <pivotField dataField="1" numFmtId="1" showAll="0"/>
    <pivotField showAll="0">
      <items count="8">
        <item x="5"/>
        <item x="6"/>
        <item x="2"/>
        <item x="1"/>
        <item x="0"/>
        <item x="4"/>
        <item x="3"/>
        <item t="default"/>
      </items>
    </pivotField>
    <pivotField showAll="0"/>
    <pivotField axis="axisRow" showAll="0">
      <items count="7">
        <item x="4"/>
        <item x="2"/>
        <item x="5"/>
        <item x="0"/>
        <item x="1"/>
        <item x="3"/>
        <item t="default"/>
      </items>
    </pivotField>
    <pivotField numFmtId="1" showAll="0"/>
    <pivotField numFmtId="2" showAll="0"/>
    <pivotField showAll="0"/>
    <pivotField showAll="0"/>
    <pivotField numFmtId="2"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 showAll="0" defaultSubtotal="0"/>
    <pivotField showAll="0" defaultSubtotal="0">
      <items count="5">
        <item x="0"/>
        <item x="1"/>
        <item x="2"/>
        <item x="3"/>
        <item x="4"/>
      </items>
    </pivotField>
  </pivotFields>
  <rowFields count="1">
    <field x="31"/>
  </rowFields>
  <rowItems count="7">
    <i>
      <x/>
    </i>
    <i>
      <x v="1"/>
    </i>
    <i>
      <x v="2"/>
    </i>
    <i>
      <x v="3"/>
    </i>
    <i>
      <x v="4"/>
    </i>
    <i>
      <x v="5"/>
    </i>
    <i t="grand">
      <x/>
    </i>
  </rowItems>
  <colFields count="1">
    <field x="-2"/>
  </colFields>
  <colItems count="3">
    <i>
      <x/>
    </i>
    <i i="1">
      <x v="1"/>
    </i>
    <i i="2">
      <x v="2"/>
    </i>
  </colItems>
  <dataFields count="3">
    <dataField name="Number of Users" fld="0" subtotal="count" baseField="29" baseItem="1"/>
    <dataField name="Total Watched Hours" fld="21" baseField="0" baseItem="0" numFmtId="1"/>
    <dataField name="Total Content Watched" fld="28" baseField="0" baseItem="0" numFmtId="1"/>
  </dataFields>
  <formats count="6">
    <format dxfId="927">
      <pivotArea type="all" dataOnly="0" outline="0" fieldPosition="0"/>
    </format>
    <format dxfId="928">
      <pivotArea outline="0" collapsedLevelsAreSubtotals="1" fieldPosition="0"/>
    </format>
    <format dxfId="929">
      <pivotArea field="31" type="button" dataOnly="0" labelOnly="1" outline="0" axis="axisRow" fieldPosition="0"/>
    </format>
    <format dxfId="930">
      <pivotArea dataOnly="0" labelOnly="1" fieldPosition="0">
        <references count="1">
          <reference field="31" count="0"/>
        </references>
      </pivotArea>
    </format>
    <format dxfId="931">
      <pivotArea dataOnly="0" labelOnly="1" grandRow="1" outline="0" fieldPosition="0"/>
    </format>
    <format dxfId="932">
      <pivotArea dataOnly="0" labelOnly="1" outline="0" fieldPosition="0">
        <references count="1">
          <reference field="4294967294" count="3">
            <x v="0"/>
            <x v="1"/>
            <x v="2"/>
          </reference>
        </references>
      </pivotArea>
    </format>
  </formats>
  <chartFormats count="3">
    <chartFormat chart="50" format="4" series="1">
      <pivotArea type="data" outline="0" fieldPosition="0">
        <references count="1">
          <reference field="4294967294" count="1" selected="0">
            <x v="0"/>
          </reference>
        </references>
      </pivotArea>
    </chartFormat>
    <chartFormat chart="50" format="5" series="1">
      <pivotArea type="data" outline="0" fieldPosition="0">
        <references count="1">
          <reference field="4294967294" count="1" selected="0">
            <x v="2"/>
          </reference>
        </references>
      </pivotArea>
    </chartFormat>
    <chartFormat chart="50"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D45DB4C3-B76B-4B82-AC1D-CBAF04EF3155}" sourceName="Age_Group">
  <pivotTables>
    <pivotTable tabId="2" name="Preferred Genre"/>
  </pivotTables>
  <data>
    <tabular pivotCacheId="1222144117">
      <items count="5">
        <i x="4"/>
        <i x="0"/>
        <i x="2"/>
        <i x="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rst_Device_Used" xr10:uid="{2BE98A54-B5C4-4D78-AA93-BA16A885A7C2}" sourceName="First_Device_Used">
  <pivotTables>
    <pivotTable tabId="2" name="Device Usage Trend"/>
    <pivotTable tabId="2" name="Peak watch time trends"/>
  </pivotTables>
  <data>
    <tabular pivotCacheId="1222144117">
      <items count="5">
        <i x="2" s="1"/>
        <i x="0"/>
        <i x="4"/>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Join_Date_Proper" xr10:uid="{623BE69F-4095-4999-BC98-690E61185742}" sourceName="Years (Join_Date_Proper)">
  <pivotTables>
    <pivotTable tabId="2" name="Device Usage Trend"/>
    <pivotTable tabId="2" name="Preferred Genre"/>
    <pivotTable tabId="2" name="Movies Vs Series"/>
    <pivotTable tabId="2" name="Price Tier &amp; Users"/>
    <pivotTable tabId="2" name="Sub &amp; Rev"/>
    <pivotTable tabId="2" name="Peak watch time trends"/>
    <pivotTable tabId="2" name="Downloads &amp; Devices"/>
    <pivotTable tabId="2" name="Payment method &amp; Country"/>
    <pivotTable tabId="2" name="PivotTable6"/>
    <pivotTable tabId="2" name="Languague &amp; Engagement"/>
  </pivotTables>
  <data>
    <tabular pivotCacheId="1222144117">
      <items count="5">
        <i x="1" s="1"/>
        <i x="2" s="1"/>
        <i x="3" s="1"/>
        <i x="0" s="1" nd="1"/>
        <i x="4"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584EA9C-3E88-4DAC-9D36-0DD3FFD60B47}" sourceName="Country">
  <pivotTables>
    <pivotTable tabId="2" name="PivotTable6"/>
    <pivotTable tabId="2" name="Payment method &amp; Country"/>
    <pivotTable tabId="2" name="Languague &amp; Engagement"/>
  </pivotTables>
  <data>
    <tabular pivotCacheId="1222144117">
      <items count="7">
        <i x="5" s="1"/>
        <i x="6" s="1"/>
        <i x="2" s="1"/>
        <i x="1" s="1"/>
        <i x="0"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_Group" xr10:uid="{93F8540E-5BE0-455B-9936-F444CD76644D}" cache="Slicer_Age_Group" caption="Age_Group" columnCount="5" showCaption="0" style="Slicer Style 3" rowHeight="144000"/>
  <slicer name="First_Device_Used" xr10:uid="{01160AC5-83FF-4F84-856F-7B3E13E9BE03}" cache="Slicer_First_Device_Used" caption="First_Device_Used" showCaption="0" style="Slicer Style 3" rowHeight="251883"/>
  <slicer name="Years (Join_Date_Proper)" xr10:uid="{01BC0EBC-87B9-4A71-ADFF-6AF6232A9ADD}" cache="Slicer_Years__Join_Date_Proper" caption="Filter by Year" columnCount="3" style="Slicer Style 3" rowHeight="251883"/>
  <slicer name="Country" xr10:uid="{921345B5-B7AA-457F-9CE9-014D5190D04B}" cache="Slicer_Country" caption="Country" style="Slicer Style 3"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rinterSettings" Target="../printerSettings/printerSettings1.bin"/><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C7601-8A95-4A3E-B804-79339D05C3B5}">
  <dimension ref="A1:I140"/>
  <sheetViews>
    <sheetView tabSelected="1" zoomScale="99" zoomScaleNormal="99" workbookViewId="0">
      <selection activeCell="I103" sqref="I103"/>
    </sheetView>
  </sheetViews>
  <sheetFormatPr defaultRowHeight="14.5" x14ac:dyDescent="0.35"/>
  <cols>
    <col min="1" max="1" width="11.08984375" bestFit="1" customWidth="1"/>
    <col min="2" max="2" width="14.90625" bestFit="1" customWidth="1"/>
    <col min="3" max="3" width="18.36328125" bestFit="1" customWidth="1"/>
    <col min="4" max="4" width="20.1796875" bestFit="1" customWidth="1"/>
    <col min="5" max="5" width="6.54296875" bestFit="1" customWidth="1"/>
    <col min="6" max="6" width="10.453125" bestFit="1" customWidth="1"/>
    <col min="7" max="7" width="3.1796875" bestFit="1" customWidth="1"/>
    <col min="8" max="8" width="4.26953125" bestFit="1" customWidth="1"/>
    <col min="9" max="9" width="13.08984375" bestFit="1" customWidth="1"/>
    <col min="10" max="10" width="10.26953125" bestFit="1" customWidth="1"/>
    <col min="11" max="11" width="7.36328125" bestFit="1" customWidth="1"/>
    <col min="12" max="12" width="6.6328125" bestFit="1" customWidth="1"/>
    <col min="13" max="13" width="8.453125" bestFit="1" customWidth="1"/>
    <col min="14" max="14" width="5.1796875" bestFit="1" customWidth="1"/>
    <col min="15" max="15" width="3.1796875" bestFit="1" customWidth="1"/>
    <col min="16" max="16" width="4.26953125" bestFit="1" customWidth="1"/>
    <col min="17" max="17" width="13.08984375" bestFit="1" customWidth="1"/>
    <col min="18" max="18" width="14.26953125" bestFit="1" customWidth="1"/>
    <col min="19" max="19" width="7.36328125" bestFit="1" customWidth="1"/>
    <col min="20" max="20" width="6.6328125" bestFit="1" customWidth="1"/>
    <col min="21" max="21" width="8.453125" bestFit="1" customWidth="1"/>
    <col min="22" max="22" width="5.1796875" bestFit="1" customWidth="1"/>
    <col min="23" max="23" width="3.1796875" bestFit="1" customWidth="1"/>
    <col min="24" max="24" width="4.26953125" bestFit="1" customWidth="1"/>
    <col min="25" max="25" width="17.26953125" bestFit="1" customWidth="1"/>
    <col min="26" max="26" width="10.453125" bestFit="1" customWidth="1"/>
    <col min="27" max="575" width="3.81640625" bestFit="1" customWidth="1"/>
    <col min="576" max="651" width="4.90625" bestFit="1" customWidth="1"/>
    <col min="652" max="652" width="10.453125" bestFit="1" customWidth="1"/>
    <col min="653" max="810" width="5.453125" bestFit="1" customWidth="1"/>
    <col min="811" max="814" width="6.453125" bestFit="1" customWidth="1"/>
    <col min="815" max="815" width="17.26953125" bestFit="1" customWidth="1"/>
    <col min="816" max="816" width="10.453125" bestFit="1" customWidth="1"/>
  </cols>
  <sheetData>
    <row r="1" spans="1:3" ht="15" thickBot="1" x14ac:dyDescent="0.4">
      <c r="A1" s="30" t="s">
        <v>748</v>
      </c>
      <c r="B1" s="31"/>
      <c r="C1" s="32"/>
    </row>
    <row r="2" spans="1:3" x14ac:dyDescent="0.35">
      <c r="A2" t="s">
        <v>749</v>
      </c>
    </row>
    <row r="4" spans="1:3" x14ac:dyDescent="0.35">
      <c r="A4" s="3" t="s">
        <v>744</v>
      </c>
      <c r="B4" s="4" t="s">
        <v>747</v>
      </c>
      <c r="C4" s="5" t="s">
        <v>750</v>
      </c>
    </row>
    <row r="5" spans="1:3" x14ac:dyDescent="0.35">
      <c r="A5" s="6" t="s">
        <v>793</v>
      </c>
      <c r="B5" s="7">
        <v>2580.7699999999877</v>
      </c>
      <c r="C5" s="8">
        <f>GETPIVOTDATA("Monthly_Price",$A$4,"Subscription Plans","Premium")/GETPIVOTDATA("Monthly_Price",$A$4)</f>
        <v>0.34396723765175413</v>
      </c>
    </row>
    <row r="6" spans="1:3" x14ac:dyDescent="0.35">
      <c r="A6" s="6" t="s">
        <v>792</v>
      </c>
      <c r="B6" s="7">
        <v>4136.5499999999638</v>
      </c>
      <c r="C6" s="8">
        <f>GETPIVOTDATA("Monthly_Price",$A$4,"Subscription Plans","Standard")/GETPIVOTDATA("Monthly_Price",$A$4)</f>
        <v>0.21459920172958649</v>
      </c>
    </row>
    <row r="7" spans="1:3" x14ac:dyDescent="0.35">
      <c r="A7" s="6" t="s">
        <v>795</v>
      </c>
      <c r="B7" s="7">
        <v>5308.6799999999566</v>
      </c>
      <c r="C7" s="8">
        <f>GETPIVOTDATA("Monthly_Price",$A$4,"Subscription Plans","Premium Plus")/GETPIVOTDATA("Monthly_Price",$A$4)</f>
        <v>0.44143356061865929</v>
      </c>
    </row>
    <row r="8" spans="1:3" x14ac:dyDescent="0.35">
      <c r="A8" s="6" t="s">
        <v>746</v>
      </c>
      <c r="B8" s="7">
        <v>12025.999999999909</v>
      </c>
      <c r="C8" s="9">
        <f>SUM(C5:C7)</f>
        <v>1</v>
      </c>
    </row>
    <row r="10" spans="1:3" x14ac:dyDescent="0.35">
      <c r="A10" t="s">
        <v>751</v>
      </c>
    </row>
    <row r="12" spans="1:3" x14ac:dyDescent="0.35">
      <c r="A12" s="3" t="s">
        <v>753</v>
      </c>
      <c r="B12" s="4" t="s">
        <v>754</v>
      </c>
      <c r="C12" s="5" t="s">
        <v>752</v>
      </c>
    </row>
    <row r="13" spans="1:3" x14ac:dyDescent="0.35">
      <c r="A13" s="26">
        <v>7.99</v>
      </c>
      <c r="B13" s="33">
        <v>323</v>
      </c>
      <c r="C13" s="15">
        <f>GETPIVOTDATA("User_ID",$A$12,"Monthly_Price",7.99)/GETPIVOTDATA("User_ID",$A$12)</f>
        <v>0.32300000000000001</v>
      </c>
    </row>
    <row r="14" spans="1:3" x14ac:dyDescent="0.35">
      <c r="A14" s="26">
        <v>11.99</v>
      </c>
      <c r="B14" s="33">
        <v>345</v>
      </c>
      <c r="C14" s="15">
        <f>GETPIVOTDATA("User_ID",$A$12,"Monthly_Price",11.99)/GETPIVOTDATA("User_ID",$A$12)</f>
        <v>0.34499999999999997</v>
      </c>
    </row>
    <row r="15" spans="1:3" x14ac:dyDescent="0.35">
      <c r="A15" s="26">
        <v>15.99</v>
      </c>
      <c r="B15" s="33">
        <v>332</v>
      </c>
      <c r="C15" s="15">
        <f>GETPIVOTDATA("User_ID",$A$12,"Monthly_Price",15.99)/GETPIVOTDATA("User_ID",$A$12)</f>
        <v>0.33200000000000002</v>
      </c>
    </row>
    <row r="16" spans="1:3" x14ac:dyDescent="0.35">
      <c r="A16" s="6" t="s">
        <v>746</v>
      </c>
      <c r="B16" s="33">
        <v>1000</v>
      </c>
      <c r="C16" s="14">
        <f>SUM(C13:C15)</f>
        <v>1</v>
      </c>
    </row>
    <row r="17" spans="1:3" ht="15" thickBot="1" x14ac:dyDescent="0.4"/>
    <row r="18" spans="1:3" ht="15" thickBot="1" x14ac:dyDescent="0.4">
      <c r="A18" s="30" t="s">
        <v>755</v>
      </c>
      <c r="B18" s="31"/>
      <c r="C18" s="32"/>
    </row>
    <row r="19" spans="1:3" x14ac:dyDescent="0.35">
      <c r="A19" t="s">
        <v>756</v>
      </c>
    </row>
    <row r="21" spans="1:3" x14ac:dyDescent="0.35">
      <c r="A21" s="4" t="s">
        <v>754</v>
      </c>
      <c r="B21" s="4" t="s">
        <v>757</v>
      </c>
    </row>
    <row r="22" spans="1:3" x14ac:dyDescent="0.35">
      <c r="A22" s="33">
        <v>1000</v>
      </c>
      <c r="B22" s="16">
        <v>254.51599999999999</v>
      </c>
    </row>
    <row r="24" spans="1:3" x14ac:dyDescent="0.35">
      <c r="A24" t="s">
        <v>761</v>
      </c>
    </row>
    <row r="26" spans="1:3" x14ac:dyDescent="0.35">
      <c r="A26" s="4" t="s">
        <v>758</v>
      </c>
      <c r="B26" s="4" t="s">
        <v>759</v>
      </c>
    </row>
    <row r="27" spans="1:3" x14ac:dyDescent="0.35">
      <c r="A27" s="21">
        <v>515897</v>
      </c>
      <c r="B27" s="21">
        <v>99746</v>
      </c>
      <c r="C27" s="25">
        <f>SUM(A27:B27)</f>
        <v>615643</v>
      </c>
    </row>
    <row r="28" spans="1:3" x14ac:dyDescent="0.35">
      <c r="A28" s="8">
        <f>GETPIVOTDATA("Movies",$A$26)/C27</f>
        <v>0.8379807778209124</v>
      </c>
      <c r="B28" s="8">
        <f>GETPIVOTDATA("Series",$A$26)/C27</f>
        <v>0.16201922217908757</v>
      </c>
    </row>
    <row r="30" spans="1:3" x14ac:dyDescent="0.35">
      <c r="A30" t="s">
        <v>760</v>
      </c>
    </row>
    <row r="31" spans="1:3" x14ac:dyDescent="0.35">
      <c r="A31" s="4" t="s">
        <v>764</v>
      </c>
      <c r="B31" s="4" t="s">
        <v>762</v>
      </c>
      <c r="C31" s="5" t="s">
        <v>765</v>
      </c>
    </row>
    <row r="32" spans="1:3" x14ac:dyDescent="0.35">
      <c r="A32" s="33">
        <v>615643</v>
      </c>
      <c r="B32" s="21">
        <v>51482</v>
      </c>
      <c r="C32" s="8">
        <f>GETPIVOTDATA("Sum of Recommended_Content_Count",$A$31)/GETPIVOTDATA("Sum of Total_Content_Watched",$A$31)</f>
        <v>8.3623138734623806E-2</v>
      </c>
    </row>
    <row r="34" spans="1:9" ht="15" thickBot="1" x14ac:dyDescent="0.4"/>
    <row r="35" spans="1:9" ht="15" thickBot="1" x14ac:dyDescent="0.4">
      <c r="A35" s="30" t="s">
        <v>766</v>
      </c>
      <c r="B35" s="31"/>
      <c r="C35" s="32"/>
    </row>
    <row r="36" spans="1:9" x14ac:dyDescent="0.35">
      <c r="A36" t="s">
        <v>769</v>
      </c>
    </row>
    <row r="38" spans="1:9" x14ac:dyDescent="0.35">
      <c r="A38" s="3" t="s">
        <v>764</v>
      </c>
      <c r="B38" s="3" t="s">
        <v>768</v>
      </c>
      <c r="C38" s="4"/>
      <c r="D38" s="4"/>
      <c r="E38" s="4"/>
      <c r="F38" s="4"/>
      <c r="G38" s="4"/>
      <c r="H38" s="4"/>
      <c r="I38" s="4"/>
    </row>
    <row r="39" spans="1:9" x14ac:dyDescent="0.35">
      <c r="A39" s="3" t="s">
        <v>767</v>
      </c>
      <c r="B39" s="4" t="s">
        <v>26</v>
      </c>
      <c r="C39" s="4" t="s">
        <v>73</v>
      </c>
      <c r="D39" s="4" t="s">
        <v>51</v>
      </c>
      <c r="E39" s="4" t="s">
        <v>36</v>
      </c>
      <c r="F39" s="4" t="s">
        <v>63</v>
      </c>
      <c r="G39" s="4" t="s">
        <v>100</v>
      </c>
      <c r="H39" s="4" t="s">
        <v>48</v>
      </c>
      <c r="I39" s="4" t="s">
        <v>746</v>
      </c>
    </row>
    <row r="40" spans="1:9" x14ac:dyDescent="0.35">
      <c r="A40" s="6" t="s">
        <v>79</v>
      </c>
      <c r="B40" s="21">
        <v>15890</v>
      </c>
      <c r="C40" s="21">
        <v>19039</v>
      </c>
      <c r="D40" s="21">
        <v>16757</v>
      </c>
      <c r="E40" s="21">
        <v>11083</v>
      </c>
      <c r="F40" s="21">
        <v>21164</v>
      </c>
      <c r="G40" s="21">
        <v>17949</v>
      </c>
      <c r="H40" s="21">
        <v>22272</v>
      </c>
      <c r="I40" s="21">
        <v>124154</v>
      </c>
    </row>
    <row r="41" spans="1:9" x14ac:dyDescent="0.35">
      <c r="A41" s="6" t="s">
        <v>746</v>
      </c>
      <c r="B41" s="21">
        <v>15890</v>
      </c>
      <c r="C41" s="21">
        <v>19039</v>
      </c>
      <c r="D41" s="21">
        <v>16757</v>
      </c>
      <c r="E41" s="21">
        <v>11083</v>
      </c>
      <c r="F41" s="21">
        <v>21164</v>
      </c>
      <c r="G41" s="21">
        <v>17949</v>
      </c>
      <c r="H41" s="21">
        <v>22272</v>
      </c>
      <c r="I41" s="21">
        <v>124154</v>
      </c>
    </row>
    <row r="47" spans="1:9" x14ac:dyDescent="0.35">
      <c r="A47" t="s">
        <v>819</v>
      </c>
    </row>
    <row r="49" spans="1:3" x14ac:dyDescent="0.35">
      <c r="A49" s="3" t="s">
        <v>771</v>
      </c>
      <c r="B49" s="3" t="s">
        <v>770</v>
      </c>
      <c r="C49" s="4"/>
    </row>
    <row r="50" spans="1:3" x14ac:dyDescent="0.35">
      <c r="A50" s="3" t="s">
        <v>773</v>
      </c>
      <c r="B50" s="4" t="s">
        <v>38</v>
      </c>
      <c r="C50" s="4" t="s">
        <v>746</v>
      </c>
    </row>
    <row r="51" spans="1:3" x14ac:dyDescent="0.35">
      <c r="A51" s="6" t="s">
        <v>774</v>
      </c>
      <c r="B51" s="20">
        <v>51</v>
      </c>
      <c r="C51" s="20">
        <v>51</v>
      </c>
    </row>
    <row r="52" spans="1:3" x14ac:dyDescent="0.35">
      <c r="A52" s="6" t="s">
        <v>775</v>
      </c>
      <c r="B52" s="20">
        <v>62</v>
      </c>
      <c r="C52" s="20">
        <v>62</v>
      </c>
    </row>
    <row r="53" spans="1:3" x14ac:dyDescent="0.35">
      <c r="A53" s="6" t="s">
        <v>776</v>
      </c>
      <c r="B53" s="20">
        <v>51</v>
      </c>
      <c r="C53" s="20">
        <v>51</v>
      </c>
    </row>
    <row r="54" spans="1:3" x14ac:dyDescent="0.35">
      <c r="A54" s="6" t="s">
        <v>777</v>
      </c>
      <c r="B54" s="20">
        <v>36</v>
      </c>
      <c r="C54" s="20">
        <v>36</v>
      </c>
    </row>
    <row r="55" spans="1:3" x14ac:dyDescent="0.35">
      <c r="A55" s="6" t="s">
        <v>778</v>
      </c>
      <c r="B55" s="20">
        <v>72</v>
      </c>
      <c r="C55" s="20">
        <v>72</v>
      </c>
    </row>
    <row r="56" spans="1:3" x14ac:dyDescent="0.35">
      <c r="A56" s="6" t="s">
        <v>779</v>
      </c>
      <c r="B56" s="20">
        <v>34</v>
      </c>
      <c r="C56" s="20">
        <v>34</v>
      </c>
    </row>
    <row r="57" spans="1:3" x14ac:dyDescent="0.35">
      <c r="A57" s="6" t="s">
        <v>780</v>
      </c>
      <c r="B57" s="20">
        <v>58</v>
      </c>
      <c r="C57" s="20">
        <v>58</v>
      </c>
    </row>
    <row r="58" spans="1:3" x14ac:dyDescent="0.35">
      <c r="A58" s="6" t="s">
        <v>781</v>
      </c>
      <c r="B58" s="20">
        <v>36</v>
      </c>
      <c r="C58" s="20">
        <v>36</v>
      </c>
    </row>
    <row r="59" spans="1:3" x14ac:dyDescent="0.35">
      <c r="A59" s="6" t="s">
        <v>782</v>
      </c>
      <c r="B59" s="20">
        <v>56</v>
      </c>
      <c r="C59" s="20">
        <v>56</v>
      </c>
    </row>
    <row r="60" spans="1:3" x14ac:dyDescent="0.35">
      <c r="A60" s="6" t="s">
        <v>783</v>
      </c>
      <c r="B60" s="20">
        <v>68</v>
      </c>
      <c r="C60" s="20">
        <v>68</v>
      </c>
    </row>
    <row r="61" spans="1:3" x14ac:dyDescent="0.35">
      <c r="A61" s="6" t="s">
        <v>784</v>
      </c>
      <c r="B61" s="20">
        <v>48</v>
      </c>
      <c r="C61" s="20">
        <v>48</v>
      </c>
    </row>
    <row r="62" spans="1:3" x14ac:dyDescent="0.35">
      <c r="A62" s="6" t="s">
        <v>772</v>
      </c>
      <c r="B62" s="20">
        <v>26</v>
      </c>
      <c r="C62" s="20">
        <v>26</v>
      </c>
    </row>
    <row r="63" spans="1:3" x14ac:dyDescent="0.35">
      <c r="A63" s="6" t="s">
        <v>746</v>
      </c>
      <c r="B63" s="20">
        <v>598</v>
      </c>
      <c r="C63" s="20">
        <v>598</v>
      </c>
    </row>
    <row r="67" spans="1:3" x14ac:dyDescent="0.35">
      <c r="A67" t="s">
        <v>785</v>
      </c>
    </row>
    <row r="69" spans="1:3" x14ac:dyDescent="0.35">
      <c r="A69" s="3" t="s">
        <v>787</v>
      </c>
      <c r="B69" s="4" t="s">
        <v>786</v>
      </c>
    </row>
    <row r="70" spans="1:3" x14ac:dyDescent="0.35">
      <c r="A70" s="6" t="s">
        <v>40</v>
      </c>
      <c r="B70" s="21">
        <v>10063</v>
      </c>
    </row>
    <row r="71" spans="1:3" x14ac:dyDescent="0.35">
      <c r="A71" s="6" t="s">
        <v>33</v>
      </c>
      <c r="B71" s="21">
        <v>17485</v>
      </c>
    </row>
    <row r="72" spans="1:3" x14ac:dyDescent="0.35">
      <c r="A72" s="6" t="s">
        <v>60</v>
      </c>
      <c r="B72" s="21">
        <v>10175</v>
      </c>
    </row>
    <row r="73" spans="1:3" x14ac:dyDescent="0.35">
      <c r="A73" s="6" t="s">
        <v>746</v>
      </c>
      <c r="B73" s="21">
        <v>37723</v>
      </c>
    </row>
    <row r="74" spans="1:3" ht="15" thickBot="1" x14ac:dyDescent="0.4"/>
    <row r="75" spans="1:3" ht="15" thickBot="1" x14ac:dyDescent="0.4">
      <c r="A75" s="30" t="s">
        <v>788</v>
      </c>
      <c r="B75" s="31"/>
      <c r="C75" s="32"/>
    </row>
    <row r="76" spans="1:3" x14ac:dyDescent="0.35">
      <c r="A76" t="s">
        <v>791</v>
      </c>
    </row>
    <row r="78" spans="1:3" x14ac:dyDescent="0.35">
      <c r="A78" s="22" t="s">
        <v>820</v>
      </c>
      <c r="B78" t="s">
        <v>789</v>
      </c>
    </row>
    <row r="79" spans="1:3" x14ac:dyDescent="0.35">
      <c r="A79" s="23" t="s">
        <v>30</v>
      </c>
      <c r="B79" s="34">
        <v>1000</v>
      </c>
    </row>
    <row r="80" spans="1:3" x14ac:dyDescent="0.35">
      <c r="A80" s="23" t="s">
        <v>746</v>
      </c>
      <c r="B80" s="34">
        <v>1000</v>
      </c>
    </row>
    <row r="82" spans="1:7" x14ac:dyDescent="0.35">
      <c r="A82" t="s">
        <v>790</v>
      </c>
    </row>
    <row r="84" spans="1:7" x14ac:dyDescent="0.35">
      <c r="A84" s="3" t="s">
        <v>789</v>
      </c>
      <c r="B84" s="3" t="s">
        <v>744</v>
      </c>
      <c r="C84" s="4"/>
      <c r="D84" s="4"/>
      <c r="E84" s="4"/>
      <c r="F84" s="4"/>
      <c r="G84" s="4"/>
    </row>
    <row r="85" spans="1:7" x14ac:dyDescent="0.35">
      <c r="A85" s="3" t="s">
        <v>744</v>
      </c>
      <c r="B85" s="4" t="s">
        <v>797</v>
      </c>
      <c r="C85" s="4" t="s">
        <v>798</v>
      </c>
      <c r="D85" s="4" t="s">
        <v>745</v>
      </c>
      <c r="E85" s="4" t="s">
        <v>799</v>
      </c>
      <c r="F85" s="4" t="s">
        <v>796</v>
      </c>
      <c r="G85" s="4" t="s">
        <v>746</v>
      </c>
    </row>
    <row r="86" spans="1:7" x14ac:dyDescent="0.35">
      <c r="A86" s="6" t="s">
        <v>793</v>
      </c>
      <c r="B86" s="33">
        <v>63</v>
      </c>
      <c r="C86" s="33">
        <v>70</v>
      </c>
      <c r="D86" s="33">
        <v>53</v>
      </c>
      <c r="E86" s="33">
        <v>66</v>
      </c>
      <c r="F86" s="33">
        <v>71</v>
      </c>
      <c r="G86" s="33">
        <v>323</v>
      </c>
    </row>
    <row r="87" spans="1:7" x14ac:dyDescent="0.35">
      <c r="A87" s="6" t="s">
        <v>792</v>
      </c>
      <c r="B87" s="33">
        <v>67</v>
      </c>
      <c r="C87" s="33">
        <v>77</v>
      </c>
      <c r="D87" s="33">
        <v>77</v>
      </c>
      <c r="E87" s="33">
        <v>70</v>
      </c>
      <c r="F87" s="33">
        <v>54</v>
      </c>
      <c r="G87" s="33">
        <v>345</v>
      </c>
    </row>
    <row r="88" spans="1:7" x14ac:dyDescent="0.35">
      <c r="A88" s="6" t="s">
        <v>795</v>
      </c>
      <c r="B88" s="33">
        <v>76</v>
      </c>
      <c r="C88" s="33">
        <v>69</v>
      </c>
      <c r="D88" s="33">
        <v>66</v>
      </c>
      <c r="E88" s="33">
        <v>55</v>
      </c>
      <c r="F88" s="33">
        <v>66</v>
      </c>
      <c r="G88" s="33">
        <v>332</v>
      </c>
    </row>
    <row r="89" spans="1:7" x14ac:dyDescent="0.35">
      <c r="A89" s="6" t="s">
        <v>746</v>
      </c>
      <c r="B89" s="33">
        <v>206</v>
      </c>
      <c r="C89" s="33">
        <v>216</v>
      </c>
      <c r="D89" s="33">
        <v>196</v>
      </c>
      <c r="E89" s="33">
        <v>191</v>
      </c>
      <c r="F89" s="33">
        <v>191</v>
      </c>
      <c r="G89" s="33">
        <v>1000</v>
      </c>
    </row>
    <row r="91" spans="1:7" x14ac:dyDescent="0.35">
      <c r="A91" t="s">
        <v>803</v>
      </c>
    </row>
    <row r="93" spans="1:7" x14ac:dyDescent="0.35">
      <c r="A93" t="s">
        <v>804</v>
      </c>
    </row>
    <row r="94" spans="1:7" x14ac:dyDescent="0.35">
      <c r="A94" t="s">
        <v>805</v>
      </c>
    </row>
    <row r="95" spans="1:7" x14ac:dyDescent="0.35">
      <c r="A95" t="s">
        <v>816</v>
      </c>
    </row>
    <row r="97" spans="1:7" x14ac:dyDescent="0.35">
      <c r="A97" s="22" t="s">
        <v>789</v>
      </c>
      <c r="B97" s="22" t="s">
        <v>770</v>
      </c>
    </row>
    <row r="98" spans="1:7" x14ac:dyDescent="0.35">
      <c r="A98" s="22" t="s">
        <v>807</v>
      </c>
      <c r="B98" s="18">
        <v>1</v>
      </c>
      <c r="C98" s="18">
        <v>2</v>
      </c>
      <c r="D98" s="18">
        <v>3</v>
      </c>
      <c r="E98" s="18">
        <v>4</v>
      </c>
      <c r="F98" s="18">
        <v>5</v>
      </c>
      <c r="G98" s="18" t="s">
        <v>746</v>
      </c>
    </row>
    <row r="99" spans="1:7" x14ac:dyDescent="0.35">
      <c r="A99" s="23" t="s">
        <v>806</v>
      </c>
      <c r="B99" s="34">
        <v>93</v>
      </c>
      <c r="C99" s="34">
        <v>104</v>
      </c>
      <c r="D99" s="34">
        <v>92</v>
      </c>
      <c r="E99" s="34">
        <v>98</v>
      </c>
      <c r="F99" s="34">
        <v>112</v>
      </c>
      <c r="G99" s="34">
        <v>499</v>
      </c>
    </row>
    <row r="100" spans="1:7" x14ac:dyDescent="0.35">
      <c r="A100" s="23" t="s">
        <v>746</v>
      </c>
      <c r="B100" s="34">
        <v>93</v>
      </c>
      <c r="C100" s="34">
        <v>104</v>
      </c>
      <c r="D100" s="34">
        <v>92</v>
      </c>
      <c r="E100" s="34">
        <v>98</v>
      </c>
      <c r="F100" s="34">
        <v>112</v>
      </c>
      <c r="G100" s="34">
        <v>499</v>
      </c>
    </row>
    <row r="102" spans="1:7" ht="15" thickBot="1" x14ac:dyDescent="0.4"/>
    <row r="103" spans="1:7" ht="15" thickBot="1" x14ac:dyDescent="0.4">
      <c r="A103" s="24" t="s">
        <v>809</v>
      </c>
      <c r="B103" s="28"/>
      <c r="C103" s="29"/>
    </row>
    <row r="104" spans="1:7" x14ac:dyDescent="0.35">
      <c r="A104" t="s">
        <v>817</v>
      </c>
    </row>
    <row r="105" spans="1:7" x14ac:dyDescent="0.35">
      <c r="A105" s="3" t="s">
        <v>789</v>
      </c>
      <c r="B105" s="3" t="s">
        <v>818</v>
      </c>
      <c r="C105" s="4"/>
      <c r="D105" s="4"/>
      <c r="E105" s="4"/>
      <c r="F105" s="4"/>
    </row>
    <row r="106" spans="1:7" x14ac:dyDescent="0.35">
      <c r="A106" s="3" t="s">
        <v>12</v>
      </c>
      <c r="B106" s="4" t="s">
        <v>56</v>
      </c>
      <c r="C106" s="4" t="s">
        <v>75</v>
      </c>
      <c r="D106" s="4" t="s">
        <v>44</v>
      </c>
      <c r="E106" s="4" t="s">
        <v>28</v>
      </c>
      <c r="F106" s="4" t="s">
        <v>746</v>
      </c>
    </row>
    <row r="107" spans="1:7" x14ac:dyDescent="0.35">
      <c r="A107" s="6" t="s">
        <v>68</v>
      </c>
      <c r="B107" s="33">
        <v>22</v>
      </c>
      <c r="C107" s="33">
        <v>44</v>
      </c>
      <c r="D107" s="33">
        <v>38</v>
      </c>
      <c r="E107" s="33">
        <v>36</v>
      </c>
      <c r="F107" s="33">
        <v>140</v>
      </c>
    </row>
    <row r="108" spans="1:7" x14ac:dyDescent="0.35">
      <c r="A108" s="6" t="s">
        <v>43</v>
      </c>
      <c r="B108" s="33">
        <v>34</v>
      </c>
      <c r="C108" s="33">
        <v>27</v>
      </c>
      <c r="D108" s="33">
        <v>36</v>
      </c>
      <c r="E108" s="33">
        <v>42</v>
      </c>
      <c r="F108" s="33">
        <v>139</v>
      </c>
    </row>
    <row r="109" spans="1:7" x14ac:dyDescent="0.35">
      <c r="A109" s="6" t="s">
        <v>92</v>
      </c>
      <c r="B109" s="33">
        <v>39</v>
      </c>
      <c r="C109" s="33">
        <v>41</v>
      </c>
      <c r="D109" s="33">
        <v>31</v>
      </c>
      <c r="E109" s="33">
        <v>40</v>
      </c>
      <c r="F109" s="33">
        <v>151</v>
      </c>
    </row>
    <row r="110" spans="1:7" x14ac:dyDescent="0.35">
      <c r="A110" s="6" t="s">
        <v>74</v>
      </c>
      <c r="B110" s="33">
        <v>31</v>
      </c>
      <c r="C110" s="33">
        <v>35</v>
      </c>
      <c r="D110" s="33">
        <v>43</v>
      </c>
      <c r="E110" s="33">
        <v>37</v>
      </c>
      <c r="F110" s="33">
        <v>146</v>
      </c>
    </row>
    <row r="111" spans="1:7" x14ac:dyDescent="0.35">
      <c r="A111" s="6" t="s">
        <v>55</v>
      </c>
      <c r="B111" s="33">
        <v>25</v>
      </c>
      <c r="C111" s="33">
        <v>29</v>
      </c>
      <c r="D111" s="33">
        <v>39</v>
      </c>
      <c r="E111" s="33">
        <v>23</v>
      </c>
      <c r="F111" s="33">
        <v>116</v>
      </c>
    </row>
    <row r="112" spans="1:7" x14ac:dyDescent="0.35">
      <c r="A112" s="6" t="s">
        <v>49</v>
      </c>
      <c r="B112" s="33">
        <v>33</v>
      </c>
      <c r="C112" s="33">
        <v>38</v>
      </c>
      <c r="D112" s="33">
        <v>31</v>
      </c>
      <c r="E112" s="33">
        <v>48</v>
      </c>
      <c r="F112" s="33">
        <v>150</v>
      </c>
    </row>
    <row r="113" spans="1:6" x14ac:dyDescent="0.35">
      <c r="A113" s="6" t="s">
        <v>27</v>
      </c>
      <c r="B113" s="33">
        <v>44</v>
      </c>
      <c r="C113" s="33">
        <v>40</v>
      </c>
      <c r="D113" s="33">
        <v>31</v>
      </c>
      <c r="E113" s="33">
        <v>43</v>
      </c>
      <c r="F113" s="33">
        <v>158</v>
      </c>
    </row>
    <row r="114" spans="1:6" x14ac:dyDescent="0.35">
      <c r="A114" s="6" t="s">
        <v>746</v>
      </c>
      <c r="B114" s="33">
        <v>228</v>
      </c>
      <c r="C114" s="33">
        <v>254</v>
      </c>
      <c r="D114" s="33">
        <v>249</v>
      </c>
      <c r="E114" s="33">
        <v>269</v>
      </c>
      <c r="F114" s="33">
        <v>1000</v>
      </c>
    </row>
    <row r="116" spans="1:6" x14ac:dyDescent="0.35">
      <c r="A116" t="s">
        <v>810</v>
      </c>
    </row>
    <row r="118" spans="1:6" x14ac:dyDescent="0.35">
      <c r="A118" s="3" t="s">
        <v>789</v>
      </c>
      <c r="B118" s="3" t="s">
        <v>744</v>
      </c>
      <c r="C118" s="4"/>
      <c r="D118" s="4"/>
      <c r="E118" s="4"/>
    </row>
    <row r="119" spans="1:6" x14ac:dyDescent="0.35">
      <c r="A119" s="3" t="s">
        <v>808</v>
      </c>
      <c r="B119" s="4" t="s">
        <v>793</v>
      </c>
      <c r="C119" s="4" t="s">
        <v>792</v>
      </c>
      <c r="D119" s="4" t="s">
        <v>795</v>
      </c>
      <c r="E119" s="4" t="s">
        <v>746</v>
      </c>
    </row>
    <row r="120" spans="1:6" x14ac:dyDescent="0.35">
      <c r="A120" s="6" t="s">
        <v>68</v>
      </c>
      <c r="B120" s="33">
        <v>39</v>
      </c>
      <c r="C120" s="33">
        <v>50</v>
      </c>
      <c r="D120" s="33">
        <v>51</v>
      </c>
      <c r="E120" s="33">
        <v>140</v>
      </c>
    </row>
    <row r="121" spans="1:6" x14ac:dyDescent="0.35">
      <c r="A121" s="6" t="s">
        <v>43</v>
      </c>
      <c r="B121" s="33">
        <v>46</v>
      </c>
      <c r="C121" s="33">
        <v>44</v>
      </c>
      <c r="D121" s="33">
        <v>49</v>
      </c>
      <c r="E121" s="33">
        <v>139</v>
      </c>
    </row>
    <row r="122" spans="1:6" x14ac:dyDescent="0.35">
      <c r="A122" s="6" t="s">
        <v>92</v>
      </c>
      <c r="B122" s="33">
        <v>54</v>
      </c>
      <c r="C122" s="33">
        <v>50</v>
      </c>
      <c r="D122" s="33">
        <v>47</v>
      </c>
      <c r="E122" s="33">
        <v>151</v>
      </c>
    </row>
    <row r="123" spans="1:6" x14ac:dyDescent="0.35">
      <c r="A123" s="6" t="s">
        <v>74</v>
      </c>
      <c r="B123" s="33">
        <v>49</v>
      </c>
      <c r="C123" s="33">
        <v>51</v>
      </c>
      <c r="D123" s="33">
        <v>46</v>
      </c>
      <c r="E123" s="33">
        <v>146</v>
      </c>
    </row>
    <row r="124" spans="1:6" x14ac:dyDescent="0.35">
      <c r="A124" s="6" t="s">
        <v>55</v>
      </c>
      <c r="B124" s="33">
        <v>34</v>
      </c>
      <c r="C124" s="33">
        <v>45</v>
      </c>
      <c r="D124" s="33">
        <v>37</v>
      </c>
      <c r="E124" s="33">
        <v>116</v>
      </c>
    </row>
    <row r="125" spans="1:6" x14ac:dyDescent="0.35">
      <c r="A125" s="6" t="s">
        <v>49</v>
      </c>
      <c r="B125" s="33">
        <v>48</v>
      </c>
      <c r="C125" s="33">
        <v>52</v>
      </c>
      <c r="D125" s="33">
        <v>50</v>
      </c>
      <c r="E125" s="33">
        <v>150</v>
      </c>
    </row>
    <row r="126" spans="1:6" x14ac:dyDescent="0.35">
      <c r="A126" s="6" t="s">
        <v>27</v>
      </c>
      <c r="B126" s="33">
        <v>53</v>
      </c>
      <c r="C126" s="33">
        <v>53</v>
      </c>
      <c r="D126" s="33">
        <v>52</v>
      </c>
      <c r="E126" s="33">
        <v>158</v>
      </c>
    </row>
    <row r="127" spans="1:6" x14ac:dyDescent="0.35">
      <c r="A127" s="6" t="s">
        <v>746</v>
      </c>
      <c r="B127" s="33">
        <v>323</v>
      </c>
      <c r="C127" s="33">
        <v>345</v>
      </c>
      <c r="D127" s="33">
        <v>332</v>
      </c>
      <c r="E127" s="33">
        <v>1000</v>
      </c>
    </row>
    <row r="131" spans="1:4" x14ac:dyDescent="0.35">
      <c r="A131" t="s">
        <v>811</v>
      </c>
    </row>
    <row r="133" spans="1:4" x14ac:dyDescent="0.35">
      <c r="A133" s="3" t="s">
        <v>812</v>
      </c>
      <c r="B133" s="4" t="s">
        <v>813</v>
      </c>
      <c r="C133" s="4" t="s">
        <v>814</v>
      </c>
      <c r="D133" s="4" t="s">
        <v>815</v>
      </c>
    </row>
    <row r="134" spans="1:4" x14ac:dyDescent="0.35">
      <c r="A134" s="6" t="s">
        <v>64</v>
      </c>
      <c r="B134" s="33">
        <v>168</v>
      </c>
      <c r="C134" s="20">
        <v>41728</v>
      </c>
      <c r="D134" s="20">
        <v>103688</v>
      </c>
    </row>
    <row r="135" spans="1:4" x14ac:dyDescent="0.35">
      <c r="A135" s="6" t="s">
        <v>78</v>
      </c>
      <c r="B135" s="33">
        <v>171</v>
      </c>
      <c r="C135" s="20">
        <v>46762</v>
      </c>
      <c r="D135" s="20">
        <v>100878</v>
      </c>
    </row>
    <row r="136" spans="1:4" x14ac:dyDescent="0.35">
      <c r="A136" s="6" t="s">
        <v>37</v>
      </c>
      <c r="B136" s="33">
        <v>167</v>
      </c>
      <c r="C136" s="20">
        <v>40881</v>
      </c>
      <c r="D136" s="20">
        <v>104025</v>
      </c>
    </row>
    <row r="137" spans="1:4" x14ac:dyDescent="0.35">
      <c r="A137" s="6" t="s">
        <v>29</v>
      </c>
      <c r="B137" s="33">
        <v>162</v>
      </c>
      <c r="C137" s="20">
        <v>41044</v>
      </c>
      <c r="D137" s="20">
        <v>97523</v>
      </c>
    </row>
    <row r="138" spans="1:4" x14ac:dyDescent="0.35">
      <c r="A138" s="6" t="s">
        <v>45</v>
      </c>
      <c r="B138" s="33">
        <v>179</v>
      </c>
      <c r="C138" s="20">
        <v>43557</v>
      </c>
      <c r="D138" s="20">
        <v>115203</v>
      </c>
    </row>
    <row r="139" spans="1:4" x14ac:dyDescent="0.35">
      <c r="A139" s="6" t="s">
        <v>57</v>
      </c>
      <c r="B139" s="33">
        <v>153</v>
      </c>
      <c r="C139" s="20">
        <v>40544</v>
      </c>
      <c r="D139" s="20">
        <v>94326</v>
      </c>
    </row>
    <row r="140" spans="1:4" x14ac:dyDescent="0.35">
      <c r="A140" s="6" t="s">
        <v>746</v>
      </c>
      <c r="B140" s="33">
        <v>1000</v>
      </c>
      <c r="C140" s="20">
        <v>254516</v>
      </c>
      <c r="D140" s="20">
        <v>615643</v>
      </c>
    </row>
  </sheetData>
  <mergeCells count="4">
    <mergeCell ref="A1:C1"/>
    <mergeCell ref="A18:C18"/>
    <mergeCell ref="A35:C35"/>
    <mergeCell ref="A75:C75"/>
  </mergeCell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72EA8-623B-4A02-8CE5-155407E5CE76}">
  <dimension ref="T13"/>
  <sheetViews>
    <sheetView zoomScale="70" zoomScaleNormal="70" workbookViewId="0">
      <selection activeCell="W55" sqref="W55"/>
    </sheetView>
  </sheetViews>
  <sheetFormatPr defaultRowHeight="14.5" x14ac:dyDescent="0.35"/>
  <sheetData>
    <row r="13" spans="20:20" ht="15" x14ac:dyDescent="0.4">
      <c r="T13" s="19"/>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005B5-0DFE-4B42-91A1-711C37DCE681}">
  <dimension ref="A1:AO1001"/>
  <sheetViews>
    <sheetView zoomScaleNormal="100" workbookViewId="0">
      <pane ySplit="1" topLeftCell="A2" activePane="bottomLeft" state="frozen"/>
      <selection pane="bottomLeft" activeCell="A995" sqref="A1:AO1001"/>
    </sheetView>
  </sheetViews>
  <sheetFormatPr defaultRowHeight="14.5" x14ac:dyDescent="0.35"/>
  <cols>
    <col min="3" max="3" width="16.26953125" customWidth="1"/>
    <col min="4" max="4" width="20.81640625" customWidth="1"/>
    <col min="5" max="8" width="16.26953125" hidden="1" customWidth="1"/>
    <col min="9" max="9" width="5.26953125" hidden="1" customWidth="1"/>
    <col min="10" max="10" width="15.453125" customWidth="1"/>
    <col min="11" max="11" width="17.453125" bestFit="1" customWidth="1"/>
    <col min="12" max="16" width="11.81640625" hidden="1" customWidth="1"/>
    <col min="17" max="17" width="22.453125" customWidth="1"/>
    <col min="18" max="18" width="20.1796875" customWidth="1"/>
    <col min="19" max="19" width="21.7265625" customWidth="1"/>
    <col min="20" max="20" width="8.7265625" style="11"/>
    <col min="21" max="21" width="14.08984375" customWidth="1"/>
    <col min="22" max="22" width="15.08984375" style="18" customWidth="1"/>
    <col min="24" max="24" width="15.36328125" style="18" customWidth="1"/>
    <col min="25" max="25" width="8.7265625" style="18"/>
    <col min="27" max="27" width="22.26953125" style="18" bestFit="1" customWidth="1"/>
    <col min="28" max="28" width="21.08984375" style="18" customWidth="1"/>
    <col min="29" max="29" width="22.81640625" style="18" customWidth="1"/>
    <col min="33" max="33" width="10.7265625" style="18" customWidth="1"/>
    <col min="34" max="34" width="17.36328125" style="13" customWidth="1"/>
    <col min="35" max="35" width="15.08984375" customWidth="1"/>
    <col min="36" max="36" width="14.90625" customWidth="1"/>
    <col min="37" max="38" width="12.81640625" style="18" customWidth="1"/>
    <col min="39" max="39" width="19.36328125" customWidth="1"/>
  </cols>
  <sheetData>
    <row r="1" spans="1:41" x14ac:dyDescent="0.35">
      <c r="A1" s="2" t="s">
        <v>0</v>
      </c>
      <c r="B1" s="2" t="s">
        <v>1</v>
      </c>
      <c r="C1" s="2" t="s">
        <v>2</v>
      </c>
      <c r="D1" s="2" t="s">
        <v>742</v>
      </c>
      <c r="E1" s="2" t="s">
        <v>740</v>
      </c>
      <c r="F1" s="2" t="s">
        <v>741</v>
      </c>
      <c r="G1" s="2" t="s">
        <v>737</v>
      </c>
      <c r="H1" s="2" t="s">
        <v>738</v>
      </c>
      <c r="I1" s="2" t="s">
        <v>739</v>
      </c>
      <c r="J1" s="2" t="s">
        <v>3</v>
      </c>
      <c r="K1" s="2" t="s">
        <v>743</v>
      </c>
      <c r="L1" s="2" t="s">
        <v>740</v>
      </c>
      <c r="M1" s="2" t="s">
        <v>741</v>
      </c>
      <c r="N1" s="2" t="s">
        <v>737</v>
      </c>
      <c r="O1" s="2" t="s">
        <v>738</v>
      </c>
      <c r="P1" s="2" t="s">
        <v>739</v>
      </c>
      <c r="Q1" s="2" t="s">
        <v>801</v>
      </c>
      <c r="R1" s="2" t="s">
        <v>800</v>
      </c>
      <c r="S1" s="2" t="s">
        <v>802</v>
      </c>
      <c r="T1" s="10" t="s">
        <v>4</v>
      </c>
      <c r="U1" s="2" t="s">
        <v>744</v>
      </c>
      <c r="V1" s="17" t="s">
        <v>5</v>
      </c>
      <c r="W1" s="2" t="s">
        <v>6</v>
      </c>
      <c r="X1" s="17" t="s">
        <v>7</v>
      </c>
      <c r="Y1" s="17" t="s">
        <v>8</v>
      </c>
      <c r="Z1" s="2" t="s">
        <v>9</v>
      </c>
      <c r="AA1" s="17" t="s">
        <v>10</v>
      </c>
      <c r="AB1" s="17" t="s">
        <v>11</v>
      </c>
      <c r="AC1" s="17" t="s">
        <v>763</v>
      </c>
      <c r="AD1" s="2" t="s">
        <v>12</v>
      </c>
      <c r="AE1" s="2" t="s">
        <v>13</v>
      </c>
      <c r="AF1" s="2" t="s">
        <v>14</v>
      </c>
      <c r="AG1" s="17" t="s">
        <v>15</v>
      </c>
      <c r="AH1" s="12" t="s">
        <v>16</v>
      </c>
      <c r="AI1" s="2" t="s">
        <v>17</v>
      </c>
      <c r="AJ1" s="2" t="s">
        <v>18</v>
      </c>
      <c r="AK1" s="17" t="s">
        <v>19</v>
      </c>
      <c r="AL1" s="17" t="s">
        <v>794</v>
      </c>
      <c r="AM1" s="2" t="s">
        <v>20</v>
      </c>
      <c r="AN1" s="2" t="s">
        <v>21</v>
      </c>
      <c r="AO1" s="2" t="s">
        <v>22</v>
      </c>
    </row>
    <row r="2" spans="1:41" x14ac:dyDescent="0.35">
      <c r="A2">
        <v>4115</v>
      </c>
      <c r="B2" t="s">
        <v>698</v>
      </c>
      <c r="C2" t="s">
        <v>156</v>
      </c>
      <c r="D2" s="1">
        <f>DATE(I2,H2,G2)</f>
        <v>45620</v>
      </c>
      <c r="E2">
        <f>FIND("/",C2)</f>
        <v>3</v>
      </c>
      <c r="F2">
        <f>FIND("/",C2,(E2+1))</f>
        <v>6</v>
      </c>
      <c r="G2" t="str">
        <f>MID(C2, E2+1,2)</f>
        <v>24</v>
      </c>
      <c r="H2" t="str">
        <f>LEFT(C2,E2-1)</f>
        <v>11</v>
      </c>
      <c r="I2" t="str">
        <f>RIGHT(C2,4)</f>
        <v>2024</v>
      </c>
      <c r="J2" t="s">
        <v>156</v>
      </c>
      <c r="K2" s="1">
        <f>DATE(P2,O2,N2)</f>
        <v>45620</v>
      </c>
      <c r="L2">
        <f>FIND("/",J2)</f>
        <v>3</v>
      </c>
      <c r="M2">
        <f>FIND("/",J2,(L2+1))</f>
        <v>6</v>
      </c>
      <c r="N2" t="str">
        <f>MID(J2, L2+1,2)</f>
        <v>24</v>
      </c>
      <c r="O2" t="str">
        <f>LEFT(J2,L2-1)</f>
        <v>11</v>
      </c>
      <c r="P2" t="str">
        <f>RIGHT(J2,4)</f>
        <v>2024</v>
      </c>
      <c r="Q2" s="13">
        <f t="shared" ref="Q2:Q65" si="0">(K2-D2)/7</f>
        <v>0</v>
      </c>
      <c r="R2">
        <f t="shared" ref="R2:R65" si="1">V2/2</f>
        <v>79</v>
      </c>
      <c r="S2" s="27">
        <v>0</v>
      </c>
      <c r="T2" s="11">
        <v>15.99</v>
      </c>
      <c r="U2" t="str" cm="1">
        <f t="array" ref="U2">_xlfn.IFS(T2 &lt; 8, "Standard", T2 &lt; 12, "Premium", T2 &lt; 16, "Premium Plus")</f>
        <v>Premium Plus</v>
      </c>
      <c r="V2" s="18">
        <v>158</v>
      </c>
      <c r="W2" t="s">
        <v>73</v>
      </c>
      <c r="X2" s="18">
        <v>1</v>
      </c>
      <c r="Y2" s="18">
        <v>5</v>
      </c>
      <c r="Z2" t="b">
        <v>1</v>
      </c>
      <c r="AA2" s="18">
        <v>603</v>
      </c>
      <c r="AB2" s="18">
        <v>72</v>
      </c>
      <c r="AC2" s="18">
        <f t="shared" ref="AC2:AC65" si="2">SUM(AA2:AB2)</f>
        <v>675</v>
      </c>
      <c r="AD2" t="s">
        <v>55</v>
      </c>
      <c r="AE2" t="s">
        <v>56</v>
      </c>
      <c r="AF2" t="s">
        <v>29</v>
      </c>
      <c r="AG2" s="18">
        <v>88</v>
      </c>
      <c r="AH2" s="13">
        <v>3.3</v>
      </c>
      <c r="AI2" t="b">
        <v>0</v>
      </c>
      <c r="AJ2" t="s">
        <v>30</v>
      </c>
      <c r="AK2" s="18">
        <v>3508</v>
      </c>
      <c r="AL2" s="18" t="str" cm="1">
        <f t="array" ref="AL2">_xlfn.IFS(AK2&lt;1000, "Bronze", AK2&lt;2000, "Silver", AK2&lt;3000, "Gold", AK2&lt;4000, "Platinum",AK2&gt;4000, "Diamond")</f>
        <v>Platinum</v>
      </c>
      <c r="AM2" t="s">
        <v>65</v>
      </c>
      <c r="AN2" t="s">
        <v>39</v>
      </c>
      <c r="AO2" t="s">
        <v>33</v>
      </c>
    </row>
    <row r="3" spans="1:41" x14ac:dyDescent="0.35">
      <c r="A3">
        <v>4479</v>
      </c>
      <c r="B3" t="s">
        <v>23</v>
      </c>
      <c r="C3" s="1">
        <v>45454</v>
      </c>
      <c r="D3" s="1">
        <f>C3</f>
        <v>45454</v>
      </c>
      <c r="E3" s="1"/>
      <c r="F3" s="1"/>
      <c r="G3" s="1"/>
      <c r="H3" s="1"/>
      <c r="I3" s="1"/>
      <c r="J3" s="1">
        <v>45455</v>
      </c>
      <c r="K3" s="1">
        <f>J3</f>
        <v>45455</v>
      </c>
      <c r="L3" s="1"/>
      <c r="M3" s="1"/>
      <c r="N3" s="1"/>
      <c r="O3" s="1"/>
      <c r="P3" s="1"/>
      <c r="Q3" s="13">
        <f t="shared" si="0"/>
        <v>0.14285714285714285</v>
      </c>
      <c r="R3">
        <f t="shared" si="1"/>
        <v>120.5</v>
      </c>
      <c r="S3" s="27">
        <f t="shared" ref="S3:S66" si="3">R3/Q3</f>
        <v>843.5</v>
      </c>
      <c r="T3" s="11">
        <v>15.99</v>
      </c>
      <c r="U3" t="str" cm="1">
        <f t="array" ref="U3">_xlfn.IFS(T3 &lt; 8, "Standard", T3 &lt; 12, "Premium", T3 &lt; 16, "Premium Plus")</f>
        <v>Premium Plus</v>
      </c>
      <c r="V3" s="18">
        <v>241</v>
      </c>
      <c r="W3" t="s">
        <v>100</v>
      </c>
      <c r="X3" s="18">
        <v>3</v>
      </c>
      <c r="Y3" s="18">
        <v>2</v>
      </c>
      <c r="Z3" t="b">
        <v>1</v>
      </c>
      <c r="AA3" s="18">
        <v>549</v>
      </c>
      <c r="AB3" s="18">
        <v>158</v>
      </c>
      <c r="AC3" s="18">
        <f t="shared" si="2"/>
        <v>707</v>
      </c>
      <c r="AD3" t="s">
        <v>55</v>
      </c>
      <c r="AE3" t="s">
        <v>44</v>
      </c>
      <c r="AF3" t="s">
        <v>45</v>
      </c>
      <c r="AG3" s="18">
        <v>96</v>
      </c>
      <c r="AH3" s="13">
        <v>3.1</v>
      </c>
      <c r="AI3" t="b">
        <v>1</v>
      </c>
      <c r="AJ3" t="s">
        <v>30</v>
      </c>
      <c r="AK3" s="18">
        <v>1986</v>
      </c>
      <c r="AL3" s="18" t="str" cm="1">
        <f t="array" ref="AL3">_xlfn.IFS(AK3&lt;1000, "Bronze", AK3&lt;2000, "Silver", AK3&lt;3000, "Gold", AK3&lt;4000, "Platinum",AK3&gt;4000, "Diamond")</f>
        <v>Silver</v>
      </c>
      <c r="AM3" t="s">
        <v>31</v>
      </c>
      <c r="AN3" t="s">
        <v>69</v>
      </c>
      <c r="AO3" t="s">
        <v>93</v>
      </c>
    </row>
    <row r="4" spans="1:41" x14ac:dyDescent="0.35">
      <c r="A4">
        <v>5866</v>
      </c>
      <c r="B4" t="s">
        <v>191</v>
      </c>
      <c r="C4" s="1">
        <v>45297</v>
      </c>
      <c r="D4" s="1">
        <v>45620</v>
      </c>
      <c r="E4" s="1"/>
      <c r="F4" s="1"/>
      <c r="G4" s="1"/>
      <c r="H4" s="1"/>
      <c r="I4" s="1"/>
      <c r="J4" t="s">
        <v>214</v>
      </c>
      <c r="K4" s="1">
        <f>DATE(P4,O4,N4)</f>
        <v>45622</v>
      </c>
      <c r="L4">
        <f>FIND("/",J4)</f>
        <v>3</v>
      </c>
      <c r="M4">
        <f>FIND("/",J4,(L4+1))</f>
        <v>6</v>
      </c>
      <c r="N4" t="str">
        <f>MID(J4, L4+1,2)</f>
        <v>26</v>
      </c>
      <c r="O4" t="str">
        <f>LEFT(J4,L4-1)</f>
        <v>11</v>
      </c>
      <c r="P4" t="str">
        <f>RIGHT(J4,4)</f>
        <v>2024</v>
      </c>
      <c r="Q4" s="13">
        <f t="shared" si="0"/>
        <v>0.2857142857142857</v>
      </c>
      <c r="R4">
        <f t="shared" si="1"/>
        <v>190</v>
      </c>
      <c r="S4" s="27">
        <f t="shared" si="3"/>
        <v>665</v>
      </c>
      <c r="T4" s="11">
        <v>7.99</v>
      </c>
      <c r="U4" t="str" cm="1">
        <f t="array" ref="U4">_xlfn.IFS(T4 &lt; 8, "Standard", T4 &lt; 12, "Premium", T4 &lt; 16, "Premium Plus")</f>
        <v>Standard</v>
      </c>
      <c r="V4" s="18">
        <v>380</v>
      </c>
      <c r="W4" t="s">
        <v>51</v>
      </c>
      <c r="X4" s="18">
        <v>2</v>
      </c>
      <c r="Y4" s="18">
        <v>3</v>
      </c>
      <c r="Z4" t="b">
        <v>0</v>
      </c>
      <c r="AA4" s="18">
        <v>76</v>
      </c>
      <c r="AB4" s="18">
        <v>25</v>
      </c>
      <c r="AC4" s="18">
        <f t="shared" si="2"/>
        <v>101</v>
      </c>
      <c r="AD4" t="s">
        <v>74</v>
      </c>
      <c r="AE4" t="s">
        <v>28</v>
      </c>
      <c r="AF4" t="s">
        <v>29</v>
      </c>
      <c r="AG4" s="18">
        <v>95</v>
      </c>
      <c r="AH4" s="13">
        <v>4.2</v>
      </c>
      <c r="AI4" t="b">
        <v>1</v>
      </c>
      <c r="AJ4" t="s">
        <v>30</v>
      </c>
      <c r="AK4" s="18">
        <v>1938</v>
      </c>
      <c r="AL4" s="18" t="str" cm="1">
        <f t="array" ref="AL4">_xlfn.IFS(AK4&lt;1000, "Bronze", AK4&lt;2000, "Silver", AK4&lt;3000, "Gold", AK4&lt;4000, "Platinum",AK4&gt;4000, "Diamond")</f>
        <v>Silver</v>
      </c>
      <c r="AM4" t="s">
        <v>38</v>
      </c>
      <c r="AN4" t="s">
        <v>32</v>
      </c>
      <c r="AO4" t="s">
        <v>33</v>
      </c>
    </row>
    <row r="5" spans="1:41" x14ac:dyDescent="0.35">
      <c r="A5">
        <v>4239</v>
      </c>
      <c r="B5" t="s">
        <v>272</v>
      </c>
      <c r="C5" t="s">
        <v>258</v>
      </c>
      <c r="D5" s="1">
        <f>DATE(I5,H5,G5)</f>
        <v>45614</v>
      </c>
      <c r="E5">
        <f>FIND("/",C5)</f>
        <v>3</v>
      </c>
      <c r="F5">
        <f>FIND("/",C5,(E5+1))</f>
        <v>6</v>
      </c>
      <c r="G5" t="str">
        <f>MID(C5, E5+1,2)</f>
        <v>18</v>
      </c>
      <c r="H5" t="str">
        <f>LEFT(C5,E5-1)</f>
        <v>11</v>
      </c>
      <c r="I5" t="str">
        <f>RIGHT(C5,4)</f>
        <v>2024</v>
      </c>
      <c r="J5" t="s">
        <v>109</v>
      </c>
      <c r="K5" s="1">
        <f>DATE(P5,O5,N5)</f>
        <v>45619</v>
      </c>
      <c r="L5">
        <f>FIND("/",J5)</f>
        <v>3</v>
      </c>
      <c r="M5">
        <f>FIND("/",J5,(L5+1))</f>
        <v>6</v>
      </c>
      <c r="N5" t="str">
        <f>MID(J5, L5+1,2)</f>
        <v>23</v>
      </c>
      <c r="O5" t="str">
        <f>LEFT(J5,L5-1)</f>
        <v>11</v>
      </c>
      <c r="P5" t="str">
        <f>RIGHT(J5,4)</f>
        <v>2024</v>
      </c>
      <c r="Q5" s="13">
        <f t="shared" si="0"/>
        <v>0.7142857142857143</v>
      </c>
      <c r="R5">
        <f t="shared" si="1"/>
        <v>235</v>
      </c>
      <c r="S5" s="27">
        <f t="shared" si="3"/>
        <v>329</v>
      </c>
      <c r="T5" s="11">
        <v>7.99</v>
      </c>
      <c r="U5" t="str" cm="1">
        <f t="array" ref="U5">_xlfn.IFS(T5 &lt; 8, "Standard", T5 &lt; 12, "Premium", T5 &lt; 16, "Premium Plus")</f>
        <v>Standard</v>
      </c>
      <c r="V5" s="18">
        <v>470</v>
      </c>
      <c r="W5" t="s">
        <v>73</v>
      </c>
      <c r="X5" s="18">
        <v>2</v>
      </c>
      <c r="Y5" s="18">
        <v>3</v>
      </c>
      <c r="Z5" t="b">
        <v>0</v>
      </c>
      <c r="AA5" s="18">
        <v>89</v>
      </c>
      <c r="AB5" s="18">
        <v>135</v>
      </c>
      <c r="AC5" s="18">
        <f t="shared" si="2"/>
        <v>224</v>
      </c>
      <c r="AD5" t="s">
        <v>55</v>
      </c>
      <c r="AE5" t="s">
        <v>44</v>
      </c>
      <c r="AF5" t="s">
        <v>45</v>
      </c>
      <c r="AG5" s="18">
        <v>45</v>
      </c>
      <c r="AH5" s="13">
        <v>4.5</v>
      </c>
      <c r="AI5" t="b">
        <v>0</v>
      </c>
      <c r="AJ5" t="s">
        <v>30</v>
      </c>
      <c r="AK5" s="18">
        <v>4236</v>
      </c>
      <c r="AL5" s="18" t="str" cm="1">
        <f t="array" ref="AL5">_xlfn.IFS(AK5&lt;1000, "Bronze", AK5&lt;2000, "Silver", AK5&lt;3000, "Gold", AK5&lt;4000, "Platinum",AK5&gt;4000, "Diamond")</f>
        <v>Diamond</v>
      </c>
      <c r="AM5" t="s">
        <v>76</v>
      </c>
      <c r="AN5" t="s">
        <v>79</v>
      </c>
      <c r="AO5" t="s">
        <v>33</v>
      </c>
    </row>
    <row r="6" spans="1:41" x14ac:dyDescent="0.35">
      <c r="A6">
        <v>1851</v>
      </c>
      <c r="B6" t="s">
        <v>88</v>
      </c>
      <c r="C6" s="1">
        <v>44995</v>
      </c>
      <c r="D6" s="1">
        <v>45608</v>
      </c>
      <c r="E6" s="1"/>
      <c r="F6" s="1"/>
      <c r="G6" s="1"/>
      <c r="H6" s="1"/>
      <c r="I6" s="1"/>
      <c r="J6" s="1">
        <v>45608</v>
      </c>
      <c r="K6" s="1">
        <v>45612</v>
      </c>
      <c r="L6" s="1"/>
      <c r="M6" s="1"/>
      <c r="N6" s="1"/>
      <c r="O6" s="1"/>
      <c r="P6" s="1"/>
      <c r="Q6" s="13">
        <f t="shared" si="0"/>
        <v>0.5714285714285714</v>
      </c>
      <c r="R6">
        <f t="shared" si="1"/>
        <v>172</v>
      </c>
      <c r="S6" s="27">
        <f t="shared" si="3"/>
        <v>301</v>
      </c>
      <c r="T6" s="11">
        <v>11.99</v>
      </c>
      <c r="U6" t="str" cm="1">
        <f t="array" ref="U6">_xlfn.IFS(T6 &lt; 8, "Standard", T6 &lt; 12, "Premium", T6 &lt; 16, "Premium Plus")</f>
        <v>Premium</v>
      </c>
      <c r="V6" s="18">
        <v>344</v>
      </c>
      <c r="W6" t="s">
        <v>63</v>
      </c>
      <c r="X6" s="18">
        <v>3</v>
      </c>
      <c r="Y6" s="18">
        <v>1</v>
      </c>
      <c r="Z6" t="b">
        <v>0</v>
      </c>
      <c r="AA6" s="18">
        <v>456</v>
      </c>
      <c r="AB6" s="18">
        <v>196</v>
      </c>
      <c r="AC6" s="18">
        <f t="shared" si="2"/>
        <v>652</v>
      </c>
      <c r="AD6" t="s">
        <v>92</v>
      </c>
      <c r="AE6" t="s">
        <v>56</v>
      </c>
      <c r="AF6" t="s">
        <v>45</v>
      </c>
      <c r="AG6" s="18">
        <v>83</v>
      </c>
      <c r="AH6" s="13">
        <v>5</v>
      </c>
      <c r="AI6" t="b">
        <v>0</v>
      </c>
      <c r="AJ6" t="s">
        <v>30</v>
      </c>
      <c r="AK6" s="18">
        <v>3599</v>
      </c>
      <c r="AL6" s="18" t="str" cm="1">
        <f t="array" ref="AL6">_xlfn.IFS(AK6&lt;1000, "Bronze", AK6&lt;2000, "Silver", AK6&lt;3000, "Gold", AK6&lt;4000, "Platinum",AK6&gt;4000, "Diamond")</f>
        <v>Platinum</v>
      </c>
      <c r="AM6" t="s">
        <v>76</v>
      </c>
      <c r="AN6" t="s">
        <v>79</v>
      </c>
      <c r="AO6" t="s">
        <v>33</v>
      </c>
    </row>
    <row r="7" spans="1:41" x14ac:dyDescent="0.35">
      <c r="A7">
        <v>3603</v>
      </c>
      <c r="B7" t="s">
        <v>302</v>
      </c>
      <c r="C7" s="1">
        <v>45020</v>
      </c>
      <c r="D7" s="1">
        <v>45613</v>
      </c>
      <c r="E7" s="1"/>
      <c r="F7" s="1"/>
      <c r="G7" s="1"/>
      <c r="H7" s="1"/>
      <c r="I7" s="1"/>
      <c r="J7" t="s">
        <v>84</v>
      </c>
      <c r="K7" s="1">
        <f>DATE(P7,O7,N7)</f>
        <v>45616</v>
      </c>
      <c r="L7">
        <f t="shared" ref="L7:L18" si="4">FIND("/",J7)</f>
        <v>3</v>
      </c>
      <c r="M7">
        <f t="shared" ref="M7:M18" si="5">FIND("/",J7,(L7+1))</f>
        <v>6</v>
      </c>
      <c r="N7" t="str">
        <f t="shared" ref="N7:N18" si="6">MID(J7, L7+1,2)</f>
        <v>20</v>
      </c>
      <c r="O7" t="str">
        <f t="shared" ref="O7:O18" si="7">LEFT(J7,L7-1)</f>
        <v>11</v>
      </c>
      <c r="P7" t="str">
        <f t="shared" ref="P7:P18" si="8">RIGHT(J7,4)</f>
        <v>2024</v>
      </c>
      <c r="Q7" s="13">
        <f t="shared" si="0"/>
        <v>0.42857142857142855</v>
      </c>
      <c r="R7">
        <f t="shared" si="1"/>
        <v>108</v>
      </c>
      <c r="S7" s="27">
        <f t="shared" si="3"/>
        <v>252</v>
      </c>
      <c r="T7" s="11">
        <v>7.99</v>
      </c>
      <c r="U7" t="str" cm="1">
        <f t="array" ref="U7">_xlfn.IFS(T7 &lt; 8, "Standard", T7 &lt; 12, "Premium", T7 &lt; 16, "Premium Plus")</f>
        <v>Standard</v>
      </c>
      <c r="V7" s="18">
        <v>216</v>
      </c>
      <c r="W7" t="s">
        <v>51</v>
      </c>
      <c r="X7" s="18">
        <v>4</v>
      </c>
      <c r="Y7" s="18">
        <v>3</v>
      </c>
      <c r="Z7" t="b">
        <v>1</v>
      </c>
      <c r="AA7" s="18">
        <v>923</v>
      </c>
      <c r="AB7" s="18">
        <v>143</v>
      </c>
      <c r="AC7" s="18">
        <f t="shared" si="2"/>
        <v>1066</v>
      </c>
      <c r="AD7" t="s">
        <v>27</v>
      </c>
      <c r="AE7" t="s">
        <v>56</v>
      </c>
      <c r="AF7" t="s">
        <v>45</v>
      </c>
      <c r="AG7" s="18">
        <v>20</v>
      </c>
      <c r="AH7" s="13">
        <v>3.4</v>
      </c>
      <c r="AI7" t="b">
        <v>0</v>
      </c>
      <c r="AJ7" t="s">
        <v>30</v>
      </c>
      <c r="AK7" s="18">
        <v>4435</v>
      </c>
      <c r="AL7" s="18" t="str" cm="1">
        <f t="array" ref="AL7">_xlfn.IFS(AK7&lt;1000, "Bronze", AK7&lt;2000, "Silver", AK7&lt;3000, "Gold", AK7&lt;4000, "Platinum",AK7&gt;4000, "Diamond")</f>
        <v>Diamond</v>
      </c>
      <c r="AM7" t="s">
        <v>76</v>
      </c>
      <c r="AN7" t="s">
        <v>59</v>
      </c>
      <c r="AO7" t="s">
        <v>60</v>
      </c>
    </row>
    <row r="8" spans="1:41" x14ac:dyDescent="0.35">
      <c r="A8">
        <v>9239</v>
      </c>
      <c r="B8" t="s">
        <v>257</v>
      </c>
      <c r="C8" t="s">
        <v>87</v>
      </c>
      <c r="D8" s="1">
        <v>45617</v>
      </c>
      <c r="E8">
        <f>FIND("/",C8)</f>
        <v>3</v>
      </c>
      <c r="F8">
        <f>FIND("/",C8,(E8+1))</f>
        <v>6</v>
      </c>
      <c r="G8" t="str">
        <f>MID(C8, E8+1,2)</f>
        <v>25</v>
      </c>
      <c r="H8" t="str">
        <f>LEFT(C8,E8-1)</f>
        <v>11</v>
      </c>
      <c r="I8" t="str">
        <f>RIGHT(C8,4)</f>
        <v>2024</v>
      </c>
      <c r="J8" t="s">
        <v>134</v>
      </c>
      <c r="K8" s="1">
        <v>45621</v>
      </c>
      <c r="L8">
        <f t="shared" si="4"/>
        <v>3</v>
      </c>
      <c r="M8">
        <f t="shared" si="5"/>
        <v>6</v>
      </c>
      <c r="N8" t="str">
        <f t="shared" si="6"/>
        <v>21</v>
      </c>
      <c r="O8" t="str">
        <f t="shared" si="7"/>
        <v>11</v>
      </c>
      <c r="P8" t="str">
        <f t="shared" si="8"/>
        <v>2024</v>
      </c>
      <c r="Q8" s="13">
        <f t="shared" si="0"/>
        <v>0.5714285714285714</v>
      </c>
      <c r="R8">
        <f t="shared" si="1"/>
        <v>137</v>
      </c>
      <c r="S8" s="27">
        <f t="shared" si="3"/>
        <v>239.75</v>
      </c>
      <c r="T8" s="11">
        <v>15.99</v>
      </c>
      <c r="U8" t="str" cm="1">
        <f t="array" ref="U8">_xlfn.IFS(T8 &lt; 8, "Standard", T8 &lt; 12, "Premium", T8 &lt; 16, "Premium Plus")</f>
        <v>Premium Plus</v>
      </c>
      <c r="V8" s="18">
        <v>274</v>
      </c>
      <c r="W8" t="s">
        <v>36</v>
      </c>
      <c r="X8" s="18">
        <v>5</v>
      </c>
      <c r="Y8" s="18">
        <v>6</v>
      </c>
      <c r="Z8" t="b">
        <v>0</v>
      </c>
      <c r="AA8" s="18">
        <v>732</v>
      </c>
      <c r="AB8" s="18">
        <v>105</v>
      </c>
      <c r="AC8" s="18">
        <f t="shared" si="2"/>
        <v>837</v>
      </c>
      <c r="AD8" t="s">
        <v>49</v>
      </c>
      <c r="AE8" t="s">
        <v>28</v>
      </c>
      <c r="AF8" t="s">
        <v>29</v>
      </c>
      <c r="AG8" s="18">
        <v>36</v>
      </c>
      <c r="AH8" s="13">
        <v>4.0999999999999996</v>
      </c>
      <c r="AI8" t="b">
        <v>1</v>
      </c>
      <c r="AJ8" t="s">
        <v>30</v>
      </c>
      <c r="AK8" s="18">
        <v>4194</v>
      </c>
      <c r="AL8" s="18" t="str" cm="1">
        <f t="array" ref="AL8">_xlfn.IFS(AK8&lt;1000, "Bronze", AK8&lt;2000, "Silver", AK8&lt;3000, "Gold", AK8&lt;4000, "Platinum",AK8&gt;4000, "Diamond")</f>
        <v>Diamond</v>
      </c>
      <c r="AM8" t="s">
        <v>38</v>
      </c>
      <c r="AN8" t="s">
        <v>69</v>
      </c>
      <c r="AO8" t="s">
        <v>60</v>
      </c>
    </row>
    <row r="9" spans="1:41" x14ac:dyDescent="0.35">
      <c r="A9">
        <v>5825</v>
      </c>
      <c r="B9" t="s">
        <v>689</v>
      </c>
      <c r="C9" s="1">
        <v>45628</v>
      </c>
      <c r="D9" s="1">
        <f>C9</f>
        <v>45628</v>
      </c>
      <c r="E9" s="1"/>
      <c r="F9" s="1"/>
      <c r="G9" s="1"/>
      <c r="H9" s="1"/>
      <c r="I9" s="1"/>
      <c r="J9" t="s">
        <v>25</v>
      </c>
      <c r="K9" s="1">
        <f t="shared" ref="K9:K16" si="9">DATE(P9,O9,N9)</f>
        <v>45639</v>
      </c>
      <c r="L9">
        <f t="shared" si="4"/>
        <v>3</v>
      </c>
      <c r="M9">
        <f t="shared" si="5"/>
        <v>6</v>
      </c>
      <c r="N9" t="str">
        <f t="shared" si="6"/>
        <v>13</v>
      </c>
      <c r="O9" t="str">
        <f t="shared" si="7"/>
        <v>12</v>
      </c>
      <c r="P9" t="str">
        <f t="shared" si="8"/>
        <v>2024</v>
      </c>
      <c r="Q9" s="13">
        <f t="shared" si="0"/>
        <v>1.5714285714285714</v>
      </c>
      <c r="R9">
        <f t="shared" si="1"/>
        <v>250</v>
      </c>
      <c r="S9" s="27">
        <f t="shared" si="3"/>
        <v>159.09090909090909</v>
      </c>
      <c r="T9" s="11">
        <v>7.99</v>
      </c>
      <c r="U9" t="str" cm="1">
        <f t="array" ref="U9">_xlfn.IFS(T9 &lt; 8, "Standard", T9 &lt; 12, "Premium", T9 &lt; 16, "Premium Plus")</f>
        <v>Standard</v>
      </c>
      <c r="V9" s="18">
        <v>500</v>
      </c>
      <c r="W9" t="s">
        <v>36</v>
      </c>
      <c r="X9" s="18">
        <v>5</v>
      </c>
      <c r="Y9" s="18">
        <v>4</v>
      </c>
      <c r="Z9" t="b">
        <v>1</v>
      </c>
      <c r="AA9" s="18">
        <v>568</v>
      </c>
      <c r="AB9" s="18">
        <v>151</v>
      </c>
      <c r="AC9" s="18">
        <f t="shared" si="2"/>
        <v>719</v>
      </c>
      <c r="AD9" t="s">
        <v>74</v>
      </c>
      <c r="AE9" t="s">
        <v>75</v>
      </c>
      <c r="AF9" t="s">
        <v>78</v>
      </c>
      <c r="AG9" s="18">
        <v>11</v>
      </c>
      <c r="AH9" s="13">
        <v>3.6</v>
      </c>
      <c r="AI9" t="b">
        <v>0</v>
      </c>
      <c r="AJ9" t="s">
        <v>30</v>
      </c>
      <c r="AK9" s="18">
        <v>2731</v>
      </c>
      <c r="AL9" s="18" t="str" cm="1">
        <f t="array" ref="AL9">_xlfn.IFS(AK9&lt;1000, "Bronze", AK9&lt;2000, "Silver", AK9&lt;3000, "Gold", AK9&lt;4000, "Platinum",AK9&gt;4000, "Diamond")</f>
        <v>Gold</v>
      </c>
      <c r="AM9" t="s">
        <v>76</v>
      </c>
      <c r="AN9" t="s">
        <v>39</v>
      </c>
      <c r="AO9" t="s">
        <v>60</v>
      </c>
    </row>
    <row r="10" spans="1:41" x14ac:dyDescent="0.35">
      <c r="A10">
        <v>5253</v>
      </c>
      <c r="B10" t="s">
        <v>502</v>
      </c>
      <c r="C10" s="1">
        <v>45119</v>
      </c>
      <c r="D10" s="1">
        <v>45609</v>
      </c>
      <c r="E10" s="1"/>
      <c r="F10" s="1"/>
      <c r="G10" s="1"/>
      <c r="H10" s="1"/>
      <c r="I10" s="1"/>
      <c r="J10" t="s">
        <v>156</v>
      </c>
      <c r="K10" s="1">
        <f t="shared" si="9"/>
        <v>45620</v>
      </c>
      <c r="L10">
        <f t="shared" si="4"/>
        <v>3</v>
      </c>
      <c r="M10">
        <f t="shared" si="5"/>
        <v>6</v>
      </c>
      <c r="N10" t="str">
        <f t="shared" si="6"/>
        <v>24</v>
      </c>
      <c r="O10" t="str">
        <f t="shared" si="7"/>
        <v>11</v>
      </c>
      <c r="P10" t="str">
        <f t="shared" si="8"/>
        <v>2024</v>
      </c>
      <c r="Q10" s="13">
        <f t="shared" si="0"/>
        <v>1.5714285714285714</v>
      </c>
      <c r="R10">
        <f t="shared" si="1"/>
        <v>218</v>
      </c>
      <c r="S10" s="27">
        <f t="shared" si="3"/>
        <v>138.72727272727272</v>
      </c>
      <c r="T10" s="11">
        <v>11.99</v>
      </c>
      <c r="U10" t="str" cm="1">
        <f t="array" ref="U10">_xlfn.IFS(T10 &lt; 8, "Standard", T10 &lt; 12, "Premium", T10 &lt; 16, "Premium Plus")</f>
        <v>Premium</v>
      </c>
      <c r="V10" s="18">
        <v>436</v>
      </c>
      <c r="W10" t="s">
        <v>73</v>
      </c>
      <c r="X10" s="18">
        <v>5</v>
      </c>
      <c r="Y10" s="18">
        <v>5</v>
      </c>
      <c r="Z10" t="b">
        <v>1</v>
      </c>
      <c r="AA10" s="18">
        <v>228</v>
      </c>
      <c r="AB10" s="18">
        <v>110</v>
      </c>
      <c r="AC10" s="18">
        <f t="shared" si="2"/>
        <v>338</v>
      </c>
      <c r="AD10" t="s">
        <v>68</v>
      </c>
      <c r="AE10" t="s">
        <v>75</v>
      </c>
      <c r="AF10" t="s">
        <v>29</v>
      </c>
      <c r="AG10" s="18">
        <v>78</v>
      </c>
      <c r="AH10" s="13">
        <v>4.5</v>
      </c>
      <c r="AI10" t="b">
        <v>1</v>
      </c>
      <c r="AJ10" t="s">
        <v>30</v>
      </c>
      <c r="AK10" s="18">
        <v>1518</v>
      </c>
      <c r="AL10" s="18" t="str" cm="1">
        <f t="array" ref="AL10">_xlfn.IFS(AK10&lt;1000, "Bronze", AK10&lt;2000, "Silver", AK10&lt;3000, "Gold", AK10&lt;4000, "Platinum",AK10&gt;4000, "Diamond")</f>
        <v>Silver</v>
      </c>
      <c r="AM10" t="s">
        <v>58</v>
      </c>
      <c r="AN10" t="s">
        <v>69</v>
      </c>
      <c r="AO10" t="s">
        <v>33</v>
      </c>
    </row>
    <row r="11" spans="1:41" x14ac:dyDescent="0.35">
      <c r="A11">
        <v>4979</v>
      </c>
      <c r="B11" t="s">
        <v>255</v>
      </c>
      <c r="C11" t="s">
        <v>317</v>
      </c>
      <c r="D11" s="1">
        <f>DATE(I11,H11,G11)</f>
        <v>45612</v>
      </c>
      <c r="E11">
        <f>FIND("/",C11)</f>
        <v>3</v>
      </c>
      <c r="F11">
        <f>FIND("/",C11,(E11+1))</f>
        <v>6</v>
      </c>
      <c r="G11" t="str">
        <f>MID(C11, E11+1,2)</f>
        <v>16</v>
      </c>
      <c r="H11" t="str">
        <f>LEFT(C11,E11-1)</f>
        <v>11</v>
      </c>
      <c r="I11" t="str">
        <f>RIGHT(C11,4)</f>
        <v>2024</v>
      </c>
      <c r="J11" t="s">
        <v>156</v>
      </c>
      <c r="K11" s="1">
        <f t="shared" si="9"/>
        <v>45620</v>
      </c>
      <c r="L11">
        <f t="shared" si="4"/>
        <v>3</v>
      </c>
      <c r="M11">
        <f t="shared" si="5"/>
        <v>6</v>
      </c>
      <c r="N11" t="str">
        <f t="shared" si="6"/>
        <v>24</v>
      </c>
      <c r="O11" t="str">
        <f t="shared" si="7"/>
        <v>11</v>
      </c>
      <c r="P11" t="str">
        <f t="shared" si="8"/>
        <v>2024</v>
      </c>
      <c r="Q11" s="13">
        <f t="shared" si="0"/>
        <v>1.1428571428571428</v>
      </c>
      <c r="R11">
        <f t="shared" si="1"/>
        <v>156</v>
      </c>
      <c r="S11" s="27">
        <f t="shared" si="3"/>
        <v>136.5</v>
      </c>
      <c r="T11" s="11">
        <v>15.99</v>
      </c>
      <c r="U11" t="str" cm="1">
        <f t="array" ref="U11">_xlfn.IFS(T11 &lt; 8, "Standard", T11 &lt; 12, "Premium", T11 &lt; 16, "Premium Plus")</f>
        <v>Premium Plus</v>
      </c>
      <c r="V11" s="18">
        <v>312</v>
      </c>
      <c r="W11" t="s">
        <v>36</v>
      </c>
      <c r="X11" s="18">
        <v>4</v>
      </c>
      <c r="Y11" s="18">
        <v>4</v>
      </c>
      <c r="Z11" t="b">
        <v>0</v>
      </c>
      <c r="AA11" s="18">
        <v>321</v>
      </c>
      <c r="AB11" s="18">
        <v>19</v>
      </c>
      <c r="AC11" s="18">
        <f t="shared" si="2"/>
        <v>340</v>
      </c>
      <c r="AD11" t="s">
        <v>68</v>
      </c>
      <c r="AE11" t="s">
        <v>28</v>
      </c>
      <c r="AF11" t="s">
        <v>57</v>
      </c>
      <c r="AG11" s="18">
        <v>18</v>
      </c>
      <c r="AH11" s="13">
        <v>4.3</v>
      </c>
      <c r="AI11" t="b">
        <v>1</v>
      </c>
      <c r="AJ11" t="s">
        <v>30</v>
      </c>
      <c r="AK11" s="18">
        <v>3980</v>
      </c>
      <c r="AL11" s="18" t="str" cm="1">
        <f t="array" ref="AL11">_xlfn.IFS(AK11&lt;1000, "Bronze", AK11&lt;2000, "Silver", AK11&lt;3000, "Gold", AK11&lt;4000, "Platinum",AK11&gt;4000, "Diamond")</f>
        <v>Platinum</v>
      </c>
      <c r="AM11" t="s">
        <v>31</v>
      </c>
      <c r="AN11" t="s">
        <v>39</v>
      </c>
      <c r="AO11" t="s">
        <v>93</v>
      </c>
    </row>
    <row r="12" spans="1:41" x14ac:dyDescent="0.35">
      <c r="A12">
        <v>6221</v>
      </c>
      <c r="B12" t="s">
        <v>143</v>
      </c>
      <c r="C12" t="s">
        <v>317</v>
      </c>
      <c r="D12" s="1">
        <f>DATE(I12,H12,G12)</f>
        <v>45612</v>
      </c>
      <c r="E12">
        <f>FIND("/",C12)</f>
        <v>3</v>
      </c>
      <c r="F12">
        <f>FIND("/",C12,(E12+1))</f>
        <v>6</v>
      </c>
      <c r="G12" t="str">
        <f>MID(C12, E12+1,2)</f>
        <v>16</v>
      </c>
      <c r="H12" t="str">
        <f>LEFT(C12,E12-1)</f>
        <v>11</v>
      </c>
      <c r="I12" t="str">
        <f>RIGHT(C12,4)</f>
        <v>2024</v>
      </c>
      <c r="J12" t="s">
        <v>87</v>
      </c>
      <c r="K12" s="1">
        <f t="shared" si="9"/>
        <v>45621</v>
      </c>
      <c r="L12">
        <f t="shared" si="4"/>
        <v>3</v>
      </c>
      <c r="M12">
        <f t="shared" si="5"/>
        <v>6</v>
      </c>
      <c r="N12" t="str">
        <f t="shared" si="6"/>
        <v>25</v>
      </c>
      <c r="O12" t="str">
        <f t="shared" si="7"/>
        <v>11</v>
      </c>
      <c r="P12" t="str">
        <f t="shared" si="8"/>
        <v>2024</v>
      </c>
      <c r="Q12" s="13">
        <f t="shared" si="0"/>
        <v>1.2857142857142858</v>
      </c>
      <c r="R12">
        <f t="shared" si="1"/>
        <v>153</v>
      </c>
      <c r="S12" s="27">
        <f t="shared" si="3"/>
        <v>118.99999999999999</v>
      </c>
      <c r="T12" s="11">
        <v>11.99</v>
      </c>
      <c r="U12" t="str" cm="1">
        <f t="array" ref="U12">_xlfn.IFS(T12 &lt; 8, "Standard", T12 &lt; 12, "Premium", T12 &lt; 16, "Premium Plus")</f>
        <v>Premium</v>
      </c>
      <c r="V12" s="18">
        <v>306</v>
      </c>
      <c r="W12" t="s">
        <v>26</v>
      </c>
      <c r="X12" s="18">
        <v>5</v>
      </c>
      <c r="Y12" s="18">
        <v>1</v>
      </c>
      <c r="Z12" t="b">
        <v>1</v>
      </c>
      <c r="AA12" s="18">
        <v>513</v>
      </c>
      <c r="AB12" s="18">
        <v>70</v>
      </c>
      <c r="AC12" s="18">
        <f t="shared" si="2"/>
        <v>583</v>
      </c>
      <c r="AD12" t="s">
        <v>27</v>
      </c>
      <c r="AE12" t="s">
        <v>56</v>
      </c>
      <c r="AF12" t="s">
        <v>57</v>
      </c>
      <c r="AG12" s="18">
        <v>86</v>
      </c>
      <c r="AH12" s="13">
        <v>3.7</v>
      </c>
      <c r="AI12" t="b">
        <v>0</v>
      </c>
      <c r="AJ12" t="s">
        <v>30</v>
      </c>
      <c r="AK12" s="18">
        <v>1652</v>
      </c>
      <c r="AL12" s="18" t="str" cm="1">
        <f t="array" ref="AL12">_xlfn.IFS(AK12&lt;1000, "Bronze", AK12&lt;2000, "Silver", AK12&lt;3000, "Gold", AK12&lt;4000, "Platinum",AK12&gt;4000, "Diamond")</f>
        <v>Silver</v>
      </c>
      <c r="AM12" t="s">
        <v>31</v>
      </c>
      <c r="AN12" t="s">
        <v>32</v>
      </c>
      <c r="AO12" t="s">
        <v>93</v>
      </c>
    </row>
    <row r="13" spans="1:41" x14ac:dyDescent="0.35">
      <c r="A13">
        <v>3926</v>
      </c>
      <c r="B13" t="s">
        <v>485</v>
      </c>
      <c r="C13" t="s">
        <v>84</v>
      </c>
      <c r="D13" s="1">
        <f>DATE(I13,H13,G13)</f>
        <v>45616</v>
      </c>
      <c r="E13">
        <f>FIND("/",C13)</f>
        <v>3</v>
      </c>
      <c r="F13">
        <f>FIND("/",C13,(E13+1))</f>
        <v>6</v>
      </c>
      <c r="G13" t="str">
        <f>MID(C13, E13+1,2)</f>
        <v>20</v>
      </c>
      <c r="H13" t="str">
        <f>LEFT(C13,E13-1)</f>
        <v>11</v>
      </c>
      <c r="I13" t="str">
        <f>RIGHT(C13,4)</f>
        <v>2024</v>
      </c>
      <c r="J13" t="s">
        <v>87</v>
      </c>
      <c r="K13" s="1">
        <f t="shared" si="9"/>
        <v>45621</v>
      </c>
      <c r="L13">
        <f t="shared" si="4"/>
        <v>3</v>
      </c>
      <c r="M13">
        <f t="shared" si="5"/>
        <v>6</v>
      </c>
      <c r="N13" t="str">
        <f t="shared" si="6"/>
        <v>25</v>
      </c>
      <c r="O13" t="str">
        <f t="shared" si="7"/>
        <v>11</v>
      </c>
      <c r="P13" t="str">
        <f t="shared" si="8"/>
        <v>2024</v>
      </c>
      <c r="Q13" s="13">
        <f t="shared" si="0"/>
        <v>0.7142857142857143</v>
      </c>
      <c r="R13">
        <f t="shared" si="1"/>
        <v>83.5</v>
      </c>
      <c r="S13" s="27">
        <f t="shared" si="3"/>
        <v>116.89999999999999</v>
      </c>
      <c r="T13" s="11">
        <v>7.99</v>
      </c>
      <c r="U13" t="str" cm="1">
        <f t="array" ref="U13">_xlfn.IFS(T13 &lt; 8, "Standard", T13 &lt; 12, "Premium", T13 &lt; 16, "Premium Plus")</f>
        <v>Standard</v>
      </c>
      <c r="V13" s="18">
        <v>167</v>
      </c>
      <c r="W13" t="s">
        <v>100</v>
      </c>
      <c r="X13" s="18">
        <v>3</v>
      </c>
      <c r="Y13" s="18">
        <v>1</v>
      </c>
      <c r="Z13" t="b">
        <v>1</v>
      </c>
      <c r="AA13" s="18">
        <v>466</v>
      </c>
      <c r="AB13" s="18">
        <v>69</v>
      </c>
      <c r="AC13" s="18">
        <f t="shared" si="2"/>
        <v>535</v>
      </c>
      <c r="AD13" t="s">
        <v>92</v>
      </c>
      <c r="AE13" t="s">
        <v>75</v>
      </c>
      <c r="AF13" t="s">
        <v>45</v>
      </c>
      <c r="AG13" s="18">
        <v>86</v>
      </c>
      <c r="AH13" s="13">
        <v>4.3</v>
      </c>
      <c r="AI13" t="b">
        <v>0</v>
      </c>
      <c r="AJ13" t="s">
        <v>30</v>
      </c>
      <c r="AK13" s="18">
        <v>3003</v>
      </c>
      <c r="AL13" s="18" t="str" cm="1">
        <f t="array" ref="AL13">_xlfn.IFS(AK13&lt;1000, "Bronze", AK13&lt;2000, "Silver", AK13&lt;3000, "Gold", AK13&lt;4000, "Platinum",AK13&gt;4000, "Diamond")</f>
        <v>Platinum</v>
      </c>
      <c r="AM13" t="s">
        <v>58</v>
      </c>
      <c r="AN13" t="s">
        <v>79</v>
      </c>
      <c r="AO13" t="s">
        <v>40</v>
      </c>
    </row>
    <row r="14" spans="1:41" x14ac:dyDescent="0.35">
      <c r="A14">
        <v>8583</v>
      </c>
      <c r="B14" t="s">
        <v>118</v>
      </c>
      <c r="C14" t="s">
        <v>317</v>
      </c>
      <c r="D14" s="1">
        <f>DATE(I14,H14,G14)</f>
        <v>45612</v>
      </c>
      <c r="E14">
        <f>FIND("/",C14)</f>
        <v>3</v>
      </c>
      <c r="F14">
        <f>FIND("/",C14,(E14+1))</f>
        <v>6</v>
      </c>
      <c r="G14" t="str">
        <f>MID(C14, E14+1,2)</f>
        <v>16</v>
      </c>
      <c r="H14" t="str">
        <f>LEFT(C14,E14-1)</f>
        <v>11</v>
      </c>
      <c r="I14" t="str">
        <f>RIGHT(C14,4)</f>
        <v>2024</v>
      </c>
      <c r="J14" t="s">
        <v>99</v>
      </c>
      <c r="K14" s="1">
        <f t="shared" si="9"/>
        <v>45623</v>
      </c>
      <c r="L14">
        <f t="shared" si="4"/>
        <v>3</v>
      </c>
      <c r="M14">
        <f t="shared" si="5"/>
        <v>6</v>
      </c>
      <c r="N14" t="str">
        <f t="shared" si="6"/>
        <v>27</v>
      </c>
      <c r="O14" t="str">
        <f t="shared" si="7"/>
        <v>11</v>
      </c>
      <c r="P14" t="str">
        <f t="shared" si="8"/>
        <v>2024</v>
      </c>
      <c r="Q14" s="13">
        <f t="shared" si="0"/>
        <v>1.5714285714285714</v>
      </c>
      <c r="R14">
        <f t="shared" si="1"/>
        <v>176</v>
      </c>
      <c r="S14" s="27">
        <f t="shared" si="3"/>
        <v>112</v>
      </c>
      <c r="T14" s="11">
        <v>15.99</v>
      </c>
      <c r="U14" t="str" cm="1">
        <f t="array" ref="U14">_xlfn.IFS(T14 &lt; 8, "Standard", T14 &lt; 12, "Premium", T14 &lt; 16, "Premium Plus")</f>
        <v>Premium Plus</v>
      </c>
      <c r="V14" s="18">
        <v>352</v>
      </c>
      <c r="W14" t="s">
        <v>48</v>
      </c>
      <c r="X14" s="18">
        <v>3</v>
      </c>
      <c r="Y14" s="18">
        <v>3</v>
      </c>
      <c r="Z14" t="b">
        <v>0</v>
      </c>
      <c r="AA14" s="18">
        <v>154</v>
      </c>
      <c r="AB14" s="18">
        <v>148</v>
      </c>
      <c r="AC14" s="18">
        <f t="shared" si="2"/>
        <v>302</v>
      </c>
      <c r="AD14" t="s">
        <v>92</v>
      </c>
      <c r="AE14" t="s">
        <v>44</v>
      </c>
      <c r="AF14" t="s">
        <v>64</v>
      </c>
      <c r="AG14" s="18">
        <v>39</v>
      </c>
      <c r="AH14" s="13">
        <v>4.7</v>
      </c>
      <c r="AI14" t="b">
        <v>1</v>
      </c>
      <c r="AJ14" t="s">
        <v>30</v>
      </c>
      <c r="AK14" s="18">
        <v>4588</v>
      </c>
      <c r="AL14" s="18" t="str" cm="1">
        <f t="array" ref="AL14">_xlfn.IFS(AK14&lt;1000, "Bronze", AK14&lt;2000, "Silver", AK14&lt;3000, "Gold", AK14&lt;4000, "Platinum",AK14&gt;4000, "Diamond")</f>
        <v>Diamond</v>
      </c>
      <c r="AM14" t="s">
        <v>76</v>
      </c>
      <c r="AN14" t="s">
        <v>39</v>
      </c>
      <c r="AO14" t="s">
        <v>33</v>
      </c>
    </row>
    <row r="15" spans="1:41" x14ac:dyDescent="0.35">
      <c r="A15">
        <v>8528</v>
      </c>
      <c r="B15" t="s">
        <v>283</v>
      </c>
      <c r="C15" t="s">
        <v>317</v>
      </c>
      <c r="D15" s="1">
        <f>DATE(I15,H15,G15)</f>
        <v>45612</v>
      </c>
      <c r="E15">
        <f>FIND("/",C15)</f>
        <v>3</v>
      </c>
      <c r="F15">
        <f>FIND("/",C15,(E15+1))</f>
        <v>6</v>
      </c>
      <c r="G15" t="str">
        <f>MID(C15, E15+1,2)</f>
        <v>16</v>
      </c>
      <c r="H15" t="str">
        <f>LEFT(C15,E15-1)</f>
        <v>11</v>
      </c>
      <c r="I15" t="str">
        <f>RIGHT(C15,4)</f>
        <v>2024</v>
      </c>
      <c r="J15" t="s">
        <v>168</v>
      </c>
      <c r="K15" s="1">
        <f t="shared" si="9"/>
        <v>45625</v>
      </c>
      <c r="L15">
        <f t="shared" si="4"/>
        <v>3</v>
      </c>
      <c r="M15">
        <f t="shared" si="5"/>
        <v>6</v>
      </c>
      <c r="N15" t="str">
        <f t="shared" si="6"/>
        <v>29</v>
      </c>
      <c r="O15" t="str">
        <f t="shared" si="7"/>
        <v>11</v>
      </c>
      <c r="P15" t="str">
        <f t="shared" si="8"/>
        <v>2024</v>
      </c>
      <c r="Q15" s="13">
        <f t="shared" si="0"/>
        <v>1.8571428571428572</v>
      </c>
      <c r="R15">
        <f t="shared" si="1"/>
        <v>192</v>
      </c>
      <c r="S15" s="27">
        <f t="shared" si="3"/>
        <v>103.38461538461539</v>
      </c>
      <c r="T15" s="11">
        <v>7.99</v>
      </c>
      <c r="U15" t="str" cm="1">
        <f t="array" ref="U15">_xlfn.IFS(T15 &lt; 8, "Standard", T15 &lt; 12, "Premium", T15 &lt; 16, "Premium Plus")</f>
        <v>Standard</v>
      </c>
      <c r="V15" s="18">
        <v>384</v>
      </c>
      <c r="W15" t="s">
        <v>48</v>
      </c>
      <c r="X15" s="18">
        <v>5</v>
      </c>
      <c r="Y15" s="18">
        <v>1</v>
      </c>
      <c r="Z15" t="b">
        <v>0</v>
      </c>
      <c r="AA15" s="18">
        <v>423</v>
      </c>
      <c r="AB15" s="18">
        <v>110</v>
      </c>
      <c r="AC15" s="18">
        <f t="shared" si="2"/>
        <v>533</v>
      </c>
      <c r="AD15" t="s">
        <v>92</v>
      </c>
      <c r="AE15" t="s">
        <v>56</v>
      </c>
      <c r="AF15" t="s">
        <v>45</v>
      </c>
      <c r="AG15" s="18">
        <v>61</v>
      </c>
      <c r="AH15" s="13">
        <v>4.7</v>
      </c>
      <c r="AI15" t="b">
        <v>1</v>
      </c>
      <c r="AJ15" t="s">
        <v>30</v>
      </c>
      <c r="AK15" s="18">
        <v>3648</v>
      </c>
      <c r="AL15" s="18" t="str" cm="1">
        <f t="array" ref="AL15">_xlfn.IFS(AK15&lt;1000, "Bronze", AK15&lt;2000, "Silver", AK15&lt;3000, "Gold", AK15&lt;4000, "Platinum",AK15&gt;4000, "Diamond")</f>
        <v>Platinum</v>
      </c>
      <c r="AM15" t="s">
        <v>38</v>
      </c>
      <c r="AN15" t="s">
        <v>79</v>
      </c>
      <c r="AO15" t="s">
        <v>33</v>
      </c>
    </row>
    <row r="16" spans="1:41" x14ac:dyDescent="0.35">
      <c r="A16">
        <v>3866</v>
      </c>
      <c r="B16" t="s">
        <v>297</v>
      </c>
      <c r="C16" s="1">
        <v>45293</v>
      </c>
      <c r="D16" s="1">
        <v>45612</v>
      </c>
      <c r="E16" s="1"/>
      <c r="F16" s="1"/>
      <c r="G16" s="1"/>
      <c r="H16" s="1"/>
      <c r="I16" s="1"/>
      <c r="J16" t="s">
        <v>105</v>
      </c>
      <c r="K16" s="1">
        <f t="shared" si="9"/>
        <v>45624</v>
      </c>
      <c r="L16">
        <f t="shared" si="4"/>
        <v>3</v>
      </c>
      <c r="M16">
        <f t="shared" si="5"/>
        <v>6</v>
      </c>
      <c r="N16" t="str">
        <f t="shared" si="6"/>
        <v>28</v>
      </c>
      <c r="O16" t="str">
        <f t="shared" si="7"/>
        <v>11</v>
      </c>
      <c r="P16" t="str">
        <f t="shared" si="8"/>
        <v>2024</v>
      </c>
      <c r="Q16" s="13">
        <f t="shared" si="0"/>
        <v>1.7142857142857142</v>
      </c>
      <c r="R16">
        <f t="shared" si="1"/>
        <v>164</v>
      </c>
      <c r="S16" s="27">
        <f t="shared" si="3"/>
        <v>95.666666666666671</v>
      </c>
      <c r="T16" s="11">
        <v>15.99</v>
      </c>
      <c r="U16" t="str" cm="1">
        <f t="array" ref="U16">_xlfn.IFS(T16 &lt; 8, "Standard", T16 &lt; 12, "Premium", T16 &lt; 16, "Premium Plus")</f>
        <v>Premium Plus</v>
      </c>
      <c r="V16" s="18">
        <v>328</v>
      </c>
      <c r="W16" t="s">
        <v>48</v>
      </c>
      <c r="X16" s="18">
        <v>2</v>
      </c>
      <c r="Y16" s="18">
        <v>2</v>
      </c>
      <c r="Z16" t="b">
        <v>0</v>
      </c>
      <c r="AA16" s="18">
        <v>268</v>
      </c>
      <c r="AB16" s="18">
        <v>50</v>
      </c>
      <c r="AC16" s="18">
        <f t="shared" si="2"/>
        <v>318</v>
      </c>
      <c r="AD16" t="s">
        <v>74</v>
      </c>
      <c r="AE16" t="s">
        <v>44</v>
      </c>
      <c r="AF16" t="s">
        <v>45</v>
      </c>
      <c r="AG16" s="18">
        <v>3</v>
      </c>
      <c r="AH16" s="13">
        <v>4.4000000000000004</v>
      </c>
      <c r="AI16" t="b">
        <v>1</v>
      </c>
      <c r="AJ16" t="s">
        <v>30</v>
      </c>
      <c r="AK16" s="18">
        <v>3015</v>
      </c>
      <c r="AL16" s="18" t="str" cm="1">
        <f t="array" ref="AL16">_xlfn.IFS(AK16&lt;1000, "Bronze", AK16&lt;2000, "Silver", AK16&lt;3000, "Gold", AK16&lt;4000, "Platinum",AK16&gt;4000, "Diamond")</f>
        <v>Platinum</v>
      </c>
      <c r="AM16" t="s">
        <v>58</v>
      </c>
      <c r="AN16" t="s">
        <v>32</v>
      </c>
      <c r="AO16" t="s">
        <v>93</v>
      </c>
    </row>
    <row r="17" spans="1:41" x14ac:dyDescent="0.35">
      <c r="A17">
        <v>1175</v>
      </c>
      <c r="B17" t="s">
        <v>584</v>
      </c>
      <c r="C17" s="1">
        <v>45629</v>
      </c>
      <c r="D17" s="1">
        <v>45617</v>
      </c>
      <c r="E17" s="1"/>
      <c r="F17" s="1"/>
      <c r="G17" s="1"/>
      <c r="H17" s="1"/>
      <c r="I17" s="1"/>
      <c r="J17" t="s">
        <v>134</v>
      </c>
      <c r="K17" s="1">
        <v>45629</v>
      </c>
      <c r="L17">
        <f t="shared" si="4"/>
        <v>3</v>
      </c>
      <c r="M17">
        <f t="shared" si="5"/>
        <v>6</v>
      </c>
      <c r="N17" t="str">
        <f t="shared" si="6"/>
        <v>21</v>
      </c>
      <c r="O17" t="str">
        <f t="shared" si="7"/>
        <v>11</v>
      </c>
      <c r="P17" t="str">
        <f t="shared" si="8"/>
        <v>2024</v>
      </c>
      <c r="Q17" s="13">
        <f t="shared" si="0"/>
        <v>1.7142857142857142</v>
      </c>
      <c r="R17">
        <f t="shared" si="1"/>
        <v>162.5</v>
      </c>
      <c r="S17" s="27">
        <f t="shared" si="3"/>
        <v>94.791666666666671</v>
      </c>
      <c r="T17" s="11">
        <v>15.99</v>
      </c>
      <c r="U17" t="str" cm="1">
        <f t="array" ref="U17">_xlfn.IFS(T17 &lt; 8, "Standard", T17 &lt; 12, "Premium", T17 &lt; 16, "Premium Plus")</f>
        <v>Premium Plus</v>
      </c>
      <c r="V17" s="18">
        <v>325</v>
      </c>
      <c r="W17" t="s">
        <v>73</v>
      </c>
      <c r="X17" s="18">
        <v>3</v>
      </c>
      <c r="Y17" s="18">
        <v>6</v>
      </c>
      <c r="Z17" t="b">
        <v>1</v>
      </c>
      <c r="AA17" s="18">
        <v>412</v>
      </c>
      <c r="AB17" s="18">
        <v>117</v>
      </c>
      <c r="AC17" s="18">
        <f t="shared" si="2"/>
        <v>529</v>
      </c>
      <c r="AD17" t="s">
        <v>74</v>
      </c>
      <c r="AE17" t="s">
        <v>56</v>
      </c>
      <c r="AF17" t="s">
        <v>29</v>
      </c>
      <c r="AG17" s="18">
        <v>48</v>
      </c>
      <c r="AH17" s="13">
        <v>4</v>
      </c>
      <c r="AI17" t="b">
        <v>1</v>
      </c>
      <c r="AJ17" t="s">
        <v>30</v>
      </c>
      <c r="AK17" s="18">
        <v>2050</v>
      </c>
      <c r="AL17" s="18" t="str" cm="1">
        <f t="array" ref="AL17">_xlfn.IFS(AK17&lt;1000, "Bronze", AK17&lt;2000, "Silver", AK17&lt;3000, "Gold", AK17&lt;4000, "Platinum",AK17&gt;4000, "Diamond")</f>
        <v>Gold</v>
      </c>
      <c r="AM17" t="s">
        <v>31</v>
      </c>
      <c r="AN17" t="s">
        <v>39</v>
      </c>
      <c r="AO17" t="s">
        <v>40</v>
      </c>
    </row>
    <row r="18" spans="1:41" x14ac:dyDescent="0.35">
      <c r="A18">
        <v>7892</v>
      </c>
      <c r="B18" t="s">
        <v>137</v>
      </c>
      <c r="C18" s="1">
        <v>45327</v>
      </c>
      <c r="D18" s="1">
        <v>45621</v>
      </c>
      <c r="E18" s="1"/>
      <c r="F18" s="1"/>
      <c r="G18" s="1"/>
      <c r="H18" s="1"/>
      <c r="I18" s="1"/>
      <c r="J18" t="s">
        <v>87</v>
      </c>
      <c r="K18" s="1">
        <v>45642</v>
      </c>
      <c r="L18">
        <f t="shared" si="4"/>
        <v>3</v>
      </c>
      <c r="M18">
        <f t="shared" si="5"/>
        <v>6</v>
      </c>
      <c r="N18" t="str">
        <f t="shared" si="6"/>
        <v>25</v>
      </c>
      <c r="O18" t="str">
        <f t="shared" si="7"/>
        <v>11</v>
      </c>
      <c r="P18" t="str">
        <f t="shared" si="8"/>
        <v>2024</v>
      </c>
      <c r="Q18" s="13">
        <f t="shared" si="0"/>
        <v>3</v>
      </c>
      <c r="R18">
        <f t="shared" si="1"/>
        <v>249.5</v>
      </c>
      <c r="S18" s="27">
        <f t="shared" si="3"/>
        <v>83.166666666666671</v>
      </c>
      <c r="T18" s="11">
        <v>7.99</v>
      </c>
      <c r="U18" t="str" cm="1">
        <f t="array" ref="U18">_xlfn.IFS(T18 &lt; 8, "Standard", T18 &lt; 12, "Premium", T18 &lt; 16, "Premium Plus")</f>
        <v>Standard</v>
      </c>
      <c r="V18" s="18">
        <v>499</v>
      </c>
      <c r="W18" t="s">
        <v>100</v>
      </c>
      <c r="X18" s="18">
        <v>4</v>
      </c>
      <c r="Y18" s="18">
        <v>3</v>
      </c>
      <c r="Z18" t="b">
        <v>0</v>
      </c>
      <c r="AA18" s="18">
        <v>428</v>
      </c>
      <c r="AB18" s="18">
        <v>168</v>
      </c>
      <c r="AC18" s="18">
        <f t="shared" si="2"/>
        <v>596</v>
      </c>
      <c r="AD18" t="s">
        <v>92</v>
      </c>
      <c r="AE18" t="s">
        <v>56</v>
      </c>
      <c r="AF18" t="s">
        <v>78</v>
      </c>
      <c r="AG18" s="18">
        <v>82</v>
      </c>
      <c r="AH18" s="13">
        <v>3.7</v>
      </c>
      <c r="AI18" t="b">
        <v>0</v>
      </c>
      <c r="AJ18" t="s">
        <v>30</v>
      </c>
      <c r="AK18" s="18">
        <v>874</v>
      </c>
      <c r="AL18" s="18" t="str" cm="1">
        <f t="array" ref="AL18">_xlfn.IFS(AK18&lt;1000, "Bronze", AK18&lt;2000, "Silver", AK18&lt;3000, "Gold", AK18&lt;4000, "Platinum",AK18&gt;4000, "Diamond")</f>
        <v>Bronze</v>
      </c>
      <c r="AM18" t="s">
        <v>76</v>
      </c>
      <c r="AN18" t="s">
        <v>69</v>
      </c>
      <c r="AO18" t="s">
        <v>40</v>
      </c>
    </row>
    <row r="19" spans="1:41" x14ac:dyDescent="0.35">
      <c r="A19">
        <v>9073</v>
      </c>
      <c r="B19" t="s">
        <v>104</v>
      </c>
      <c r="C19" s="1">
        <v>45237</v>
      </c>
      <c r="D19" s="1">
        <v>45533</v>
      </c>
      <c r="E19" s="1"/>
      <c r="F19" s="1"/>
      <c r="G19" s="1"/>
      <c r="H19" s="1"/>
      <c r="I19" s="1"/>
      <c r="J19" s="1">
        <v>45547</v>
      </c>
      <c r="K19" s="1">
        <f>J19</f>
        <v>45547</v>
      </c>
      <c r="L19" s="1"/>
      <c r="M19" s="1"/>
      <c r="N19" s="1"/>
      <c r="O19" s="1"/>
      <c r="P19" s="1"/>
      <c r="Q19" s="13">
        <f t="shared" si="0"/>
        <v>2</v>
      </c>
      <c r="R19">
        <f t="shared" si="1"/>
        <v>161</v>
      </c>
      <c r="S19" s="27">
        <f t="shared" si="3"/>
        <v>80.5</v>
      </c>
      <c r="T19" s="11">
        <v>15.99</v>
      </c>
      <c r="U19" t="str" cm="1">
        <f t="array" ref="U19">_xlfn.IFS(T19 &lt; 8, "Standard", T19 &lt; 12, "Premium", T19 &lt; 16, "Premium Plus")</f>
        <v>Premium Plus</v>
      </c>
      <c r="V19" s="18">
        <v>322</v>
      </c>
      <c r="W19" t="s">
        <v>51</v>
      </c>
      <c r="X19" s="18">
        <v>3</v>
      </c>
      <c r="Y19" s="18">
        <v>4</v>
      </c>
      <c r="Z19" t="b">
        <v>1</v>
      </c>
      <c r="AA19" s="18">
        <v>424</v>
      </c>
      <c r="AB19" s="18">
        <v>74</v>
      </c>
      <c r="AC19" s="18">
        <f t="shared" si="2"/>
        <v>498</v>
      </c>
      <c r="AD19" t="s">
        <v>68</v>
      </c>
      <c r="AE19" t="s">
        <v>56</v>
      </c>
      <c r="AF19" t="s">
        <v>78</v>
      </c>
      <c r="AG19" s="18">
        <v>3</v>
      </c>
      <c r="AH19" s="13">
        <v>3</v>
      </c>
      <c r="AI19" t="b">
        <v>0</v>
      </c>
      <c r="AJ19" t="s">
        <v>30</v>
      </c>
      <c r="AK19" s="18">
        <v>486</v>
      </c>
      <c r="AL19" s="18" t="str" cm="1">
        <f t="array" ref="AL19">_xlfn.IFS(AK19&lt;1000, "Bronze", AK19&lt;2000, "Silver", AK19&lt;3000, "Gold", AK19&lt;4000, "Platinum",AK19&gt;4000, "Diamond")</f>
        <v>Bronze</v>
      </c>
      <c r="AM19" t="s">
        <v>31</v>
      </c>
      <c r="AN19" t="s">
        <v>32</v>
      </c>
      <c r="AO19" t="s">
        <v>93</v>
      </c>
    </row>
    <row r="20" spans="1:41" x14ac:dyDescent="0.35">
      <c r="A20">
        <v>5681</v>
      </c>
      <c r="B20" t="s">
        <v>254</v>
      </c>
      <c r="C20" s="1">
        <v>45509</v>
      </c>
      <c r="D20" s="1">
        <f>C20</f>
        <v>45509</v>
      </c>
      <c r="E20" s="1"/>
      <c r="F20" s="1"/>
      <c r="G20" s="1"/>
      <c r="H20" s="1"/>
      <c r="I20" s="1"/>
      <c r="J20" s="1">
        <v>45516</v>
      </c>
      <c r="K20" s="1">
        <f>J20</f>
        <v>45516</v>
      </c>
      <c r="L20" s="1"/>
      <c r="M20" s="1"/>
      <c r="N20" s="1"/>
      <c r="O20" s="1"/>
      <c r="P20" s="1"/>
      <c r="Q20" s="13">
        <f t="shared" si="0"/>
        <v>1</v>
      </c>
      <c r="R20">
        <f t="shared" si="1"/>
        <v>79.5</v>
      </c>
      <c r="S20" s="27">
        <f t="shared" si="3"/>
        <v>79.5</v>
      </c>
      <c r="T20" s="11">
        <v>11.99</v>
      </c>
      <c r="U20" t="str" cm="1">
        <f t="array" ref="U20">_xlfn.IFS(T20 &lt; 8, "Standard", T20 &lt; 12, "Premium", T20 &lt; 16, "Premium Plus")</f>
        <v>Premium</v>
      </c>
      <c r="V20" s="18">
        <v>159</v>
      </c>
      <c r="W20" t="s">
        <v>100</v>
      </c>
      <c r="X20" s="18">
        <v>4</v>
      </c>
      <c r="Y20" s="18">
        <v>6</v>
      </c>
      <c r="Z20" t="b">
        <v>1</v>
      </c>
      <c r="AA20" s="18">
        <v>824</v>
      </c>
      <c r="AB20" s="18">
        <v>31</v>
      </c>
      <c r="AC20" s="18">
        <f t="shared" si="2"/>
        <v>855</v>
      </c>
      <c r="AD20" t="s">
        <v>55</v>
      </c>
      <c r="AE20" t="s">
        <v>75</v>
      </c>
      <c r="AF20" t="s">
        <v>64</v>
      </c>
      <c r="AG20" s="18">
        <v>13</v>
      </c>
      <c r="AH20" s="13">
        <v>3.3</v>
      </c>
      <c r="AI20" t="b">
        <v>0</v>
      </c>
      <c r="AJ20" t="s">
        <v>30</v>
      </c>
      <c r="AK20" s="18">
        <v>2910</v>
      </c>
      <c r="AL20" s="18" t="str" cm="1">
        <f t="array" ref="AL20">_xlfn.IFS(AK20&lt;1000, "Bronze", AK20&lt;2000, "Silver", AK20&lt;3000, "Gold", AK20&lt;4000, "Platinum",AK20&gt;4000, "Diamond")</f>
        <v>Gold</v>
      </c>
      <c r="AM20" t="s">
        <v>31</v>
      </c>
      <c r="AN20" t="s">
        <v>32</v>
      </c>
      <c r="AO20" t="s">
        <v>60</v>
      </c>
    </row>
    <row r="21" spans="1:41" x14ac:dyDescent="0.35">
      <c r="A21">
        <v>9866</v>
      </c>
      <c r="B21" t="s">
        <v>138</v>
      </c>
      <c r="C21" s="1">
        <v>45633</v>
      </c>
      <c r="D21" s="1">
        <f>C21</f>
        <v>45633</v>
      </c>
      <c r="E21" s="1"/>
      <c r="F21" s="1"/>
      <c r="G21" s="1"/>
      <c r="H21" s="1"/>
      <c r="I21" s="1"/>
      <c r="J21" t="s">
        <v>72</v>
      </c>
      <c r="K21" s="1">
        <f>DATE(P21,O21,N21)</f>
        <v>45643</v>
      </c>
      <c r="L21">
        <f>FIND("/",J21)</f>
        <v>3</v>
      </c>
      <c r="M21">
        <f>FIND("/",J21,(L21+1))</f>
        <v>6</v>
      </c>
      <c r="N21" t="str">
        <f>MID(J21, L21+1,2)</f>
        <v>17</v>
      </c>
      <c r="O21" t="str">
        <f>LEFT(J21,L21-1)</f>
        <v>12</v>
      </c>
      <c r="P21" t="str">
        <f>RIGHT(J21,4)</f>
        <v>2024</v>
      </c>
      <c r="Q21" s="13">
        <f t="shared" si="0"/>
        <v>1.4285714285714286</v>
      </c>
      <c r="R21">
        <f t="shared" si="1"/>
        <v>104</v>
      </c>
      <c r="S21" s="27">
        <f t="shared" si="3"/>
        <v>72.8</v>
      </c>
      <c r="T21" s="11">
        <v>11.99</v>
      </c>
      <c r="U21" t="str" cm="1">
        <f t="array" ref="U21">_xlfn.IFS(T21 &lt; 8, "Standard", T21 &lt; 12, "Premium", T21 &lt; 16, "Premium Plus")</f>
        <v>Premium</v>
      </c>
      <c r="V21" s="18">
        <v>208</v>
      </c>
      <c r="W21" t="s">
        <v>36</v>
      </c>
      <c r="X21" s="18">
        <v>1</v>
      </c>
      <c r="Y21" s="18">
        <v>1</v>
      </c>
      <c r="Z21" t="b">
        <v>0</v>
      </c>
      <c r="AA21" s="18">
        <v>466</v>
      </c>
      <c r="AB21" s="18">
        <v>174</v>
      </c>
      <c r="AC21" s="18">
        <f t="shared" si="2"/>
        <v>640</v>
      </c>
      <c r="AD21" t="s">
        <v>27</v>
      </c>
      <c r="AE21" t="s">
        <v>56</v>
      </c>
      <c r="AF21" t="s">
        <v>64</v>
      </c>
      <c r="AG21" s="18">
        <v>51</v>
      </c>
      <c r="AH21" s="13">
        <v>4</v>
      </c>
      <c r="AI21" t="b">
        <v>1</v>
      </c>
      <c r="AJ21" t="s">
        <v>30</v>
      </c>
      <c r="AK21" s="18">
        <v>3817</v>
      </c>
      <c r="AL21" s="18" t="str" cm="1">
        <f t="array" ref="AL21">_xlfn.IFS(AK21&lt;1000, "Bronze", AK21&lt;2000, "Silver", AK21&lt;3000, "Gold", AK21&lt;4000, "Platinum",AK21&gt;4000, "Diamond")</f>
        <v>Platinum</v>
      </c>
      <c r="AM21" t="s">
        <v>65</v>
      </c>
      <c r="AN21" t="s">
        <v>59</v>
      </c>
      <c r="AO21" t="s">
        <v>40</v>
      </c>
    </row>
    <row r="22" spans="1:41" x14ac:dyDescent="0.35">
      <c r="A22">
        <v>5083</v>
      </c>
      <c r="B22" t="s">
        <v>148</v>
      </c>
      <c r="C22" t="s">
        <v>156</v>
      </c>
      <c r="D22" s="1">
        <v>45619</v>
      </c>
      <c r="E22">
        <f>FIND("/",C22)</f>
        <v>3</v>
      </c>
      <c r="F22">
        <f>FIND("/",C22,(E22+1))</f>
        <v>6</v>
      </c>
      <c r="G22" t="str">
        <f>MID(C22, E22+1,2)</f>
        <v>24</v>
      </c>
      <c r="H22" t="str">
        <f>LEFT(C22,E22-1)</f>
        <v>11</v>
      </c>
      <c r="I22" t="str">
        <f>RIGHT(C22,4)</f>
        <v>2024</v>
      </c>
      <c r="J22" t="s">
        <v>109</v>
      </c>
      <c r="K22" s="1">
        <v>45620</v>
      </c>
      <c r="L22">
        <f>FIND("/",J22)</f>
        <v>3</v>
      </c>
      <c r="M22">
        <f>FIND("/",J22,(L22+1))</f>
        <v>6</v>
      </c>
      <c r="N22" t="str">
        <f>MID(J22, L22+1,2)</f>
        <v>23</v>
      </c>
      <c r="O22" t="str">
        <f>LEFT(J22,L22-1)</f>
        <v>11</v>
      </c>
      <c r="P22" t="str">
        <f>RIGHT(J22,4)</f>
        <v>2024</v>
      </c>
      <c r="Q22" s="13">
        <f t="shared" si="0"/>
        <v>0.14285714285714285</v>
      </c>
      <c r="R22">
        <f t="shared" si="1"/>
        <v>9.5</v>
      </c>
      <c r="S22" s="27">
        <f t="shared" si="3"/>
        <v>66.5</v>
      </c>
      <c r="T22" s="11">
        <v>15.99</v>
      </c>
      <c r="U22" t="str" cm="1">
        <f t="array" ref="U22">_xlfn.IFS(T22 &lt; 8, "Standard", T22 &lt; 12, "Premium", T22 &lt; 16, "Premium Plus")</f>
        <v>Premium Plus</v>
      </c>
      <c r="V22" s="18">
        <v>19</v>
      </c>
      <c r="W22" t="s">
        <v>100</v>
      </c>
      <c r="X22" s="18">
        <v>3</v>
      </c>
      <c r="Y22" s="18">
        <v>2</v>
      </c>
      <c r="Z22" t="b">
        <v>1</v>
      </c>
      <c r="AA22" s="18">
        <v>781</v>
      </c>
      <c r="AB22" s="18">
        <v>179</v>
      </c>
      <c r="AC22" s="18">
        <f t="shared" si="2"/>
        <v>960</v>
      </c>
      <c r="AD22" t="s">
        <v>43</v>
      </c>
      <c r="AE22" t="s">
        <v>44</v>
      </c>
      <c r="AF22" t="s">
        <v>37</v>
      </c>
      <c r="AG22" s="18">
        <v>8</v>
      </c>
      <c r="AH22" s="13">
        <v>4.3</v>
      </c>
      <c r="AI22" t="b">
        <v>0</v>
      </c>
      <c r="AJ22" t="s">
        <v>30</v>
      </c>
      <c r="AK22" s="18">
        <v>1525</v>
      </c>
      <c r="AL22" s="18" t="str" cm="1">
        <f t="array" ref="AL22">_xlfn.IFS(AK22&lt;1000, "Bronze", AK22&lt;2000, "Silver", AK22&lt;3000, "Gold", AK22&lt;4000, "Platinum",AK22&gt;4000, "Diamond")</f>
        <v>Silver</v>
      </c>
      <c r="AM22" t="s">
        <v>58</v>
      </c>
      <c r="AN22" t="s">
        <v>59</v>
      </c>
      <c r="AO22" t="s">
        <v>40</v>
      </c>
    </row>
    <row r="23" spans="1:41" x14ac:dyDescent="0.35">
      <c r="A23">
        <v>2697</v>
      </c>
      <c r="B23" t="s">
        <v>174</v>
      </c>
      <c r="C23" s="1">
        <v>45570</v>
      </c>
      <c r="D23" s="1">
        <v>45547</v>
      </c>
      <c r="E23" s="1"/>
      <c r="F23" s="1"/>
      <c r="G23" s="1"/>
      <c r="H23" s="1"/>
      <c r="I23" s="1"/>
      <c r="J23" s="1">
        <v>45547</v>
      </c>
      <c r="K23" s="1">
        <v>45570</v>
      </c>
      <c r="L23" s="1"/>
      <c r="M23" s="1"/>
      <c r="N23" s="1"/>
      <c r="O23" s="1"/>
      <c r="P23" s="1"/>
      <c r="Q23" s="13">
        <f t="shared" si="0"/>
        <v>3.2857142857142856</v>
      </c>
      <c r="R23">
        <f t="shared" si="1"/>
        <v>211.5</v>
      </c>
      <c r="S23" s="27">
        <f t="shared" si="3"/>
        <v>64.369565217391312</v>
      </c>
      <c r="T23" s="11">
        <v>15.99</v>
      </c>
      <c r="U23" t="str" cm="1">
        <f t="array" ref="U23">_xlfn.IFS(T23 &lt; 8, "Standard", T23 &lt; 12, "Premium", T23 &lt; 16, "Premium Plus")</f>
        <v>Premium Plus</v>
      </c>
      <c r="V23" s="18">
        <v>423</v>
      </c>
      <c r="W23" t="s">
        <v>36</v>
      </c>
      <c r="X23" s="18">
        <v>4</v>
      </c>
      <c r="Y23" s="18">
        <v>3</v>
      </c>
      <c r="Z23" t="b">
        <v>0</v>
      </c>
      <c r="AA23" s="18">
        <v>648</v>
      </c>
      <c r="AB23" s="18">
        <v>46</v>
      </c>
      <c r="AC23" s="18">
        <f t="shared" si="2"/>
        <v>694</v>
      </c>
      <c r="AD23" t="s">
        <v>27</v>
      </c>
      <c r="AE23" t="s">
        <v>44</v>
      </c>
      <c r="AF23" t="s">
        <v>57</v>
      </c>
      <c r="AG23" s="18">
        <v>0</v>
      </c>
      <c r="AH23" s="13">
        <v>4.5</v>
      </c>
      <c r="AI23" t="b">
        <v>0</v>
      </c>
      <c r="AJ23" t="s">
        <v>30</v>
      </c>
      <c r="AK23" s="18">
        <v>3859</v>
      </c>
      <c r="AL23" s="18" t="str" cm="1">
        <f t="array" ref="AL23">_xlfn.IFS(AK23&lt;1000, "Bronze", AK23&lt;2000, "Silver", AK23&lt;3000, "Gold", AK23&lt;4000, "Platinum",AK23&gt;4000, "Diamond")</f>
        <v>Platinum</v>
      </c>
      <c r="AM23" t="s">
        <v>65</v>
      </c>
      <c r="AN23" t="s">
        <v>69</v>
      </c>
      <c r="AO23" t="s">
        <v>40</v>
      </c>
    </row>
    <row r="24" spans="1:41" x14ac:dyDescent="0.35">
      <c r="A24">
        <v>8425</v>
      </c>
      <c r="B24" t="s">
        <v>34</v>
      </c>
      <c r="C24" t="s">
        <v>261</v>
      </c>
      <c r="D24" s="1">
        <f>DATE(I24,H24,G24)</f>
        <v>45610</v>
      </c>
      <c r="E24">
        <f>FIND("/",C24)</f>
        <v>3</v>
      </c>
      <c r="F24">
        <f>FIND("/",C24,(E24+1))</f>
        <v>6</v>
      </c>
      <c r="G24" t="str">
        <f>MID(C24, E24+1,2)</f>
        <v>14</v>
      </c>
      <c r="H24" t="str">
        <f>LEFT(C24,E24-1)</f>
        <v>11</v>
      </c>
      <c r="I24" t="str">
        <f>RIGHT(C24,4)</f>
        <v>2024</v>
      </c>
      <c r="J24" t="s">
        <v>105</v>
      </c>
      <c r="K24" s="1">
        <f>DATE(P24,O24,N24)</f>
        <v>45624</v>
      </c>
      <c r="L24">
        <f>FIND("/",J24)</f>
        <v>3</v>
      </c>
      <c r="M24">
        <f>FIND("/",J24,(L24+1))</f>
        <v>6</v>
      </c>
      <c r="N24" t="str">
        <f>MID(J24, L24+1,2)</f>
        <v>28</v>
      </c>
      <c r="O24" t="str">
        <f>LEFT(J24,L24-1)</f>
        <v>11</v>
      </c>
      <c r="P24" t="str">
        <f>RIGHT(J24,4)</f>
        <v>2024</v>
      </c>
      <c r="Q24" s="13">
        <f t="shared" si="0"/>
        <v>2</v>
      </c>
      <c r="R24">
        <f t="shared" si="1"/>
        <v>118.5</v>
      </c>
      <c r="S24" s="27">
        <f t="shared" si="3"/>
        <v>59.25</v>
      </c>
      <c r="T24" s="11">
        <v>7.99</v>
      </c>
      <c r="U24" t="str" cm="1">
        <f t="array" ref="U24">_xlfn.IFS(T24 &lt; 8, "Standard", T24 &lt; 12, "Premium", T24 &lt; 16, "Premium Plus")</f>
        <v>Standard</v>
      </c>
      <c r="V24" s="18">
        <v>237</v>
      </c>
      <c r="W24" t="s">
        <v>73</v>
      </c>
      <c r="X24" s="18">
        <v>5</v>
      </c>
      <c r="Y24" s="18">
        <v>3</v>
      </c>
      <c r="Z24" t="b">
        <v>1</v>
      </c>
      <c r="AA24" s="18">
        <v>168</v>
      </c>
      <c r="AB24" s="18">
        <v>18</v>
      </c>
      <c r="AC24" s="18">
        <f t="shared" si="2"/>
        <v>186</v>
      </c>
      <c r="AD24" t="s">
        <v>68</v>
      </c>
      <c r="AE24" t="s">
        <v>75</v>
      </c>
      <c r="AF24" t="s">
        <v>45</v>
      </c>
      <c r="AG24" s="18">
        <v>32</v>
      </c>
      <c r="AH24" s="13">
        <v>3.5</v>
      </c>
      <c r="AI24" t="b">
        <v>1</v>
      </c>
      <c r="AJ24" t="s">
        <v>30</v>
      </c>
      <c r="AK24" s="18">
        <v>3633</v>
      </c>
      <c r="AL24" s="18" t="str" cm="1">
        <f t="array" ref="AL24">_xlfn.IFS(AK24&lt;1000, "Bronze", AK24&lt;2000, "Silver", AK24&lt;3000, "Gold", AK24&lt;4000, "Platinum",AK24&gt;4000, "Diamond")</f>
        <v>Platinum</v>
      </c>
      <c r="AM24" t="s">
        <v>38</v>
      </c>
      <c r="AN24" t="s">
        <v>69</v>
      </c>
      <c r="AO24" t="s">
        <v>93</v>
      </c>
    </row>
    <row r="25" spans="1:41" x14ac:dyDescent="0.35">
      <c r="A25">
        <v>3622</v>
      </c>
      <c r="B25" t="s">
        <v>284</v>
      </c>
      <c r="C25" t="s">
        <v>348</v>
      </c>
      <c r="D25" s="1">
        <f>DATE(I25,H25,G25)</f>
        <v>45520</v>
      </c>
      <c r="E25">
        <f>FIND("/",C25)</f>
        <v>2</v>
      </c>
      <c r="F25">
        <f>FIND("/",C25,(E25+1))</f>
        <v>5</v>
      </c>
      <c r="G25" t="str">
        <f>MID(C25, E25+1,2)</f>
        <v>16</v>
      </c>
      <c r="H25" t="str">
        <f>LEFT(C25,E25-1)</f>
        <v>8</v>
      </c>
      <c r="I25" t="str">
        <f>RIGHT(C25,4)</f>
        <v>2024</v>
      </c>
      <c r="J25" s="1">
        <v>45547</v>
      </c>
      <c r="K25" s="1">
        <f>J25</f>
        <v>45547</v>
      </c>
      <c r="L25" s="1"/>
      <c r="M25" s="1"/>
      <c r="N25" s="1"/>
      <c r="O25" s="1"/>
      <c r="P25" s="1"/>
      <c r="Q25" s="13">
        <f t="shared" si="0"/>
        <v>3.8571428571428572</v>
      </c>
      <c r="R25">
        <f t="shared" si="1"/>
        <v>222</v>
      </c>
      <c r="S25" s="27">
        <f t="shared" si="3"/>
        <v>57.555555555555557</v>
      </c>
      <c r="T25" s="11">
        <v>7.99</v>
      </c>
      <c r="U25" t="str" cm="1">
        <f t="array" ref="U25">_xlfn.IFS(T25 &lt; 8, "Standard", T25 &lt; 12, "Premium", T25 &lt; 16, "Premium Plus")</f>
        <v>Standard</v>
      </c>
      <c r="V25" s="18">
        <v>444</v>
      </c>
      <c r="W25" t="s">
        <v>36</v>
      </c>
      <c r="X25" s="18">
        <v>3</v>
      </c>
      <c r="Y25" s="18">
        <v>5</v>
      </c>
      <c r="Z25" t="b">
        <v>0</v>
      </c>
      <c r="AA25" s="18">
        <v>183</v>
      </c>
      <c r="AB25" s="18">
        <v>195</v>
      </c>
      <c r="AC25" s="18">
        <f t="shared" si="2"/>
        <v>378</v>
      </c>
      <c r="AD25" t="s">
        <v>92</v>
      </c>
      <c r="AE25" t="s">
        <v>75</v>
      </c>
      <c r="AF25" t="s">
        <v>45</v>
      </c>
      <c r="AG25" s="18">
        <v>36</v>
      </c>
      <c r="AH25" s="13">
        <v>4.7</v>
      </c>
      <c r="AI25" t="b">
        <v>0</v>
      </c>
      <c r="AJ25" t="s">
        <v>30</v>
      </c>
      <c r="AK25" s="18">
        <v>1309</v>
      </c>
      <c r="AL25" s="18" t="str" cm="1">
        <f t="array" ref="AL25">_xlfn.IFS(AK25&lt;1000, "Bronze", AK25&lt;2000, "Silver", AK25&lt;3000, "Gold", AK25&lt;4000, "Platinum",AK25&gt;4000, "Diamond")</f>
        <v>Silver</v>
      </c>
      <c r="AM25" t="s">
        <v>58</v>
      </c>
      <c r="AN25" t="s">
        <v>39</v>
      </c>
      <c r="AO25" t="s">
        <v>93</v>
      </c>
    </row>
    <row r="26" spans="1:41" x14ac:dyDescent="0.35">
      <c r="A26">
        <v>9861</v>
      </c>
      <c r="B26" t="s">
        <v>140</v>
      </c>
      <c r="C26" s="1">
        <v>45119</v>
      </c>
      <c r="D26" s="1">
        <v>45620</v>
      </c>
      <c r="E26" s="1"/>
      <c r="F26" s="1"/>
      <c r="G26" s="1"/>
      <c r="H26" s="1"/>
      <c r="I26" s="1"/>
      <c r="J26" t="s">
        <v>129</v>
      </c>
      <c r="K26" s="1">
        <f>DATE(P26,O26,N26)</f>
        <v>45642</v>
      </c>
      <c r="L26">
        <f>FIND("/",J26)</f>
        <v>3</v>
      </c>
      <c r="M26">
        <f>FIND("/",J26,(L26+1))</f>
        <v>6</v>
      </c>
      <c r="N26" t="str">
        <f>MID(J26, L26+1,2)</f>
        <v>16</v>
      </c>
      <c r="O26" t="str">
        <f>LEFT(J26,L26-1)</f>
        <v>12</v>
      </c>
      <c r="P26" t="str">
        <f>RIGHT(J26,4)</f>
        <v>2024</v>
      </c>
      <c r="Q26" s="13">
        <f t="shared" si="0"/>
        <v>3.1428571428571428</v>
      </c>
      <c r="R26">
        <f t="shared" si="1"/>
        <v>179.5</v>
      </c>
      <c r="S26" s="27">
        <f t="shared" si="3"/>
        <v>57.113636363636367</v>
      </c>
      <c r="T26" s="11">
        <v>15.99</v>
      </c>
      <c r="U26" t="str" cm="1">
        <f t="array" ref="U26">_xlfn.IFS(T26 &lt; 8, "Standard", T26 &lt; 12, "Premium", T26 &lt; 16, "Premium Plus")</f>
        <v>Premium Plus</v>
      </c>
      <c r="V26" s="18">
        <v>359</v>
      </c>
      <c r="W26" t="s">
        <v>73</v>
      </c>
      <c r="X26" s="18">
        <v>3</v>
      </c>
      <c r="Y26" s="18">
        <v>1</v>
      </c>
      <c r="Z26" t="b">
        <v>0</v>
      </c>
      <c r="AA26" s="18">
        <v>265</v>
      </c>
      <c r="AB26" s="18">
        <v>34</v>
      </c>
      <c r="AC26" s="18">
        <f t="shared" si="2"/>
        <v>299</v>
      </c>
      <c r="AD26" t="s">
        <v>68</v>
      </c>
      <c r="AE26" t="s">
        <v>56</v>
      </c>
      <c r="AF26" t="s">
        <v>64</v>
      </c>
      <c r="AG26" s="18">
        <v>64</v>
      </c>
      <c r="AH26" s="13">
        <v>4.9000000000000004</v>
      </c>
      <c r="AI26" t="b">
        <v>1</v>
      </c>
      <c r="AJ26" t="s">
        <v>30</v>
      </c>
      <c r="AK26" s="18">
        <v>3308</v>
      </c>
      <c r="AL26" s="18" t="str" cm="1">
        <f t="array" ref="AL26">_xlfn.IFS(AK26&lt;1000, "Bronze", AK26&lt;2000, "Silver", AK26&lt;3000, "Gold", AK26&lt;4000, "Platinum",AK26&gt;4000, "Diamond")</f>
        <v>Platinum</v>
      </c>
      <c r="AM26" t="s">
        <v>76</v>
      </c>
      <c r="AN26" t="s">
        <v>79</v>
      </c>
      <c r="AO26" t="s">
        <v>40</v>
      </c>
    </row>
    <row r="27" spans="1:41" x14ac:dyDescent="0.35">
      <c r="A27">
        <v>9959</v>
      </c>
      <c r="B27" t="s">
        <v>266</v>
      </c>
      <c r="C27" s="1">
        <v>45605</v>
      </c>
      <c r="D27" s="1">
        <v>45577</v>
      </c>
      <c r="E27" s="1"/>
      <c r="F27" s="1"/>
      <c r="G27" s="1"/>
      <c r="H27" s="1"/>
      <c r="I27" s="1"/>
      <c r="J27" s="1">
        <v>45577</v>
      </c>
      <c r="K27" s="1">
        <v>45605</v>
      </c>
      <c r="L27" s="1"/>
      <c r="M27" s="1"/>
      <c r="N27" s="1"/>
      <c r="O27" s="1"/>
      <c r="P27" s="1"/>
      <c r="Q27" s="13">
        <f t="shared" si="0"/>
        <v>4</v>
      </c>
      <c r="R27">
        <f t="shared" si="1"/>
        <v>227</v>
      </c>
      <c r="S27" s="27">
        <f t="shared" si="3"/>
        <v>56.75</v>
      </c>
      <c r="T27" s="11">
        <v>15.99</v>
      </c>
      <c r="U27" t="str" cm="1">
        <f t="array" ref="U27">_xlfn.IFS(T27 &lt; 8, "Standard", T27 &lt; 12, "Premium", T27 &lt; 16, "Premium Plus")</f>
        <v>Premium Plus</v>
      </c>
      <c r="V27" s="18">
        <v>454</v>
      </c>
      <c r="W27" t="s">
        <v>26</v>
      </c>
      <c r="X27" s="18">
        <v>5</v>
      </c>
      <c r="Y27" s="18">
        <v>6</v>
      </c>
      <c r="Z27" t="b">
        <v>1</v>
      </c>
      <c r="AA27" s="18">
        <v>938</v>
      </c>
      <c r="AB27" s="18">
        <v>75</v>
      </c>
      <c r="AC27" s="18">
        <f t="shared" si="2"/>
        <v>1013</v>
      </c>
      <c r="AD27" t="s">
        <v>74</v>
      </c>
      <c r="AE27" t="s">
        <v>44</v>
      </c>
      <c r="AF27" t="s">
        <v>37</v>
      </c>
      <c r="AG27" s="18">
        <v>51</v>
      </c>
      <c r="AH27" s="13">
        <v>3.1</v>
      </c>
      <c r="AI27" t="b">
        <v>0</v>
      </c>
      <c r="AJ27" t="s">
        <v>30</v>
      </c>
      <c r="AK27" s="18">
        <v>1961</v>
      </c>
      <c r="AL27" s="18" t="str" cm="1">
        <f t="array" ref="AL27">_xlfn.IFS(AK27&lt;1000, "Bronze", AK27&lt;2000, "Silver", AK27&lt;3000, "Gold", AK27&lt;4000, "Platinum",AK27&gt;4000, "Diamond")</f>
        <v>Silver</v>
      </c>
      <c r="AM27" t="s">
        <v>58</v>
      </c>
      <c r="AN27" t="s">
        <v>32</v>
      </c>
      <c r="AO27" t="s">
        <v>40</v>
      </c>
    </row>
    <row r="28" spans="1:41" x14ac:dyDescent="0.35">
      <c r="A28">
        <v>1846</v>
      </c>
      <c r="B28" t="s">
        <v>705</v>
      </c>
      <c r="C28" t="s">
        <v>392</v>
      </c>
      <c r="D28" s="1">
        <f>DATE(I28,H28,G28)</f>
        <v>45464</v>
      </c>
      <c r="E28">
        <f>FIND("/",C28)</f>
        <v>2</v>
      </c>
      <c r="F28">
        <f>FIND("/",C28,(E28+1))</f>
        <v>5</v>
      </c>
      <c r="G28" t="str">
        <f>MID(C28, E28+1,2)</f>
        <v>21</v>
      </c>
      <c r="H28" t="str">
        <f>LEFT(C28,E28-1)</f>
        <v>6</v>
      </c>
      <c r="I28" t="str">
        <f>RIGHT(C28,4)</f>
        <v>2024</v>
      </c>
      <c r="J28" s="1">
        <v>45485</v>
      </c>
      <c r="K28" s="1">
        <f>J28</f>
        <v>45485</v>
      </c>
      <c r="L28" s="1"/>
      <c r="M28" s="1"/>
      <c r="N28" s="1"/>
      <c r="O28" s="1"/>
      <c r="P28" s="1"/>
      <c r="Q28" s="13">
        <f t="shared" si="0"/>
        <v>3</v>
      </c>
      <c r="R28">
        <f t="shared" si="1"/>
        <v>166</v>
      </c>
      <c r="S28" s="27">
        <f t="shared" si="3"/>
        <v>55.333333333333336</v>
      </c>
      <c r="T28" s="11">
        <v>15.99</v>
      </c>
      <c r="U28" t="str" cm="1">
        <f t="array" ref="U28">_xlfn.IFS(T28 &lt; 8, "Standard", T28 &lt; 12, "Premium", T28 &lt; 16, "Premium Plus")</f>
        <v>Premium Plus</v>
      </c>
      <c r="V28" s="18">
        <v>332</v>
      </c>
      <c r="W28" t="s">
        <v>48</v>
      </c>
      <c r="X28" s="18">
        <v>1</v>
      </c>
      <c r="Y28" s="18">
        <v>6</v>
      </c>
      <c r="Z28" t="b">
        <v>0</v>
      </c>
      <c r="AA28" s="18">
        <v>20</v>
      </c>
      <c r="AB28" s="18">
        <v>128</v>
      </c>
      <c r="AC28" s="18">
        <f t="shared" si="2"/>
        <v>148</v>
      </c>
      <c r="AD28" t="s">
        <v>68</v>
      </c>
      <c r="AE28" t="s">
        <v>56</v>
      </c>
      <c r="AF28" t="s">
        <v>64</v>
      </c>
      <c r="AG28" s="18">
        <v>50</v>
      </c>
      <c r="AH28" s="13">
        <v>5</v>
      </c>
      <c r="AI28" t="b">
        <v>0</v>
      </c>
      <c r="AJ28" t="s">
        <v>30</v>
      </c>
      <c r="AK28" s="18">
        <v>4400</v>
      </c>
      <c r="AL28" s="18" t="str" cm="1">
        <f t="array" ref="AL28">_xlfn.IFS(AK28&lt;1000, "Bronze", AK28&lt;2000, "Silver", AK28&lt;3000, "Gold", AK28&lt;4000, "Platinum",AK28&gt;4000, "Diamond")</f>
        <v>Diamond</v>
      </c>
      <c r="AM28" t="s">
        <v>31</v>
      </c>
      <c r="AN28" t="s">
        <v>59</v>
      </c>
      <c r="AO28" t="s">
        <v>93</v>
      </c>
    </row>
    <row r="29" spans="1:41" x14ac:dyDescent="0.35">
      <c r="A29">
        <v>4747</v>
      </c>
      <c r="B29" t="s">
        <v>224</v>
      </c>
      <c r="C29" s="1">
        <v>45567</v>
      </c>
      <c r="D29" s="1">
        <v>45547</v>
      </c>
      <c r="E29" s="1"/>
      <c r="F29" s="1"/>
      <c r="G29" s="1"/>
      <c r="H29" s="1"/>
      <c r="I29" s="1"/>
      <c r="J29" s="1">
        <v>45547</v>
      </c>
      <c r="K29" s="1">
        <v>45567</v>
      </c>
      <c r="L29" s="1"/>
      <c r="M29" s="1"/>
      <c r="N29" s="1"/>
      <c r="O29" s="1"/>
      <c r="P29" s="1"/>
      <c r="Q29" s="13">
        <f t="shared" si="0"/>
        <v>2.8571428571428572</v>
      </c>
      <c r="R29">
        <f t="shared" si="1"/>
        <v>155.5</v>
      </c>
      <c r="S29" s="27">
        <f t="shared" si="3"/>
        <v>54.424999999999997</v>
      </c>
      <c r="T29" s="11">
        <v>11.99</v>
      </c>
      <c r="U29" t="str" cm="1">
        <f t="array" ref="U29">_xlfn.IFS(T29 &lt; 8, "Standard", T29 &lt; 12, "Premium", T29 &lt; 16, "Premium Plus")</f>
        <v>Premium</v>
      </c>
      <c r="V29" s="18">
        <v>311</v>
      </c>
      <c r="W29" t="s">
        <v>26</v>
      </c>
      <c r="X29" s="18">
        <v>5</v>
      </c>
      <c r="Y29" s="18">
        <v>1</v>
      </c>
      <c r="Z29" t="b">
        <v>1</v>
      </c>
      <c r="AA29" s="18">
        <v>430</v>
      </c>
      <c r="AB29" s="18">
        <v>188</v>
      </c>
      <c r="AC29" s="18">
        <f t="shared" si="2"/>
        <v>618</v>
      </c>
      <c r="AD29" t="s">
        <v>49</v>
      </c>
      <c r="AE29" t="s">
        <v>56</v>
      </c>
      <c r="AF29" t="s">
        <v>78</v>
      </c>
      <c r="AG29" s="18">
        <v>78</v>
      </c>
      <c r="AH29" s="13">
        <v>4.4000000000000004</v>
      </c>
      <c r="AI29" t="b">
        <v>1</v>
      </c>
      <c r="AJ29" t="s">
        <v>30</v>
      </c>
      <c r="AK29" s="18">
        <v>2288</v>
      </c>
      <c r="AL29" s="18" t="str" cm="1">
        <f t="array" ref="AL29">_xlfn.IFS(AK29&lt;1000, "Bronze", AK29&lt;2000, "Silver", AK29&lt;3000, "Gold", AK29&lt;4000, "Platinum",AK29&gt;4000, "Diamond")</f>
        <v>Gold</v>
      </c>
      <c r="AM29" t="s">
        <v>58</v>
      </c>
      <c r="AN29" t="s">
        <v>69</v>
      </c>
      <c r="AO29" t="s">
        <v>33</v>
      </c>
    </row>
    <row r="30" spans="1:41" x14ac:dyDescent="0.35">
      <c r="A30">
        <v>9748</v>
      </c>
      <c r="B30" t="s">
        <v>323</v>
      </c>
      <c r="C30" s="1">
        <v>45272</v>
      </c>
      <c r="D30" s="1">
        <v>45485</v>
      </c>
      <c r="E30" s="1"/>
      <c r="F30" s="1"/>
      <c r="G30" s="1"/>
      <c r="H30" s="1"/>
      <c r="I30" s="1"/>
      <c r="J30" s="1">
        <v>45485</v>
      </c>
      <c r="K30" s="1">
        <v>45503</v>
      </c>
      <c r="L30" s="1"/>
      <c r="M30" s="1"/>
      <c r="N30" s="1"/>
      <c r="O30" s="1"/>
      <c r="P30" s="1"/>
      <c r="Q30" s="13">
        <f t="shared" si="0"/>
        <v>2.5714285714285716</v>
      </c>
      <c r="R30">
        <f t="shared" si="1"/>
        <v>132</v>
      </c>
      <c r="S30" s="27">
        <f t="shared" si="3"/>
        <v>51.333333333333329</v>
      </c>
      <c r="T30" s="11">
        <v>15.99</v>
      </c>
      <c r="U30" t="str" cm="1">
        <f t="array" ref="U30">_xlfn.IFS(T30 &lt; 8, "Standard", T30 &lt; 12, "Premium", T30 &lt; 16, "Premium Plus")</f>
        <v>Premium Plus</v>
      </c>
      <c r="V30" s="18">
        <v>264</v>
      </c>
      <c r="W30" t="s">
        <v>100</v>
      </c>
      <c r="X30" s="18">
        <v>2</v>
      </c>
      <c r="Y30" s="18">
        <v>6</v>
      </c>
      <c r="Z30" t="b">
        <v>0</v>
      </c>
      <c r="AA30" s="18">
        <v>474</v>
      </c>
      <c r="AB30" s="18">
        <v>10</v>
      </c>
      <c r="AC30" s="18">
        <f t="shared" si="2"/>
        <v>484</v>
      </c>
      <c r="AD30" t="s">
        <v>27</v>
      </c>
      <c r="AE30" t="s">
        <v>75</v>
      </c>
      <c r="AF30" t="s">
        <v>37</v>
      </c>
      <c r="AG30" s="18">
        <v>18</v>
      </c>
      <c r="AH30" s="13">
        <v>4.7</v>
      </c>
      <c r="AI30" t="b">
        <v>1</v>
      </c>
      <c r="AJ30" t="s">
        <v>30</v>
      </c>
      <c r="AK30" s="18">
        <v>4070</v>
      </c>
      <c r="AL30" s="18" t="str" cm="1">
        <f t="array" ref="AL30">_xlfn.IFS(AK30&lt;1000, "Bronze", AK30&lt;2000, "Silver", AK30&lt;3000, "Gold", AK30&lt;4000, "Platinum",AK30&gt;4000, "Diamond")</f>
        <v>Diamond</v>
      </c>
      <c r="AM30" t="s">
        <v>31</v>
      </c>
      <c r="AN30" t="s">
        <v>69</v>
      </c>
      <c r="AO30" t="s">
        <v>93</v>
      </c>
    </row>
    <row r="31" spans="1:41" x14ac:dyDescent="0.35">
      <c r="A31">
        <v>2324</v>
      </c>
      <c r="B31" t="s">
        <v>171</v>
      </c>
      <c r="C31" t="s">
        <v>156</v>
      </c>
      <c r="D31" s="1">
        <v>45608</v>
      </c>
      <c r="E31">
        <f>FIND("/",C31)</f>
        <v>3</v>
      </c>
      <c r="F31">
        <f>FIND("/",C31,(E31+1))</f>
        <v>6</v>
      </c>
      <c r="G31" t="str">
        <f>MID(C31, E31+1,2)</f>
        <v>24</v>
      </c>
      <c r="H31" t="str">
        <f>LEFT(C31,E31-1)</f>
        <v>11</v>
      </c>
      <c r="I31" t="str">
        <f>RIGHT(C31,4)</f>
        <v>2024</v>
      </c>
      <c r="J31" s="1">
        <v>45608</v>
      </c>
      <c r="K31" s="1">
        <v>45620</v>
      </c>
      <c r="L31" s="1"/>
      <c r="M31" s="1"/>
      <c r="N31" s="1"/>
      <c r="O31" s="1"/>
      <c r="P31" s="1"/>
      <c r="Q31" s="13">
        <f t="shared" si="0"/>
        <v>1.7142857142857142</v>
      </c>
      <c r="R31">
        <f t="shared" si="1"/>
        <v>87.5</v>
      </c>
      <c r="S31" s="27">
        <f t="shared" si="3"/>
        <v>51.041666666666671</v>
      </c>
      <c r="T31" s="11">
        <v>7.99</v>
      </c>
      <c r="U31" t="str" cm="1">
        <f t="array" ref="U31">_xlfn.IFS(T31 &lt; 8, "Standard", T31 &lt; 12, "Premium", T31 &lt; 16, "Premium Plus")</f>
        <v>Standard</v>
      </c>
      <c r="V31" s="18">
        <v>175</v>
      </c>
      <c r="W31" t="s">
        <v>73</v>
      </c>
      <c r="X31" s="18">
        <v>5</v>
      </c>
      <c r="Y31" s="18">
        <v>6</v>
      </c>
      <c r="Z31" t="b">
        <v>1</v>
      </c>
      <c r="AA31" s="18">
        <v>606</v>
      </c>
      <c r="AB31" s="18">
        <v>195</v>
      </c>
      <c r="AC31" s="18">
        <f t="shared" si="2"/>
        <v>801</v>
      </c>
      <c r="AD31" t="s">
        <v>27</v>
      </c>
      <c r="AE31" t="s">
        <v>56</v>
      </c>
      <c r="AF31" t="s">
        <v>64</v>
      </c>
      <c r="AG31" s="18">
        <v>95</v>
      </c>
      <c r="AH31" s="13">
        <v>4</v>
      </c>
      <c r="AI31" t="b">
        <v>0</v>
      </c>
      <c r="AJ31" t="s">
        <v>30</v>
      </c>
      <c r="AK31" s="18">
        <v>1155</v>
      </c>
      <c r="AL31" s="18" t="str" cm="1">
        <f t="array" ref="AL31">_xlfn.IFS(AK31&lt;1000, "Bronze", AK31&lt;2000, "Silver", AK31&lt;3000, "Gold", AK31&lt;4000, "Platinum",AK31&gt;4000, "Diamond")</f>
        <v>Silver</v>
      </c>
      <c r="AM31" t="s">
        <v>65</v>
      </c>
      <c r="AN31" t="s">
        <v>69</v>
      </c>
      <c r="AO31" t="s">
        <v>93</v>
      </c>
    </row>
    <row r="32" spans="1:41" x14ac:dyDescent="0.35">
      <c r="A32">
        <v>4103</v>
      </c>
      <c r="B32" t="s">
        <v>257</v>
      </c>
      <c r="C32" t="s">
        <v>235</v>
      </c>
      <c r="D32" s="1">
        <f>DATE(I32,H32,G32)</f>
        <v>45595</v>
      </c>
      <c r="E32">
        <f>FIND("/",C32)</f>
        <v>3</v>
      </c>
      <c r="F32">
        <f>FIND("/",C32,(E32+1))</f>
        <v>6</v>
      </c>
      <c r="G32" t="str">
        <f>MID(C32, E32+1,2)</f>
        <v>30</v>
      </c>
      <c r="H32" t="str">
        <f>LEFT(C32,E32-1)</f>
        <v>10</v>
      </c>
      <c r="I32" t="str">
        <f>RIGHT(C32,4)</f>
        <v>2024</v>
      </c>
      <c r="J32" t="s">
        <v>87</v>
      </c>
      <c r="K32" s="1">
        <f>DATE(P32,O32,N32)</f>
        <v>45621</v>
      </c>
      <c r="L32">
        <f t="shared" ref="L32:L38" si="10">FIND("/",J32)</f>
        <v>3</v>
      </c>
      <c r="M32">
        <f t="shared" ref="M32:M38" si="11">FIND("/",J32,(L32+1))</f>
        <v>6</v>
      </c>
      <c r="N32" t="str">
        <f t="shared" ref="N32:N38" si="12">MID(J32, L32+1,2)</f>
        <v>25</v>
      </c>
      <c r="O32" t="str">
        <f t="shared" ref="O32:O38" si="13">LEFT(J32,L32-1)</f>
        <v>11</v>
      </c>
      <c r="P32" t="str">
        <f t="shared" ref="P32:P38" si="14">RIGHT(J32,4)</f>
        <v>2024</v>
      </c>
      <c r="Q32" s="13">
        <f t="shared" si="0"/>
        <v>3.7142857142857144</v>
      </c>
      <c r="R32">
        <f t="shared" si="1"/>
        <v>189.5</v>
      </c>
      <c r="S32" s="27">
        <f t="shared" si="3"/>
        <v>51.019230769230766</v>
      </c>
      <c r="T32" s="11">
        <v>11.99</v>
      </c>
      <c r="U32" t="str" cm="1">
        <f t="array" ref="U32">_xlfn.IFS(T32 &lt; 8, "Standard", T32 &lt; 12, "Premium", T32 &lt; 16, "Premium Plus")</f>
        <v>Premium</v>
      </c>
      <c r="V32" s="18">
        <v>379</v>
      </c>
      <c r="W32" t="s">
        <v>63</v>
      </c>
      <c r="X32" s="18">
        <v>2</v>
      </c>
      <c r="Y32" s="18">
        <v>1</v>
      </c>
      <c r="Z32" t="b">
        <v>1</v>
      </c>
      <c r="AA32" s="18">
        <v>632</v>
      </c>
      <c r="AB32" s="18">
        <v>82</v>
      </c>
      <c r="AC32" s="18">
        <f t="shared" si="2"/>
        <v>714</v>
      </c>
      <c r="AD32" t="s">
        <v>27</v>
      </c>
      <c r="AE32" t="s">
        <v>56</v>
      </c>
      <c r="AF32" t="s">
        <v>57</v>
      </c>
      <c r="AG32" s="18">
        <v>29</v>
      </c>
      <c r="AH32" s="13">
        <v>3.2</v>
      </c>
      <c r="AI32" t="b">
        <v>1</v>
      </c>
      <c r="AJ32" t="s">
        <v>30</v>
      </c>
      <c r="AK32" s="18">
        <v>1299</v>
      </c>
      <c r="AL32" s="18" t="str" cm="1">
        <f t="array" ref="AL32">_xlfn.IFS(AK32&lt;1000, "Bronze", AK32&lt;2000, "Silver", AK32&lt;3000, "Gold", AK32&lt;4000, "Platinum",AK32&gt;4000, "Diamond")</f>
        <v>Silver</v>
      </c>
      <c r="AM32" t="s">
        <v>76</v>
      </c>
      <c r="AN32" t="s">
        <v>69</v>
      </c>
      <c r="AO32" t="s">
        <v>93</v>
      </c>
    </row>
    <row r="33" spans="1:41" x14ac:dyDescent="0.35">
      <c r="A33">
        <v>3781</v>
      </c>
      <c r="B33" t="s">
        <v>491</v>
      </c>
      <c r="C33" t="s">
        <v>72</v>
      </c>
      <c r="D33" s="1">
        <v>45625</v>
      </c>
      <c r="E33">
        <f>FIND("/",C33)</f>
        <v>3</v>
      </c>
      <c r="F33">
        <f>FIND("/",C33,(E33+1))</f>
        <v>6</v>
      </c>
      <c r="G33" t="str">
        <f>MID(C33, E33+1,2)</f>
        <v>17</v>
      </c>
      <c r="H33" t="str">
        <f>LEFT(C33,E33-1)</f>
        <v>12</v>
      </c>
      <c r="I33" t="str">
        <f>RIGHT(C33,4)</f>
        <v>2024</v>
      </c>
      <c r="J33" t="s">
        <v>168</v>
      </c>
      <c r="K33" s="1">
        <v>45643</v>
      </c>
      <c r="L33">
        <f t="shared" si="10"/>
        <v>3</v>
      </c>
      <c r="M33">
        <f t="shared" si="11"/>
        <v>6</v>
      </c>
      <c r="N33" t="str">
        <f t="shared" si="12"/>
        <v>29</v>
      </c>
      <c r="O33" t="str">
        <f t="shared" si="13"/>
        <v>11</v>
      </c>
      <c r="P33" t="str">
        <f t="shared" si="14"/>
        <v>2024</v>
      </c>
      <c r="Q33" s="13">
        <f t="shared" si="0"/>
        <v>2.5714285714285716</v>
      </c>
      <c r="R33">
        <f t="shared" si="1"/>
        <v>124.5</v>
      </c>
      <c r="S33" s="27">
        <f t="shared" si="3"/>
        <v>48.416666666666664</v>
      </c>
      <c r="T33" s="11">
        <v>15.99</v>
      </c>
      <c r="U33" t="str" cm="1">
        <f t="array" ref="U33">_xlfn.IFS(T33 &lt; 8, "Standard", T33 &lt; 12, "Premium", T33 &lt; 16, "Premium Plus")</f>
        <v>Premium Plus</v>
      </c>
      <c r="V33" s="18">
        <v>249</v>
      </c>
      <c r="W33" t="s">
        <v>100</v>
      </c>
      <c r="X33" s="18">
        <v>1</v>
      </c>
      <c r="Y33" s="18">
        <v>4</v>
      </c>
      <c r="Z33" t="b">
        <v>1</v>
      </c>
      <c r="AA33" s="18">
        <v>713</v>
      </c>
      <c r="AB33" s="18">
        <v>125</v>
      </c>
      <c r="AC33" s="18">
        <f t="shared" si="2"/>
        <v>838</v>
      </c>
      <c r="AD33" t="s">
        <v>49</v>
      </c>
      <c r="AE33" t="s">
        <v>28</v>
      </c>
      <c r="AF33" t="s">
        <v>37</v>
      </c>
      <c r="AG33" s="18">
        <v>95</v>
      </c>
      <c r="AH33" s="13">
        <v>4.8</v>
      </c>
      <c r="AI33" t="b">
        <v>0</v>
      </c>
      <c r="AJ33" t="s">
        <v>30</v>
      </c>
      <c r="AK33" s="18">
        <v>74</v>
      </c>
      <c r="AL33" s="18" t="str" cm="1">
        <f t="array" ref="AL33">_xlfn.IFS(AK33&lt;1000, "Bronze", AK33&lt;2000, "Silver", AK33&lt;3000, "Gold", AK33&lt;4000, "Platinum",AK33&gt;4000, "Diamond")</f>
        <v>Bronze</v>
      </c>
      <c r="AM33" t="s">
        <v>58</v>
      </c>
      <c r="AN33" t="s">
        <v>69</v>
      </c>
      <c r="AO33" t="s">
        <v>60</v>
      </c>
    </row>
    <row r="34" spans="1:41" x14ac:dyDescent="0.35">
      <c r="A34">
        <v>9664</v>
      </c>
      <c r="B34" t="s">
        <v>456</v>
      </c>
      <c r="C34" s="1">
        <v>45237</v>
      </c>
      <c r="D34" s="1">
        <v>45583</v>
      </c>
      <c r="E34" s="1"/>
      <c r="F34" s="1"/>
      <c r="G34" s="1"/>
      <c r="H34" s="1"/>
      <c r="I34" s="1"/>
      <c r="J34" t="s">
        <v>82</v>
      </c>
      <c r="K34" s="1">
        <f>DATE(P34,O34,N34)</f>
        <v>45618</v>
      </c>
      <c r="L34">
        <f t="shared" si="10"/>
        <v>3</v>
      </c>
      <c r="M34">
        <f t="shared" si="11"/>
        <v>6</v>
      </c>
      <c r="N34" t="str">
        <f t="shared" si="12"/>
        <v>22</v>
      </c>
      <c r="O34" t="str">
        <f t="shared" si="13"/>
        <v>11</v>
      </c>
      <c r="P34" t="str">
        <f t="shared" si="14"/>
        <v>2024</v>
      </c>
      <c r="Q34" s="13">
        <f t="shared" si="0"/>
        <v>5</v>
      </c>
      <c r="R34">
        <f t="shared" si="1"/>
        <v>231.5</v>
      </c>
      <c r="S34" s="27">
        <f t="shared" si="3"/>
        <v>46.3</v>
      </c>
      <c r="T34" s="11">
        <v>11.99</v>
      </c>
      <c r="U34" t="str" cm="1">
        <f t="array" ref="U34">_xlfn.IFS(T34 &lt; 8, "Standard", T34 &lt; 12, "Premium", T34 &lt; 16, "Premium Plus")</f>
        <v>Premium</v>
      </c>
      <c r="V34" s="18">
        <v>463</v>
      </c>
      <c r="W34" t="s">
        <v>73</v>
      </c>
      <c r="X34" s="18">
        <v>5</v>
      </c>
      <c r="Y34" s="18">
        <v>4</v>
      </c>
      <c r="Z34" t="b">
        <v>0</v>
      </c>
      <c r="AA34" s="18">
        <v>961</v>
      </c>
      <c r="AB34" s="18">
        <v>9</v>
      </c>
      <c r="AC34" s="18">
        <f t="shared" si="2"/>
        <v>970</v>
      </c>
      <c r="AD34" t="s">
        <v>49</v>
      </c>
      <c r="AE34" t="s">
        <v>75</v>
      </c>
      <c r="AF34" t="s">
        <v>57</v>
      </c>
      <c r="AG34" s="18">
        <v>62</v>
      </c>
      <c r="AH34" s="13">
        <v>3.4</v>
      </c>
      <c r="AI34" t="b">
        <v>1</v>
      </c>
      <c r="AJ34" t="s">
        <v>30</v>
      </c>
      <c r="AK34" s="18">
        <v>3556</v>
      </c>
      <c r="AL34" s="18" t="str" cm="1">
        <f t="array" ref="AL34">_xlfn.IFS(AK34&lt;1000, "Bronze", AK34&lt;2000, "Silver", AK34&lt;3000, "Gold", AK34&lt;4000, "Platinum",AK34&gt;4000, "Diamond")</f>
        <v>Platinum</v>
      </c>
      <c r="AM34" t="s">
        <v>65</v>
      </c>
      <c r="AN34" t="s">
        <v>32</v>
      </c>
      <c r="AO34" t="s">
        <v>60</v>
      </c>
    </row>
    <row r="35" spans="1:41" x14ac:dyDescent="0.35">
      <c r="A35">
        <v>7175</v>
      </c>
      <c r="B35" t="s">
        <v>517</v>
      </c>
      <c r="C35" t="s">
        <v>639</v>
      </c>
      <c r="D35" s="1">
        <f>DATE(I35,H35,G35)</f>
        <v>45609</v>
      </c>
      <c r="E35">
        <f>FIND("/",C35)</f>
        <v>3</v>
      </c>
      <c r="F35">
        <f>FIND("/",C35,(E35+1))</f>
        <v>6</v>
      </c>
      <c r="G35" t="str">
        <f>MID(C35, E35+1,2)</f>
        <v>13</v>
      </c>
      <c r="H35" t="str">
        <f>LEFT(C35,E35-1)</f>
        <v>11</v>
      </c>
      <c r="I35" t="str">
        <f>RIGHT(C35,4)</f>
        <v>2024</v>
      </c>
      <c r="J35" t="s">
        <v>35</v>
      </c>
      <c r="K35" s="1">
        <f>DATE(P35,O35,N35)</f>
        <v>45641</v>
      </c>
      <c r="L35">
        <f t="shared" si="10"/>
        <v>3</v>
      </c>
      <c r="M35">
        <f t="shared" si="11"/>
        <v>6</v>
      </c>
      <c r="N35" t="str">
        <f t="shared" si="12"/>
        <v>15</v>
      </c>
      <c r="O35" t="str">
        <f t="shared" si="13"/>
        <v>12</v>
      </c>
      <c r="P35" t="str">
        <f t="shared" si="14"/>
        <v>2024</v>
      </c>
      <c r="Q35" s="13">
        <f t="shared" si="0"/>
        <v>4.5714285714285712</v>
      </c>
      <c r="R35">
        <f t="shared" si="1"/>
        <v>194</v>
      </c>
      <c r="S35" s="27">
        <f t="shared" si="3"/>
        <v>42.4375</v>
      </c>
      <c r="T35" s="11">
        <v>11.99</v>
      </c>
      <c r="U35" t="str" cm="1">
        <f t="array" ref="U35">_xlfn.IFS(T35 &lt; 8, "Standard", T35 &lt; 12, "Premium", T35 &lt; 16, "Premium Plus")</f>
        <v>Premium</v>
      </c>
      <c r="V35" s="18">
        <v>388</v>
      </c>
      <c r="W35" t="s">
        <v>100</v>
      </c>
      <c r="X35" s="18">
        <v>3</v>
      </c>
      <c r="Y35" s="18">
        <v>6</v>
      </c>
      <c r="Z35" t="b">
        <v>0</v>
      </c>
      <c r="AA35" s="18">
        <v>51</v>
      </c>
      <c r="AB35" s="18">
        <v>27</v>
      </c>
      <c r="AC35" s="18">
        <f t="shared" si="2"/>
        <v>78</v>
      </c>
      <c r="AD35" t="s">
        <v>43</v>
      </c>
      <c r="AE35" t="s">
        <v>44</v>
      </c>
      <c r="AF35" t="s">
        <v>37</v>
      </c>
      <c r="AG35" s="18">
        <v>66</v>
      </c>
      <c r="AH35" s="13">
        <v>3.2</v>
      </c>
      <c r="AI35" t="b">
        <v>1</v>
      </c>
      <c r="AJ35" t="s">
        <v>30</v>
      </c>
      <c r="AK35" s="18">
        <v>1216</v>
      </c>
      <c r="AL35" s="18" t="str" cm="1">
        <f t="array" ref="AL35">_xlfn.IFS(AK35&lt;1000, "Bronze", AK35&lt;2000, "Silver", AK35&lt;3000, "Gold", AK35&lt;4000, "Platinum",AK35&gt;4000, "Diamond")</f>
        <v>Silver</v>
      </c>
      <c r="AM35" t="s">
        <v>38</v>
      </c>
      <c r="AN35" t="s">
        <v>69</v>
      </c>
      <c r="AO35" t="s">
        <v>40</v>
      </c>
    </row>
    <row r="36" spans="1:41" x14ac:dyDescent="0.35">
      <c r="A36">
        <v>3745</v>
      </c>
      <c r="B36" t="s">
        <v>325</v>
      </c>
      <c r="C36" s="1">
        <v>45635</v>
      </c>
      <c r="D36" s="1">
        <f>C36</f>
        <v>45635</v>
      </c>
      <c r="E36" s="1"/>
      <c r="F36" s="1"/>
      <c r="G36" s="1"/>
      <c r="H36" s="1"/>
      <c r="I36" s="1"/>
      <c r="J36" t="s">
        <v>129</v>
      </c>
      <c r="K36" s="1">
        <f>DATE(P36,O36,N36)</f>
        <v>45642</v>
      </c>
      <c r="L36">
        <f t="shared" si="10"/>
        <v>3</v>
      </c>
      <c r="M36">
        <f t="shared" si="11"/>
        <v>6</v>
      </c>
      <c r="N36" t="str">
        <f t="shared" si="12"/>
        <v>16</v>
      </c>
      <c r="O36" t="str">
        <f t="shared" si="13"/>
        <v>12</v>
      </c>
      <c r="P36" t="str">
        <f t="shared" si="14"/>
        <v>2024</v>
      </c>
      <c r="Q36" s="13">
        <f t="shared" si="0"/>
        <v>1</v>
      </c>
      <c r="R36">
        <f t="shared" si="1"/>
        <v>40.5</v>
      </c>
      <c r="S36" s="27">
        <f t="shared" si="3"/>
        <v>40.5</v>
      </c>
      <c r="T36" s="11">
        <v>11.99</v>
      </c>
      <c r="U36" t="str" cm="1">
        <f t="array" ref="U36">_xlfn.IFS(T36 &lt; 8, "Standard", T36 &lt; 12, "Premium", T36 &lt; 16, "Premium Plus")</f>
        <v>Premium</v>
      </c>
      <c r="V36" s="18">
        <v>81</v>
      </c>
      <c r="W36" t="s">
        <v>100</v>
      </c>
      <c r="X36" s="18">
        <v>2</v>
      </c>
      <c r="Y36" s="18">
        <v>4</v>
      </c>
      <c r="Z36" t="b">
        <v>0</v>
      </c>
      <c r="AA36" s="18">
        <v>451</v>
      </c>
      <c r="AB36" s="18">
        <v>49</v>
      </c>
      <c r="AC36" s="18">
        <f t="shared" si="2"/>
        <v>500</v>
      </c>
      <c r="AD36" t="s">
        <v>43</v>
      </c>
      <c r="AE36" t="s">
        <v>44</v>
      </c>
      <c r="AF36" t="s">
        <v>64</v>
      </c>
      <c r="AG36" s="18">
        <v>11</v>
      </c>
      <c r="AH36" s="13">
        <v>4.7</v>
      </c>
      <c r="AI36" t="b">
        <v>1</v>
      </c>
      <c r="AJ36" t="s">
        <v>30</v>
      </c>
      <c r="AK36" s="18">
        <v>3282</v>
      </c>
      <c r="AL36" s="18" t="str" cm="1">
        <f t="array" ref="AL36">_xlfn.IFS(AK36&lt;1000, "Bronze", AK36&lt;2000, "Silver", AK36&lt;3000, "Gold", AK36&lt;4000, "Platinum",AK36&gt;4000, "Diamond")</f>
        <v>Platinum</v>
      </c>
      <c r="AM36" t="s">
        <v>76</v>
      </c>
      <c r="AN36" t="s">
        <v>69</v>
      </c>
      <c r="AO36" t="s">
        <v>40</v>
      </c>
    </row>
    <row r="37" spans="1:41" x14ac:dyDescent="0.35">
      <c r="A37">
        <v>8122</v>
      </c>
      <c r="B37" t="s">
        <v>452</v>
      </c>
      <c r="C37" s="1">
        <v>45605</v>
      </c>
      <c r="D37" s="1">
        <v>45589</v>
      </c>
      <c r="E37" s="1"/>
      <c r="F37" s="1"/>
      <c r="G37" s="1"/>
      <c r="H37" s="1"/>
      <c r="I37" s="1"/>
      <c r="J37" t="s">
        <v>168</v>
      </c>
      <c r="K37" s="1">
        <f>DATE(P37,O37,N37)</f>
        <v>45625</v>
      </c>
      <c r="L37">
        <f t="shared" si="10"/>
        <v>3</v>
      </c>
      <c r="M37">
        <f t="shared" si="11"/>
        <v>6</v>
      </c>
      <c r="N37" t="str">
        <f t="shared" si="12"/>
        <v>29</v>
      </c>
      <c r="O37" t="str">
        <f t="shared" si="13"/>
        <v>11</v>
      </c>
      <c r="P37" t="str">
        <f t="shared" si="14"/>
        <v>2024</v>
      </c>
      <c r="Q37" s="13">
        <f t="shared" si="0"/>
        <v>5.1428571428571432</v>
      </c>
      <c r="R37">
        <f t="shared" si="1"/>
        <v>206.5</v>
      </c>
      <c r="S37" s="27">
        <f t="shared" si="3"/>
        <v>40.152777777777771</v>
      </c>
      <c r="T37" s="11">
        <v>15.99</v>
      </c>
      <c r="U37" t="str" cm="1">
        <f t="array" ref="U37">_xlfn.IFS(T37 &lt; 8, "Standard", T37 &lt; 12, "Premium", T37 &lt; 16, "Premium Plus")</f>
        <v>Premium Plus</v>
      </c>
      <c r="V37" s="18">
        <v>413</v>
      </c>
      <c r="W37" t="s">
        <v>48</v>
      </c>
      <c r="X37" s="18">
        <v>5</v>
      </c>
      <c r="Y37" s="18">
        <v>2</v>
      </c>
      <c r="Z37" t="b">
        <v>0</v>
      </c>
      <c r="AA37" s="18">
        <v>708</v>
      </c>
      <c r="AB37" s="18">
        <v>4</v>
      </c>
      <c r="AC37" s="18">
        <f t="shared" si="2"/>
        <v>712</v>
      </c>
      <c r="AD37" t="s">
        <v>49</v>
      </c>
      <c r="AE37" t="s">
        <v>56</v>
      </c>
      <c r="AF37" t="s">
        <v>78</v>
      </c>
      <c r="AG37" s="18">
        <v>62</v>
      </c>
      <c r="AH37" s="13">
        <v>4.3</v>
      </c>
      <c r="AI37" t="b">
        <v>1</v>
      </c>
      <c r="AJ37" t="s">
        <v>30</v>
      </c>
      <c r="AK37" s="18">
        <v>4056</v>
      </c>
      <c r="AL37" s="18" t="str" cm="1">
        <f t="array" ref="AL37">_xlfn.IFS(AK37&lt;1000, "Bronze", AK37&lt;2000, "Silver", AK37&lt;3000, "Gold", AK37&lt;4000, "Platinum",AK37&gt;4000, "Diamond")</f>
        <v>Diamond</v>
      </c>
      <c r="AM37" t="s">
        <v>38</v>
      </c>
      <c r="AN37" t="s">
        <v>59</v>
      </c>
      <c r="AO37" t="s">
        <v>33</v>
      </c>
    </row>
    <row r="38" spans="1:41" x14ac:dyDescent="0.35">
      <c r="A38">
        <v>6722</v>
      </c>
      <c r="B38" t="s">
        <v>138</v>
      </c>
      <c r="C38" s="1">
        <v>45143</v>
      </c>
      <c r="D38" s="1">
        <v>45584</v>
      </c>
      <c r="E38" s="1"/>
      <c r="F38" s="1"/>
      <c r="G38" s="1"/>
      <c r="H38" s="1"/>
      <c r="I38" s="1"/>
      <c r="J38" t="s">
        <v>99</v>
      </c>
      <c r="K38" s="1">
        <f>DATE(P38,O38,N38)</f>
        <v>45623</v>
      </c>
      <c r="L38">
        <f t="shared" si="10"/>
        <v>3</v>
      </c>
      <c r="M38">
        <f t="shared" si="11"/>
        <v>6</v>
      </c>
      <c r="N38" t="str">
        <f t="shared" si="12"/>
        <v>27</v>
      </c>
      <c r="O38" t="str">
        <f t="shared" si="13"/>
        <v>11</v>
      </c>
      <c r="P38" t="str">
        <f t="shared" si="14"/>
        <v>2024</v>
      </c>
      <c r="Q38" s="13">
        <f t="shared" si="0"/>
        <v>5.5714285714285712</v>
      </c>
      <c r="R38">
        <f t="shared" si="1"/>
        <v>223.5</v>
      </c>
      <c r="S38" s="27">
        <f t="shared" si="3"/>
        <v>40.11538461538462</v>
      </c>
      <c r="T38" s="11">
        <v>15.99</v>
      </c>
      <c r="U38" t="str" cm="1">
        <f t="array" ref="U38">_xlfn.IFS(T38 &lt; 8, "Standard", T38 &lt; 12, "Premium", T38 &lt; 16, "Premium Plus")</f>
        <v>Premium Plus</v>
      </c>
      <c r="V38" s="18">
        <v>447</v>
      </c>
      <c r="W38" t="s">
        <v>73</v>
      </c>
      <c r="X38" s="18">
        <v>5</v>
      </c>
      <c r="Y38" s="18">
        <v>2</v>
      </c>
      <c r="Z38" t="b">
        <v>0</v>
      </c>
      <c r="AA38" s="18">
        <v>709</v>
      </c>
      <c r="AB38" s="18">
        <v>93</v>
      </c>
      <c r="AC38" s="18">
        <f t="shared" si="2"/>
        <v>802</v>
      </c>
      <c r="AD38" t="s">
        <v>55</v>
      </c>
      <c r="AE38" t="s">
        <v>44</v>
      </c>
      <c r="AF38" t="s">
        <v>37</v>
      </c>
      <c r="AG38" s="18">
        <v>35</v>
      </c>
      <c r="AH38" s="13">
        <v>4.8</v>
      </c>
      <c r="AI38" t="b">
        <v>1</v>
      </c>
      <c r="AJ38" t="s">
        <v>30</v>
      </c>
      <c r="AK38" s="18">
        <v>2652</v>
      </c>
      <c r="AL38" s="18" t="str" cm="1">
        <f t="array" ref="AL38">_xlfn.IFS(AK38&lt;1000, "Bronze", AK38&lt;2000, "Silver", AK38&lt;3000, "Gold", AK38&lt;4000, "Platinum",AK38&gt;4000, "Diamond")</f>
        <v>Gold</v>
      </c>
      <c r="AM38" t="s">
        <v>76</v>
      </c>
      <c r="AN38" t="s">
        <v>79</v>
      </c>
      <c r="AO38" t="s">
        <v>40</v>
      </c>
    </row>
    <row r="39" spans="1:41" x14ac:dyDescent="0.35">
      <c r="A39">
        <v>7551</v>
      </c>
      <c r="B39" t="s">
        <v>197</v>
      </c>
      <c r="C39" t="s">
        <v>198</v>
      </c>
      <c r="D39" s="1">
        <f>DATE(I39,H39,G39)</f>
        <v>45291</v>
      </c>
      <c r="E39">
        <f>FIND("/",C39)</f>
        <v>3</v>
      </c>
      <c r="F39">
        <f>FIND("/",C39,(E39+1))</f>
        <v>6</v>
      </c>
      <c r="G39" t="str">
        <f>MID(C39, E39+1,2)</f>
        <v>31</v>
      </c>
      <c r="H39" t="str">
        <f>LEFT(C39,E39-1)</f>
        <v>12</v>
      </c>
      <c r="I39" t="str">
        <f>RIGHT(C39,4)</f>
        <v>2023</v>
      </c>
      <c r="J39" s="1">
        <v>45334</v>
      </c>
      <c r="K39" s="1">
        <f>J39</f>
        <v>45334</v>
      </c>
      <c r="L39" s="1"/>
      <c r="M39" s="1"/>
      <c r="N39" s="1"/>
      <c r="O39" s="1"/>
      <c r="P39" s="1"/>
      <c r="Q39" s="13">
        <f t="shared" si="0"/>
        <v>6.1428571428571432</v>
      </c>
      <c r="R39">
        <f t="shared" si="1"/>
        <v>241.5</v>
      </c>
      <c r="S39" s="27">
        <f t="shared" si="3"/>
        <v>39.313953488372093</v>
      </c>
      <c r="T39" s="11">
        <v>15.99</v>
      </c>
      <c r="U39" t="str" cm="1">
        <f t="array" ref="U39">_xlfn.IFS(T39 &lt; 8, "Standard", T39 &lt; 12, "Premium", T39 &lt; 16, "Premium Plus")</f>
        <v>Premium Plus</v>
      </c>
      <c r="V39" s="18">
        <v>483</v>
      </c>
      <c r="W39" t="s">
        <v>36</v>
      </c>
      <c r="X39" s="18">
        <v>2</v>
      </c>
      <c r="Y39" s="18">
        <v>4</v>
      </c>
      <c r="Z39" t="b">
        <v>0</v>
      </c>
      <c r="AA39" s="18">
        <v>161</v>
      </c>
      <c r="AB39" s="18">
        <v>110</v>
      </c>
      <c r="AC39" s="18">
        <f t="shared" si="2"/>
        <v>271</v>
      </c>
      <c r="AD39" t="s">
        <v>27</v>
      </c>
      <c r="AE39" t="s">
        <v>75</v>
      </c>
      <c r="AF39" t="s">
        <v>78</v>
      </c>
      <c r="AG39" s="18">
        <v>71</v>
      </c>
      <c r="AH39" s="13">
        <v>4.4000000000000004</v>
      </c>
      <c r="AI39" t="b">
        <v>1</v>
      </c>
      <c r="AJ39" t="s">
        <v>30</v>
      </c>
      <c r="AK39" s="18">
        <v>3517</v>
      </c>
      <c r="AL39" s="18" t="str" cm="1">
        <f t="array" ref="AL39">_xlfn.IFS(AK39&lt;1000, "Bronze", AK39&lt;2000, "Silver", AK39&lt;3000, "Gold", AK39&lt;4000, "Platinum",AK39&gt;4000, "Diamond")</f>
        <v>Platinum</v>
      </c>
      <c r="AM39" t="s">
        <v>65</v>
      </c>
      <c r="AN39" t="s">
        <v>69</v>
      </c>
      <c r="AO39" t="s">
        <v>93</v>
      </c>
    </row>
    <row r="40" spans="1:41" x14ac:dyDescent="0.35">
      <c r="A40">
        <v>8634</v>
      </c>
      <c r="B40" t="s">
        <v>211</v>
      </c>
      <c r="C40" s="1">
        <v>44965</v>
      </c>
      <c r="D40" s="1">
        <v>45610</v>
      </c>
      <c r="E40" s="1"/>
      <c r="F40" s="1"/>
      <c r="G40" s="1"/>
      <c r="H40" s="1"/>
      <c r="I40" s="1"/>
      <c r="J40" t="s">
        <v>25</v>
      </c>
      <c r="K40" s="1">
        <f>DATE(P40,O40,N40)</f>
        <v>45639</v>
      </c>
      <c r="L40">
        <f>FIND("/",J40)</f>
        <v>3</v>
      </c>
      <c r="M40">
        <f>FIND("/",J40,(L40+1))</f>
        <v>6</v>
      </c>
      <c r="N40" t="str">
        <f>MID(J40, L40+1,2)</f>
        <v>13</v>
      </c>
      <c r="O40" t="str">
        <f>LEFT(J40,L40-1)</f>
        <v>12</v>
      </c>
      <c r="P40" t="str">
        <f>RIGHT(J40,4)</f>
        <v>2024</v>
      </c>
      <c r="Q40" s="13">
        <f t="shared" si="0"/>
        <v>4.1428571428571432</v>
      </c>
      <c r="R40">
        <f t="shared" si="1"/>
        <v>160.5</v>
      </c>
      <c r="S40" s="27">
        <f t="shared" si="3"/>
        <v>38.741379310344826</v>
      </c>
      <c r="T40" s="11">
        <v>15.99</v>
      </c>
      <c r="U40" t="str" cm="1">
        <f t="array" ref="U40">_xlfn.IFS(T40 &lt; 8, "Standard", T40 &lt; 12, "Premium", T40 &lt; 16, "Premium Plus")</f>
        <v>Premium Plus</v>
      </c>
      <c r="V40" s="18">
        <v>321</v>
      </c>
      <c r="W40" t="s">
        <v>36</v>
      </c>
      <c r="X40" s="18">
        <v>2</v>
      </c>
      <c r="Y40" s="18">
        <v>2</v>
      </c>
      <c r="Z40" t="b">
        <v>0</v>
      </c>
      <c r="AA40" s="18">
        <v>676</v>
      </c>
      <c r="AB40" s="18">
        <v>81</v>
      </c>
      <c r="AC40" s="18">
        <f t="shared" si="2"/>
        <v>757</v>
      </c>
      <c r="AD40" t="s">
        <v>27</v>
      </c>
      <c r="AE40" t="s">
        <v>75</v>
      </c>
      <c r="AF40" t="s">
        <v>64</v>
      </c>
      <c r="AG40" s="18">
        <v>65</v>
      </c>
      <c r="AH40" s="13">
        <v>4.5999999999999996</v>
      </c>
      <c r="AI40" t="b">
        <v>0</v>
      </c>
      <c r="AJ40" t="s">
        <v>30</v>
      </c>
      <c r="AK40" s="18">
        <v>4647</v>
      </c>
      <c r="AL40" s="18" t="str" cm="1">
        <f t="array" ref="AL40">_xlfn.IFS(AK40&lt;1000, "Bronze", AK40&lt;2000, "Silver", AK40&lt;3000, "Gold", AK40&lt;4000, "Platinum",AK40&gt;4000, "Diamond")</f>
        <v>Diamond</v>
      </c>
      <c r="AM40" t="s">
        <v>31</v>
      </c>
      <c r="AN40" t="s">
        <v>69</v>
      </c>
      <c r="AO40" t="s">
        <v>93</v>
      </c>
    </row>
    <row r="41" spans="1:41" x14ac:dyDescent="0.35">
      <c r="A41">
        <v>2040</v>
      </c>
      <c r="B41" t="s">
        <v>613</v>
      </c>
      <c r="C41" s="1">
        <v>45606</v>
      </c>
      <c r="D41" s="1">
        <f>C41</f>
        <v>45606</v>
      </c>
      <c r="E41" s="1"/>
      <c r="F41" s="1"/>
      <c r="G41" s="1"/>
      <c r="H41" s="1"/>
      <c r="I41" s="1"/>
      <c r="J41" t="s">
        <v>90</v>
      </c>
      <c r="K41" s="1">
        <f>DATE(P41,O41,N41)</f>
        <v>45626</v>
      </c>
      <c r="L41">
        <f>FIND("/",J41)</f>
        <v>3</v>
      </c>
      <c r="M41">
        <f>FIND("/",J41,(L41+1))</f>
        <v>6</v>
      </c>
      <c r="N41" t="str">
        <f>MID(J41, L41+1,2)</f>
        <v>30</v>
      </c>
      <c r="O41" t="str">
        <f>LEFT(J41,L41-1)</f>
        <v>11</v>
      </c>
      <c r="P41" t="str">
        <f>RIGHT(J41,4)</f>
        <v>2024</v>
      </c>
      <c r="Q41" s="13">
        <f t="shared" si="0"/>
        <v>2.8571428571428572</v>
      </c>
      <c r="R41">
        <f t="shared" si="1"/>
        <v>110.5</v>
      </c>
      <c r="S41" s="27">
        <f t="shared" si="3"/>
        <v>38.674999999999997</v>
      </c>
      <c r="T41" s="11">
        <v>7.99</v>
      </c>
      <c r="U41" t="str" cm="1">
        <f t="array" ref="U41">_xlfn.IFS(T41 &lt; 8, "Standard", T41 &lt; 12, "Premium", T41 &lt; 16, "Premium Plus")</f>
        <v>Standard</v>
      </c>
      <c r="V41" s="18">
        <v>221</v>
      </c>
      <c r="W41" t="s">
        <v>63</v>
      </c>
      <c r="X41" s="18">
        <v>1</v>
      </c>
      <c r="Y41" s="18">
        <v>3</v>
      </c>
      <c r="Z41" t="b">
        <v>1</v>
      </c>
      <c r="AA41" s="18">
        <v>518</v>
      </c>
      <c r="AB41" s="18">
        <v>157</v>
      </c>
      <c r="AC41" s="18">
        <f t="shared" si="2"/>
        <v>675</v>
      </c>
      <c r="AD41" t="s">
        <v>68</v>
      </c>
      <c r="AE41" t="s">
        <v>75</v>
      </c>
      <c r="AF41" t="s">
        <v>64</v>
      </c>
      <c r="AG41" s="18">
        <v>4</v>
      </c>
      <c r="AH41" s="13">
        <v>3.7</v>
      </c>
      <c r="AI41" t="b">
        <v>1</v>
      </c>
      <c r="AJ41" t="s">
        <v>30</v>
      </c>
      <c r="AK41" s="18">
        <v>2560</v>
      </c>
      <c r="AL41" s="18" t="str" cm="1">
        <f t="array" ref="AL41">_xlfn.IFS(AK41&lt;1000, "Bronze", AK41&lt;2000, "Silver", AK41&lt;3000, "Gold", AK41&lt;4000, "Platinum",AK41&gt;4000, "Diamond")</f>
        <v>Gold</v>
      </c>
      <c r="AM41" t="s">
        <v>65</v>
      </c>
      <c r="AN41" t="s">
        <v>39</v>
      </c>
      <c r="AO41" t="s">
        <v>33</v>
      </c>
    </row>
    <row r="42" spans="1:41" x14ac:dyDescent="0.35">
      <c r="A42">
        <v>6593</v>
      </c>
      <c r="B42" t="s">
        <v>357</v>
      </c>
      <c r="C42" t="s">
        <v>327</v>
      </c>
      <c r="D42" s="1">
        <v>45485</v>
      </c>
      <c r="E42">
        <f t="shared" ref="E42:E47" si="15">FIND("/",C42)</f>
        <v>2</v>
      </c>
      <c r="F42">
        <f t="shared" ref="F42:F47" si="16">FIND("/",C42,(E42+1))</f>
        <v>5</v>
      </c>
      <c r="G42" t="str">
        <f t="shared" ref="G42:G47" si="17">MID(C42, E42+1,2)</f>
        <v>13</v>
      </c>
      <c r="H42" t="str">
        <f t="shared" ref="H42:H47" si="18">LEFT(C42,E42-1)</f>
        <v>8</v>
      </c>
      <c r="I42" t="str">
        <f t="shared" ref="I42:I47" si="19">RIGHT(C42,4)</f>
        <v>2024</v>
      </c>
      <c r="J42" s="1">
        <v>45485</v>
      </c>
      <c r="K42" s="1">
        <v>45517</v>
      </c>
      <c r="L42" s="1"/>
      <c r="M42" s="1"/>
      <c r="N42" s="1"/>
      <c r="O42" s="1"/>
      <c r="P42" s="1"/>
      <c r="Q42" s="13">
        <f t="shared" si="0"/>
        <v>4.5714285714285712</v>
      </c>
      <c r="R42">
        <f t="shared" si="1"/>
        <v>176.5</v>
      </c>
      <c r="S42" s="27">
        <f t="shared" si="3"/>
        <v>38.609375</v>
      </c>
      <c r="T42" s="11">
        <v>11.99</v>
      </c>
      <c r="U42" t="str" cm="1">
        <f t="array" ref="U42">_xlfn.IFS(T42 &lt; 8, "Standard", T42 &lt; 12, "Premium", T42 &lt; 16, "Premium Plus")</f>
        <v>Premium</v>
      </c>
      <c r="V42" s="18">
        <v>353</v>
      </c>
      <c r="W42" t="s">
        <v>36</v>
      </c>
      <c r="X42" s="18">
        <v>3</v>
      </c>
      <c r="Y42" s="18">
        <v>6</v>
      </c>
      <c r="Z42" t="b">
        <v>0</v>
      </c>
      <c r="AA42" s="18">
        <v>637</v>
      </c>
      <c r="AB42" s="18">
        <v>160</v>
      </c>
      <c r="AC42" s="18">
        <f t="shared" si="2"/>
        <v>797</v>
      </c>
      <c r="AD42" t="s">
        <v>49</v>
      </c>
      <c r="AE42" t="s">
        <v>44</v>
      </c>
      <c r="AF42" t="s">
        <v>64</v>
      </c>
      <c r="AG42" s="18">
        <v>67</v>
      </c>
      <c r="AH42" s="13">
        <v>5</v>
      </c>
      <c r="AI42" t="b">
        <v>1</v>
      </c>
      <c r="AJ42" t="s">
        <v>30</v>
      </c>
      <c r="AK42" s="18">
        <v>2749</v>
      </c>
      <c r="AL42" s="18" t="str" cm="1">
        <f t="array" ref="AL42">_xlfn.IFS(AK42&lt;1000, "Bronze", AK42&lt;2000, "Silver", AK42&lt;3000, "Gold", AK42&lt;4000, "Platinum",AK42&gt;4000, "Diamond")</f>
        <v>Gold</v>
      </c>
      <c r="AM42" t="s">
        <v>65</v>
      </c>
      <c r="AN42" t="s">
        <v>59</v>
      </c>
      <c r="AO42" t="s">
        <v>60</v>
      </c>
    </row>
    <row r="43" spans="1:41" x14ac:dyDescent="0.35">
      <c r="A43">
        <v>2214</v>
      </c>
      <c r="B43" t="s">
        <v>318</v>
      </c>
      <c r="C43" t="s">
        <v>319</v>
      </c>
      <c r="D43" s="1">
        <f>DATE(I43,H43,G43)</f>
        <v>45586</v>
      </c>
      <c r="E43">
        <f t="shared" si="15"/>
        <v>3</v>
      </c>
      <c r="F43">
        <f t="shared" si="16"/>
        <v>6</v>
      </c>
      <c r="G43" t="str">
        <f t="shared" si="17"/>
        <v>21</v>
      </c>
      <c r="H43" t="str">
        <f t="shared" si="18"/>
        <v>10</v>
      </c>
      <c r="I43" t="str">
        <f t="shared" si="19"/>
        <v>2024</v>
      </c>
      <c r="J43" t="s">
        <v>156</v>
      </c>
      <c r="K43" s="1">
        <f>DATE(P43,O43,N43)</f>
        <v>45620</v>
      </c>
      <c r="L43">
        <f>FIND("/",J43)</f>
        <v>3</v>
      </c>
      <c r="M43">
        <f>FIND("/",J43,(L43+1))</f>
        <v>6</v>
      </c>
      <c r="N43" t="str">
        <f>MID(J43, L43+1,2)</f>
        <v>24</v>
      </c>
      <c r="O43" t="str">
        <f>LEFT(J43,L43-1)</f>
        <v>11</v>
      </c>
      <c r="P43" t="str">
        <f>RIGHT(J43,4)</f>
        <v>2024</v>
      </c>
      <c r="Q43" s="13">
        <f t="shared" si="0"/>
        <v>4.8571428571428568</v>
      </c>
      <c r="R43">
        <f t="shared" si="1"/>
        <v>187.5</v>
      </c>
      <c r="S43" s="27">
        <f t="shared" si="3"/>
        <v>38.602941176470594</v>
      </c>
      <c r="T43" s="11">
        <v>7.99</v>
      </c>
      <c r="U43" t="str" cm="1">
        <f t="array" ref="U43">_xlfn.IFS(T43 &lt; 8, "Standard", T43 &lt; 12, "Premium", T43 &lt; 16, "Premium Plus")</f>
        <v>Standard</v>
      </c>
      <c r="V43" s="18">
        <v>375</v>
      </c>
      <c r="W43" t="s">
        <v>100</v>
      </c>
      <c r="X43" s="18">
        <v>1</v>
      </c>
      <c r="Y43" s="18">
        <v>1</v>
      </c>
      <c r="Z43" t="b">
        <v>1</v>
      </c>
      <c r="AA43" s="18">
        <v>244</v>
      </c>
      <c r="AB43" s="18">
        <v>106</v>
      </c>
      <c r="AC43" s="18">
        <f t="shared" si="2"/>
        <v>350</v>
      </c>
      <c r="AD43" t="s">
        <v>55</v>
      </c>
      <c r="AE43" t="s">
        <v>28</v>
      </c>
      <c r="AF43" t="s">
        <v>78</v>
      </c>
      <c r="AG43" s="18">
        <v>16</v>
      </c>
      <c r="AH43" s="13">
        <v>3.9</v>
      </c>
      <c r="AI43" t="b">
        <v>1</v>
      </c>
      <c r="AJ43" t="s">
        <v>30</v>
      </c>
      <c r="AK43" s="18">
        <v>3596</v>
      </c>
      <c r="AL43" s="18" t="str" cm="1">
        <f t="array" ref="AL43">_xlfn.IFS(AK43&lt;1000, "Bronze", AK43&lt;2000, "Silver", AK43&lt;3000, "Gold", AK43&lt;4000, "Platinum",AK43&gt;4000, "Diamond")</f>
        <v>Platinum</v>
      </c>
      <c r="AM43" t="s">
        <v>58</v>
      </c>
      <c r="AN43" t="s">
        <v>79</v>
      </c>
      <c r="AO43" t="s">
        <v>40</v>
      </c>
    </row>
    <row r="44" spans="1:41" x14ac:dyDescent="0.35">
      <c r="A44">
        <v>9734</v>
      </c>
      <c r="B44" t="s">
        <v>116</v>
      </c>
      <c r="C44" t="s">
        <v>156</v>
      </c>
      <c r="D44" s="1">
        <f>DATE(I44,H44,G44)</f>
        <v>45620</v>
      </c>
      <c r="E44">
        <f t="shared" si="15"/>
        <v>3</v>
      </c>
      <c r="F44">
        <f t="shared" si="16"/>
        <v>6</v>
      </c>
      <c r="G44" t="str">
        <f t="shared" si="17"/>
        <v>24</v>
      </c>
      <c r="H44" t="str">
        <f t="shared" si="18"/>
        <v>11</v>
      </c>
      <c r="I44" t="str">
        <f t="shared" si="19"/>
        <v>2024</v>
      </c>
      <c r="J44" t="s">
        <v>42</v>
      </c>
      <c r="K44" s="1">
        <f>DATE(P44,O44,N44)</f>
        <v>45640</v>
      </c>
      <c r="L44">
        <f>FIND("/",J44)</f>
        <v>3</v>
      </c>
      <c r="M44">
        <f>FIND("/",J44,(L44+1))</f>
        <v>6</v>
      </c>
      <c r="N44" t="str">
        <f>MID(J44, L44+1,2)</f>
        <v>14</v>
      </c>
      <c r="O44" t="str">
        <f>LEFT(J44,L44-1)</f>
        <v>12</v>
      </c>
      <c r="P44" t="str">
        <f>RIGHT(J44,4)</f>
        <v>2024</v>
      </c>
      <c r="Q44" s="13">
        <f t="shared" si="0"/>
        <v>2.8571428571428572</v>
      </c>
      <c r="R44">
        <f t="shared" si="1"/>
        <v>108.5</v>
      </c>
      <c r="S44" s="27">
        <f t="shared" si="3"/>
        <v>37.975000000000001</v>
      </c>
      <c r="T44" s="11">
        <v>15.99</v>
      </c>
      <c r="U44" t="str" cm="1">
        <f t="array" ref="U44">_xlfn.IFS(T44 &lt; 8, "Standard", T44 &lt; 12, "Premium", T44 &lt; 16, "Premium Plus")</f>
        <v>Premium Plus</v>
      </c>
      <c r="V44" s="18">
        <v>217</v>
      </c>
      <c r="W44" t="s">
        <v>26</v>
      </c>
      <c r="X44" s="18">
        <v>2</v>
      </c>
      <c r="Y44" s="18">
        <v>2</v>
      </c>
      <c r="Z44" t="b">
        <v>1</v>
      </c>
      <c r="AA44" s="18">
        <v>872</v>
      </c>
      <c r="AB44" s="18">
        <v>8</v>
      </c>
      <c r="AC44" s="18">
        <f t="shared" si="2"/>
        <v>880</v>
      </c>
      <c r="AD44" t="s">
        <v>43</v>
      </c>
      <c r="AE44" t="s">
        <v>75</v>
      </c>
      <c r="AF44" t="s">
        <v>78</v>
      </c>
      <c r="AG44" s="18">
        <v>51</v>
      </c>
      <c r="AH44" s="13">
        <v>3.6</v>
      </c>
      <c r="AI44" t="b">
        <v>1</v>
      </c>
      <c r="AJ44" t="s">
        <v>30</v>
      </c>
      <c r="AK44" s="18">
        <v>4928</v>
      </c>
      <c r="AL44" s="18" t="str" cm="1">
        <f t="array" ref="AL44">_xlfn.IFS(AK44&lt;1000, "Bronze", AK44&lt;2000, "Silver", AK44&lt;3000, "Gold", AK44&lt;4000, "Platinum",AK44&gt;4000, "Diamond")</f>
        <v>Diamond</v>
      </c>
      <c r="AM44" t="s">
        <v>31</v>
      </c>
      <c r="AN44" t="s">
        <v>69</v>
      </c>
      <c r="AO44" t="s">
        <v>33</v>
      </c>
    </row>
    <row r="45" spans="1:41" x14ac:dyDescent="0.35">
      <c r="A45">
        <v>8190</v>
      </c>
      <c r="B45" t="s">
        <v>579</v>
      </c>
      <c r="C45" t="s">
        <v>461</v>
      </c>
      <c r="D45" s="1">
        <f>DATE(I45,H45,G45)</f>
        <v>45533</v>
      </c>
      <c r="E45">
        <f t="shared" si="15"/>
        <v>2</v>
      </c>
      <c r="F45">
        <f t="shared" si="16"/>
        <v>5</v>
      </c>
      <c r="G45" t="str">
        <f t="shared" si="17"/>
        <v>29</v>
      </c>
      <c r="H45" t="str">
        <f t="shared" si="18"/>
        <v>8</v>
      </c>
      <c r="I45" t="str">
        <f t="shared" si="19"/>
        <v>2024</v>
      </c>
      <c r="J45" s="1">
        <v>45547</v>
      </c>
      <c r="K45" s="1">
        <f>J45</f>
        <v>45547</v>
      </c>
      <c r="L45" s="1"/>
      <c r="M45" s="1"/>
      <c r="N45" s="1"/>
      <c r="O45" s="1"/>
      <c r="P45" s="1"/>
      <c r="Q45" s="13">
        <f t="shared" si="0"/>
        <v>2</v>
      </c>
      <c r="R45">
        <f t="shared" si="1"/>
        <v>74</v>
      </c>
      <c r="S45" s="27">
        <f t="shared" si="3"/>
        <v>37</v>
      </c>
      <c r="T45" s="11">
        <v>11.99</v>
      </c>
      <c r="U45" t="str" cm="1">
        <f t="array" ref="U45">_xlfn.IFS(T45 &lt; 8, "Standard", T45 &lt; 12, "Premium", T45 &lt; 16, "Premium Plus")</f>
        <v>Premium</v>
      </c>
      <c r="V45" s="18">
        <v>148</v>
      </c>
      <c r="W45" t="s">
        <v>51</v>
      </c>
      <c r="X45" s="18">
        <v>4</v>
      </c>
      <c r="Y45" s="18">
        <v>1</v>
      </c>
      <c r="Z45" t="b">
        <v>1</v>
      </c>
      <c r="AA45" s="18">
        <v>409</v>
      </c>
      <c r="AB45" s="18">
        <v>38</v>
      </c>
      <c r="AC45" s="18">
        <f t="shared" si="2"/>
        <v>447</v>
      </c>
      <c r="AD45" t="s">
        <v>92</v>
      </c>
      <c r="AE45" t="s">
        <v>56</v>
      </c>
      <c r="AF45" t="s">
        <v>64</v>
      </c>
      <c r="AG45" s="18">
        <v>37</v>
      </c>
      <c r="AH45" s="13">
        <v>3.1</v>
      </c>
      <c r="AI45" t="b">
        <v>1</v>
      </c>
      <c r="AJ45" t="s">
        <v>30</v>
      </c>
      <c r="AK45" s="18">
        <v>544</v>
      </c>
      <c r="AL45" s="18" t="str" cm="1">
        <f t="array" ref="AL45">_xlfn.IFS(AK45&lt;1000, "Bronze", AK45&lt;2000, "Silver", AK45&lt;3000, "Gold", AK45&lt;4000, "Platinum",AK45&gt;4000, "Diamond")</f>
        <v>Bronze</v>
      </c>
      <c r="AM45" t="s">
        <v>31</v>
      </c>
      <c r="AN45" t="s">
        <v>59</v>
      </c>
      <c r="AO45" t="s">
        <v>33</v>
      </c>
    </row>
    <row r="46" spans="1:41" x14ac:dyDescent="0.35">
      <c r="A46">
        <v>8960</v>
      </c>
      <c r="B46" t="s">
        <v>631</v>
      </c>
      <c r="C46" t="s">
        <v>455</v>
      </c>
      <c r="D46" s="1">
        <f>DATE(I46,H46,G46)</f>
        <v>45307</v>
      </c>
      <c r="E46">
        <f t="shared" si="15"/>
        <v>2</v>
      </c>
      <c r="F46">
        <f t="shared" si="16"/>
        <v>5</v>
      </c>
      <c r="G46" t="str">
        <f t="shared" si="17"/>
        <v>16</v>
      </c>
      <c r="H46" t="str">
        <f t="shared" si="18"/>
        <v>1</v>
      </c>
      <c r="I46" t="str">
        <f t="shared" si="19"/>
        <v>2024</v>
      </c>
      <c r="J46" s="1">
        <v>45334</v>
      </c>
      <c r="K46" s="1">
        <f>J46</f>
        <v>45334</v>
      </c>
      <c r="L46" s="1"/>
      <c r="M46" s="1"/>
      <c r="N46" s="1"/>
      <c r="O46" s="1"/>
      <c r="P46" s="1"/>
      <c r="Q46" s="13">
        <f t="shared" si="0"/>
        <v>3.8571428571428572</v>
      </c>
      <c r="R46">
        <f t="shared" si="1"/>
        <v>139</v>
      </c>
      <c r="S46" s="27">
        <f t="shared" si="3"/>
        <v>36.037037037037038</v>
      </c>
      <c r="T46" s="11">
        <v>15.99</v>
      </c>
      <c r="U46" t="str" cm="1">
        <f t="array" ref="U46">_xlfn.IFS(T46 &lt; 8, "Standard", T46 &lt; 12, "Premium", T46 &lt; 16, "Premium Plus")</f>
        <v>Premium Plus</v>
      </c>
      <c r="V46" s="18">
        <v>278</v>
      </c>
      <c r="W46" t="s">
        <v>100</v>
      </c>
      <c r="X46" s="18">
        <v>3</v>
      </c>
      <c r="Y46" s="18">
        <v>2</v>
      </c>
      <c r="Z46" t="b">
        <v>1</v>
      </c>
      <c r="AA46" s="18">
        <v>382</v>
      </c>
      <c r="AB46" s="18">
        <v>25</v>
      </c>
      <c r="AC46" s="18">
        <f t="shared" si="2"/>
        <v>407</v>
      </c>
      <c r="AD46" t="s">
        <v>49</v>
      </c>
      <c r="AE46" t="s">
        <v>28</v>
      </c>
      <c r="AF46" t="s">
        <v>78</v>
      </c>
      <c r="AG46" s="18">
        <v>72</v>
      </c>
      <c r="AH46" s="13">
        <v>4.4000000000000004</v>
      </c>
      <c r="AI46" t="b">
        <v>0</v>
      </c>
      <c r="AJ46" t="s">
        <v>30</v>
      </c>
      <c r="AK46" s="18">
        <v>2932</v>
      </c>
      <c r="AL46" s="18" t="str" cm="1">
        <f t="array" ref="AL46">_xlfn.IFS(AK46&lt;1000, "Bronze", AK46&lt;2000, "Silver", AK46&lt;3000, "Gold", AK46&lt;4000, "Platinum",AK46&gt;4000, "Diamond")</f>
        <v>Gold</v>
      </c>
      <c r="AM46" t="s">
        <v>76</v>
      </c>
      <c r="AN46" t="s">
        <v>69</v>
      </c>
      <c r="AO46" t="s">
        <v>60</v>
      </c>
    </row>
    <row r="47" spans="1:41" x14ac:dyDescent="0.35">
      <c r="A47">
        <v>6705</v>
      </c>
      <c r="B47" t="s">
        <v>126</v>
      </c>
      <c r="C47" t="s">
        <v>715</v>
      </c>
      <c r="D47" s="1">
        <v>45547</v>
      </c>
      <c r="E47">
        <f t="shared" si="15"/>
        <v>2</v>
      </c>
      <c r="F47">
        <f t="shared" si="16"/>
        <v>5</v>
      </c>
      <c r="G47" t="str">
        <f t="shared" si="17"/>
        <v>28</v>
      </c>
      <c r="H47" t="str">
        <f t="shared" si="18"/>
        <v>9</v>
      </c>
      <c r="I47" t="str">
        <f t="shared" si="19"/>
        <v>2024</v>
      </c>
      <c r="J47" s="1">
        <v>45547</v>
      </c>
      <c r="K47" s="1">
        <v>45563</v>
      </c>
      <c r="L47" s="1"/>
      <c r="M47" s="1"/>
      <c r="N47" s="1"/>
      <c r="O47" s="1"/>
      <c r="P47" s="1"/>
      <c r="Q47" s="13">
        <f t="shared" si="0"/>
        <v>2.2857142857142856</v>
      </c>
      <c r="R47">
        <f t="shared" si="1"/>
        <v>81.5</v>
      </c>
      <c r="S47" s="27">
        <f t="shared" si="3"/>
        <v>35.65625</v>
      </c>
      <c r="T47" s="11">
        <v>7.99</v>
      </c>
      <c r="U47" t="str" cm="1">
        <f t="array" ref="U47">_xlfn.IFS(T47 &lt; 8, "Standard", T47 &lt; 12, "Premium", T47 &lt; 16, "Premium Plus")</f>
        <v>Standard</v>
      </c>
      <c r="V47" s="18">
        <v>163</v>
      </c>
      <c r="W47" t="s">
        <v>100</v>
      </c>
      <c r="X47" s="18">
        <v>2</v>
      </c>
      <c r="Y47" s="18">
        <v>6</v>
      </c>
      <c r="Z47" t="b">
        <v>1</v>
      </c>
      <c r="AA47" s="18">
        <v>206</v>
      </c>
      <c r="AB47" s="18">
        <v>132</v>
      </c>
      <c r="AC47" s="18">
        <f t="shared" si="2"/>
        <v>338</v>
      </c>
      <c r="AD47" t="s">
        <v>74</v>
      </c>
      <c r="AE47" t="s">
        <v>44</v>
      </c>
      <c r="AF47" t="s">
        <v>29</v>
      </c>
      <c r="AG47" s="18">
        <v>63</v>
      </c>
      <c r="AH47" s="13">
        <v>3.5</v>
      </c>
      <c r="AI47" t="b">
        <v>1</v>
      </c>
      <c r="AJ47" t="s">
        <v>30</v>
      </c>
      <c r="AK47" s="18">
        <v>1790</v>
      </c>
      <c r="AL47" s="18" t="str" cm="1">
        <f t="array" ref="AL47">_xlfn.IFS(AK47&lt;1000, "Bronze", AK47&lt;2000, "Silver", AK47&lt;3000, "Gold", AK47&lt;4000, "Platinum",AK47&gt;4000, "Diamond")</f>
        <v>Silver</v>
      </c>
      <c r="AM47" t="s">
        <v>65</v>
      </c>
      <c r="AN47" t="s">
        <v>79</v>
      </c>
      <c r="AO47" t="s">
        <v>40</v>
      </c>
    </row>
    <row r="48" spans="1:41" x14ac:dyDescent="0.35">
      <c r="A48">
        <v>2723</v>
      </c>
      <c r="B48" t="s">
        <v>337</v>
      </c>
      <c r="C48" s="1">
        <v>44935</v>
      </c>
      <c r="D48" s="1">
        <v>45579</v>
      </c>
      <c r="E48" s="1"/>
      <c r="F48" s="1"/>
      <c r="G48" s="1"/>
      <c r="H48" s="1"/>
      <c r="I48" s="1"/>
      <c r="J48" t="s">
        <v>156</v>
      </c>
      <c r="K48" s="1">
        <f>DATE(P48,O48,N48)</f>
        <v>45620</v>
      </c>
      <c r="L48">
        <f>FIND("/",J48)</f>
        <v>3</v>
      </c>
      <c r="M48">
        <f>FIND("/",J48,(L48+1))</f>
        <v>6</v>
      </c>
      <c r="N48" t="str">
        <f>MID(J48, L48+1,2)</f>
        <v>24</v>
      </c>
      <c r="O48" t="str">
        <f>LEFT(J48,L48-1)</f>
        <v>11</v>
      </c>
      <c r="P48" t="str">
        <f>RIGHT(J48,4)</f>
        <v>2024</v>
      </c>
      <c r="Q48" s="13">
        <f t="shared" si="0"/>
        <v>5.8571428571428568</v>
      </c>
      <c r="R48">
        <f t="shared" si="1"/>
        <v>208</v>
      </c>
      <c r="S48" s="27">
        <f t="shared" si="3"/>
        <v>35.512195121951223</v>
      </c>
      <c r="T48" s="11">
        <v>15.99</v>
      </c>
      <c r="U48" t="str" cm="1">
        <f t="array" ref="U48">_xlfn.IFS(T48 &lt; 8, "Standard", T48 &lt; 12, "Premium", T48 &lt; 16, "Premium Plus")</f>
        <v>Premium Plus</v>
      </c>
      <c r="V48" s="18">
        <v>416</v>
      </c>
      <c r="W48" t="s">
        <v>26</v>
      </c>
      <c r="X48" s="18">
        <v>1</v>
      </c>
      <c r="Y48" s="18">
        <v>2</v>
      </c>
      <c r="Z48" t="b">
        <v>1</v>
      </c>
      <c r="AA48" s="18">
        <v>920</v>
      </c>
      <c r="AB48" s="18">
        <v>79</v>
      </c>
      <c r="AC48" s="18">
        <f t="shared" si="2"/>
        <v>999</v>
      </c>
      <c r="AD48" t="s">
        <v>55</v>
      </c>
      <c r="AE48" t="s">
        <v>44</v>
      </c>
      <c r="AF48" t="s">
        <v>78</v>
      </c>
      <c r="AG48" s="18">
        <v>20</v>
      </c>
      <c r="AH48" s="13">
        <v>4.4000000000000004</v>
      </c>
      <c r="AI48" t="b">
        <v>0</v>
      </c>
      <c r="AJ48" t="s">
        <v>30</v>
      </c>
      <c r="AK48" s="18">
        <v>3834</v>
      </c>
      <c r="AL48" s="18" t="str" cm="1">
        <f t="array" ref="AL48">_xlfn.IFS(AK48&lt;1000, "Bronze", AK48&lt;2000, "Silver", AK48&lt;3000, "Gold", AK48&lt;4000, "Platinum",AK48&gt;4000, "Diamond")</f>
        <v>Platinum</v>
      </c>
      <c r="AM48" t="s">
        <v>38</v>
      </c>
      <c r="AN48" t="s">
        <v>32</v>
      </c>
      <c r="AO48" t="s">
        <v>93</v>
      </c>
    </row>
    <row r="49" spans="1:41" x14ac:dyDescent="0.35">
      <c r="A49">
        <v>9597</v>
      </c>
      <c r="B49" t="s">
        <v>125</v>
      </c>
      <c r="C49" s="1">
        <v>45455</v>
      </c>
      <c r="D49" s="1">
        <v>45334</v>
      </c>
      <c r="E49" s="1"/>
      <c r="F49" s="1"/>
      <c r="G49" s="1"/>
      <c r="H49" s="1"/>
      <c r="I49" s="1"/>
      <c r="J49" s="1">
        <v>45334</v>
      </c>
      <c r="K49" s="1">
        <v>45379</v>
      </c>
      <c r="L49" s="1"/>
      <c r="M49" s="1"/>
      <c r="N49" s="1"/>
      <c r="O49" s="1"/>
      <c r="P49" s="1"/>
      <c r="Q49" s="13">
        <f t="shared" si="0"/>
        <v>6.4285714285714288</v>
      </c>
      <c r="R49">
        <f t="shared" si="1"/>
        <v>223.5</v>
      </c>
      <c r="S49" s="27">
        <f t="shared" si="3"/>
        <v>34.766666666666666</v>
      </c>
      <c r="T49" s="11">
        <v>11.99</v>
      </c>
      <c r="U49" t="str" cm="1">
        <f t="array" ref="U49">_xlfn.IFS(T49 &lt; 8, "Standard", T49 &lt; 12, "Premium", T49 &lt; 16, "Premium Plus")</f>
        <v>Premium</v>
      </c>
      <c r="V49" s="18">
        <v>447</v>
      </c>
      <c r="W49" t="s">
        <v>100</v>
      </c>
      <c r="X49" s="18">
        <v>5</v>
      </c>
      <c r="Y49" s="18">
        <v>5</v>
      </c>
      <c r="Z49" t="b">
        <v>0</v>
      </c>
      <c r="AA49" s="18">
        <v>73</v>
      </c>
      <c r="AB49" s="18">
        <v>138</v>
      </c>
      <c r="AC49" s="18">
        <f t="shared" si="2"/>
        <v>211</v>
      </c>
      <c r="AD49" t="s">
        <v>74</v>
      </c>
      <c r="AE49" t="s">
        <v>44</v>
      </c>
      <c r="AF49" t="s">
        <v>29</v>
      </c>
      <c r="AG49" s="18">
        <v>84</v>
      </c>
      <c r="AH49" s="13">
        <v>4.0999999999999996</v>
      </c>
      <c r="AI49" t="b">
        <v>0</v>
      </c>
      <c r="AJ49" t="s">
        <v>30</v>
      </c>
      <c r="AK49" s="18">
        <v>784</v>
      </c>
      <c r="AL49" s="18" t="str" cm="1">
        <f t="array" ref="AL49">_xlfn.IFS(AK49&lt;1000, "Bronze", AK49&lt;2000, "Silver", AK49&lt;3000, "Gold", AK49&lt;4000, "Platinum",AK49&gt;4000, "Diamond")</f>
        <v>Bronze</v>
      </c>
      <c r="AM49" t="s">
        <v>58</v>
      </c>
      <c r="AN49" t="s">
        <v>32</v>
      </c>
      <c r="AO49" t="s">
        <v>93</v>
      </c>
    </row>
    <row r="50" spans="1:41" x14ac:dyDescent="0.35">
      <c r="A50">
        <v>2995</v>
      </c>
      <c r="B50" t="s">
        <v>61</v>
      </c>
      <c r="C50" t="s">
        <v>62</v>
      </c>
      <c r="D50" s="1">
        <f>DATE(I50,H50,G50)</f>
        <v>45529</v>
      </c>
      <c r="E50">
        <f>FIND("/",C50)</f>
        <v>2</v>
      </c>
      <c r="F50">
        <f>FIND("/",C50,(E50+1))</f>
        <v>5</v>
      </c>
      <c r="G50" t="str">
        <f>MID(C50, E50+1,2)</f>
        <v>25</v>
      </c>
      <c r="H50" t="str">
        <f>LEFT(C50,E50-1)</f>
        <v>8</v>
      </c>
      <c r="I50" t="str">
        <f>RIGHT(C50,4)</f>
        <v>2024</v>
      </c>
      <c r="J50" s="1">
        <v>45577</v>
      </c>
      <c r="K50" s="1">
        <f>J50</f>
        <v>45577</v>
      </c>
      <c r="L50" s="1"/>
      <c r="M50" s="1"/>
      <c r="N50" s="1"/>
      <c r="O50" s="1"/>
      <c r="P50" s="1"/>
      <c r="Q50" s="13">
        <f t="shared" si="0"/>
        <v>6.8571428571428568</v>
      </c>
      <c r="R50">
        <f t="shared" si="1"/>
        <v>237.5</v>
      </c>
      <c r="S50" s="27">
        <f t="shared" si="3"/>
        <v>34.635416666666671</v>
      </c>
      <c r="T50" s="11">
        <v>7.99</v>
      </c>
      <c r="U50" t="str" cm="1">
        <f t="array" ref="U50">_xlfn.IFS(T50 &lt; 8, "Standard", T50 &lt; 12, "Premium", T50 &lt; 16, "Premium Plus")</f>
        <v>Standard</v>
      </c>
      <c r="V50" s="18">
        <v>475</v>
      </c>
      <c r="W50" t="s">
        <v>63</v>
      </c>
      <c r="X50" s="18">
        <v>5</v>
      </c>
      <c r="Y50" s="18">
        <v>4</v>
      </c>
      <c r="Z50" t="b">
        <v>1</v>
      </c>
      <c r="AA50" s="18">
        <v>510</v>
      </c>
      <c r="AB50" s="18">
        <v>143</v>
      </c>
      <c r="AC50" s="18">
        <f t="shared" si="2"/>
        <v>653</v>
      </c>
      <c r="AD50" t="s">
        <v>27</v>
      </c>
      <c r="AE50" t="s">
        <v>56</v>
      </c>
      <c r="AF50" t="s">
        <v>64</v>
      </c>
      <c r="AG50" s="18">
        <v>1</v>
      </c>
      <c r="AH50" s="13">
        <v>4.5</v>
      </c>
      <c r="AI50" t="b">
        <v>0</v>
      </c>
      <c r="AJ50" t="s">
        <v>30</v>
      </c>
      <c r="AK50" s="18">
        <v>755</v>
      </c>
      <c r="AL50" s="18" t="str" cm="1">
        <f t="array" ref="AL50">_xlfn.IFS(AK50&lt;1000, "Bronze", AK50&lt;2000, "Silver", AK50&lt;3000, "Gold", AK50&lt;4000, "Platinum",AK50&gt;4000, "Diamond")</f>
        <v>Bronze</v>
      </c>
      <c r="AM50" t="s">
        <v>31</v>
      </c>
      <c r="AN50" t="s">
        <v>59</v>
      </c>
      <c r="AO50" t="s">
        <v>40</v>
      </c>
    </row>
    <row r="51" spans="1:41" x14ac:dyDescent="0.35">
      <c r="A51">
        <v>3554</v>
      </c>
      <c r="B51" t="s">
        <v>391</v>
      </c>
      <c r="C51" t="s">
        <v>575</v>
      </c>
      <c r="D51" s="1">
        <f>DATE(I51,H51,G51)</f>
        <v>45350</v>
      </c>
      <c r="E51">
        <f>FIND("/",C51)</f>
        <v>2</v>
      </c>
      <c r="F51">
        <f>FIND("/",C51,(E51+1))</f>
        <v>5</v>
      </c>
      <c r="G51" t="str">
        <f>MID(C51, E51+1,2)</f>
        <v>28</v>
      </c>
      <c r="H51" t="str">
        <f>LEFT(C51,E51-1)</f>
        <v>2</v>
      </c>
      <c r="I51" t="str">
        <f>RIGHT(C51,4)</f>
        <v>2024</v>
      </c>
      <c r="J51" s="1">
        <v>45394</v>
      </c>
      <c r="K51" s="1">
        <f>J51</f>
        <v>45394</v>
      </c>
      <c r="L51" s="1"/>
      <c r="M51" s="1"/>
      <c r="N51" s="1"/>
      <c r="O51" s="1"/>
      <c r="P51" s="1"/>
      <c r="Q51" s="13">
        <f t="shared" si="0"/>
        <v>6.2857142857142856</v>
      </c>
      <c r="R51">
        <f t="shared" si="1"/>
        <v>210</v>
      </c>
      <c r="S51" s="27">
        <f t="shared" si="3"/>
        <v>33.409090909090907</v>
      </c>
      <c r="T51" s="11">
        <v>7.99</v>
      </c>
      <c r="U51" t="str" cm="1">
        <f t="array" ref="U51">_xlfn.IFS(T51 &lt; 8, "Standard", T51 &lt; 12, "Premium", T51 &lt; 16, "Premium Plus")</f>
        <v>Standard</v>
      </c>
      <c r="V51" s="18">
        <v>420</v>
      </c>
      <c r="W51" t="s">
        <v>36</v>
      </c>
      <c r="X51" s="18">
        <v>4</v>
      </c>
      <c r="Y51" s="18">
        <v>1</v>
      </c>
      <c r="Z51" t="b">
        <v>0</v>
      </c>
      <c r="AA51" s="18">
        <v>399</v>
      </c>
      <c r="AB51" s="18">
        <v>45</v>
      </c>
      <c r="AC51" s="18">
        <f t="shared" si="2"/>
        <v>444</v>
      </c>
      <c r="AD51" t="s">
        <v>27</v>
      </c>
      <c r="AE51" t="s">
        <v>44</v>
      </c>
      <c r="AF51" t="s">
        <v>78</v>
      </c>
      <c r="AG51" s="18">
        <v>52</v>
      </c>
      <c r="AH51" s="13">
        <v>4</v>
      </c>
      <c r="AI51" t="b">
        <v>0</v>
      </c>
      <c r="AJ51" t="s">
        <v>30</v>
      </c>
      <c r="AK51" s="18">
        <v>4333</v>
      </c>
      <c r="AL51" s="18" t="str" cm="1">
        <f t="array" ref="AL51">_xlfn.IFS(AK51&lt;1000, "Bronze", AK51&lt;2000, "Silver", AK51&lt;3000, "Gold", AK51&lt;4000, "Platinum",AK51&gt;4000, "Diamond")</f>
        <v>Diamond</v>
      </c>
      <c r="AM51" t="s">
        <v>31</v>
      </c>
      <c r="AN51" t="s">
        <v>59</v>
      </c>
      <c r="AO51" t="s">
        <v>60</v>
      </c>
    </row>
    <row r="52" spans="1:41" x14ac:dyDescent="0.35">
      <c r="A52">
        <v>1123</v>
      </c>
      <c r="B52" t="s">
        <v>650</v>
      </c>
      <c r="C52" t="s">
        <v>651</v>
      </c>
      <c r="D52" s="1">
        <f>DATE(I52,H52,G52)</f>
        <v>45590</v>
      </c>
      <c r="E52">
        <f>FIND("/",C52)</f>
        <v>3</v>
      </c>
      <c r="F52">
        <f>FIND("/",C52,(E52+1))</f>
        <v>6</v>
      </c>
      <c r="G52" t="str">
        <f>MID(C52, E52+1,2)</f>
        <v>25</v>
      </c>
      <c r="H52" t="str">
        <f>LEFT(C52,E52-1)</f>
        <v>10</v>
      </c>
      <c r="I52" t="str">
        <f>RIGHT(C52,4)</f>
        <v>2024</v>
      </c>
      <c r="J52" t="s">
        <v>134</v>
      </c>
      <c r="K52" s="1">
        <f>DATE(P52,O52,N52)</f>
        <v>45617</v>
      </c>
      <c r="L52">
        <f>FIND("/",J52)</f>
        <v>3</v>
      </c>
      <c r="M52">
        <f>FIND("/",J52,(L52+1))</f>
        <v>6</v>
      </c>
      <c r="N52" t="str">
        <f>MID(J52, L52+1,2)</f>
        <v>21</v>
      </c>
      <c r="O52" t="str">
        <f>LEFT(J52,L52-1)</f>
        <v>11</v>
      </c>
      <c r="P52" t="str">
        <f>RIGHT(J52,4)</f>
        <v>2024</v>
      </c>
      <c r="Q52" s="13">
        <f t="shared" si="0"/>
        <v>3.8571428571428572</v>
      </c>
      <c r="R52">
        <f t="shared" si="1"/>
        <v>126</v>
      </c>
      <c r="S52" s="27">
        <f t="shared" si="3"/>
        <v>32.666666666666664</v>
      </c>
      <c r="T52" s="11">
        <v>7.99</v>
      </c>
      <c r="U52" t="str" cm="1">
        <f t="array" ref="U52">_xlfn.IFS(T52 &lt; 8, "Standard", T52 &lt; 12, "Premium", T52 &lt; 16, "Premium Plus")</f>
        <v>Standard</v>
      </c>
      <c r="V52" s="18">
        <v>252</v>
      </c>
      <c r="W52" t="s">
        <v>26</v>
      </c>
      <c r="X52" s="18">
        <v>1</v>
      </c>
      <c r="Y52" s="18">
        <v>1</v>
      </c>
      <c r="Z52" t="b">
        <v>1</v>
      </c>
      <c r="AA52" s="18">
        <v>968</v>
      </c>
      <c r="AB52" s="18">
        <v>197</v>
      </c>
      <c r="AC52" s="18">
        <f t="shared" si="2"/>
        <v>1165</v>
      </c>
      <c r="AD52" t="s">
        <v>55</v>
      </c>
      <c r="AE52" t="s">
        <v>44</v>
      </c>
      <c r="AF52" t="s">
        <v>29</v>
      </c>
      <c r="AG52" s="18">
        <v>46</v>
      </c>
      <c r="AH52" s="13">
        <v>4</v>
      </c>
      <c r="AI52" t="b">
        <v>0</v>
      </c>
      <c r="AJ52" t="s">
        <v>30</v>
      </c>
      <c r="AK52" s="18">
        <v>3842</v>
      </c>
      <c r="AL52" s="18" t="str" cm="1">
        <f t="array" ref="AL52">_xlfn.IFS(AK52&lt;1000, "Bronze", AK52&lt;2000, "Silver", AK52&lt;3000, "Gold", AK52&lt;4000, "Platinum",AK52&gt;4000, "Diamond")</f>
        <v>Platinum</v>
      </c>
      <c r="AM52" t="s">
        <v>38</v>
      </c>
      <c r="AN52" t="s">
        <v>69</v>
      </c>
      <c r="AO52" t="s">
        <v>40</v>
      </c>
    </row>
    <row r="53" spans="1:41" x14ac:dyDescent="0.35">
      <c r="A53">
        <v>3234</v>
      </c>
      <c r="B53" t="s">
        <v>143</v>
      </c>
      <c r="C53" s="1">
        <v>45292</v>
      </c>
      <c r="D53" s="1">
        <v>45485</v>
      </c>
      <c r="E53" s="1"/>
      <c r="F53" s="1"/>
      <c r="G53" s="1"/>
      <c r="H53" s="1"/>
      <c r="I53" s="1"/>
      <c r="J53" s="1">
        <v>45485</v>
      </c>
      <c r="K53" s="1">
        <v>45518</v>
      </c>
      <c r="L53" s="1"/>
      <c r="M53" s="1"/>
      <c r="N53" s="1"/>
      <c r="O53" s="1"/>
      <c r="P53" s="1"/>
      <c r="Q53" s="13">
        <f t="shared" si="0"/>
        <v>4.7142857142857144</v>
      </c>
      <c r="R53">
        <f t="shared" si="1"/>
        <v>149</v>
      </c>
      <c r="S53" s="27">
        <f t="shared" si="3"/>
        <v>31.606060606060606</v>
      </c>
      <c r="T53" s="11">
        <v>11.99</v>
      </c>
      <c r="U53" t="str" cm="1">
        <f t="array" ref="U53">_xlfn.IFS(T53 &lt; 8, "Standard", T53 &lt; 12, "Premium", T53 &lt; 16, "Premium Plus")</f>
        <v>Premium</v>
      </c>
      <c r="V53" s="18">
        <v>298</v>
      </c>
      <c r="W53" t="s">
        <v>63</v>
      </c>
      <c r="X53" s="18">
        <v>2</v>
      </c>
      <c r="Y53" s="18">
        <v>1</v>
      </c>
      <c r="Z53" t="b">
        <v>0</v>
      </c>
      <c r="AA53" s="18">
        <v>918</v>
      </c>
      <c r="AB53" s="18">
        <v>153</v>
      </c>
      <c r="AC53" s="18">
        <f t="shared" si="2"/>
        <v>1071</v>
      </c>
      <c r="AD53" t="s">
        <v>68</v>
      </c>
      <c r="AE53" t="s">
        <v>28</v>
      </c>
      <c r="AF53" t="s">
        <v>57</v>
      </c>
      <c r="AG53" s="18">
        <v>52</v>
      </c>
      <c r="AH53" s="13">
        <v>4.4000000000000004</v>
      </c>
      <c r="AI53" t="b">
        <v>1</v>
      </c>
      <c r="AJ53" t="s">
        <v>30</v>
      </c>
      <c r="AK53" s="18">
        <v>3476</v>
      </c>
      <c r="AL53" s="18" t="str" cm="1">
        <f t="array" ref="AL53">_xlfn.IFS(AK53&lt;1000, "Bronze", AK53&lt;2000, "Silver", AK53&lt;3000, "Gold", AK53&lt;4000, "Platinum",AK53&gt;4000, "Diamond")</f>
        <v>Platinum</v>
      </c>
      <c r="AM53" t="s">
        <v>31</v>
      </c>
      <c r="AN53" t="s">
        <v>69</v>
      </c>
      <c r="AO53" t="s">
        <v>40</v>
      </c>
    </row>
    <row r="54" spans="1:41" x14ac:dyDescent="0.35">
      <c r="A54">
        <v>6684</v>
      </c>
      <c r="B54" t="s">
        <v>252</v>
      </c>
      <c r="C54" t="s">
        <v>144</v>
      </c>
      <c r="D54" s="1">
        <f>DATE(I54,H54,G54)</f>
        <v>45552</v>
      </c>
      <c r="E54">
        <f>FIND("/",C54)</f>
        <v>2</v>
      </c>
      <c r="F54">
        <f>FIND("/",C54,(E54+1))</f>
        <v>5</v>
      </c>
      <c r="G54" t="str">
        <f>MID(C54, E54+1,2)</f>
        <v>17</v>
      </c>
      <c r="H54" t="str">
        <f>LEFT(C54,E54-1)</f>
        <v>9</v>
      </c>
      <c r="I54" t="str">
        <f>RIGHT(C54,4)</f>
        <v>2024</v>
      </c>
      <c r="J54" s="1">
        <v>45608</v>
      </c>
      <c r="K54" s="1">
        <f>J54</f>
        <v>45608</v>
      </c>
      <c r="L54" s="1"/>
      <c r="M54" s="1"/>
      <c r="N54" s="1"/>
      <c r="O54" s="1"/>
      <c r="P54" s="1"/>
      <c r="Q54" s="13">
        <f t="shared" si="0"/>
        <v>8</v>
      </c>
      <c r="R54">
        <f t="shared" si="1"/>
        <v>245.5</v>
      </c>
      <c r="S54" s="27">
        <f t="shared" si="3"/>
        <v>30.6875</v>
      </c>
      <c r="T54" s="11">
        <v>11.99</v>
      </c>
      <c r="U54" t="str" cm="1">
        <f t="array" ref="U54">_xlfn.IFS(T54 &lt; 8, "Standard", T54 &lt; 12, "Premium", T54 &lt; 16, "Premium Plus")</f>
        <v>Premium</v>
      </c>
      <c r="V54" s="18">
        <v>491</v>
      </c>
      <c r="W54" t="s">
        <v>100</v>
      </c>
      <c r="X54" s="18">
        <v>1</v>
      </c>
      <c r="Y54" s="18">
        <v>6</v>
      </c>
      <c r="Z54" t="b">
        <v>1</v>
      </c>
      <c r="AA54" s="18">
        <v>434</v>
      </c>
      <c r="AB54" s="18">
        <v>182</v>
      </c>
      <c r="AC54" s="18">
        <f t="shared" si="2"/>
        <v>616</v>
      </c>
      <c r="AD54" t="s">
        <v>74</v>
      </c>
      <c r="AE54" t="s">
        <v>75</v>
      </c>
      <c r="AF54" t="s">
        <v>57</v>
      </c>
      <c r="AG54" s="18">
        <v>24</v>
      </c>
      <c r="AH54" s="13">
        <v>4.0999999999999996</v>
      </c>
      <c r="AI54" t="b">
        <v>0</v>
      </c>
      <c r="AJ54" t="s">
        <v>30</v>
      </c>
      <c r="AK54" s="18">
        <v>1357</v>
      </c>
      <c r="AL54" s="18" t="str" cm="1">
        <f t="array" ref="AL54">_xlfn.IFS(AK54&lt;1000, "Bronze", AK54&lt;2000, "Silver", AK54&lt;3000, "Gold", AK54&lt;4000, "Platinum",AK54&gt;4000, "Diamond")</f>
        <v>Silver</v>
      </c>
      <c r="AM54" t="s">
        <v>76</v>
      </c>
      <c r="AN54" t="s">
        <v>32</v>
      </c>
      <c r="AO54" t="s">
        <v>93</v>
      </c>
    </row>
    <row r="55" spans="1:41" x14ac:dyDescent="0.35">
      <c r="A55">
        <v>4341</v>
      </c>
      <c r="B55" t="s">
        <v>532</v>
      </c>
      <c r="C55" s="1">
        <v>44932</v>
      </c>
      <c r="D55" s="1">
        <v>45485</v>
      </c>
      <c r="E55" s="1"/>
      <c r="F55" s="1"/>
      <c r="G55" s="1"/>
      <c r="H55" s="1"/>
      <c r="I55" s="1"/>
      <c r="J55" s="1">
        <v>45485</v>
      </c>
      <c r="K55" s="1">
        <v>45527</v>
      </c>
      <c r="L55" s="1"/>
      <c r="M55" s="1"/>
      <c r="N55" s="1"/>
      <c r="O55" s="1"/>
      <c r="P55" s="1"/>
      <c r="Q55" s="13">
        <f t="shared" si="0"/>
        <v>6</v>
      </c>
      <c r="R55">
        <f t="shared" si="1"/>
        <v>173.5</v>
      </c>
      <c r="S55" s="27">
        <f t="shared" si="3"/>
        <v>28.916666666666668</v>
      </c>
      <c r="T55" s="11">
        <v>11.99</v>
      </c>
      <c r="U55" t="str" cm="1">
        <f t="array" ref="U55">_xlfn.IFS(T55 &lt; 8, "Standard", T55 &lt; 12, "Premium", T55 &lt; 16, "Premium Plus")</f>
        <v>Premium</v>
      </c>
      <c r="V55" s="18">
        <v>347</v>
      </c>
      <c r="W55" t="s">
        <v>63</v>
      </c>
      <c r="X55" s="18">
        <v>4</v>
      </c>
      <c r="Y55" s="18">
        <v>2</v>
      </c>
      <c r="Z55" t="b">
        <v>1</v>
      </c>
      <c r="AA55" s="18">
        <v>546</v>
      </c>
      <c r="AB55" s="18">
        <v>12</v>
      </c>
      <c r="AC55" s="18">
        <f t="shared" si="2"/>
        <v>558</v>
      </c>
      <c r="AD55" t="s">
        <v>68</v>
      </c>
      <c r="AE55" t="s">
        <v>28</v>
      </c>
      <c r="AF55" t="s">
        <v>57</v>
      </c>
      <c r="AG55" s="18">
        <v>31</v>
      </c>
      <c r="AH55" s="13">
        <v>3.1</v>
      </c>
      <c r="AI55" t="b">
        <v>0</v>
      </c>
      <c r="AJ55" t="s">
        <v>30</v>
      </c>
      <c r="AK55" s="18">
        <v>2022</v>
      </c>
      <c r="AL55" s="18" t="str" cm="1">
        <f t="array" ref="AL55">_xlfn.IFS(AK55&lt;1000, "Bronze", AK55&lt;2000, "Silver", AK55&lt;3000, "Gold", AK55&lt;4000, "Platinum",AK55&gt;4000, "Diamond")</f>
        <v>Gold</v>
      </c>
      <c r="AM55" t="s">
        <v>38</v>
      </c>
      <c r="AN55" t="s">
        <v>79</v>
      </c>
      <c r="AO55" t="s">
        <v>40</v>
      </c>
    </row>
    <row r="56" spans="1:41" x14ac:dyDescent="0.35">
      <c r="A56">
        <v>8108</v>
      </c>
      <c r="B56" t="s">
        <v>202</v>
      </c>
      <c r="C56" t="s">
        <v>203</v>
      </c>
      <c r="D56" s="1">
        <f>DATE(I56,H56,G56)</f>
        <v>45585</v>
      </c>
      <c r="E56">
        <f>FIND("/",C56)</f>
        <v>3</v>
      </c>
      <c r="F56">
        <f>FIND("/",C56,(E56+1))</f>
        <v>6</v>
      </c>
      <c r="G56" t="str">
        <f>MID(C56, E56+1,2)</f>
        <v>20</v>
      </c>
      <c r="H56" t="str">
        <f>LEFT(C56,E56-1)</f>
        <v>10</v>
      </c>
      <c r="I56" t="str">
        <f>RIGHT(C56,4)</f>
        <v>2024</v>
      </c>
      <c r="J56" t="s">
        <v>90</v>
      </c>
      <c r="K56" s="1">
        <f>DATE(P56,O56,N56)</f>
        <v>45626</v>
      </c>
      <c r="L56">
        <f>FIND("/",J56)</f>
        <v>3</v>
      </c>
      <c r="M56">
        <f>FIND("/",J56,(L56+1))</f>
        <v>6</v>
      </c>
      <c r="N56" t="str">
        <f>MID(J56, L56+1,2)</f>
        <v>30</v>
      </c>
      <c r="O56" t="str">
        <f>LEFT(J56,L56-1)</f>
        <v>11</v>
      </c>
      <c r="P56" t="str">
        <f>RIGHT(J56,4)</f>
        <v>2024</v>
      </c>
      <c r="Q56" s="13">
        <f t="shared" si="0"/>
        <v>5.8571428571428568</v>
      </c>
      <c r="R56">
        <f t="shared" si="1"/>
        <v>168</v>
      </c>
      <c r="S56" s="27">
        <f t="shared" si="3"/>
        <v>28.682926829268293</v>
      </c>
      <c r="T56" s="11">
        <v>11.99</v>
      </c>
      <c r="U56" t="str" cm="1">
        <f t="array" ref="U56">_xlfn.IFS(T56 &lt; 8, "Standard", T56 &lt; 12, "Premium", T56 &lt; 16, "Premium Plus")</f>
        <v>Premium</v>
      </c>
      <c r="V56" s="18">
        <v>336</v>
      </c>
      <c r="W56" t="s">
        <v>73</v>
      </c>
      <c r="X56" s="18">
        <v>1</v>
      </c>
      <c r="Y56" s="18">
        <v>2</v>
      </c>
      <c r="Z56" t="b">
        <v>0</v>
      </c>
      <c r="AA56" s="18">
        <v>758</v>
      </c>
      <c r="AB56" s="18">
        <v>32</v>
      </c>
      <c r="AC56" s="18">
        <f t="shared" si="2"/>
        <v>790</v>
      </c>
      <c r="AD56" t="s">
        <v>43</v>
      </c>
      <c r="AE56" t="s">
        <v>75</v>
      </c>
      <c r="AF56" t="s">
        <v>37</v>
      </c>
      <c r="AG56" s="18">
        <v>64</v>
      </c>
      <c r="AH56" s="13">
        <v>5</v>
      </c>
      <c r="AI56" t="b">
        <v>0</v>
      </c>
      <c r="AJ56" t="s">
        <v>30</v>
      </c>
      <c r="AK56" s="18">
        <v>3663</v>
      </c>
      <c r="AL56" s="18" t="str" cm="1">
        <f t="array" ref="AL56">_xlfn.IFS(AK56&lt;1000, "Bronze", AK56&lt;2000, "Silver", AK56&lt;3000, "Gold", AK56&lt;4000, "Platinum",AK56&gt;4000, "Diamond")</f>
        <v>Platinum</v>
      </c>
      <c r="AM56" t="s">
        <v>38</v>
      </c>
      <c r="AN56" t="s">
        <v>69</v>
      </c>
      <c r="AO56" t="s">
        <v>33</v>
      </c>
    </row>
    <row r="57" spans="1:41" x14ac:dyDescent="0.35">
      <c r="A57">
        <v>9179</v>
      </c>
      <c r="B57" t="s">
        <v>643</v>
      </c>
      <c r="C57" s="1">
        <v>45608</v>
      </c>
      <c r="D57" s="1">
        <f>C57</f>
        <v>45608</v>
      </c>
      <c r="E57" s="1"/>
      <c r="F57" s="1"/>
      <c r="G57" s="1"/>
      <c r="H57" s="1"/>
      <c r="I57" s="1"/>
      <c r="J57" t="s">
        <v>99</v>
      </c>
      <c r="K57" s="1">
        <f>DATE(P57,O57,N57)</f>
        <v>45623</v>
      </c>
      <c r="L57">
        <f>FIND("/",J57)</f>
        <v>3</v>
      </c>
      <c r="M57">
        <f>FIND("/",J57,(L57+1))</f>
        <v>6</v>
      </c>
      <c r="N57" t="str">
        <f>MID(J57, L57+1,2)</f>
        <v>27</v>
      </c>
      <c r="O57" t="str">
        <f>LEFT(J57,L57-1)</f>
        <v>11</v>
      </c>
      <c r="P57" t="str">
        <f>RIGHT(J57,4)</f>
        <v>2024</v>
      </c>
      <c r="Q57" s="13">
        <f t="shared" si="0"/>
        <v>2.1428571428571428</v>
      </c>
      <c r="R57">
        <f t="shared" si="1"/>
        <v>60.5</v>
      </c>
      <c r="S57" s="27">
        <f t="shared" si="3"/>
        <v>28.233333333333334</v>
      </c>
      <c r="T57" s="11">
        <v>15.99</v>
      </c>
      <c r="U57" t="str" cm="1">
        <f t="array" ref="U57">_xlfn.IFS(T57 &lt; 8, "Standard", T57 &lt; 12, "Premium", T57 &lt; 16, "Premium Plus")</f>
        <v>Premium Plus</v>
      </c>
      <c r="V57" s="18">
        <v>121</v>
      </c>
      <c r="W57" t="s">
        <v>63</v>
      </c>
      <c r="X57" s="18">
        <v>4</v>
      </c>
      <c r="Y57" s="18">
        <v>5</v>
      </c>
      <c r="Z57" t="b">
        <v>1</v>
      </c>
      <c r="AA57" s="18">
        <v>53</v>
      </c>
      <c r="AB57" s="18">
        <v>77</v>
      </c>
      <c r="AC57" s="18">
        <f t="shared" si="2"/>
        <v>130</v>
      </c>
      <c r="AD57" t="s">
        <v>68</v>
      </c>
      <c r="AE57" t="s">
        <v>28</v>
      </c>
      <c r="AF57" t="s">
        <v>29</v>
      </c>
      <c r="AG57" s="18">
        <v>54</v>
      </c>
      <c r="AH57" s="13">
        <v>3.1</v>
      </c>
      <c r="AI57" t="b">
        <v>1</v>
      </c>
      <c r="AJ57" t="s">
        <v>30</v>
      </c>
      <c r="AK57" s="18">
        <v>3913</v>
      </c>
      <c r="AL57" s="18" t="str" cm="1">
        <f t="array" ref="AL57">_xlfn.IFS(AK57&lt;1000, "Bronze", AK57&lt;2000, "Silver", AK57&lt;3000, "Gold", AK57&lt;4000, "Platinum",AK57&gt;4000, "Diamond")</f>
        <v>Platinum</v>
      </c>
      <c r="AM57" t="s">
        <v>31</v>
      </c>
      <c r="AN57" t="s">
        <v>32</v>
      </c>
      <c r="AO57" t="s">
        <v>93</v>
      </c>
    </row>
    <row r="58" spans="1:41" x14ac:dyDescent="0.35">
      <c r="A58">
        <v>2904</v>
      </c>
      <c r="B58" t="s">
        <v>458</v>
      </c>
      <c r="C58" t="s">
        <v>632</v>
      </c>
      <c r="D58" s="1">
        <v>45303</v>
      </c>
      <c r="E58">
        <f>FIND("/",C58)</f>
        <v>2</v>
      </c>
      <c r="F58">
        <f>FIND("/",C58,(E58+1))</f>
        <v>5</v>
      </c>
      <c r="G58" t="str">
        <f>MID(C58, E58+1,2)</f>
        <v>17</v>
      </c>
      <c r="H58" t="str">
        <f>LEFT(C58,E58-1)</f>
        <v>2</v>
      </c>
      <c r="I58" t="str">
        <f>RIGHT(C58,4)</f>
        <v>2024</v>
      </c>
      <c r="J58" s="1">
        <v>45303</v>
      </c>
      <c r="K58" s="1">
        <v>45339</v>
      </c>
      <c r="L58" s="1"/>
      <c r="M58" s="1"/>
      <c r="N58" s="1"/>
      <c r="O58" s="1"/>
      <c r="P58" s="1"/>
      <c r="Q58" s="13">
        <f t="shared" si="0"/>
        <v>5.1428571428571432</v>
      </c>
      <c r="R58">
        <f t="shared" si="1"/>
        <v>140</v>
      </c>
      <c r="S58" s="27">
        <f t="shared" si="3"/>
        <v>27.222222222222221</v>
      </c>
      <c r="T58" s="11">
        <v>7.99</v>
      </c>
      <c r="U58" t="str" cm="1">
        <f t="array" ref="U58">_xlfn.IFS(T58 &lt; 8, "Standard", T58 &lt; 12, "Premium", T58 &lt; 16, "Premium Plus")</f>
        <v>Standard</v>
      </c>
      <c r="V58" s="18">
        <v>280</v>
      </c>
      <c r="W58" t="s">
        <v>100</v>
      </c>
      <c r="X58" s="18">
        <v>3</v>
      </c>
      <c r="Y58" s="18">
        <v>1</v>
      </c>
      <c r="Z58" t="b">
        <v>0</v>
      </c>
      <c r="AA58" s="18">
        <v>188</v>
      </c>
      <c r="AB58" s="18">
        <v>103</v>
      </c>
      <c r="AC58" s="18">
        <f t="shared" si="2"/>
        <v>291</v>
      </c>
      <c r="AD58" t="s">
        <v>74</v>
      </c>
      <c r="AE58" t="s">
        <v>75</v>
      </c>
      <c r="AF58" t="s">
        <v>64</v>
      </c>
      <c r="AG58" s="18">
        <v>80</v>
      </c>
      <c r="AH58" s="13">
        <v>4.8</v>
      </c>
      <c r="AI58" t="b">
        <v>0</v>
      </c>
      <c r="AJ58" t="s">
        <v>30</v>
      </c>
      <c r="AK58" s="18">
        <v>2346</v>
      </c>
      <c r="AL58" s="18" t="str" cm="1">
        <f t="array" ref="AL58">_xlfn.IFS(AK58&lt;1000, "Bronze", AK58&lt;2000, "Silver", AK58&lt;3000, "Gold", AK58&lt;4000, "Platinum",AK58&gt;4000, "Diamond")</f>
        <v>Gold</v>
      </c>
      <c r="AM58" t="s">
        <v>38</v>
      </c>
      <c r="AN58" t="s">
        <v>32</v>
      </c>
      <c r="AO58" t="s">
        <v>60</v>
      </c>
    </row>
    <row r="59" spans="1:41" x14ac:dyDescent="0.35">
      <c r="A59">
        <v>4029</v>
      </c>
      <c r="B59" t="s">
        <v>263</v>
      </c>
      <c r="C59" t="s">
        <v>264</v>
      </c>
      <c r="D59" s="1">
        <f>DATE(I59,H59,G59)</f>
        <v>45580</v>
      </c>
      <c r="E59">
        <f>FIND("/",C59)</f>
        <v>3</v>
      </c>
      <c r="F59">
        <f>FIND("/",C59,(E59+1))</f>
        <v>6</v>
      </c>
      <c r="G59" t="str">
        <f>MID(C59, E59+1,2)</f>
        <v>15</v>
      </c>
      <c r="H59" t="str">
        <f>LEFT(C59,E59-1)</f>
        <v>10</v>
      </c>
      <c r="I59" t="str">
        <f>RIGHT(C59,4)</f>
        <v>2024</v>
      </c>
      <c r="J59" t="s">
        <v>156</v>
      </c>
      <c r="K59" s="1">
        <f>DATE(P59,O59,N59)</f>
        <v>45620</v>
      </c>
      <c r="L59">
        <f>FIND("/",J59)</f>
        <v>3</v>
      </c>
      <c r="M59">
        <f>FIND("/",J59,(L59+1))</f>
        <v>6</v>
      </c>
      <c r="N59" t="str">
        <f>MID(J59, L59+1,2)</f>
        <v>24</v>
      </c>
      <c r="O59" t="str">
        <f>LEFT(J59,L59-1)</f>
        <v>11</v>
      </c>
      <c r="P59" t="str">
        <f>RIGHT(J59,4)</f>
        <v>2024</v>
      </c>
      <c r="Q59" s="13">
        <f t="shared" si="0"/>
        <v>5.7142857142857144</v>
      </c>
      <c r="R59">
        <f t="shared" si="1"/>
        <v>154</v>
      </c>
      <c r="S59" s="27">
        <f t="shared" si="3"/>
        <v>26.95</v>
      </c>
      <c r="T59" s="11">
        <v>11.99</v>
      </c>
      <c r="U59" t="str" cm="1">
        <f t="array" ref="U59">_xlfn.IFS(T59 &lt; 8, "Standard", T59 &lt; 12, "Premium", T59 &lt; 16, "Premium Plus")</f>
        <v>Premium</v>
      </c>
      <c r="V59" s="18">
        <v>308</v>
      </c>
      <c r="W59" t="s">
        <v>36</v>
      </c>
      <c r="X59" s="18">
        <v>2</v>
      </c>
      <c r="Y59" s="18">
        <v>3</v>
      </c>
      <c r="Z59" t="b">
        <v>0</v>
      </c>
      <c r="AA59" s="18">
        <v>392</v>
      </c>
      <c r="AB59" s="18">
        <v>151</v>
      </c>
      <c r="AC59" s="18">
        <f t="shared" si="2"/>
        <v>543</v>
      </c>
      <c r="AD59" t="s">
        <v>43</v>
      </c>
      <c r="AE59" t="s">
        <v>44</v>
      </c>
      <c r="AF59" t="s">
        <v>37</v>
      </c>
      <c r="AG59" s="18">
        <v>27</v>
      </c>
      <c r="AH59" s="13">
        <v>4.2</v>
      </c>
      <c r="AI59" t="b">
        <v>1</v>
      </c>
      <c r="AJ59" t="s">
        <v>30</v>
      </c>
      <c r="AK59" s="18">
        <v>1176</v>
      </c>
      <c r="AL59" s="18" t="str" cm="1">
        <f t="array" ref="AL59">_xlfn.IFS(AK59&lt;1000, "Bronze", AK59&lt;2000, "Silver", AK59&lt;3000, "Gold", AK59&lt;4000, "Platinum",AK59&gt;4000, "Diamond")</f>
        <v>Silver</v>
      </c>
      <c r="AM59" t="s">
        <v>65</v>
      </c>
      <c r="AN59" t="s">
        <v>32</v>
      </c>
      <c r="AO59" t="s">
        <v>40</v>
      </c>
    </row>
    <row r="60" spans="1:41" x14ac:dyDescent="0.35">
      <c r="A60">
        <v>9298</v>
      </c>
      <c r="B60" t="s">
        <v>174</v>
      </c>
      <c r="C60" s="1">
        <v>45328</v>
      </c>
      <c r="D60" s="1">
        <v>45394</v>
      </c>
      <c r="E60" s="1"/>
      <c r="F60" s="1"/>
      <c r="G60" s="1"/>
      <c r="H60" s="1"/>
      <c r="I60" s="1"/>
      <c r="J60" s="1">
        <v>45394</v>
      </c>
      <c r="K60" s="1">
        <v>45430</v>
      </c>
      <c r="L60" s="1"/>
      <c r="M60" s="1"/>
      <c r="N60" s="1"/>
      <c r="O60" s="1"/>
      <c r="P60" s="1"/>
      <c r="Q60" s="13">
        <f t="shared" si="0"/>
        <v>5.1428571428571432</v>
      </c>
      <c r="R60">
        <f t="shared" si="1"/>
        <v>138</v>
      </c>
      <c r="S60" s="27">
        <f t="shared" si="3"/>
        <v>26.833333333333332</v>
      </c>
      <c r="T60" s="11">
        <v>11.99</v>
      </c>
      <c r="U60" t="str" cm="1">
        <f t="array" ref="U60">_xlfn.IFS(T60 &lt; 8, "Standard", T60 &lt; 12, "Premium", T60 &lt; 16, "Premium Plus")</f>
        <v>Premium</v>
      </c>
      <c r="V60" s="18">
        <v>276</v>
      </c>
      <c r="W60" t="s">
        <v>73</v>
      </c>
      <c r="X60" s="18">
        <v>5</v>
      </c>
      <c r="Y60" s="18">
        <v>4</v>
      </c>
      <c r="Z60" t="b">
        <v>0</v>
      </c>
      <c r="AA60" s="18">
        <v>389</v>
      </c>
      <c r="AB60" s="18">
        <v>177</v>
      </c>
      <c r="AC60" s="18">
        <f t="shared" si="2"/>
        <v>566</v>
      </c>
      <c r="AD60" t="s">
        <v>92</v>
      </c>
      <c r="AE60" t="s">
        <v>28</v>
      </c>
      <c r="AF60" t="s">
        <v>64</v>
      </c>
      <c r="AG60" s="18">
        <v>19</v>
      </c>
      <c r="AH60" s="13">
        <v>4.3</v>
      </c>
      <c r="AI60" t="b">
        <v>0</v>
      </c>
      <c r="AJ60" t="s">
        <v>30</v>
      </c>
      <c r="AK60" s="18">
        <v>1099</v>
      </c>
      <c r="AL60" s="18" t="str" cm="1">
        <f t="array" ref="AL60">_xlfn.IFS(AK60&lt;1000, "Bronze", AK60&lt;2000, "Silver", AK60&lt;3000, "Gold", AK60&lt;4000, "Platinum",AK60&gt;4000, "Diamond")</f>
        <v>Silver</v>
      </c>
      <c r="AM60" t="s">
        <v>65</v>
      </c>
      <c r="AN60" t="s">
        <v>32</v>
      </c>
      <c r="AO60" t="s">
        <v>60</v>
      </c>
    </row>
    <row r="61" spans="1:41" x14ac:dyDescent="0.35">
      <c r="A61">
        <v>6135</v>
      </c>
      <c r="B61" t="s">
        <v>112</v>
      </c>
      <c r="C61" s="1">
        <v>45575</v>
      </c>
      <c r="D61" s="1">
        <f>C61</f>
        <v>45575</v>
      </c>
      <c r="E61" s="1"/>
      <c r="F61" s="1"/>
      <c r="G61" s="1"/>
      <c r="H61" s="1"/>
      <c r="I61" s="1"/>
      <c r="J61" t="s">
        <v>134</v>
      </c>
      <c r="K61" s="1">
        <f>DATE(P61,O61,N61)</f>
        <v>45617</v>
      </c>
      <c r="L61">
        <f>FIND("/",J61)</f>
        <v>3</v>
      </c>
      <c r="M61">
        <f>FIND("/",J61,(L61+1))</f>
        <v>6</v>
      </c>
      <c r="N61" t="str">
        <f>MID(J61, L61+1,2)</f>
        <v>21</v>
      </c>
      <c r="O61" t="str">
        <f>LEFT(J61,L61-1)</f>
        <v>11</v>
      </c>
      <c r="P61" t="str">
        <f>RIGHT(J61,4)</f>
        <v>2024</v>
      </c>
      <c r="Q61" s="13">
        <f t="shared" si="0"/>
        <v>6</v>
      </c>
      <c r="R61">
        <f t="shared" si="1"/>
        <v>161</v>
      </c>
      <c r="S61" s="27">
        <f t="shared" si="3"/>
        <v>26.833333333333332</v>
      </c>
      <c r="T61" s="11">
        <v>7.99</v>
      </c>
      <c r="U61" t="str" cm="1">
        <f t="array" ref="U61">_xlfn.IFS(T61 &lt; 8, "Standard", T61 &lt; 12, "Premium", T61 &lt; 16, "Premium Plus")</f>
        <v>Standard</v>
      </c>
      <c r="V61" s="18">
        <v>322</v>
      </c>
      <c r="W61" t="s">
        <v>36</v>
      </c>
      <c r="X61" s="18">
        <v>1</v>
      </c>
      <c r="Y61" s="18">
        <v>5</v>
      </c>
      <c r="Z61" t="b">
        <v>1</v>
      </c>
      <c r="AA61" s="18">
        <v>446</v>
      </c>
      <c r="AB61" s="18">
        <v>114</v>
      </c>
      <c r="AC61" s="18">
        <f t="shared" si="2"/>
        <v>560</v>
      </c>
      <c r="AD61" t="s">
        <v>68</v>
      </c>
      <c r="AE61" t="s">
        <v>56</v>
      </c>
      <c r="AF61" t="s">
        <v>64</v>
      </c>
      <c r="AG61" s="18">
        <v>84</v>
      </c>
      <c r="AH61" s="13">
        <v>4.5</v>
      </c>
      <c r="AI61" t="b">
        <v>1</v>
      </c>
      <c r="AJ61" t="s">
        <v>30</v>
      </c>
      <c r="AK61" s="18">
        <v>1539</v>
      </c>
      <c r="AL61" s="18" t="str" cm="1">
        <f t="array" ref="AL61">_xlfn.IFS(AK61&lt;1000, "Bronze", AK61&lt;2000, "Silver", AK61&lt;3000, "Gold", AK61&lt;4000, "Platinum",AK61&gt;4000, "Diamond")</f>
        <v>Silver</v>
      </c>
      <c r="AM61" t="s">
        <v>38</v>
      </c>
      <c r="AN61" t="s">
        <v>32</v>
      </c>
      <c r="AO61" t="s">
        <v>93</v>
      </c>
    </row>
    <row r="62" spans="1:41" x14ac:dyDescent="0.35">
      <c r="A62">
        <v>4206</v>
      </c>
      <c r="B62" t="s">
        <v>190</v>
      </c>
      <c r="C62" s="1">
        <v>45386</v>
      </c>
      <c r="D62" s="1">
        <v>45407</v>
      </c>
      <c r="E62" s="1"/>
      <c r="F62" s="1"/>
      <c r="G62" s="1"/>
      <c r="H62" s="1"/>
      <c r="I62" s="1"/>
      <c r="J62" s="1">
        <v>45455</v>
      </c>
      <c r="K62" s="1">
        <f>J62</f>
        <v>45455</v>
      </c>
      <c r="L62" s="1"/>
      <c r="M62" s="1"/>
      <c r="N62" s="1"/>
      <c r="O62" s="1"/>
      <c r="P62" s="1"/>
      <c r="Q62" s="13">
        <f t="shared" si="0"/>
        <v>6.8571428571428568</v>
      </c>
      <c r="R62">
        <f t="shared" si="1"/>
        <v>177</v>
      </c>
      <c r="S62" s="27">
        <f t="shared" si="3"/>
        <v>25.8125</v>
      </c>
      <c r="T62" s="11">
        <v>11.99</v>
      </c>
      <c r="U62" t="str" cm="1">
        <f t="array" ref="U62">_xlfn.IFS(T62 &lt; 8, "Standard", T62 &lt; 12, "Premium", T62 &lt; 16, "Premium Plus")</f>
        <v>Premium</v>
      </c>
      <c r="V62" s="18">
        <v>354</v>
      </c>
      <c r="W62" t="s">
        <v>100</v>
      </c>
      <c r="X62" s="18">
        <v>1</v>
      </c>
      <c r="Y62" s="18">
        <v>3</v>
      </c>
      <c r="Z62" t="b">
        <v>0</v>
      </c>
      <c r="AA62" s="18">
        <v>885</v>
      </c>
      <c r="AB62" s="18">
        <v>65</v>
      </c>
      <c r="AC62" s="18">
        <f t="shared" si="2"/>
        <v>950</v>
      </c>
      <c r="AD62" t="s">
        <v>49</v>
      </c>
      <c r="AE62" t="s">
        <v>56</v>
      </c>
      <c r="AF62" t="s">
        <v>64</v>
      </c>
      <c r="AG62" s="18">
        <v>70</v>
      </c>
      <c r="AH62" s="13">
        <v>4.7</v>
      </c>
      <c r="AI62" t="b">
        <v>0</v>
      </c>
      <c r="AJ62" t="s">
        <v>30</v>
      </c>
      <c r="AK62" s="18">
        <v>4008</v>
      </c>
      <c r="AL62" s="18" t="str" cm="1">
        <f t="array" ref="AL62">_xlfn.IFS(AK62&lt;1000, "Bronze", AK62&lt;2000, "Silver", AK62&lt;3000, "Gold", AK62&lt;4000, "Platinum",AK62&gt;4000, "Diamond")</f>
        <v>Diamond</v>
      </c>
      <c r="AM62" t="s">
        <v>31</v>
      </c>
      <c r="AN62" t="s">
        <v>32</v>
      </c>
      <c r="AO62" t="s">
        <v>60</v>
      </c>
    </row>
    <row r="63" spans="1:41" x14ac:dyDescent="0.35">
      <c r="A63">
        <v>8481</v>
      </c>
      <c r="B63" t="s">
        <v>130</v>
      </c>
      <c r="C63" t="s">
        <v>688</v>
      </c>
      <c r="D63" s="1">
        <v>45516</v>
      </c>
      <c r="E63">
        <f>FIND("/",C63)</f>
        <v>3</v>
      </c>
      <c r="F63">
        <f>FIND("/",C63,(E63+1))</f>
        <v>6</v>
      </c>
      <c r="G63" t="str">
        <f>MID(C63, E63+1,2)</f>
        <v>16</v>
      </c>
      <c r="H63" t="str">
        <f>LEFT(C63,E63-1)</f>
        <v>10</v>
      </c>
      <c r="I63" t="str">
        <f>RIGHT(C63,4)</f>
        <v>2024</v>
      </c>
      <c r="J63" s="1">
        <v>45516</v>
      </c>
      <c r="K63" s="1">
        <v>45581</v>
      </c>
      <c r="L63" s="1"/>
      <c r="M63" s="1"/>
      <c r="N63" s="1"/>
      <c r="O63" s="1"/>
      <c r="P63" s="1"/>
      <c r="Q63" s="13">
        <f t="shared" si="0"/>
        <v>9.2857142857142865</v>
      </c>
      <c r="R63">
        <f t="shared" si="1"/>
        <v>239.5</v>
      </c>
      <c r="S63" s="27">
        <f t="shared" si="3"/>
        <v>25.792307692307691</v>
      </c>
      <c r="T63" s="11">
        <v>7.99</v>
      </c>
      <c r="U63" t="str" cm="1">
        <f t="array" ref="U63">_xlfn.IFS(T63 &lt; 8, "Standard", T63 &lt; 12, "Premium", T63 &lt; 16, "Premium Plus")</f>
        <v>Standard</v>
      </c>
      <c r="V63" s="18">
        <v>479</v>
      </c>
      <c r="W63" t="s">
        <v>100</v>
      </c>
      <c r="X63" s="18">
        <v>4</v>
      </c>
      <c r="Y63" s="18">
        <v>5</v>
      </c>
      <c r="Z63" t="b">
        <v>0</v>
      </c>
      <c r="AA63" s="18">
        <v>159</v>
      </c>
      <c r="AB63" s="18">
        <v>136</v>
      </c>
      <c r="AC63" s="18">
        <f t="shared" si="2"/>
        <v>295</v>
      </c>
      <c r="AD63" t="s">
        <v>43</v>
      </c>
      <c r="AE63" t="s">
        <v>75</v>
      </c>
      <c r="AF63" t="s">
        <v>37</v>
      </c>
      <c r="AG63" s="18">
        <v>7</v>
      </c>
      <c r="AH63" s="13">
        <v>4.2</v>
      </c>
      <c r="AI63" t="b">
        <v>1</v>
      </c>
      <c r="AJ63" t="s">
        <v>30</v>
      </c>
      <c r="AK63" s="18">
        <v>3655</v>
      </c>
      <c r="AL63" s="18" t="str" cm="1">
        <f t="array" ref="AL63">_xlfn.IFS(AK63&lt;1000, "Bronze", AK63&lt;2000, "Silver", AK63&lt;3000, "Gold", AK63&lt;4000, "Platinum",AK63&gt;4000, "Diamond")</f>
        <v>Platinum</v>
      </c>
      <c r="AM63" t="s">
        <v>65</v>
      </c>
      <c r="AN63" t="s">
        <v>69</v>
      </c>
      <c r="AO63" t="s">
        <v>93</v>
      </c>
    </row>
    <row r="64" spans="1:41" x14ac:dyDescent="0.35">
      <c r="A64">
        <v>9695</v>
      </c>
      <c r="B64" t="s">
        <v>236</v>
      </c>
      <c r="C64" s="1">
        <v>45150</v>
      </c>
      <c r="D64" s="1">
        <v>45582</v>
      </c>
      <c r="E64" s="1"/>
      <c r="F64" s="1"/>
      <c r="G64" s="1"/>
      <c r="H64" s="1"/>
      <c r="I64" s="1"/>
      <c r="J64" t="s">
        <v>103</v>
      </c>
      <c r="K64" s="1">
        <f>DATE(P64,O64,N64)</f>
        <v>45644</v>
      </c>
      <c r="L64">
        <f>FIND("/",J64)</f>
        <v>3</v>
      </c>
      <c r="M64">
        <f>FIND("/",J64,(L64+1))</f>
        <v>6</v>
      </c>
      <c r="N64" t="str">
        <f>MID(J64, L64+1,2)</f>
        <v>18</v>
      </c>
      <c r="O64" t="str">
        <f>LEFT(J64,L64-1)</f>
        <v>12</v>
      </c>
      <c r="P64" t="str">
        <f>RIGHT(J64,4)</f>
        <v>2024</v>
      </c>
      <c r="Q64" s="13">
        <f t="shared" si="0"/>
        <v>8.8571428571428577</v>
      </c>
      <c r="R64">
        <f t="shared" si="1"/>
        <v>226</v>
      </c>
      <c r="S64" s="27">
        <f t="shared" si="3"/>
        <v>25.516129032258064</v>
      </c>
      <c r="T64" s="11">
        <v>7.99</v>
      </c>
      <c r="U64" t="str" cm="1">
        <f t="array" ref="U64">_xlfn.IFS(T64 &lt; 8, "Standard", T64 &lt; 12, "Premium", T64 &lt; 16, "Premium Plus")</f>
        <v>Standard</v>
      </c>
      <c r="V64" s="18">
        <v>452</v>
      </c>
      <c r="W64" t="s">
        <v>51</v>
      </c>
      <c r="X64" s="18">
        <v>4</v>
      </c>
      <c r="Y64" s="18">
        <v>4</v>
      </c>
      <c r="Z64" t="b">
        <v>0</v>
      </c>
      <c r="AA64" s="18">
        <v>338</v>
      </c>
      <c r="AB64" s="18">
        <v>132</v>
      </c>
      <c r="AC64" s="18">
        <f t="shared" si="2"/>
        <v>470</v>
      </c>
      <c r="AD64" t="s">
        <v>68</v>
      </c>
      <c r="AE64" t="s">
        <v>28</v>
      </c>
      <c r="AF64" t="s">
        <v>57</v>
      </c>
      <c r="AG64" s="18">
        <v>63</v>
      </c>
      <c r="AH64" s="13">
        <v>3.3</v>
      </c>
      <c r="AI64" t="b">
        <v>0</v>
      </c>
      <c r="AJ64" t="s">
        <v>30</v>
      </c>
      <c r="AK64" s="18">
        <v>2523</v>
      </c>
      <c r="AL64" s="18" t="str" cm="1">
        <f t="array" ref="AL64">_xlfn.IFS(AK64&lt;1000, "Bronze", AK64&lt;2000, "Silver", AK64&lt;3000, "Gold", AK64&lt;4000, "Platinum",AK64&gt;4000, "Diamond")</f>
        <v>Gold</v>
      </c>
      <c r="AM64" t="s">
        <v>38</v>
      </c>
      <c r="AN64" t="s">
        <v>32</v>
      </c>
      <c r="AO64" t="s">
        <v>33</v>
      </c>
    </row>
    <row r="65" spans="1:41" x14ac:dyDescent="0.35">
      <c r="A65">
        <v>9469</v>
      </c>
      <c r="B65" t="s">
        <v>101</v>
      </c>
      <c r="C65" s="1">
        <v>45205</v>
      </c>
      <c r="D65" s="1">
        <v>45559</v>
      </c>
      <c r="E65" s="1"/>
      <c r="F65" s="1"/>
      <c r="G65" s="1"/>
      <c r="H65" s="1"/>
      <c r="I65" s="1"/>
      <c r="J65" t="s">
        <v>87</v>
      </c>
      <c r="K65" s="1">
        <f>DATE(P65,O65,N65)</f>
        <v>45621</v>
      </c>
      <c r="L65">
        <f>FIND("/",J65)</f>
        <v>3</v>
      </c>
      <c r="M65">
        <f>FIND("/",J65,(L65+1))</f>
        <v>6</v>
      </c>
      <c r="N65" t="str">
        <f>MID(J65, L65+1,2)</f>
        <v>25</v>
      </c>
      <c r="O65" t="str">
        <f>LEFT(J65,L65-1)</f>
        <v>11</v>
      </c>
      <c r="P65" t="str">
        <f>RIGHT(J65,4)</f>
        <v>2024</v>
      </c>
      <c r="Q65" s="13">
        <f t="shared" si="0"/>
        <v>8.8571428571428577</v>
      </c>
      <c r="R65">
        <f t="shared" si="1"/>
        <v>225.5</v>
      </c>
      <c r="S65" s="27">
        <f t="shared" si="3"/>
        <v>25.459677419354836</v>
      </c>
      <c r="T65" s="11">
        <v>11.99</v>
      </c>
      <c r="U65" t="str" cm="1">
        <f t="array" ref="U65">_xlfn.IFS(T65 &lt; 8, "Standard", T65 &lt; 12, "Premium", T65 &lt; 16, "Premium Plus")</f>
        <v>Premium</v>
      </c>
      <c r="V65" s="18">
        <v>451</v>
      </c>
      <c r="W65" t="s">
        <v>48</v>
      </c>
      <c r="X65" s="18">
        <v>2</v>
      </c>
      <c r="Y65" s="18">
        <v>3</v>
      </c>
      <c r="Z65" t="b">
        <v>0</v>
      </c>
      <c r="AA65" s="18">
        <v>59</v>
      </c>
      <c r="AB65" s="18">
        <v>38</v>
      </c>
      <c r="AC65" s="18">
        <f t="shared" si="2"/>
        <v>97</v>
      </c>
      <c r="AD65" t="s">
        <v>74</v>
      </c>
      <c r="AE65" t="s">
        <v>56</v>
      </c>
      <c r="AF65" t="s">
        <v>37</v>
      </c>
      <c r="AG65" s="18">
        <v>94</v>
      </c>
      <c r="AH65" s="13">
        <v>3</v>
      </c>
      <c r="AI65" t="b">
        <v>1</v>
      </c>
      <c r="AJ65" t="s">
        <v>30</v>
      </c>
      <c r="AK65" s="18">
        <v>2841</v>
      </c>
      <c r="AL65" s="18" t="str" cm="1">
        <f t="array" ref="AL65">_xlfn.IFS(AK65&lt;1000, "Bronze", AK65&lt;2000, "Silver", AK65&lt;3000, "Gold", AK65&lt;4000, "Platinum",AK65&gt;4000, "Diamond")</f>
        <v>Gold</v>
      </c>
      <c r="AM65" t="s">
        <v>31</v>
      </c>
      <c r="AN65" t="s">
        <v>39</v>
      </c>
      <c r="AO65" t="s">
        <v>93</v>
      </c>
    </row>
    <row r="66" spans="1:41" x14ac:dyDescent="0.35">
      <c r="A66">
        <v>5809</v>
      </c>
      <c r="B66" t="s">
        <v>238</v>
      </c>
      <c r="C66" t="s">
        <v>497</v>
      </c>
      <c r="D66" s="1">
        <f>DATE(I66,H66,G66)</f>
        <v>45548</v>
      </c>
      <c r="E66">
        <f>FIND("/",C66)</f>
        <v>2</v>
      </c>
      <c r="F66">
        <f>FIND("/",C66,(E66+1))</f>
        <v>5</v>
      </c>
      <c r="G66" t="str">
        <f>MID(C66, E66+1,2)</f>
        <v>13</v>
      </c>
      <c r="H66" t="str">
        <f>LEFT(C66,E66-1)</f>
        <v>9</v>
      </c>
      <c r="I66" t="str">
        <f>RIGHT(C66,4)</f>
        <v>2024</v>
      </c>
      <c r="J66" t="s">
        <v>54</v>
      </c>
      <c r="K66" s="1">
        <f>DATE(P66,O66,N66)</f>
        <v>45615</v>
      </c>
      <c r="L66">
        <f>FIND("/",J66)</f>
        <v>3</v>
      </c>
      <c r="M66">
        <f>FIND("/",J66,(L66+1))</f>
        <v>6</v>
      </c>
      <c r="N66" t="str">
        <f>MID(J66, L66+1,2)</f>
        <v>19</v>
      </c>
      <c r="O66" t="str">
        <f>LEFT(J66,L66-1)</f>
        <v>11</v>
      </c>
      <c r="P66" t="str">
        <f>RIGHT(J66,4)</f>
        <v>2024</v>
      </c>
      <c r="Q66" s="13">
        <f t="shared" ref="Q66:Q129" si="20">(K66-D66)/7</f>
        <v>9.5714285714285712</v>
      </c>
      <c r="R66">
        <f t="shared" ref="R66:R129" si="21">V66/2</f>
        <v>243</v>
      </c>
      <c r="S66" s="27">
        <f t="shared" si="3"/>
        <v>25.388059701492537</v>
      </c>
      <c r="T66" s="11">
        <v>7.99</v>
      </c>
      <c r="U66" t="str" cm="1">
        <f t="array" ref="U66">_xlfn.IFS(T66 &lt; 8, "Standard", T66 &lt; 12, "Premium", T66 &lt; 16, "Premium Plus")</f>
        <v>Standard</v>
      </c>
      <c r="V66" s="18">
        <v>486</v>
      </c>
      <c r="W66" t="s">
        <v>63</v>
      </c>
      <c r="X66" s="18">
        <v>4</v>
      </c>
      <c r="Y66" s="18">
        <v>3</v>
      </c>
      <c r="Z66" t="b">
        <v>0</v>
      </c>
      <c r="AA66" s="18">
        <v>463</v>
      </c>
      <c r="AB66" s="18">
        <v>171</v>
      </c>
      <c r="AC66" s="18">
        <f t="shared" ref="AC66:AC129" si="22">SUM(AA66:AB66)</f>
        <v>634</v>
      </c>
      <c r="AD66" t="s">
        <v>49</v>
      </c>
      <c r="AE66" t="s">
        <v>44</v>
      </c>
      <c r="AF66" t="s">
        <v>78</v>
      </c>
      <c r="AG66" s="18">
        <v>10</v>
      </c>
      <c r="AH66" s="13">
        <v>3.2</v>
      </c>
      <c r="AI66" t="b">
        <v>0</v>
      </c>
      <c r="AJ66" t="s">
        <v>30</v>
      </c>
      <c r="AK66" s="18">
        <v>987</v>
      </c>
      <c r="AL66" s="18" t="str" cm="1">
        <f t="array" ref="AL66">_xlfn.IFS(AK66&lt;1000, "Bronze", AK66&lt;2000, "Silver", AK66&lt;3000, "Gold", AK66&lt;4000, "Platinum",AK66&gt;4000, "Diamond")</f>
        <v>Bronze</v>
      </c>
      <c r="AM66" t="s">
        <v>65</v>
      </c>
      <c r="AN66" t="s">
        <v>79</v>
      </c>
      <c r="AO66" t="s">
        <v>93</v>
      </c>
    </row>
    <row r="67" spans="1:41" x14ac:dyDescent="0.35">
      <c r="A67">
        <v>2731</v>
      </c>
      <c r="B67" t="s">
        <v>619</v>
      </c>
      <c r="C67" s="1">
        <v>45602</v>
      </c>
      <c r="D67" s="1">
        <f>C67</f>
        <v>45602</v>
      </c>
      <c r="E67" s="1"/>
      <c r="F67" s="1"/>
      <c r="G67" s="1"/>
      <c r="H67" s="1"/>
      <c r="I67" s="1"/>
      <c r="J67" t="s">
        <v>25</v>
      </c>
      <c r="K67" s="1">
        <f>DATE(P67,O67,N67)</f>
        <v>45639</v>
      </c>
      <c r="L67">
        <f>FIND("/",J67)</f>
        <v>3</v>
      </c>
      <c r="M67">
        <f>FIND("/",J67,(L67+1))</f>
        <v>6</v>
      </c>
      <c r="N67" t="str">
        <f>MID(J67, L67+1,2)</f>
        <v>13</v>
      </c>
      <c r="O67" t="str">
        <f>LEFT(J67,L67-1)</f>
        <v>12</v>
      </c>
      <c r="P67" t="str">
        <f>RIGHT(J67,4)</f>
        <v>2024</v>
      </c>
      <c r="Q67" s="13">
        <f t="shared" si="20"/>
        <v>5.2857142857142856</v>
      </c>
      <c r="R67">
        <f t="shared" si="21"/>
        <v>133.5</v>
      </c>
      <c r="S67" s="27">
        <f t="shared" ref="S67:S130" si="23">R67/Q67</f>
        <v>25.256756756756758</v>
      </c>
      <c r="T67" s="11">
        <v>15.99</v>
      </c>
      <c r="U67" t="str" cm="1">
        <f t="array" ref="U67">_xlfn.IFS(T67 &lt; 8, "Standard", T67 &lt; 12, "Premium", T67 &lt; 16, "Premium Plus")</f>
        <v>Premium Plus</v>
      </c>
      <c r="V67" s="18">
        <v>267</v>
      </c>
      <c r="W67" t="s">
        <v>100</v>
      </c>
      <c r="X67" s="18">
        <v>5</v>
      </c>
      <c r="Y67" s="18">
        <v>5</v>
      </c>
      <c r="Z67" t="b">
        <v>1</v>
      </c>
      <c r="AA67" s="18">
        <v>890</v>
      </c>
      <c r="AB67" s="18">
        <v>187</v>
      </c>
      <c r="AC67" s="18">
        <f t="shared" si="22"/>
        <v>1077</v>
      </c>
      <c r="AD67" t="s">
        <v>49</v>
      </c>
      <c r="AE67" t="s">
        <v>28</v>
      </c>
      <c r="AF67" t="s">
        <v>78</v>
      </c>
      <c r="AG67" s="18">
        <v>98</v>
      </c>
      <c r="AH67" s="13">
        <v>3</v>
      </c>
      <c r="AI67" t="b">
        <v>1</v>
      </c>
      <c r="AJ67" t="s">
        <v>30</v>
      </c>
      <c r="AK67" s="18">
        <v>3510</v>
      </c>
      <c r="AL67" s="18" t="str" cm="1">
        <f t="array" ref="AL67">_xlfn.IFS(AK67&lt;1000, "Bronze", AK67&lt;2000, "Silver", AK67&lt;3000, "Gold", AK67&lt;4000, "Platinum",AK67&gt;4000, "Diamond")</f>
        <v>Platinum</v>
      </c>
      <c r="AM67" t="s">
        <v>38</v>
      </c>
      <c r="AN67" t="s">
        <v>79</v>
      </c>
      <c r="AO67" t="s">
        <v>40</v>
      </c>
    </row>
    <row r="68" spans="1:41" x14ac:dyDescent="0.35">
      <c r="A68">
        <v>6293</v>
      </c>
      <c r="B68" t="s">
        <v>224</v>
      </c>
      <c r="C68" t="s">
        <v>454</v>
      </c>
      <c r="D68" s="1">
        <f>DATE(I68,H68,G68)</f>
        <v>45551</v>
      </c>
      <c r="E68">
        <f>FIND("/",C68)</f>
        <v>2</v>
      </c>
      <c r="F68">
        <f>FIND("/",C68,(E68+1))</f>
        <v>5</v>
      </c>
      <c r="G68" t="str">
        <f>MID(C68, E68+1,2)</f>
        <v>16</v>
      </c>
      <c r="H68" t="str">
        <f>LEFT(C68,E68-1)</f>
        <v>9</v>
      </c>
      <c r="I68" t="str">
        <f>RIGHT(C68,4)</f>
        <v>2024</v>
      </c>
      <c r="J68" t="s">
        <v>134</v>
      </c>
      <c r="K68" s="1">
        <f>DATE(P68,O68,N68)</f>
        <v>45617</v>
      </c>
      <c r="L68">
        <f>FIND("/",J68)</f>
        <v>3</v>
      </c>
      <c r="M68">
        <f>FIND("/",J68,(L68+1))</f>
        <v>6</v>
      </c>
      <c r="N68" t="str">
        <f>MID(J68, L68+1,2)</f>
        <v>21</v>
      </c>
      <c r="O68" t="str">
        <f>LEFT(J68,L68-1)</f>
        <v>11</v>
      </c>
      <c r="P68" t="str">
        <f>RIGHT(J68,4)</f>
        <v>2024</v>
      </c>
      <c r="Q68" s="13">
        <f t="shared" si="20"/>
        <v>9.4285714285714288</v>
      </c>
      <c r="R68">
        <f t="shared" si="21"/>
        <v>236.5</v>
      </c>
      <c r="S68" s="27">
        <f t="shared" si="23"/>
        <v>25.083333333333332</v>
      </c>
      <c r="T68" s="11">
        <v>15.99</v>
      </c>
      <c r="U68" t="str" cm="1">
        <f t="array" ref="U68">_xlfn.IFS(T68 &lt; 8, "Standard", T68 &lt; 12, "Premium", T68 &lt; 16, "Premium Plus")</f>
        <v>Premium Plus</v>
      </c>
      <c r="V68" s="18">
        <v>473</v>
      </c>
      <c r="W68" t="s">
        <v>48</v>
      </c>
      <c r="X68" s="18">
        <v>4</v>
      </c>
      <c r="Y68" s="18">
        <v>4</v>
      </c>
      <c r="Z68" t="b">
        <v>0</v>
      </c>
      <c r="AA68" s="18">
        <v>605</v>
      </c>
      <c r="AB68" s="18">
        <v>93</v>
      </c>
      <c r="AC68" s="18">
        <f t="shared" si="22"/>
        <v>698</v>
      </c>
      <c r="AD68" t="s">
        <v>74</v>
      </c>
      <c r="AE68" t="s">
        <v>44</v>
      </c>
      <c r="AF68" t="s">
        <v>45</v>
      </c>
      <c r="AG68" s="18">
        <v>13</v>
      </c>
      <c r="AH68" s="13">
        <v>4.8</v>
      </c>
      <c r="AI68" t="b">
        <v>0</v>
      </c>
      <c r="AJ68" t="s">
        <v>30</v>
      </c>
      <c r="AK68" s="18">
        <v>2141</v>
      </c>
      <c r="AL68" s="18" t="str" cm="1">
        <f t="array" ref="AL68">_xlfn.IFS(AK68&lt;1000, "Bronze", AK68&lt;2000, "Silver", AK68&lt;3000, "Gold", AK68&lt;4000, "Platinum",AK68&gt;4000, "Diamond")</f>
        <v>Gold</v>
      </c>
      <c r="AM68" t="s">
        <v>76</v>
      </c>
      <c r="AN68" t="s">
        <v>32</v>
      </c>
      <c r="AO68" t="s">
        <v>40</v>
      </c>
    </row>
    <row r="69" spans="1:41" x14ac:dyDescent="0.35">
      <c r="A69">
        <v>6983</v>
      </c>
      <c r="B69" t="s">
        <v>88</v>
      </c>
      <c r="C69" t="s">
        <v>476</v>
      </c>
      <c r="D69" s="1">
        <v>45485</v>
      </c>
      <c r="E69">
        <f>FIND("/",C69)</f>
        <v>2</v>
      </c>
      <c r="F69">
        <f>FIND("/",C69,(E69+1))</f>
        <v>5</v>
      </c>
      <c r="G69" t="str">
        <f>MID(C69, E69+1,2)</f>
        <v>28</v>
      </c>
      <c r="H69" t="str">
        <f>LEFT(C69,E69-1)</f>
        <v>8</v>
      </c>
      <c r="I69" t="str">
        <f>RIGHT(C69,4)</f>
        <v>2024</v>
      </c>
      <c r="J69" s="1">
        <v>45485</v>
      </c>
      <c r="K69" s="1">
        <v>45532</v>
      </c>
      <c r="L69" s="1"/>
      <c r="M69" s="1"/>
      <c r="N69" s="1"/>
      <c r="O69" s="1"/>
      <c r="P69" s="1"/>
      <c r="Q69" s="13">
        <f t="shared" si="20"/>
        <v>6.7142857142857144</v>
      </c>
      <c r="R69">
        <f t="shared" si="21"/>
        <v>167.5</v>
      </c>
      <c r="S69" s="27">
        <f t="shared" si="23"/>
        <v>24.946808510638299</v>
      </c>
      <c r="T69" s="11">
        <v>11.99</v>
      </c>
      <c r="U69" t="str" cm="1">
        <f t="array" ref="U69">_xlfn.IFS(T69 &lt; 8, "Standard", T69 &lt; 12, "Premium", T69 &lt; 16, "Premium Plus")</f>
        <v>Premium</v>
      </c>
      <c r="V69" s="18">
        <v>335</v>
      </c>
      <c r="W69" t="s">
        <v>48</v>
      </c>
      <c r="X69" s="18">
        <v>1</v>
      </c>
      <c r="Y69" s="18">
        <v>2</v>
      </c>
      <c r="Z69" t="b">
        <v>1</v>
      </c>
      <c r="AA69" s="18">
        <v>484</v>
      </c>
      <c r="AB69" s="18">
        <v>54</v>
      </c>
      <c r="AC69" s="18">
        <f t="shared" si="22"/>
        <v>538</v>
      </c>
      <c r="AD69" t="s">
        <v>49</v>
      </c>
      <c r="AE69" t="s">
        <v>28</v>
      </c>
      <c r="AF69" t="s">
        <v>78</v>
      </c>
      <c r="AG69" s="18">
        <v>51</v>
      </c>
      <c r="AH69" s="13">
        <v>4</v>
      </c>
      <c r="AI69" t="b">
        <v>1</v>
      </c>
      <c r="AJ69" t="s">
        <v>30</v>
      </c>
      <c r="AK69" s="18">
        <v>3424</v>
      </c>
      <c r="AL69" s="18" t="str" cm="1">
        <f t="array" ref="AL69">_xlfn.IFS(AK69&lt;1000, "Bronze", AK69&lt;2000, "Silver", AK69&lt;3000, "Gold", AK69&lt;4000, "Platinum",AK69&gt;4000, "Diamond")</f>
        <v>Platinum</v>
      </c>
      <c r="AM69" t="s">
        <v>58</v>
      </c>
      <c r="AN69" t="s">
        <v>79</v>
      </c>
      <c r="AO69" t="s">
        <v>40</v>
      </c>
    </row>
    <row r="70" spans="1:41" x14ac:dyDescent="0.35">
      <c r="A70">
        <v>9020</v>
      </c>
      <c r="B70" t="s">
        <v>170</v>
      </c>
      <c r="C70" s="1">
        <v>44987</v>
      </c>
      <c r="D70" s="1">
        <v>45363</v>
      </c>
      <c r="E70" s="1"/>
      <c r="F70" s="1"/>
      <c r="G70" s="1"/>
      <c r="H70" s="1"/>
      <c r="I70" s="1"/>
      <c r="J70" s="1">
        <v>45363</v>
      </c>
      <c r="K70" s="1">
        <v>45427</v>
      </c>
      <c r="L70" s="1"/>
      <c r="M70" s="1"/>
      <c r="N70" s="1"/>
      <c r="O70" s="1"/>
      <c r="P70" s="1"/>
      <c r="Q70" s="13">
        <f t="shared" si="20"/>
        <v>9.1428571428571423</v>
      </c>
      <c r="R70">
        <f t="shared" si="21"/>
        <v>227.5</v>
      </c>
      <c r="S70" s="27">
        <f t="shared" si="23"/>
        <v>24.8828125</v>
      </c>
      <c r="T70" s="11">
        <v>11.99</v>
      </c>
      <c r="U70" t="str" cm="1">
        <f t="array" ref="U70">_xlfn.IFS(T70 &lt; 8, "Standard", T70 &lt; 12, "Premium", T70 &lt; 16, "Premium Plus")</f>
        <v>Premium</v>
      </c>
      <c r="V70" s="18">
        <v>455</v>
      </c>
      <c r="W70" t="s">
        <v>63</v>
      </c>
      <c r="X70" s="18">
        <v>5</v>
      </c>
      <c r="Y70" s="18">
        <v>3</v>
      </c>
      <c r="Z70" t="b">
        <v>1</v>
      </c>
      <c r="AA70" s="18">
        <v>112</v>
      </c>
      <c r="AB70" s="18">
        <v>158</v>
      </c>
      <c r="AC70" s="18">
        <f t="shared" si="22"/>
        <v>270</v>
      </c>
      <c r="AD70" t="s">
        <v>55</v>
      </c>
      <c r="AE70" t="s">
        <v>56</v>
      </c>
      <c r="AF70" t="s">
        <v>37</v>
      </c>
      <c r="AG70" s="18">
        <v>15</v>
      </c>
      <c r="AH70" s="13">
        <v>3.9</v>
      </c>
      <c r="AI70" t="b">
        <v>1</v>
      </c>
      <c r="AJ70" t="s">
        <v>30</v>
      </c>
      <c r="AK70" s="18">
        <v>965</v>
      </c>
      <c r="AL70" s="18" t="str" cm="1">
        <f t="array" ref="AL70">_xlfn.IFS(AK70&lt;1000, "Bronze", AK70&lt;2000, "Silver", AK70&lt;3000, "Gold", AK70&lt;4000, "Platinum",AK70&gt;4000, "Diamond")</f>
        <v>Bronze</v>
      </c>
      <c r="AM70" t="s">
        <v>31</v>
      </c>
      <c r="AN70" t="s">
        <v>39</v>
      </c>
      <c r="AO70" t="s">
        <v>33</v>
      </c>
    </row>
    <row r="71" spans="1:41" x14ac:dyDescent="0.35">
      <c r="A71">
        <v>2382</v>
      </c>
      <c r="B71" t="s">
        <v>584</v>
      </c>
      <c r="C71" s="1">
        <v>45571</v>
      </c>
      <c r="D71" s="1">
        <v>45547</v>
      </c>
      <c r="E71" s="1"/>
      <c r="F71" s="1"/>
      <c r="G71" s="1"/>
      <c r="H71" s="1"/>
      <c r="I71" s="1"/>
      <c r="J71" s="1">
        <v>45547</v>
      </c>
      <c r="K71" s="1">
        <v>45571</v>
      </c>
      <c r="L71" s="1"/>
      <c r="M71" s="1"/>
      <c r="N71" s="1"/>
      <c r="O71" s="1"/>
      <c r="P71" s="1"/>
      <c r="Q71" s="13">
        <f t="shared" si="20"/>
        <v>3.4285714285714284</v>
      </c>
      <c r="R71">
        <f t="shared" si="21"/>
        <v>85</v>
      </c>
      <c r="S71" s="27">
        <f t="shared" si="23"/>
        <v>24.791666666666668</v>
      </c>
      <c r="T71" s="11">
        <v>15.99</v>
      </c>
      <c r="U71" t="str" cm="1">
        <f t="array" ref="U71">_xlfn.IFS(T71 &lt; 8, "Standard", T71 &lt; 12, "Premium", T71 &lt; 16, "Premium Plus")</f>
        <v>Premium Plus</v>
      </c>
      <c r="V71" s="18">
        <v>170</v>
      </c>
      <c r="W71" t="s">
        <v>48</v>
      </c>
      <c r="X71" s="18">
        <v>1</v>
      </c>
      <c r="Y71" s="18">
        <v>3</v>
      </c>
      <c r="Z71" t="b">
        <v>0</v>
      </c>
      <c r="AA71" s="18">
        <v>144</v>
      </c>
      <c r="AB71" s="18">
        <v>142</v>
      </c>
      <c r="AC71" s="18">
        <f t="shared" si="22"/>
        <v>286</v>
      </c>
      <c r="AD71" t="s">
        <v>55</v>
      </c>
      <c r="AE71" t="s">
        <v>75</v>
      </c>
      <c r="AF71" t="s">
        <v>29</v>
      </c>
      <c r="AG71" s="18">
        <v>81</v>
      </c>
      <c r="AH71" s="13">
        <v>4.7</v>
      </c>
      <c r="AI71" t="b">
        <v>1</v>
      </c>
      <c r="AJ71" t="s">
        <v>30</v>
      </c>
      <c r="AK71" s="18">
        <v>421</v>
      </c>
      <c r="AL71" s="18" t="str" cm="1">
        <f t="array" ref="AL71">_xlfn.IFS(AK71&lt;1000, "Bronze", AK71&lt;2000, "Silver", AK71&lt;3000, "Gold", AK71&lt;4000, "Platinum",AK71&gt;4000, "Diamond")</f>
        <v>Bronze</v>
      </c>
      <c r="AM71" t="s">
        <v>31</v>
      </c>
      <c r="AN71" t="s">
        <v>32</v>
      </c>
      <c r="AO71" t="s">
        <v>60</v>
      </c>
    </row>
    <row r="72" spans="1:41" x14ac:dyDescent="0.35">
      <c r="A72">
        <v>2306</v>
      </c>
      <c r="B72" t="s">
        <v>257</v>
      </c>
      <c r="C72" s="1">
        <v>45235</v>
      </c>
      <c r="D72" s="1">
        <f>C72</f>
        <v>45235</v>
      </c>
      <c r="E72" s="1"/>
      <c r="F72" s="1"/>
      <c r="G72" s="1"/>
      <c r="H72" s="1"/>
      <c r="I72" s="1"/>
      <c r="J72" s="1">
        <v>45303</v>
      </c>
      <c r="K72" s="1">
        <f>J72</f>
        <v>45303</v>
      </c>
      <c r="L72" s="1"/>
      <c r="M72" s="1"/>
      <c r="N72" s="1"/>
      <c r="O72" s="1"/>
      <c r="P72" s="1"/>
      <c r="Q72" s="13">
        <f t="shared" si="20"/>
        <v>9.7142857142857135</v>
      </c>
      <c r="R72">
        <f t="shared" si="21"/>
        <v>240</v>
      </c>
      <c r="S72" s="27">
        <f t="shared" si="23"/>
        <v>24.705882352941178</v>
      </c>
      <c r="T72" s="11">
        <v>11.99</v>
      </c>
      <c r="U72" t="str" cm="1">
        <f t="array" ref="U72">_xlfn.IFS(T72 &lt; 8, "Standard", T72 &lt; 12, "Premium", T72 &lt; 16, "Premium Plus")</f>
        <v>Premium</v>
      </c>
      <c r="V72" s="18">
        <v>480</v>
      </c>
      <c r="W72" t="s">
        <v>63</v>
      </c>
      <c r="X72" s="18">
        <v>4</v>
      </c>
      <c r="Y72" s="18">
        <v>6</v>
      </c>
      <c r="Z72" t="b">
        <v>1</v>
      </c>
      <c r="AA72" s="18">
        <v>509</v>
      </c>
      <c r="AB72" s="18">
        <v>12</v>
      </c>
      <c r="AC72" s="18">
        <f t="shared" si="22"/>
        <v>521</v>
      </c>
      <c r="AD72" t="s">
        <v>43</v>
      </c>
      <c r="AE72" t="s">
        <v>56</v>
      </c>
      <c r="AF72" t="s">
        <v>64</v>
      </c>
      <c r="AG72" s="18">
        <v>43</v>
      </c>
      <c r="AH72" s="13">
        <v>3.1</v>
      </c>
      <c r="AI72" t="b">
        <v>0</v>
      </c>
      <c r="AJ72" t="s">
        <v>30</v>
      </c>
      <c r="AK72" s="18">
        <v>3308</v>
      </c>
      <c r="AL72" s="18" t="str" cm="1">
        <f t="array" ref="AL72">_xlfn.IFS(AK72&lt;1000, "Bronze", AK72&lt;2000, "Silver", AK72&lt;3000, "Gold", AK72&lt;4000, "Platinum",AK72&gt;4000, "Diamond")</f>
        <v>Platinum</v>
      </c>
      <c r="AM72" t="s">
        <v>31</v>
      </c>
      <c r="AN72" t="s">
        <v>69</v>
      </c>
      <c r="AO72" t="s">
        <v>93</v>
      </c>
    </row>
    <row r="73" spans="1:41" x14ac:dyDescent="0.35">
      <c r="A73">
        <v>6650</v>
      </c>
      <c r="B73" t="s">
        <v>247</v>
      </c>
      <c r="C73" s="1">
        <v>45354</v>
      </c>
      <c r="D73" s="1">
        <v>45556</v>
      </c>
      <c r="E73" s="1"/>
      <c r="F73" s="1"/>
      <c r="G73" s="1"/>
      <c r="H73" s="1"/>
      <c r="I73" s="1"/>
      <c r="J73" t="s">
        <v>214</v>
      </c>
      <c r="K73" s="1">
        <f>DATE(P73,O73,N73)</f>
        <v>45622</v>
      </c>
      <c r="L73">
        <f>FIND("/",J73)</f>
        <v>3</v>
      </c>
      <c r="M73">
        <f>FIND("/",J73,(L73+1))</f>
        <v>6</v>
      </c>
      <c r="N73" t="str">
        <f>MID(J73, L73+1,2)</f>
        <v>26</v>
      </c>
      <c r="O73" t="str">
        <f>LEFT(J73,L73-1)</f>
        <v>11</v>
      </c>
      <c r="P73" t="str">
        <f>RIGHT(J73,4)</f>
        <v>2024</v>
      </c>
      <c r="Q73" s="13">
        <f t="shared" si="20"/>
        <v>9.4285714285714288</v>
      </c>
      <c r="R73">
        <f t="shared" si="21"/>
        <v>232</v>
      </c>
      <c r="S73" s="27">
        <f t="shared" si="23"/>
        <v>24.606060606060606</v>
      </c>
      <c r="T73" s="11">
        <v>11.99</v>
      </c>
      <c r="U73" t="str" cm="1">
        <f t="array" ref="U73">_xlfn.IFS(T73 &lt; 8, "Standard", T73 &lt; 12, "Premium", T73 &lt; 16, "Premium Plus")</f>
        <v>Premium</v>
      </c>
      <c r="V73" s="18">
        <v>464</v>
      </c>
      <c r="W73" t="s">
        <v>36</v>
      </c>
      <c r="X73" s="18">
        <v>2</v>
      </c>
      <c r="Y73" s="18">
        <v>3</v>
      </c>
      <c r="Z73" t="b">
        <v>1</v>
      </c>
      <c r="AA73" s="18">
        <v>909</v>
      </c>
      <c r="AB73" s="18">
        <v>165</v>
      </c>
      <c r="AC73" s="18">
        <f t="shared" si="22"/>
        <v>1074</v>
      </c>
      <c r="AD73" t="s">
        <v>74</v>
      </c>
      <c r="AE73" t="s">
        <v>75</v>
      </c>
      <c r="AF73" t="s">
        <v>57</v>
      </c>
      <c r="AG73" s="18">
        <v>28</v>
      </c>
      <c r="AH73" s="13">
        <v>3.6</v>
      </c>
      <c r="AI73" t="b">
        <v>1</v>
      </c>
      <c r="AJ73" t="s">
        <v>30</v>
      </c>
      <c r="AK73" s="18">
        <v>3607</v>
      </c>
      <c r="AL73" s="18" t="str" cm="1">
        <f t="array" ref="AL73">_xlfn.IFS(AK73&lt;1000, "Bronze", AK73&lt;2000, "Silver", AK73&lt;3000, "Gold", AK73&lt;4000, "Platinum",AK73&gt;4000, "Diamond")</f>
        <v>Platinum</v>
      </c>
      <c r="AM73" t="s">
        <v>31</v>
      </c>
      <c r="AN73" t="s">
        <v>32</v>
      </c>
      <c r="AO73" t="s">
        <v>40</v>
      </c>
    </row>
    <row r="74" spans="1:41" x14ac:dyDescent="0.35">
      <c r="A74">
        <v>6647</v>
      </c>
      <c r="B74" t="s">
        <v>88</v>
      </c>
      <c r="C74" t="s">
        <v>638</v>
      </c>
      <c r="D74" s="1">
        <f>DATE(I74,H74,G74)</f>
        <v>45584</v>
      </c>
      <c r="E74">
        <f t="shared" ref="E74:E84" si="24">FIND("/",C74)</f>
        <v>3</v>
      </c>
      <c r="F74">
        <f t="shared" ref="F74:F84" si="25">FIND("/",C74,(E74+1))</f>
        <v>6</v>
      </c>
      <c r="G74" t="str">
        <f t="shared" ref="G74:G84" si="26">MID(C74, E74+1,2)</f>
        <v>19</v>
      </c>
      <c r="H74" t="str">
        <f t="shared" ref="H74:H84" si="27">LEFT(C74,E74-1)</f>
        <v>10</v>
      </c>
      <c r="I74" t="str">
        <f t="shared" ref="I74:I84" si="28">RIGHT(C74,4)</f>
        <v>2024</v>
      </c>
      <c r="J74" t="s">
        <v>168</v>
      </c>
      <c r="K74" s="1">
        <f>DATE(P74,O74,N74)</f>
        <v>45625</v>
      </c>
      <c r="L74">
        <f>FIND("/",J74)</f>
        <v>3</v>
      </c>
      <c r="M74">
        <f>FIND("/",J74,(L74+1))</f>
        <v>6</v>
      </c>
      <c r="N74" t="str">
        <f>MID(J74, L74+1,2)</f>
        <v>29</v>
      </c>
      <c r="O74" t="str">
        <f>LEFT(J74,L74-1)</f>
        <v>11</v>
      </c>
      <c r="P74" t="str">
        <f>RIGHT(J74,4)</f>
        <v>2024</v>
      </c>
      <c r="Q74" s="13">
        <f t="shared" si="20"/>
        <v>5.8571428571428568</v>
      </c>
      <c r="R74">
        <f t="shared" si="21"/>
        <v>143</v>
      </c>
      <c r="S74" s="27">
        <f t="shared" si="23"/>
        <v>24.414634146341466</v>
      </c>
      <c r="T74" s="11">
        <v>15.99</v>
      </c>
      <c r="U74" t="str" cm="1">
        <f t="array" ref="U74">_xlfn.IFS(T74 &lt; 8, "Standard", T74 &lt; 12, "Premium", T74 &lt; 16, "Premium Plus")</f>
        <v>Premium Plus</v>
      </c>
      <c r="V74" s="18">
        <v>286</v>
      </c>
      <c r="W74" t="s">
        <v>36</v>
      </c>
      <c r="X74" s="18">
        <v>5</v>
      </c>
      <c r="Y74" s="18">
        <v>2</v>
      </c>
      <c r="Z74" t="b">
        <v>0</v>
      </c>
      <c r="AA74" s="18">
        <v>617</v>
      </c>
      <c r="AB74" s="18">
        <v>89</v>
      </c>
      <c r="AC74" s="18">
        <f t="shared" si="22"/>
        <v>706</v>
      </c>
      <c r="AD74" t="s">
        <v>43</v>
      </c>
      <c r="AE74" t="s">
        <v>28</v>
      </c>
      <c r="AF74" t="s">
        <v>37</v>
      </c>
      <c r="AG74" s="18">
        <v>64</v>
      </c>
      <c r="AH74" s="13">
        <v>3.2</v>
      </c>
      <c r="AI74" t="b">
        <v>1</v>
      </c>
      <c r="AJ74" t="s">
        <v>30</v>
      </c>
      <c r="AK74" s="18">
        <v>1275</v>
      </c>
      <c r="AL74" s="18" t="str" cm="1">
        <f t="array" ref="AL74">_xlfn.IFS(AK74&lt;1000, "Bronze", AK74&lt;2000, "Silver", AK74&lt;3000, "Gold", AK74&lt;4000, "Platinum",AK74&gt;4000, "Diamond")</f>
        <v>Silver</v>
      </c>
      <c r="AM74" t="s">
        <v>38</v>
      </c>
      <c r="AN74" t="s">
        <v>32</v>
      </c>
      <c r="AO74" t="s">
        <v>33</v>
      </c>
    </row>
    <row r="75" spans="1:41" x14ac:dyDescent="0.35">
      <c r="A75">
        <v>8617</v>
      </c>
      <c r="B75" t="s">
        <v>140</v>
      </c>
      <c r="C75" t="s">
        <v>438</v>
      </c>
      <c r="D75" s="1">
        <f>DATE(I75,H75,G75)</f>
        <v>45579</v>
      </c>
      <c r="E75">
        <f t="shared" si="24"/>
        <v>3</v>
      </c>
      <c r="F75">
        <f t="shared" si="25"/>
        <v>6</v>
      </c>
      <c r="G75" t="str">
        <f t="shared" si="26"/>
        <v>14</v>
      </c>
      <c r="H75" t="str">
        <f t="shared" si="27"/>
        <v>10</v>
      </c>
      <c r="I75" t="str">
        <f t="shared" si="28"/>
        <v>2024</v>
      </c>
      <c r="J75" s="1">
        <v>45608</v>
      </c>
      <c r="K75" s="1">
        <f>J75</f>
        <v>45608</v>
      </c>
      <c r="L75" s="1"/>
      <c r="M75" s="1"/>
      <c r="N75" s="1"/>
      <c r="O75" s="1"/>
      <c r="P75" s="1"/>
      <c r="Q75" s="13">
        <f t="shared" si="20"/>
        <v>4.1428571428571432</v>
      </c>
      <c r="R75">
        <f t="shared" si="21"/>
        <v>101</v>
      </c>
      <c r="S75" s="27">
        <f t="shared" si="23"/>
        <v>24.379310344827584</v>
      </c>
      <c r="T75" s="11">
        <v>15.99</v>
      </c>
      <c r="U75" t="str" cm="1">
        <f t="array" ref="U75">_xlfn.IFS(T75 &lt; 8, "Standard", T75 &lt; 12, "Premium", T75 &lt; 16, "Premium Plus")</f>
        <v>Premium Plus</v>
      </c>
      <c r="V75" s="18">
        <v>202</v>
      </c>
      <c r="W75" t="s">
        <v>73</v>
      </c>
      <c r="X75" s="18">
        <v>1</v>
      </c>
      <c r="Y75" s="18">
        <v>2</v>
      </c>
      <c r="Z75" t="b">
        <v>1</v>
      </c>
      <c r="AA75" s="18">
        <v>260</v>
      </c>
      <c r="AB75" s="18">
        <v>53</v>
      </c>
      <c r="AC75" s="18">
        <f t="shared" si="22"/>
        <v>313</v>
      </c>
      <c r="AD75" t="s">
        <v>68</v>
      </c>
      <c r="AE75" t="s">
        <v>75</v>
      </c>
      <c r="AF75" t="s">
        <v>64</v>
      </c>
      <c r="AG75" s="18">
        <v>13</v>
      </c>
      <c r="AH75" s="13">
        <v>3.9</v>
      </c>
      <c r="AI75" t="b">
        <v>1</v>
      </c>
      <c r="AJ75" t="s">
        <v>30</v>
      </c>
      <c r="AK75" s="18">
        <v>1423</v>
      </c>
      <c r="AL75" s="18" t="str" cm="1">
        <f t="array" ref="AL75">_xlfn.IFS(AK75&lt;1000, "Bronze", AK75&lt;2000, "Silver", AK75&lt;3000, "Gold", AK75&lt;4000, "Platinum",AK75&gt;4000, "Diamond")</f>
        <v>Silver</v>
      </c>
      <c r="AM75" t="s">
        <v>58</v>
      </c>
      <c r="AN75" t="s">
        <v>59</v>
      </c>
      <c r="AO75" t="s">
        <v>93</v>
      </c>
    </row>
    <row r="76" spans="1:41" x14ac:dyDescent="0.35">
      <c r="A76">
        <v>5974</v>
      </c>
      <c r="B76" t="s">
        <v>731</v>
      </c>
      <c r="C76" t="s">
        <v>203</v>
      </c>
      <c r="D76" s="1">
        <f>DATE(I76,H76,G76)</f>
        <v>45585</v>
      </c>
      <c r="E76">
        <f t="shared" si="24"/>
        <v>3</v>
      </c>
      <c r="F76">
        <f t="shared" si="25"/>
        <v>6</v>
      </c>
      <c r="G76" t="str">
        <f t="shared" si="26"/>
        <v>20</v>
      </c>
      <c r="H76" t="str">
        <f t="shared" si="27"/>
        <v>10</v>
      </c>
      <c r="I76" t="str">
        <f t="shared" si="28"/>
        <v>2024</v>
      </c>
      <c r="J76" t="s">
        <v>109</v>
      </c>
      <c r="K76" s="1">
        <f>DATE(P76,O76,N76)</f>
        <v>45619</v>
      </c>
      <c r="L76">
        <f>FIND("/",J76)</f>
        <v>3</v>
      </c>
      <c r="M76">
        <f>FIND("/",J76,(L76+1))</f>
        <v>6</v>
      </c>
      <c r="N76" t="str">
        <f>MID(J76, L76+1,2)</f>
        <v>23</v>
      </c>
      <c r="O76" t="str">
        <f>LEFT(J76,L76-1)</f>
        <v>11</v>
      </c>
      <c r="P76" t="str">
        <f>RIGHT(J76,4)</f>
        <v>2024</v>
      </c>
      <c r="Q76" s="13">
        <f t="shared" si="20"/>
        <v>4.8571428571428568</v>
      </c>
      <c r="R76">
        <f t="shared" si="21"/>
        <v>118</v>
      </c>
      <c r="S76" s="27">
        <f t="shared" si="23"/>
        <v>24.294117647058826</v>
      </c>
      <c r="T76" s="11">
        <v>15.99</v>
      </c>
      <c r="U76" t="str" cm="1">
        <f t="array" ref="U76">_xlfn.IFS(T76 &lt; 8, "Standard", T76 &lt; 12, "Premium", T76 &lt; 16, "Premium Plus")</f>
        <v>Premium Plus</v>
      </c>
      <c r="V76" s="18">
        <v>236</v>
      </c>
      <c r="W76" t="s">
        <v>51</v>
      </c>
      <c r="X76" s="18">
        <v>3</v>
      </c>
      <c r="Y76" s="18">
        <v>5</v>
      </c>
      <c r="Z76" t="b">
        <v>1</v>
      </c>
      <c r="AA76" s="18">
        <v>600</v>
      </c>
      <c r="AB76" s="18">
        <v>199</v>
      </c>
      <c r="AC76" s="18">
        <f t="shared" si="22"/>
        <v>799</v>
      </c>
      <c r="AD76" t="s">
        <v>49</v>
      </c>
      <c r="AE76" t="s">
        <v>75</v>
      </c>
      <c r="AF76" t="s">
        <v>37</v>
      </c>
      <c r="AG76" s="18">
        <v>56</v>
      </c>
      <c r="AH76" s="13">
        <v>3.7</v>
      </c>
      <c r="AI76" t="b">
        <v>0</v>
      </c>
      <c r="AJ76" t="s">
        <v>30</v>
      </c>
      <c r="AK76" s="18">
        <v>3648</v>
      </c>
      <c r="AL76" s="18" t="str" cm="1">
        <f t="array" ref="AL76">_xlfn.IFS(AK76&lt;1000, "Bronze", AK76&lt;2000, "Silver", AK76&lt;3000, "Gold", AK76&lt;4000, "Platinum",AK76&gt;4000, "Diamond")</f>
        <v>Platinum</v>
      </c>
      <c r="AM76" t="s">
        <v>31</v>
      </c>
      <c r="AN76" t="s">
        <v>39</v>
      </c>
      <c r="AO76" t="s">
        <v>40</v>
      </c>
    </row>
    <row r="77" spans="1:41" x14ac:dyDescent="0.35">
      <c r="A77">
        <v>2639</v>
      </c>
      <c r="B77" t="s">
        <v>294</v>
      </c>
      <c r="C77" t="s">
        <v>155</v>
      </c>
      <c r="D77" s="1">
        <f>DATE(I77,H77,G77)</f>
        <v>45461</v>
      </c>
      <c r="E77">
        <f t="shared" si="24"/>
        <v>2</v>
      </c>
      <c r="F77">
        <f t="shared" si="25"/>
        <v>5</v>
      </c>
      <c r="G77" t="str">
        <f t="shared" si="26"/>
        <v>18</v>
      </c>
      <c r="H77" t="str">
        <f t="shared" si="27"/>
        <v>6</v>
      </c>
      <c r="I77" t="str">
        <f t="shared" si="28"/>
        <v>2024</v>
      </c>
      <c r="J77" s="1">
        <v>45485</v>
      </c>
      <c r="K77" s="1">
        <f>J77</f>
        <v>45485</v>
      </c>
      <c r="L77" s="1"/>
      <c r="M77" s="1"/>
      <c r="N77" s="1"/>
      <c r="O77" s="1"/>
      <c r="P77" s="1"/>
      <c r="Q77" s="13">
        <f t="shared" si="20"/>
        <v>3.4285714285714284</v>
      </c>
      <c r="R77">
        <f t="shared" si="21"/>
        <v>81.5</v>
      </c>
      <c r="S77" s="27">
        <f t="shared" si="23"/>
        <v>23.770833333333336</v>
      </c>
      <c r="T77" s="11">
        <v>11.99</v>
      </c>
      <c r="U77" t="str" cm="1">
        <f t="array" ref="U77">_xlfn.IFS(T77 &lt; 8, "Standard", T77 &lt; 12, "Premium", T77 &lt; 16, "Premium Plus")</f>
        <v>Premium</v>
      </c>
      <c r="V77" s="18">
        <v>163</v>
      </c>
      <c r="W77" t="s">
        <v>36</v>
      </c>
      <c r="X77" s="18">
        <v>5</v>
      </c>
      <c r="Y77" s="18">
        <v>1</v>
      </c>
      <c r="Z77" t="b">
        <v>1</v>
      </c>
      <c r="AA77" s="18">
        <v>38</v>
      </c>
      <c r="AB77" s="18">
        <v>53</v>
      </c>
      <c r="AC77" s="18">
        <f t="shared" si="22"/>
        <v>91</v>
      </c>
      <c r="AD77" t="s">
        <v>68</v>
      </c>
      <c r="AE77" t="s">
        <v>44</v>
      </c>
      <c r="AF77" t="s">
        <v>64</v>
      </c>
      <c r="AG77" s="18">
        <v>37</v>
      </c>
      <c r="AH77" s="13">
        <v>4.5999999999999996</v>
      </c>
      <c r="AI77" t="b">
        <v>0</v>
      </c>
      <c r="AJ77" t="s">
        <v>30</v>
      </c>
      <c r="AK77" s="18">
        <v>1934</v>
      </c>
      <c r="AL77" s="18" t="str" cm="1">
        <f t="array" ref="AL77">_xlfn.IFS(AK77&lt;1000, "Bronze", AK77&lt;2000, "Silver", AK77&lt;3000, "Gold", AK77&lt;4000, "Platinum",AK77&gt;4000, "Diamond")</f>
        <v>Silver</v>
      </c>
      <c r="AM77" t="s">
        <v>31</v>
      </c>
      <c r="AN77" t="s">
        <v>79</v>
      </c>
      <c r="AO77" t="s">
        <v>60</v>
      </c>
    </row>
    <row r="78" spans="1:41" x14ac:dyDescent="0.35">
      <c r="A78">
        <v>9996</v>
      </c>
      <c r="B78" t="s">
        <v>521</v>
      </c>
      <c r="C78" t="s">
        <v>451</v>
      </c>
      <c r="D78" s="1">
        <f>DATE(I78,H78,G78)</f>
        <v>45494</v>
      </c>
      <c r="E78">
        <f t="shared" si="24"/>
        <v>2</v>
      </c>
      <c r="F78">
        <f t="shared" si="25"/>
        <v>5</v>
      </c>
      <c r="G78" t="str">
        <f t="shared" si="26"/>
        <v>21</v>
      </c>
      <c r="H78" t="str">
        <f t="shared" si="27"/>
        <v>7</v>
      </c>
      <c r="I78" t="str">
        <f t="shared" si="28"/>
        <v>2024</v>
      </c>
      <c r="J78" s="1">
        <v>45547</v>
      </c>
      <c r="K78" s="1">
        <f>J78</f>
        <v>45547</v>
      </c>
      <c r="L78" s="1"/>
      <c r="M78" s="1"/>
      <c r="N78" s="1"/>
      <c r="O78" s="1"/>
      <c r="P78" s="1"/>
      <c r="Q78" s="13">
        <f t="shared" si="20"/>
        <v>7.5714285714285712</v>
      </c>
      <c r="R78">
        <f t="shared" si="21"/>
        <v>179</v>
      </c>
      <c r="S78" s="27">
        <f t="shared" si="23"/>
        <v>23.641509433962266</v>
      </c>
      <c r="T78" s="11">
        <v>7.99</v>
      </c>
      <c r="U78" t="str" cm="1">
        <f t="array" ref="U78">_xlfn.IFS(T78 &lt; 8, "Standard", T78 &lt; 12, "Premium", T78 &lt; 16, "Premium Plus")</f>
        <v>Standard</v>
      </c>
      <c r="V78" s="18">
        <v>358</v>
      </c>
      <c r="W78" t="s">
        <v>73</v>
      </c>
      <c r="X78" s="18">
        <v>3</v>
      </c>
      <c r="Y78" s="18">
        <v>2</v>
      </c>
      <c r="Z78" t="b">
        <v>1</v>
      </c>
      <c r="AA78" s="18">
        <v>512</v>
      </c>
      <c r="AB78" s="18">
        <v>153</v>
      </c>
      <c r="AC78" s="18">
        <f t="shared" si="22"/>
        <v>665</v>
      </c>
      <c r="AD78" t="s">
        <v>49</v>
      </c>
      <c r="AE78" t="s">
        <v>56</v>
      </c>
      <c r="AF78" t="s">
        <v>29</v>
      </c>
      <c r="AG78" s="18">
        <v>70</v>
      </c>
      <c r="AH78" s="13">
        <v>3.3</v>
      </c>
      <c r="AI78" t="b">
        <v>1</v>
      </c>
      <c r="AJ78" t="s">
        <v>30</v>
      </c>
      <c r="AK78" s="18">
        <v>947</v>
      </c>
      <c r="AL78" s="18" t="str" cm="1">
        <f t="array" ref="AL78">_xlfn.IFS(AK78&lt;1000, "Bronze", AK78&lt;2000, "Silver", AK78&lt;3000, "Gold", AK78&lt;4000, "Platinum",AK78&gt;4000, "Diamond")</f>
        <v>Bronze</v>
      </c>
      <c r="AM78" t="s">
        <v>58</v>
      </c>
      <c r="AN78" t="s">
        <v>79</v>
      </c>
      <c r="AO78" t="s">
        <v>93</v>
      </c>
    </row>
    <row r="79" spans="1:41" x14ac:dyDescent="0.35">
      <c r="A79">
        <v>5762</v>
      </c>
      <c r="B79" t="s">
        <v>153</v>
      </c>
      <c r="C79" t="s">
        <v>123</v>
      </c>
      <c r="D79" s="1">
        <v>45334</v>
      </c>
      <c r="E79">
        <f t="shared" si="24"/>
        <v>2</v>
      </c>
      <c r="F79">
        <f t="shared" si="25"/>
        <v>5</v>
      </c>
      <c r="G79" t="str">
        <f t="shared" si="26"/>
        <v>28</v>
      </c>
      <c r="H79" t="str">
        <f t="shared" si="27"/>
        <v>3</v>
      </c>
      <c r="I79" t="str">
        <f t="shared" si="28"/>
        <v>2024</v>
      </c>
      <c r="J79" s="1">
        <v>45334</v>
      </c>
      <c r="K79" s="1">
        <v>45379</v>
      </c>
      <c r="L79" s="1"/>
      <c r="M79" s="1"/>
      <c r="N79" s="1"/>
      <c r="O79" s="1"/>
      <c r="P79" s="1"/>
      <c r="Q79" s="13">
        <f t="shared" si="20"/>
        <v>6.4285714285714288</v>
      </c>
      <c r="R79">
        <f t="shared" si="21"/>
        <v>151</v>
      </c>
      <c r="S79" s="27">
        <f t="shared" si="23"/>
        <v>23.488888888888887</v>
      </c>
      <c r="T79" s="11">
        <v>11.99</v>
      </c>
      <c r="U79" t="str" cm="1">
        <f t="array" ref="U79">_xlfn.IFS(T79 &lt; 8, "Standard", T79 &lt; 12, "Premium", T79 &lt; 16, "Premium Plus")</f>
        <v>Premium</v>
      </c>
      <c r="V79" s="18">
        <v>302</v>
      </c>
      <c r="W79" t="s">
        <v>73</v>
      </c>
      <c r="X79" s="18">
        <v>5</v>
      </c>
      <c r="Y79" s="18">
        <v>4</v>
      </c>
      <c r="Z79" t="b">
        <v>0</v>
      </c>
      <c r="AA79" s="18">
        <v>801</v>
      </c>
      <c r="AB79" s="18">
        <v>141</v>
      </c>
      <c r="AC79" s="18">
        <f t="shared" si="22"/>
        <v>942</v>
      </c>
      <c r="AD79" t="s">
        <v>92</v>
      </c>
      <c r="AE79" t="s">
        <v>44</v>
      </c>
      <c r="AF79" t="s">
        <v>45</v>
      </c>
      <c r="AG79" s="18">
        <v>62</v>
      </c>
      <c r="AH79" s="13">
        <v>3.5</v>
      </c>
      <c r="AI79" t="b">
        <v>1</v>
      </c>
      <c r="AJ79" t="s">
        <v>30</v>
      </c>
      <c r="AK79" s="18">
        <v>1293</v>
      </c>
      <c r="AL79" s="18" t="str" cm="1">
        <f t="array" ref="AL79">_xlfn.IFS(AK79&lt;1000, "Bronze", AK79&lt;2000, "Silver", AK79&lt;3000, "Gold", AK79&lt;4000, "Platinum",AK79&gt;4000, "Diamond")</f>
        <v>Silver</v>
      </c>
      <c r="AM79" t="s">
        <v>65</v>
      </c>
      <c r="AN79" t="s">
        <v>79</v>
      </c>
      <c r="AO79" t="s">
        <v>60</v>
      </c>
    </row>
    <row r="80" spans="1:41" x14ac:dyDescent="0.35">
      <c r="A80">
        <v>9259</v>
      </c>
      <c r="B80" t="s">
        <v>241</v>
      </c>
      <c r="C80" t="s">
        <v>685</v>
      </c>
      <c r="D80" s="1">
        <v>45485</v>
      </c>
      <c r="E80">
        <f t="shared" si="24"/>
        <v>2</v>
      </c>
      <c r="F80">
        <f t="shared" si="25"/>
        <v>5</v>
      </c>
      <c r="G80" t="str">
        <f t="shared" si="26"/>
        <v>14</v>
      </c>
      <c r="H80" t="str">
        <f t="shared" si="27"/>
        <v>8</v>
      </c>
      <c r="I80" t="str">
        <f t="shared" si="28"/>
        <v>2024</v>
      </c>
      <c r="J80" s="1">
        <v>45485</v>
      </c>
      <c r="K80" s="1">
        <v>45518</v>
      </c>
      <c r="L80" s="1"/>
      <c r="M80" s="1"/>
      <c r="N80" s="1"/>
      <c r="O80" s="1"/>
      <c r="P80" s="1"/>
      <c r="Q80" s="13">
        <f t="shared" si="20"/>
        <v>4.7142857142857144</v>
      </c>
      <c r="R80">
        <f t="shared" si="21"/>
        <v>109.5</v>
      </c>
      <c r="S80" s="27">
        <f t="shared" si="23"/>
        <v>23.227272727272727</v>
      </c>
      <c r="T80" s="11">
        <v>11.99</v>
      </c>
      <c r="U80" t="str" cm="1">
        <f t="array" ref="U80">_xlfn.IFS(T80 &lt; 8, "Standard", T80 &lt; 12, "Premium", T80 &lt; 16, "Premium Plus")</f>
        <v>Premium</v>
      </c>
      <c r="V80" s="18">
        <v>219</v>
      </c>
      <c r="W80" t="s">
        <v>63</v>
      </c>
      <c r="X80" s="18">
        <v>4</v>
      </c>
      <c r="Y80" s="18">
        <v>1</v>
      </c>
      <c r="Z80" t="b">
        <v>1</v>
      </c>
      <c r="AA80" s="18">
        <v>318</v>
      </c>
      <c r="AB80" s="18">
        <v>37</v>
      </c>
      <c r="AC80" s="18">
        <f t="shared" si="22"/>
        <v>355</v>
      </c>
      <c r="AD80" t="s">
        <v>92</v>
      </c>
      <c r="AE80" t="s">
        <v>75</v>
      </c>
      <c r="AF80" t="s">
        <v>57</v>
      </c>
      <c r="AG80" s="18">
        <v>69</v>
      </c>
      <c r="AH80" s="13">
        <v>3.9</v>
      </c>
      <c r="AI80" t="b">
        <v>1</v>
      </c>
      <c r="AJ80" t="s">
        <v>30</v>
      </c>
      <c r="AK80" s="18">
        <v>1457</v>
      </c>
      <c r="AL80" s="18" t="str" cm="1">
        <f t="array" ref="AL80">_xlfn.IFS(AK80&lt;1000, "Bronze", AK80&lt;2000, "Silver", AK80&lt;3000, "Gold", AK80&lt;4000, "Platinum",AK80&gt;4000, "Diamond")</f>
        <v>Silver</v>
      </c>
      <c r="AM80" t="s">
        <v>58</v>
      </c>
      <c r="AN80" t="s">
        <v>69</v>
      </c>
      <c r="AO80" t="s">
        <v>60</v>
      </c>
    </row>
    <row r="81" spans="1:41" x14ac:dyDescent="0.35">
      <c r="A81">
        <v>2075</v>
      </c>
      <c r="B81" t="s">
        <v>347</v>
      </c>
      <c r="C81" t="s">
        <v>403</v>
      </c>
      <c r="D81" s="1">
        <v>45547</v>
      </c>
      <c r="E81">
        <f t="shared" si="24"/>
        <v>3</v>
      </c>
      <c r="F81">
        <f t="shared" si="25"/>
        <v>6</v>
      </c>
      <c r="G81" t="str">
        <f t="shared" si="26"/>
        <v>28</v>
      </c>
      <c r="H81" t="str">
        <f t="shared" si="27"/>
        <v>10</v>
      </c>
      <c r="I81" t="str">
        <f t="shared" si="28"/>
        <v>2024</v>
      </c>
      <c r="J81" s="1">
        <v>45547</v>
      </c>
      <c r="K81" s="1">
        <v>45593</v>
      </c>
      <c r="L81" s="1"/>
      <c r="M81" s="1"/>
      <c r="N81" s="1"/>
      <c r="O81" s="1"/>
      <c r="P81" s="1"/>
      <c r="Q81" s="13">
        <f t="shared" si="20"/>
        <v>6.5714285714285712</v>
      </c>
      <c r="R81">
        <f t="shared" si="21"/>
        <v>152.5</v>
      </c>
      <c r="S81" s="27">
        <f t="shared" si="23"/>
        <v>23.206521739130437</v>
      </c>
      <c r="T81" s="11">
        <v>7.99</v>
      </c>
      <c r="U81" t="str" cm="1">
        <f t="array" ref="U81">_xlfn.IFS(T81 &lt; 8, "Standard", T81 &lt; 12, "Premium", T81 &lt; 16, "Premium Plus")</f>
        <v>Standard</v>
      </c>
      <c r="V81" s="18">
        <v>305</v>
      </c>
      <c r="W81" t="s">
        <v>36</v>
      </c>
      <c r="X81" s="18">
        <v>2</v>
      </c>
      <c r="Y81" s="18">
        <v>3</v>
      </c>
      <c r="Z81" t="b">
        <v>1</v>
      </c>
      <c r="AA81" s="18">
        <v>49</v>
      </c>
      <c r="AB81" s="18">
        <v>146</v>
      </c>
      <c r="AC81" s="18">
        <f t="shared" si="22"/>
        <v>195</v>
      </c>
      <c r="AD81" t="s">
        <v>27</v>
      </c>
      <c r="AE81" t="s">
        <v>44</v>
      </c>
      <c r="AF81" t="s">
        <v>45</v>
      </c>
      <c r="AG81" s="18">
        <v>48</v>
      </c>
      <c r="AH81" s="13">
        <v>4.5999999999999996</v>
      </c>
      <c r="AI81" t="b">
        <v>0</v>
      </c>
      <c r="AJ81" t="s">
        <v>30</v>
      </c>
      <c r="AK81" s="18">
        <v>4626</v>
      </c>
      <c r="AL81" s="18" t="str" cm="1">
        <f t="array" ref="AL81">_xlfn.IFS(AK81&lt;1000, "Bronze", AK81&lt;2000, "Silver", AK81&lt;3000, "Gold", AK81&lt;4000, "Platinum",AK81&gt;4000, "Diamond")</f>
        <v>Diamond</v>
      </c>
      <c r="AM81" t="s">
        <v>76</v>
      </c>
      <c r="AN81" t="s">
        <v>39</v>
      </c>
      <c r="AO81" t="s">
        <v>40</v>
      </c>
    </row>
    <row r="82" spans="1:41" x14ac:dyDescent="0.35">
      <c r="A82">
        <v>4714</v>
      </c>
      <c r="B82" t="s">
        <v>489</v>
      </c>
      <c r="C82" t="s">
        <v>490</v>
      </c>
      <c r="D82" s="1">
        <f>DATE(I82,H82,G82)</f>
        <v>45578</v>
      </c>
      <c r="E82">
        <f t="shared" si="24"/>
        <v>3</v>
      </c>
      <c r="F82">
        <f t="shared" si="25"/>
        <v>6</v>
      </c>
      <c r="G82" t="str">
        <f t="shared" si="26"/>
        <v>13</v>
      </c>
      <c r="H82" t="str">
        <f t="shared" si="27"/>
        <v>10</v>
      </c>
      <c r="I82" t="str">
        <f t="shared" si="28"/>
        <v>2024</v>
      </c>
      <c r="J82" t="s">
        <v>84</v>
      </c>
      <c r="K82" s="1">
        <f>DATE(P82,O82,N82)</f>
        <v>45616</v>
      </c>
      <c r="L82">
        <f>FIND("/",J82)</f>
        <v>3</v>
      </c>
      <c r="M82">
        <f>FIND("/",J82,(L82+1))</f>
        <v>6</v>
      </c>
      <c r="N82" t="str">
        <f>MID(J82, L82+1,2)</f>
        <v>20</v>
      </c>
      <c r="O82" t="str">
        <f>LEFT(J82,L82-1)</f>
        <v>11</v>
      </c>
      <c r="P82" t="str">
        <f>RIGHT(J82,4)</f>
        <v>2024</v>
      </c>
      <c r="Q82" s="13">
        <f t="shared" si="20"/>
        <v>5.4285714285714288</v>
      </c>
      <c r="R82">
        <f t="shared" si="21"/>
        <v>124</v>
      </c>
      <c r="S82" s="27">
        <f t="shared" si="23"/>
        <v>22.842105263157894</v>
      </c>
      <c r="T82" s="11">
        <v>11.99</v>
      </c>
      <c r="U82" t="str" cm="1">
        <f t="array" ref="U82">_xlfn.IFS(T82 &lt; 8, "Standard", T82 &lt; 12, "Premium", T82 &lt; 16, "Premium Plus")</f>
        <v>Premium</v>
      </c>
      <c r="V82" s="18">
        <v>248</v>
      </c>
      <c r="W82" t="s">
        <v>48</v>
      </c>
      <c r="X82" s="18">
        <v>5</v>
      </c>
      <c r="Y82" s="18">
        <v>6</v>
      </c>
      <c r="Z82" t="b">
        <v>0</v>
      </c>
      <c r="AA82" s="18">
        <v>996</v>
      </c>
      <c r="AB82" s="18">
        <v>24</v>
      </c>
      <c r="AC82" s="18">
        <f t="shared" si="22"/>
        <v>1020</v>
      </c>
      <c r="AD82" t="s">
        <v>68</v>
      </c>
      <c r="AE82" t="s">
        <v>44</v>
      </c>
      <c r="AF82" t="s">
        <v>37</v>
      </c>
      <c r="AG82" s="18">
        <v>53</v>
      </c>
      <c r="AH82" s="13">
        <v>3.3</v>
      </c>
      <c r="AI82" t="b">
        <v>1</v>
      </c>
      <c r="AJ82" t="s">
        <v>30</v>
      </c>
      <c r="AK82" s="18">
        <v>62</v>
      </c>
      <c r="AL82" s="18" t="str" cm="1">
        <f t="array" ref="AL82">_xlfn.IFS(AK82&lt;1000, "Bronze", AK82&lt;2000, "Silver", AK82&lt;3000, "Gold", AK82&lt;4000, "Platinum",AK82&gt;4000, "Diamond")</f>
        <v>Bronze</v>
      </c>
      <c r="AM82" t="s">
        <v>31</v>
      </c>
      <c r="AN82" t="s">
        <v>32</v>
      </c>
      <c r="AO82" t="s">
        <v>60</v>
      </c>
    </row>
    <row r="83" spans="1:41" x14ac:dyDescent="0.35">
      <c r="A83">
        <v>4680</v>
      </c>
      <c r="B83" t="s">
        <v>730</v>
      </c>
      <c r="C83" t="s">
        <v>129</v>
      </c>
      <c r="D83" s="1">
        <v>45608</v>
      </c>
      <c r="E83">
        <f t="shared" si="24"/>
        <v>3</v>
      </c>
      <c r="F83">
        <f t="shared" si="25"/>
        <v>6</v>
      </c>
      <c r="G83" t="str">
        <f t="shared" si="26"/>
        <v>16</v>
      </c>
      <c r="H83" t="str">
        <f t="shared" si="27"/>
        <v>12</v>
      </c>
      <c r="I83" t="str">
        <f t="shared" si="28"/>
        <v>2024</v>
      </c>
      <c r="J83" s="1">
        <v>45608</v>
      </c>
      <c r="K83" s="1">
        <v>45642</v>
      </c>
      <c r="L83" s="1"/>
      <c r="M83" s="1"/>
      <c r="N83" s="1"/>
      <c r="O83" s="1"/>
      <c r="P83" s="1"/>
      <c r="Q83" s="13">
        <f t="shared" si="20"/>
        <v>4.8571428571428568</v>
      </c>
      <c r="R83">
        <f t="shared" si="21"/>
        <v>110.5</v>
      </c>
      <c r="S83" s="27">
        <f t="shared" si="23"/>
        <v>22.750000000000004</v>
      </c>
      <c r="T83" s="11">
        <v>11.99</v>
      </c>
      <c r="U83" t="str" cm="1">
        <f t="array" ref="U83">_xlfn.IFS(T83 &lt; 8, "Standard", T83 &lt; 12, "Premium", T83 &lt; 16, "Premium Plus")</f>
        <v>Premium</v>
      </c>
      <c r="V83" s="18">
        <v>221</v>
      </c>
      <c r="W83" t="s">
        <v>100</v>
      </c>
      <c r="X83" s="18">
        <v>5</v>
      </c>
      <c r="Y83" s="18">
        <v>5</v>
      </c>
      <c r="Z83" t="b">
        <v>1</v>
      </c>
      <c r="AA83" s="18">
        <v>749</v>
      </c>
      <c r="AB83" s="18">
        <v>66</v>
      </c>
      <c r="AC83" s="18">
        <f t="shared" si="22"/>
        <v>815</v>
      </c>
      <c r="AD83" t="s">
        <v>27</v>
      </c>
      <c r="AE83" t="s">
        <v>75</v>
      </c>
      <c r="AF83" t="s">
        <v>37</v>
      </c>
      <c r="AG83" s="18">
        <v>37</v>
      </c>
      <c r="AH83" s="13">
        <v>3.3</v>
      </c>
      <c r="AI83" t="b">
        <v>1</v>
      </c>
      <c r="AJ83" t="s">
        <v>30</v>
      </c>
      <c r="AK83" s="18">
        <v>4505</v>
      </c>
      <c r="AL83" s="18" t="str" cm="1">
        <f t="array" ref="AL83">_xlfn.IFS(AK83&lt;1000, "Bronze", AK83&lt;2000, "Silver", AK83&lt;3000, "Gold", AK83&lt;4000, "Platinum",AK83&gt;4000, "Diamond")</f>
        <v>Diamond</v>
      </c>
      <c r="AM83" t="s">
        <v>76</v>
      </c>
      <c r="AN83" t="s">
        <v>59</v>
      </c>
      <c r="AO83" t="s">
        <v>60</v>
      </c>
    </row>
    <row r="84" spans="1:41" x14ac:dyDescent="0.35">
      <c r="A84">
        <v>9398</v>
      </c>
      <c r="B84" t="s">
        <v>234</v>
      </c>
      <c r="C84" t="s">
        <v>235</v>
      </c>
      <c r="D84" s="1">
        <f>DATE(I84,H84,G84)</f>
        <v>45595</v>
      </c>
      <c r="E84">
        <f t="shared" si="24"/>
        <v>3</v>
      </c>
      <c r="F84">
        <f t="shared" si="25"/>
        <v>6</v>
      </c>
      <c r="G84" t="str">
        <f t="shared" si="26"/>
        <v>30</v>
      </c>
      <c r="H84" t="str">
        <f t="shared" si="27"/>
        <v>10</v>
      </c>
      <c r="I84" t="str">
        <f t="shared" si="28"/>
        <v>2024</v>
      </c>
      <c r="J84" s="1">
        <v>45608</v>
      </c>
      <c r="K84" s="1">
        <f>J84</f>
        <v>45608</v>
      </c>
      <c r="L84" s="1"/>
      <c r="M84" s="1"/>
      <c r="N84" s="1"/>
      <c r="O84" s="1"/>
      <c r="P84" s="1"/>
      <c r="Q84" s="13">
        <f t="shared" si="20"/>
        <v>1.8571428571428572</v>
      </c>
      <c r="R84">
        <f t="shared" si="21"/>
        <v>41.5</v>
      </c>
      <c r="S84" s="27">
        <f t="shared" si="23"/>
        <v>22.346153846153847</v>
      </c>
      <c r="T84" s="11">
        <v>7.99</v>
      </c>
      <c r="U84" t="str" cm="1">
        <f t="array" ref="U84">_xlfn.IFS(T84 &lt; 8, "Standard", T84 &lt; 12, "Premium", T84 &lt; 16, "Premium Plus")</f>
        <v>Standard</v>
      </c>
      <c r="V84" s="18">
        <v>83</v>
      </c>
      <c r="W84" t="s">
        <v>73</v>
      </c>
      <c r="X84" s="18">
        <v>3</v>
      </c>
      <c r="Y84" s="18">
        <v>5</v>
      </c>
      <c r="Z84" t="b">
        <v>1</v>
      </c>
      <c r="AA84" s="18">
        <v>148</v>
      </c>
      <c r="AB84" s="18">
        <v>154</v>
      </c>
      <c r="AC84" s="18">
        <f t="shared" si="22"/>
        <v>302</v>
      </c>
      <c r="AD84" t="s">
        <v>49</v>
      </c>
      <c r="AE84" t="s">
        <v>56</v>
      </c>
      <c r="AF84" t="s">
        <v>29</v>
      </c>
      <c r="AG84" s="18">
        <v>21</v>
      </c>
      <c r="AH84" s="13">
        <v>3.1</v>
      </c>
      <c r="AI84" t="b">
        <v>0</v>
      </c>
      <c r="AJ84" t="s">
        <v>30</v>
      </c>
      <c r="AK84" s="18">
        <v>3206</v>
      </c>
      <c r="AL84" s="18" t="str" cm="1">
        <f t="array" ref="AL84">_xlfn.IFS(AK84&lt;1000, "Bronze", AK84&lt;2000, "Silver", AK84&lt;3000, "Gold", AK84&lt;4000, "Platinum",AK84&gt;4000, "Diamond")</f>
        <v>Platinum</v>
      </c>
      <c r="AM84" t="s">
        <v>65</v>
      </c>
      <c r="AN84" t="s">
        <v>32</v>
      </c>
      <c r="AO84" t="s">
        <v>33</v>
      </c>
    </row>
    <row r="85" spans="1:41" x14ac:dyDescent="0.35">
      <c r="A85">
        <v>2714</v>
      </c>
      <c r="B85" t="s">
        <v>629</v>
      </c>
      <c r="C85" s="1">
        <v>45547</v>
      </c>
      <c r="D85" s="1">
        <f>C85</f>
        <v>45547</v>
      </c>
      <c r="E85" s="1"/>
      <c r="F85" s="1"/>
      <c r="G85" s="1"/>
      <c r="H85" s="1"/>
      <c r="I85" s="1"/>
      <c r="J85" t="s">
        <v>105</v>
      </c>
      <c r="K85" s="1">
        <f t="shared" ref="K85:K91" si="29">DATE(P85,O85,N85)</f>
        <v>45624</v>
      </c>
      <c r="L85">
        <f t="shared" ref="L85:L91" si="30">FIND("/",J85)</f>
        <v>3</v>
      </c>
      <c r="M85">
        <f t="shared" ref="M85:M91" si="31">FIND("/",J85,(L85+1))</f>
        <v>6</v>
      </c>
      <c r="N85" t="str">
        <f t="shared" ref="N85:N91" si="32">MID(J85, L85+1,2)</f>
        <v>28</v>
      </c>
      <c r="O85" t="str">
        <f t="shared" ref="O85:O91" si="33">LEFT(J85,L85-1)</f>
        <v>11</v>
      </c>
      <c r="P85" t="str">
        <f t="shared" ref="P85:P91" si="34">RIGHT(J85,4)</f>
        <v>2024</v>
      </c>
      <c r="Q85" s="13">
        <f t="shared" si="20"/>
        <v>11</v>
      </c>
      <c r="R85">
        <f t="shared" si="21"/>
        <v>240</v>
      </c>
      <c r="S85" s="27">
        <f t="shared" si="23"/>
        <v>21.818181818181817</v>
      </c>
      <c r="T85" s="11">
        <v>11.99</v>
      </c>
      <c r="U85" t="str" cm="1">
        <f t="array" ref="U85">_xlfn.IFS(T85 &lt; 8, "Standard", T85 &lt; 12, "Premium", T85 &lt; 16, "Premium Plus")</f>
        <v>Premium</v>
      </c>
      <c r="V85" s="18">
        <v>480</v>
      </c>
      <c r="W85" t="s">
        <v>48</v>
      </c>
      <c r="X85" s="18">
        <v>4</v>
      </c>
      <c r="Y85" s="18">
        <v>6</v>
      </c>
      <c r="Z85" t="b">
        <v>1</v>
      </c>
      <c r="AA85" s="18">
        <v>277</v>
      </c>
      <c r="AB85" s="18">
        <v>25</v>
      </c>
      <c r="AC85" s="18">
        <f t="shared" si="22"/>
        <v>302</v>
      </c>
      <c r="AD85" t="s">
        <v>74</v>
      </c>
      <c r="AE85" t="s">
        <v>56</v>
      </c>
      <c r="AF85" t="s">
        <v>78</v>
      </c>
      <c r="AG85" s="18">
        <v>41</v>
      </c>
      <c r="AH85" s="13">
        <v>4.8</v>
      </c>
      <c r="AI85" t="b">
        <v>0</v>
      </c>
      <c r="AJ85" t="s">
        <v>30</v>
      </c>
      <c r="AK85" s="18">
        <v>3069</v>
      </c>
      <c r="AL85" s="18" t="str" cm="1">
        <f t="array" ref="AL85">_xlfn.IFS(AK85&lt;1000, "Bronze", AK85&lt;2000, "Silver", AK85&lt;3000, "Gold", AK85&lt;4000, "Platinum",AK85&gt;4000, "Diamond")</f>
        <v>Platinum</v>
      </c>
      <c r="AM85" t="s">
        <v>38</v>
      </c>
      <c r="AN85" t="s">
        <v>59</v>
      </c>
      <c r="AO85" t="s">
        <v>93</v>
      </c>
    </row>
    <row r="86" spans="1:41" x14ac:dyDescent="0.35">
      <c r="A86">
        <v>8738</v>
      </c>
      <c r="B86" t="s">
        <v>140</v>
      </c>
      <c r="C86" t="s">
        <v>300</v>
      </c>
      <c r="D86" s="1">
        <f t="shared" ref="D86:D91" si="35">DATE(I86,H86,G86)</f>
        <v>45556</v>
      </c>
      <c r="E86">
        <f t="shared" ref="E86:E91" si="36">FIND("/",C86)</f>
        <v>2</v>
      </c>
      <c r="F86">
        <f t="shared" ref="F86:F91" si="37">FIND("/",C86,(E86+1))</f>
        <v>5</v>
      </c>
      <c r="G86" t="str">
        <f t="shared" ref="G86:G91" si="38">MID(C86, E86+1,2)</f>
        <v>21</v>
      </c>
      <c r="H86" t="str">
        <f t="shared" ref="H86:H91" si="39">LEFT(C86,E86-1)</f>
        <v>9</v>
      </c>
      <c r="I86" t="str">
        <f t="shared" ref="I86:I91" si="40">RIGHT(C86,4)</f>
        <v>2024</v>
      </c>
      <c r="J86" t="s">
        <v>168</v>
      </c>
      <c r="K86" s="1">
        <f t="shared" si="29"/>
        <v>45625</v>
      </c>
      <c r="L86">
        <f t="shared" si="30"/>
        <v>3</v>
      </c>
      <c r="M86">
        <f t="shared" si="31"/>
        <v>6</v>
      </c>
      <c r="N86" t="str">
        <f t="shared" si="32"/>
        <v>29</v>
      </c>
      <c r="O86" t="str">
        <f t="shared" si="33"/>
        <v>11</v>
      </c>
      <c r="P86" t="str">
        <f t="shared" si="34"/>
        <v>2024</v>
      </c>
      <c r="Q86" s="13">
        <f t="shared" si="20"/>
        <v>9.8571428571428577</v>
      </c>
      <c r="R86">
        <f t="shared" si="21"/>
        <v>213.5</v>
      </c>
      <c r="S86" s="27">
        <f t="shared" si="23"/>
        <v>21.659420289855071</v>
      </c>
      <c r="T86" s="11">
        <v>7.99</v>
      </c>
      <c r="U86" t="str" cm="1">
        <f t="array" ref="U86">_xlfn.IFS(T86 &lt; 8, "Standard", T86 &lt; 12, "Premium", T86 &lt; 16, "Premium Plus")</f>
        <v>Standard</v>
      </c>
      <c r="V86" s="18">
        <v>427</v>
      </c>
      <c r="W86" t="s">
        <v>100</v>
      </c>
      <c r="X86" s="18">
        <v>1</v>
      </c>
      <c r="Y86" s="18">
        <v>1</v>
      </c>
      <c r="Z86" t="b">
        <v>1</v>
      </c>
      <c r="AA86" s="18">
        <v>886</v>
      </c>
      <c r="AB86" s="18">
        <v>17</v>
      </c>
      <c r="AC86" s="18">
        <f t="shared" si="22"/>
        <v>903</v>
      </c>
      <c r="AD86" t="s">
        <v>49</v>
      </c>
      <c r="AE86" t="s">
        <v>44</v>
      </c>
      <c r="AF86" t="s">
        <v>45</v>
      </c>
      <c r="AG86" s="18">
        <v>41</v>
      </c>
      <c r="AH86" s="13">
        <v>4.0999999999999996</v>
      </c>
      <c r="AI86" t="b">
        <v>0</v>
      </c>
      <c r="AJ86" t="s">
        <v>30</v>
      </c>
      <c r="AK86" s="18">
        <v>342</v>
      </c>
      <c r="AL86" s="18" t="str" cm="1">
        <f t="array" ref="AL86">_xlfn.IFS(AK86&lt;1000, "Bronze", AK86&lt;2000, "Silver", AK86&lt;3000, "Gold", AK86&lt;4000, "Platinum",AK86&gt;4000, "Diamond")</f>
        <v>Bronze</v>
      </c>
      <c r="AM86" t="s">
        <v>65</v>
      </c>
      <c r="AN86" t="s">
        <v>39</v>
      </c>
      <c r="AO86" t="s">
        <v>60</v>
      </c>
    </row>
    <row r="87" spans="1:41" x14ac:dyDescent="0.35">
      <c r="A87">
        <v>9113</v>
      </c>
      <c r="B87" t="s">
        <v>236</v>
      </c>
      <c r="C87" t="s">
        <v>497</v>
      </c>
      <c r="D87" s="1">
        <f t="shared" si="35"/>
        <v>45548</v>
      </c>
      <c r="E87">
        <f t="shared" si="36"/>
        <v>2</v>
      </c>
      <c r="F87">
        <f t="shared" si="37"/>
        <v>5</v>
      </c>
      <c r="G87" t="str">
        <f t="shared" si="38"/>
        <v>13</v>
      </c>
      <c r="H87" t="str">
        <f t="shared" si="39"/>
        <v>9</v>
      </c>
      <c r="I87" t="str">
        <f t="shared" si="40"/>
        <v>2024</v>
      </c>
      <c r="J87" t="s">
        <v>90</v>
      </c>
      <c r="K87" s="1">
        <f t="shared" si="29"/>
        <v>45626</v>
      </c>
      <c r="L87">
        <f t="shared" si="30"/>
        <v>3</v>
      </c>
      <c r="M87">
        <f t="shared" si="31"/>
        <v>6</v>
      </c>
      <c r="N87" t="str">
        <f t="shared" si="32"/>
        <v>30</v>
      </c>
      <c r="O87" t="str">
        <f t="shared" si="33"/>
        <v>11</v>
      </c>
      <c r="P87" t="str">
        <f t="shared" si="34"/>
        <v>2024</v>
      </c>
      <c r="Q87" s="13">
        <f t="shared" si="20"/>
        <v>11.142857142857142</v>
      </c>
      <c r="R87">
        <f t="shared" si="21"/>
        <v>233</v>
      </c>
      <c r="S87" s="27">
        <f t="shared" si="23"/>
        <v>20.910256410256412</v>
      </c>
      <c r="T87" s="11">
        <v>7.99</v>
      </c>
      <c r="U87" t="str" cm="1">
        <f t="array" ref="U87">_xlfn.IFS(T87 &lt; 8, "Standard", T87 &lt; 12, "Premium", T87 &lt; 16, "Premium Plus")</f>
        <v>Standard</v>
      </c>
      <c r="V87" s="18">
        <v>466</v>
      </c>
      <c r="W87" t="s">
        <v>73</v>
      </c>
      <c r="X87" s="18">
        <v>4</v>
      </c>
      <c r="Y87" s="18">
        <v>4</v>
      </c>
      <c r="Z87" t="b">
        <v>0</v>
      </c>
      <c r="AA87" s="18">
        <v>785</v>
      </c>
      <c r="AB87" s="18">
        <v>12</v>
      </c>
      <c r="AC87" s="18">
        <f t="shared" si="22"/>
        <v>797</v>
      </c>
      <c r="AD87" t="s">
        <v>49</v>
      </c>
      <c r="AE87" t="s">
        <v>44</v>
      </c>
      <c r="AF87" t="s">
        <v>57</v>
      </c>
      <c r="AG87" s="18">
        <v>94</v>
      </c>
      <c r="AH87" s="13">
        <v>4.9000000000000004</v>
      </c>
      <c r="AI87" t="b">
        <v>0</v>
      </c>
      <c r="AJ87" t="s">
        <v>30</v>
      </c>
      <c r="AK87" s="18">
        <v>17</v>
      </c>
      <c r="AL87" s="18" t="str" cm="1">
        <f t="array" ref="AL87">_xlfn.IFS(AK87&lt;1000, "Bronze", AK87&lt;2000, "Silver", AK87&lt;3000, "Gold", AK87&lt;4000, "Platinum",AK87&gt;4000, "Diamond")</f>
        <v>Bronze</v>
      </c>
      <c r="AM87" t="s">
        <v>65</v>
      </c>
      <c r="AN87" t="s">
        <v>32</v>
      </c>
      <c r="AO87" t="s">
        <v>60</v>
      </c>
    </row>
    <row r="88" spans="1:41" x14ac:dyDescent="0.35">
      <c r="A88">
        <v>9966</v>
      </c>
      <c r="B88" t="s">
        <v>88</v>
      </c>
      <c r="C88" t="s">
        <v>89</v>
      </c>
      <c r="D88" s="1">
        <f t="shared" si="35"/>
        <v>45550</v>
      </c>
      <c r="E88">
        <f t="shared" si="36"/>
        <v>2</v>
      </c>
      <c r="F88">
        <f t="shared" si="37"/>
        <v>5</v>
      </c>
      <c r="G88" t="str">
        <f t="shared" si="38"/>
        <v>15</v>
      </c>
      <c r="H88" t="str">
        <f t="shared" si="39"/>
        <v>9</v>
      </c>
      <c r="I88" t="str">
        <f t="shared" si="40"/>
        <v>2024</v>
      </c>
      <c r="J88" t="s">
        <v>90</v>
      </c>
      <c r="K88" s="1">
        <f t="shared" si="29"/>
        <v>45626</v>
      </c>
      <c r="L88">
        <f t="shared" si="30"/>
        <v>3</v>
      </c>
      <c r="M88">
        <f t="shared" si="31"/>
        <v>6</v>
      </c>
      <c r="N88" t="str">
        <f t="shared" si="32"/>
        <v>30</v>
      </c>
      <c r="O88" t="str">
        <f t="shared" si="33"/>
        <v>11</v>
      </c>
      <c r="P88" t="str">
        <f t="shared" si="34"/>
        <v>2024</v>
      </c>
      <c r="Q88" s="13">
        <f t="shared" si="20"/>
        <v>10.857142857142858</v>
      </c>
      <c r="R88">
        <f t="shared" si="21"/>
        <v>225.5</v>
      </c>
      <c r="S88" s="27">
        <f t="shared" si="23"/>
        <v>20.769736842105264</v>
      </c>
      <c r="T88" s="11">
        <v>7.99</v>
      </c>
      <c r="U88" t="str" cm="1">
        <f t="array" ref="U88">_xlfn.IFS(T88 &lt; 8, "Standard", T88 &lt; 12, "Premium", T88 &lt; 16, "Premium Plus")</f>
        <v>Standard</v>
      </c>
      <c r="V88" s="18">
        <v>451</v>
      </c>
      <c r="W88" t="s">
        <v>51</v>
      </c>
      <c r="X88" s="18">
        <v>3</v>
      </c>
      <c r="Y88" s="18">
        <v>1</v>
      </c>
      <c r="Z88" t="b">
        <v>0</v>
      </c>
      <c r="AA88" s="18">
        <v>995</v>
      </c>
      <c r="AB88" s="18">
        <v>164</v>
      </c>
      <c r="AC88" s="18">
        <f t="shared" si="22"/>
        <v>1159</v>
      </c>
      <c r="AD88" t="s">
        <v>49</v>
      </c>
      <c r="AE88" t="s">
        <v>75</v>
      </c>
      <c r="AF88" t="s">
        <v>64</v>
      </c>
      <c r="AG88" s="18">
        <v>62</v>
      </c>
      <c r="AH88" s="13">
        <v>3</v>
      </c>
      <c r="AI88" t="b">
        <v>1</v>
      </c>
      <c r="AJ88" t="s">
        <v>30</v>
      </c>
      <c r="AK88" s="18">
        <v>3788</v>
      </c>
      <c r="AL88" s="18" t="str" cm="1">
        <f t="array" ref="AL88">_xlfn.IFS(AK88&lt;1000, "Bronze", AK88&lt;2000, "Silver", AK88&lt;3000, "Gold", AK88&lt;4000, "Platinum",AK88&gt;4000, "Diamond")</f>
        <v>Platinum</v>
      </c>
      <c r="AM88" t="s">
        <v>65</v>
      </c>
      <c r="AN88" t="s">
        <v>59</v>
      </c>
      <c r="AO88" t="s">
        <v>93</v>
      </c>
    </row>
    <row r="89" spans="1:41" x14ac:dyDescent="0.35">
      <c r="A89">
        <v>4584</v>
      </c>
      <c r="B89" t="s">
        <v>138</v>
      </c>
      <c r="C89" t="s">
        <v>250</v>
      </c>
      <c r="D89" s="1">
        <f t="shared" si="35"/>
        <v>45561</v>
      </c>
      <c r="E89">
        <f t="shared" si="36"/>
        <v>2</v>
      </c>
      <c r="F89">
        <f t="shared" si="37"/>
        <v>5</v>
      </c>
      <c r="G89" t="str">
        <f t="shared" si="38"/>
        <v>26</v>
      </c>
      <c r="H89" t="str">
        <f t="shared" si="39"/>
        <v>9</v>
      </c>
      <c r="I89" t="str">
        <f t="shared" si="40"/>
        <v>2024</v>
      </c>
      <c r="J89" t="s">
        <v>42</v>
      </c>
      <c r="K89" s="1">
        <f t="shared" si="29"/>
        <v>45640</v>
      </c>
      <c r="L89">
        <f t="shared" si="30"/>
        <v>3</v>
      </c>
      <c r="M89">
        <f t="shared" si="31"/>
        <v>6</v>
      </c>
      <c r="N89" t="str">
        <f t="shared" si="32"/>
        <v>14</v>
      </c>
      <c r="O89" t="str">
        <f t="shared" si="33"/>
        <v>12</v>
      </c>
      <c r="P89" t="str">
        <f t="shared" si="34"/>
        <v>2024</v>
      </c>
      <c r="Q89" s="13">
        <f t="shared" si="20"/>
        <v>11.285714285714286</v>
      </c>
      <c r="R89">
        <f t="shared" si="21"/>
        <v>223</v>
      </c>
      <c r="S89" s="27">
        <f t="shared" si="23"/>
        <v>19.759493670886073</v>
      </c>
      <c r="T89" s="11">
        <v>7.99</v>
      </c>
      <c r="U89" t="str" cm="1">
        <f t="array" ref="U89">_xlfn.IFS(T89 &lt; 8, "Standard", T89 &lt; 12, "Premium", T89 &lt; 16, "Premium Plus")</f>
        <v>Standard</v>
      </c>
      <c r="V89" s="18">
        <v>446</v>
      </c>
      <c r="W89" t="s">
        <v>36</v>
      </c>
      <c r="X89" s="18">
        <v>3</v>
      </c>
      <c r="Y89" s="18">
        <v>6</v>
      </c>
      <c r="Z89" t="b">
        <v>0</v>
      </c>
      <c r="AA89" s="18">
        <v>185</v>
      </c>
      <c r="AB89" s="18">
        <v>134</v>
      </c>
      <c r="AC89" s="18">
        <f t="shared" si="22"/>
        <v>319</v>
      </c>
      <c r="AD89" t="s">
        <v>27</v>
      </c>
      <c r="AE89" t="s">
        <v>56</v>
      </c>
      <c r="AF89" t="s">
        <v>57</v>
      </c>
      <c r="AG89" s="18">
        <v>18</v>
      </c>
      <c r="AH89" s="13">
        <v>3.3</v>
      </c>
      <c r="AI89" t="b">
        <v>0</v>
      </c>
      <c r="AJ89" t="s">
        <v>30</v>
      </c>
      <c r="AK89" s="18">
        <v>727</v>
      </c>
      <c r="AL89" s="18" t="str" cm="1">
        <f t="array" ref="AL89">_xlfn.IFS(AK89&lt;1000, "Bronze", AK89&lt;2000, "Silver", AK89&lt;3000, "Gold", AK89&lt;4000, "Platinum",AK89&gt;4000, "Diamond")</f>
        <v>Bronze</v>
      </c>
      <c r="AM89" t="s">
        <v>31</v>
      </c>
      <c r="AN89" t="s">
        <v>79</v>
      </c>
      <c r="AO89" t="s">
        <v>33</v>
      </c>
    </row>
    <row r="90" spans="1:41" x14ac:dyDescent="0.35">
      <c r="A90">
        <v>5423</v>
      </c>
      <c r="B90" t="s">
        <v>50</v>
      </c>
      <c r="C90" t="s">
        <v>287</v>
      </c>
      <c r="D90" s="1">
        <f t="shared" si="35"/>
        <v>45565</v>
      </c>
      <c r="E90">
        <f t="shared" si="36"/>
        <v>2</v>
      </c>
      <c r="F90">
        <f t="shared" si="37"/>
        <v>5</v>
      </c>
      <c r="G90" t="str">
        <f t="shared" si="38"/>
        <v>30</v>
      </c>
      <c r="H90" t="str">
        <f t="shared" si="39"/>
        <v>9</v>
      </c>
      <c r="I90" t="str">
        <f t="shared" si="40"/>
        <v>2024</v>
      </c>
      <c r="J90" t="s">
        <v>54</v>
      </c>
      <c r="K90" s="1">
        <f t="shared" si="29"/>
        <v>45615</v>
      </c>
      <c r="L90">
        <f t="shared" si="30"/>
        <v>3</v>
      </c>
      <c r="M90">
        <f t="shared" si="31"/>
        <v>6</v>
      </c>
      <c r="N90" t="str">
        <f t="shared" si="32"/>
        <v>19</v>
      </c>
      <c r="O90" t="str">
        <f t="shared" si="33"/>
        <v>11</v>
      </c>
      <c r="P90" t="str">
        <f t="shared" si="34"/>
        <v>2024</v>
      </c>
      <c r="Q90" s="13">
        <f t="shared" si="20"/>
        <v>7.1428571428571432</v>
      </c>
      <c r="R90">
        <f t="shared" si="21"/>
        <v>139</v>
      </c>
      <c r="S90" s="27">
        <f t="shared" si="23"/>
        <v>19.459999999999997</v>
      </c>
      <c r="T90" s="11">
        <v>7.99</v>
      </c>
      <c r="U90" t="str" cm="1">
        <f t="array" ref="U90">_xlfn.IFS(T90 &lt; 8, "Standard", T90 &lt; 12, "Premium", T90 &lt; 16, "Premium Plus")</f>
        <v>Standard</v>
      </c>
      <c r="V90" s="18">
        <v>278</v>
      </c>
      <c r="W90" t="s">
        <v>26</v>
      </c>
      <c r="X90" s="18">
        <v>1</v>
      </c>
      <c r="Y90" s="18">
        <v>5</v>
      </c>
      <c r="Z90" t="b">
        <v>1</v>
      </c>
      <c r="AA90" s="18">
        <v>163</v>
      </c>
      <c r="AB90" s="18">
        <v>88</v>
      </c>
      <c r="AC90" s="18">
        <f t="shared" si="22"/>
        <v>251</v>
      </c>
      <c r="AD90" t="s">
        <v>68</v>
      </c>
      <c r="AE90" t="s">
        <v>28</v>
      </c>
      <c r="AF90" t="s">
        <v>45</v>
      </c>
      <c r="AG90" s="18">
        <v>62</v>
      </c>
      <c r="AH90" s="13">
        <v>3.2</v>
      </c>
      <c r="AI90" t="b">
        <v>0</v>
      </c>
      <c r="AJ90" t="s">
        <v>30</v>
      </c>
      <c r="AK90" s="18">
        <v>4798</v>
      </c>
      <c r="AL90" s="18" t="str" cm="1">
        <f t="array" ref="AL90">_xlfn.IFS(AK90&lt;1000, "Bronze", AK90&lt;2000, "Silver", AK90&lt;3000, "Gold", AK90&lt;4000, "Platinum",AK90&gt;4000, "Diamond")</f>
        <v>Diamond</v>
      </c>
      <c r="AM90" t="s">
        <v>76</v>
      </c>
      <c r="AN90" t="s">
        <v>32</v>
      </c>
      <c r="AO90" t="s">
        <v>40</v>
      </c>
    </row>
    <row r="91" spans="1:41" x14ac:dyDescent="0.35">
      <c r="A91">
        <v>3457</v>
      </c>
      <c r="B91" t="s">
        <v>286</v>
      </c>
      <c r="C91" t="s">
        <v>651</v>
      </c>
      <c r="D91" s="1">
        <f t="shared" si="35"/>
        <v>45590</v>
      </c>
      <c r="E91">
        <f t="shared" si="36"/>
        <v>3</v>
      </c>
      <c r="F91">
        <f t="shared" si="37"/>
        <v>6</v>
      </c>
      <c r="G91" t="str">
        <f t="shared" si="38"/>
        <v>25</v>
      </c>
      <c r="H91" t="str">
        <f t="shared" si="39"/>
        <v>10</v>
      </c>
      <c r="I91" t="str">
        <f t="shared" si="40"/>
        <v>2024</v>
      </c>
      <c r="J91" t="s">
        <v>54</v>
      </c>
      <c r="K91" s="1">
        <f t="shared" si="29"/>
        <v>45615</v>
      </c>
      <c r="L91">
        <f t="shared" si="30"/>
        <v>3</v>
      </c>
      <c r="M91">
        <f t="shared" si="31"/>
        <v>6</v>
      </c>
      <c r="N91" t="str">
        <f t="shared" si="32"/>
        <v>19</v>
      </c>
      <c r="O91" t="str">
        <f t="shared" si="33"/>
        <v>11</v>
      </c>
      <c r="P91" t="str">
        <f t="shared" si="34"/>
        <v>2024</v>
      </c>
      <c r="Q91" s="13">
        <f t="shared" si="20"/>
        <v>3.5714285714285716</v>
      </c>
      <c r="R91">
        <f t="shared" si="21"/>
        <v>69.5</v>
      </c>
      <c r="S91" s="27">
        <f t="shared" si="23"/>
        <v>19.459999999999997</v>
      </c>
      <c r="T91" s="11">
        <v>15.99</v>
      </c>
      <c r="U91" t="str" cm="1">
        <f t="array" ref="U91">_xlfn.IFS(T91 &lt; 8, "Standard", T91 &lt; 12, "Premium", T91 &lt; 16, "Premium Plus")</f>
        <v>Premium Plus</v>
      </c>
      <c r="V91" s="18">
        <v>139</v>
      </c>
      <c r="W91" t="s">
        <v>73</v>
      </c>
      <c r="X91" s="18">
        <v>2</v>
      </c>
      <c r="Y91" s="18">
        <v>1</v>
      </c>
      <c r="Z91" t="b">
        <v>0</v>
      </c>
      <c r="AA91" s="18">
        <v>257</v>
      </c>
      <c r="AB91" s="18">
        <v>173</v>
      </c>
      <c r="AC91" s="18">
        <f t="shared" si="22"/>
        <v>430</v>
      </c>
      <c r="AD91" t="s">
        <v>68</v>
      </c>
      <c r="AE91" t="s">
        <v>44</v>
      </c>
      <c r="AF91" t="s">
        <v>64</v>
      </c>
      <c r="AG91" s="18">
        <v>16</v>
      </c>
      <c r="AH91" s="13">
        <v>3.7</v>
      </c>
      <c r="AI91" t="b">
        <v>1</v>
      </c>
      <c r="AJ91" t="s">
        <v>30</v>
      </c>
      <c r="AK91" s="18">
        <v>214</v>
      </c>
      <c r="AL91" s="18" t="str" cm="1">
        <f t="array" ref="AL91">_xlfn.IFS(AK91&lt;1000, "Bronze", AK91&lt;2000, "Silver", AK91&lt;3000, "Gold", AK91&lt;4000, "Platinum",AK91&gt;4000, "Diamond")</f>
        <v>Bronze</v>
      </c>
      <c r="AM91" t="s">
        <v>38</v>
      </c>
      <c r="AN91" t="s">
        <v>59</v>
      </c>
      <c r="AO91" t="s">
        <v>33</v>
      </c>
    </row>
    <row r="92" spans="1:41" x14ac:dyDescent="0.35">
      <c r="A92">
        <v>1420</v>
      </c>
      <c r="B92" t="s">
        <v>197</v>
      </c>
      <c r="C92" s="1">
        <v>45361</v>
      </c>
      <c r="D92" s="1">
        <f>C92</f>
        <v>45361</v>
      </c>
      <c r="E92" s="1"/>
      <c r="F92" s="1"/>
      <c r="G92" s="1"/>
      <c r="H92" s="1"/>
      <c r="I92" s="1"/>
      <c r="J92" s="1">
        <v>45424</v>
      </c>
      <c r="K92" s="1">
        <f>J92</f>
        <v>45424</v>
      </c>
      <c r="L92" s="1"/>
      <c r="M92" s="1"/>
      <c r="N92" s="1"/>
      <c r="O92" s="1"/>
      <c r="P92" s="1"/>
      <c r="Q92" s="13">
        <f t="shared" si="20"/>
        <v>9</v>
      </c>
      <c r="R92">
        <f t="shared" si="21"/>
        <v>173</v>
      </c>
      <c r="S92" s="27">
        <f t="shared" si="23"/>
        <v>19.222222222222221</v>
      </c>
      <c r="T92" s="11">
        <v>7.99</v>
      </c>
      <c r="U92" t="str" cm="1">
        <f t="array" ref="U92">_xlfn.IFS(T92 &lt; 8, "Standard", T92 &lt; 12, "Premium", T92 &lt; 16, "Premium Plus")</f>
        <v>Standard</v>
      </c>
      <c r="V92" s="18">
        <v>346</v>
      </c>
      <c r="W92" t="s">
        <v>51</v>
      </c>
      <c r="X92" s="18">
        <v>5</v>
      </c>
      <c r="Y92" s="18">
        <v>5</v>
      </c>
      <c r="Z92" t="b">
        <v>1</v>
      </c>
      <c r="AA92" s="18">
        <v>732</v>
      </c>
      <c r="AB92" s="18">
        <v>144</v>
      </c>
      <c r="AC92" s="18">
        <f t="shared" si="22"/>
        <v>876</v>
      </c>
      <c r="AD92" t="s">
        <v>92</v>
      </c>
      <c r="AE92" t="s">
        <v>28</v>
      </c>
      <c r="AF92" t="s">
        <v>78</v>
      </c>
      <c r="AG92" s="18">
        <v>73</v>
      </c>
      <c r="AH92" s="13">
        <v>4.9000000000000004</v>
      </c>
      <c r="AI92" t="b">
        <v>0</v>
      </c>
      <c r="AJ92" t="s">
        <v>30</v>
      </c>
      <c r="AK92" s="18">
        <v>3633</v>
      </c>
      <c r="AL92" s="18" t="str" cm="1">
        <f t="array" ref="AL92">_xlfn.IFS(AK92&lt;1000, "Bronze", AK92&lt;2000, "Silver", AK92&lt;3000, "Gold", AK92&lt;4000, "Platinum",AK92&gt;4000, "Diamond")</f>
        <v>Platinum</v>
      </c>
      <c r="AM92" t="s">
        <v>65</v>
      </c>
      <c r="AN92" t="s">
        <v>32</v>
      </c>
      <c r="AO92" t="s">
        <v>33</v>
      </c>
    </row>
    <row r="93" spans="1:41" x14ac:dyDescent="0.35">
      <c r="A93">
        <v>4586</v>
      </c>
      <c r="B93" t="s">
        <v>723</v>
      </c>
      <c r="C93" t="s">
        <v>216</v>
      </c>
      <c r="D93" s="1">
        <f>DATE(I93,H93,G93)</f>
        <v>45221</v>
      </c>
      <c r="E93">
        <f>FIND("/",C93)</f>
        <v>3</v>
      </c>
      <c r="F93">
        <f>FIND("/",C93,(E93+1))</f>
        <v>6</v>
      </c>
      <c r="G93" t="str">
        <f>MID(C93, E93+1,2)</f>
        <v>22</v>
      </c>
      <c r="H93" t="str">
        <f>LEFT(C93,E93-1)</f>
        <v>10</v>
      </c>
      <c r="I93" t="str">
        <f>RIGHT(C93,4)</f>
        <v>2023</v>
      </c>
      <c r="J93" s="1">
        <v>45303</v>
      </c>
      <c r="K93" s="1">
        <f>J93</f>
        <v>45303</v>
      </c>
      <c r="L93" s="1"/>
      <c r="M93" s="1"/>
      <c r="N93" s="1"/>
      <c r="O93" s="1"/>
      <c r="P93" s="1"/>
      <c r="Q93" s="13">
        <f t="shared" si="20"/>
        <v>11.714285714285714</v>
      </c>
      <c r="R93">
        <f t="shared" si="21"/>
        <v>224</v>
      </c>
      <c r="S93" s="27">
        <f t="shared" si="23"/>
        <v>19.121951219512198</v>
      </c>
      <c r="T93" s="11">
        <v>7.99</v>
      </c>
      <c r="U93" t="str" cm="1">
        <f t="array" ref="U93">_xlfn.IFS(T93 &lt; 8, "Standard", T93 &lt; 12, "Premium", T93 &lt; 16, "Premium Plus")</f>
        <v>Standard</v>
      </c>
      <c r="V93" s="18">
        <v>448</v>
      </c>
      <c r="W93" t="s">
        <v>26</v>
      </c>
      <c r="X93" s="18">
        <v>3</v>
      </c>
      <c r="Y93" s="18">
        <v>4</v>
      </c>
      <c r="Z93" t="b">
        <v>1</v>
      </c>
      <c r="AA93" s="18">
        <v>506</v>
      </c>
      <c r="AB93" s="18">
        <v>193</v>
      </c>
      <c r="AC93" s="18">
        <f t="shared" si="22"/>
        <v>699</v>
      </c>
      <c r="AD93" t="s">
        <v>74</v>
      </c>
      <c r="AE93" t="s">
        <v>44</v>
      </c>
      <c r="AF93" t="s">
        <v>57</v>
      </c>
      <c r="AG93" s="18">
        <v>79</v>
      </c>
      <c r="AH93" s="13">
        <v>4.3</v>
      </c>
      <c r="AI93" t="b">
        <v>0</v>
      </c>
      <c r="AJ93" t="s">
        <v>30</v>
      </c>
      <c r="AK93" s="18">
        <v>3589</v>
      </c>
      <c r="AL93" s="18" t="str" cm="1">
        <f t="array" ref="AL93">_xlfn.IFS(AK93&lt;1000, "Bronze", AK93&lt;2000, "Silver", AK93&lt;3000, "Gold", AK93&lt;4000, "Platinum",AK93&gt;4000, "Diamond")</f>
        <v>Platinum</v>
      </c>
      <c r="AM93" t="s">
        <v>76</v>
      </c>
      <c r="AN93" t="s">
        <v>79</v>
      </c>
      <c r="AO93" t="s">
        <v>33</v>
      </c>
    </row>
    <row r="94" spans="1:41" x14ac:dyDescent="0.35">
      <c r="A94">
        <v>8495</v>
      </c>
      <c r="B94" t="s">
        <v>691</v>
      </c>
      <c r="C94" s="1">
        <v>45536</v>
      </c>
      <c r="D94" s="1">
        <f>C94</f>
        <v>45536</v>
      </c>
      <c r="E94" s="1"/>
      <c r="F94" s="1"/>
      <c r="G94" s="1"/>
      <c r="H94" s="1"/>
      <c r="I94" s="1"/>
      <c r="J94" t="s">
        <v>214</v>
      </c>
      <c r="K94" s="1">
        <f>DATE(P94,O94,N94)</f>
        <v>45622</v>
      </c>
      <c r="L94">
        <f>FIND("/",J94)</f>
        <v>3</v>
      </c>
      <c r="M94">
        <f>FIND("/",J94,(L94+1))</f>
        <v>6</v>
      </c>
      <c r="N94" t="str">
        <f>MID(J94, L94+1,2)</f>
        <v>26</v>
      </c>
      <c r="O94" t="str">
        <f>LEFT(J94,L94-1)</f>
        <v>11</v>
      </c>
      <c r="P94" t="str">
        <f>RIGHT(J94,4)</f>
        <v>2024</v>
      </c>
      <c r="Q94" s="13">
        <f t="shared" si="20"/>
        <v>12.285714285714286</v>
      </c>
      <c r="R94">
        <f t="shared" si="21"/>
        <v>230</v>
      </c>
      <c r="S94" s="27">
        <f t="shared" si="23"/>
        <v>18.720930232558139</v>
      </c>
      <c r="T94" s="11">
        <v>7.99</v>
      </c>
      <c r="U94" t="str" cm="1">
        <f t="array" ref="U94">_xlfn.IFS(T94 &lt; 8, "Standard", T94 &lt; 12, "Premium", T94 &lt; 16, "Premium Plus")</f>
        <v>Standard</v>
      </c>
      <c r="V94" s="18">
        <v>460</v>
      </c>
      <c r="W94" t="s">
        <v>73</v>
      </c>
      <c r="X94" s="18">
        <v>5</v>
      </c>
      <c r="Y94" s="18">
        <v>2</v>
      </c>
      <c r="Z94" t="b">
        <v>0</v>
      </c>
      <c r="AA94" s="18">
        <v>559</v>
      </c>
      <c r="AB94" s="18">
        <v>136</v>
      </c>
      <c r="AC94" s="18">
        <f t="shared" si="22"/>
        <v>695</v>
      </c>
      <c r="AD94" t="s">
        <v>92</v>
      </c>
      <c r="AE94" t="s">
        <v>56</v>
      </c>
      <c r="AF94" t="s">
        <v>37</v>
      </c>
      <c r="AG94" s="18">
        <v>58</v>
      </c>
      <c r="AH94" s="13">
        <v>3.6</v>
      </c>
      <c r="AI94" t="b">
        <v>0</v>
      </c>
      <c r="AJ94" t="s">
        <v>30</v>
      </c>
      <c r="AK94" s="18">
        <v>4650</v>
      </c>
      <c r="AL94" s="18" t="str" cm="1">
        <f t="array" ref="AL94">_xlfn.IFS(AK94&lt;1000, "Bronze", AK94&lt;2000, "Silver", AK94&lt;3000, "Gold", AK94&lt;4000, "Platinum",AK94&gt;4000, "Diamond")</f>
        <v>Diamond</v>
      </c>
      <c r="AM94" t="s">
        <v>65</v>
      </c>
      <c r="AN94" t="s">
        <v>39</v>
      </c>
      <c r="AO94" t="s">
        <v>40</v>
      </c>
    </row>
    <row r="95" spans="1:41" x14ac:dyDescent="0.35">
      <c r="A95">
        <v>4989</v>
      </c>
      <c r="B95" t="s">
        <v>132</v>
      </c>
      <c r="C95" s="1">
        <v>45566</v>
      </c>
      <c r="D95" s="1">
        <v>45577</v>
      </c>
      <c r="E95" s="1"/>
      <c r="F95" s="1"/>
      <c r="G95" s="1"/>
      <c r="H95" s="1"/>
      <c r="I95" s="1"/>
      <c r="J95" s="1">
        <v>45577</v>
      </c>
      <c r="K95" s="1">
        <v>45596</v>
      </c>
      <c r="L95" s="1"/>
      <c r="M95" s="1"/>
      <c r="N95" s="1"/>
      <c r="O95" s="1"/>
      <c r="P95" s="1"/>
      <c r="Q95" s="13">
        <f t="shared" si="20"/>
        <v>2.7142857142857144</v>
      </c>
      <c r="R95">
        <f t="shared" si="21"/>
        <v>49.5</v>
      </c>
      <c r="S95" s="27">
        <f t="shared" si="23"/>
        <v>18.236842105263158</v>
      </c>
      <c r="T95" s="11">
        <v>7.99</v>
      </c>
      <c r="U95" t="str" cm="1">
        <f t="array" ref="U95">_xlfn.IFS(T95 &lt; 8, "Standard", T95 &lt; 12, "Premium", T95 &lt; 16, "Premium Plus")</f>
        <v>Standard</v>
      </c>
      <c r="V95" s="18">
        <v>99</v>
      </c>
      <c r="W95" t="s">
        <v>73</v>
      </c>
      <c r="X95" s="18">
        <v>2</v>
      </c>
      <c r="Y95" s="18">
        <v>5</v>
      </c>
      <c r="Z95" t="b">
        <v>1</v>
      </c>
      <c r="AA95" s="18">
        <v>96</v>
      </c>
      <c r="AB95" s="18">
        <v>114</v>
      </c>
      <c r="AC95" s="18">
        <f t="shared" si="22"/>
        <v>210</v>
      </c>
      <c r="AD95" t="s">
        <v>27</v>
      </c>
      <c r="AE95" t="s">
        <v>28</v>
      </c>
      <c r="AF95" t="s">
        <v>29</v>
      </c>
      <c r="AG95" s="18">
        <v>45</v>
      </c>
      <c r="AH95" s="13">
        <v>4.3</v>
      </c>
      <c r="AI95" t="b">
        <v>0</v>
      </c>
      <c r="AJ95" t="s">
        <v>30</v>
      </c>
      <c r="AK95" s="18">
        <v>2779</v>
      </c>
      <c r="AL95" s="18" t="str" cm="1">
        <f t="array" ref="AL95">_xlfn.IFS(AK95&lt;1000, "Bronze", AK95&lt;2000, "Silver", AK95&lt;3000, "Gold", AK95&lt;4000, "Platinum",AK95&gt;4000, "Diamond")</f>
        <v>Gold</v>
      </c>
      <c r="AM95" t="s">
        <v>58</v>
      </c>
      <c r="AN95" t="s">
        <v>59</v>
      </c>
      <c r="AO95" t="s">
        <v>60</v>
      </c>
    </row>
    <row r="96" spans="1:41" x14ac:dyDescent="0.35">
      <c r="A96">
        <v>3985</v>
      </c>
      <c r="B96" t="s">
        <v>290</v>
      </c>
      <c r="C96" s="1">
        <v>45632</v>
      </c>
      <c r="D96" s="1">
        <f>C96</f>
        <v>45632</v>
      </c>
      <c r="E96" s="1"/>
      <c r="F96" s="1"/>
      <c r="G96" s="1"/>
      <c r="H96" s="1"/>
      <c r="I96" s="1"/>
      <c r="J96" s="1">
        <v>45638</v>
      </c>
      <c r="K96" s="1">
        <f>J96</f>
        <v>45638</v>
      </c>
      <c r="L96" s="1"/>
      <c r="M96" s="1"/>
      <c r="N96" s="1"/>
      <c r="O96" s="1"/>
      <c r="P96" s="1"/>
      <c r="Q96" s="13">
        <f t="shared" si="20"/>
        <v>0.8571428571428571</v>
      </c>
      <c r="R96">
        <f t="shared" si="21"/>
        <v>15</v>
      </c>
      <c r="S96" s="27">
        <f t="shared" si="23"/>
        <v>17.5</v>
      </c>
      <c r="T96" s="11">
        <v>15.99</v>
      </c>
      <c r="U96" t="str" cm="1">
        <f t="array" ref="U96">_xlfn.IFS(T96 &lt; 8, "Standard", T96 &lt; 12, "Premium", T96 &lt; 16, "Premium Plus")</f>
        <v>Premium Plus</v>
      </c>
      <c r="V96" s="18">
        <v>30</v>
      </c>
      <c r="W96" t="s">
        <v>51</v>
      </c>
      <c r="X96" s="18">
        <v>4</v>
      </c>
      <c r="Y96" s="18">
        <v>6</v>
      </c>
      <c r="Z96" t="b">
        <v>0</v>
      </c>
      <c r="AA96" s="18">
        <v>233</v>
      </c>
      <c r="AB96" s="18">
        <v>10</v>
      </c>
      <c r="AC96" s="18">
        <f t="shared" si="22"/>
        <v>243</v>
      </c>
      <c r="AD96" t="s">
        <v>74</v>
      </c>
      <c r="AE96" t="s">
        <v>75</v>
      </c>
      <c r="AF96" t="s">
        <v>57</v>
      </c>
      <c r="AG96" s="18">
        <v>71</v>
      </c>
      <c r="AH96" s="13">
        <v>4.5999999999999996</v>
      </c>
      <c r="AI96" t="b">
        <v>0</v>
      </c>
      <c r="AJ96" t="s">
        <v>30</v>
      </c>
      <c r="AK96" s="18">
        <v>3610</v>
      </c>
      <c r="AL96" s="18" t="str" cm="1">
        <f t="array" ref="AL96">_xlfn.IFS(AK96&lt;1000, "Bronze", AK96&lt;2000, "Silver", AK96&lt;3000, "Gold", AK96&lt;4000, "Platinum",AK96&gt;4000, "Diamond")</f>
        <v>Platinum</v>
      </c>
      <c r="AM96" t="s">
        <v>58</v>
      </c>
      <c r="AN96" t="s">
        <v>79</v>
      </c>
      <c r="AO96" t="s">
        <v>93</v>
      </c>
    </row>
    <row r="97" spans="1:41" x14ac:dyDescent="0.35">
      <c r="A97">
        <v>9278</v>
      </c>
      <c r="B97" t="s">
        <v>304</v>
      </c>
      <c r="C97" t="s">
        <v>352</v>
      </c>
      <c r="D97" s="1">
        <f>DATE(I97,H97,G97)</f>
        <v>45554</v>
      </c>
      <c r="E97">
        <f>FIND("/",C97)</f>
        <v>2</v>
      </c>
      <c r="F97">
        <f>FIND("/",C97,(E97+1))</f>
        <v>5</v>
      </c>
      <c r="G97" t="str">
        <f>MID(C97, E97+1,2)</f>
        <v>19</v>
      </c>
      <c r="H97" t="str">
        <f>LEFT(C97,E97-1)</f>
        <v>9</v>
      </c>
      <c r="I97" t="str">
        <f>RIGHT(C97,4)</f>
        <v>2024</v>
      </c>
      <c r="J97" t="s">
        <v>42</v>
      </c>
      <c r="K97" s="1">
        <f>DATE(P97,O97,N97)</f>
        <v>45640</v>
      </c>
      <c r="L97">
        <f>FIND("/",J97)</f>
        <v>3</v>
      </c>
      <c r="M97">
        <f>FIND("/",J97,(L97+1))</f>
        <v>6</v>
      </c>
      <c r="N97" t="str">
        <f>MID(J97, L97+1,2)</f>
        <v>14</v>
      </c>
      <c r="O97" t="str">
        <f>LEFT(J97,L97-1)</f>
        <v>12</v>
      </c>
      <c r="P97" t="str">
        <f>RIGHT(J97,4)</f>
        <v>2024</v>
      </c>
      <c r="Q97" s="13">
        <f t="shared" si="20"/>
        <v>12.285714285714286</v>
      </c>
      <c r="R97">
        <f t="shared" si="21"/>
        <v>214.5</v>
      </c>
      <c r="S97" s="27">
        <f t="shared" si="23"/>
        <v>17.459302325581394</v>
      </c>
      <c r="T97" s="11">
        <v>7.99</v>
      </c>
      <c r="U97" t="str" cm="1">
        <f t="array" ref="U97">_xlfn.IFS(T97 &lt; 8, "Standard", T97 &lt; 12, "Premium", T97 &lt; 16, "Premium Plus")</f>
        <v>Standard</v>
      </c>
      <c r="V97" s="18">
        <v>429</v>
      </c>
      <c r="W97" t="s">
        <v>36</v>
      </c>
      <c r="X97" s="18">
        <v>5</v>
      </c>
      <c r="Y97" s="18">
        <v>4</v>
      </c>
      <c r="Z97" t="b">
        <v>0</v>
      </c>
      <c r="AA97" s="18">
        <v>944</v>
      </c>
      <c r="AB97" s="18">
        <v>165</v>
      </c>
      <c r="AC97" s="18">
        <f t="shared" si="22"/>
        <v>1109</v>
      </c>
      <c r="AD97" t="s">
        <v>92</v>
      </c>
      <c r="AE97" t="s">
        <v>28</v>
      </c>
      <c r="AF97" t="s">
        <v>78</v>
      </c>
      <c r="AG97" s="18">
        <v>12</v>
      </c>
      <c r="AH97" s="13">
        <v>4.7</v>
      </c>
      <c r="AI97" t="b">
        <v>1</v>
      </c>
      <c r="AJ97" t="s">
        <v>30</v>
      </c>
      <c r="AK97" s="18">
        <v>2394</v>
      </c>
      <c r="AL97" s="18" t="str" cm="1">
        <f t="array" ref="AL97">_xlfn.IFS(AK97&lt;1000, "Bronze", AK97&lt;2000, "Silver", AK97&lt;3000, "Gold", AK97&lt;4000, "Platinum",AK97&gt;4000, "Diamond")</f>
        <v>Gold</v>
      </c>
      <c r="AM97" t="s">
        <v>76</v>
      </c>
      <c r="AN97" t="s">
        <v>32</v>
      </c>
      <c r="AO97" t="s">
        <v>40</v>
      </c>
    </row>
    <row r="98" spans="1:41" x14ac:dyDescent="0.35">
      <c r="A98">
        <v>8580</v>
      </c>
      <c r="B98" t="s">
        <v>385</v>
      </c>
      <c r="C98" s="1">
        <v>45328</v>
      </c>
      <c r="D98" s="1">
        <v>45553</v>
      </c>
      <c r="E98" s="1"/>
      <c r="F98" s="1"/>
      <c r="G98" s="1"/>
      <c r="H98" s="1"/>
      <c r="I98" s="1"/>
      <c r="J98" s="1">
        <v>45577</v>
      </c>
      <c r="K98" s="1">
        <f>J98</f>
        <v>45577</v>
      </c>
      <c r="L98" s="1"/>
      <c r="M98" s="1"/>
      <c r="N98" s="1"/>
      <c r="O98" s="1"/>
      <c r="P98" s="1"/>
      <c r="Q98" s="13">
        <f t="shared" si="20"/>
        <v>3.4285714285714284</v>
      </c>
      <c r="R98">
        <f t="shared" si="21"/>
        <v>59.5</v>
      </c>
      <c r="S98" s="27">
        <f t="shared" si="23"/>
        <v>17.354166666666668</v>
      </c>
      <c r="T98" s="11">
        <v>15.99</v>
      </c>
      <c r="U98" t="str" cm="1">
        <f t="array" ref="U98">_xlfn.IFS(T98 &lt; 8, "Standard", T98 &lt; 12, "Premium", T98 &lt; 16, "Premium Plus")</f>
        <v>Premium Plus</v>
      </c>
      <c r="V98" s="18">
        <v>119</v>
      </c>
      <c r="W98" t="s">
        <v>100</v>
      </c>
      <c r="X98" s="18">
        <v>4</v>
      </c>
      <c r="Y98" s="18">
        <v>2</v>
      </c>
      <c r="Z98" t="b">
        <v>0</v>
      </c>
      <c r="AA98" s="18">
        <v>936</v>
      </c>
      <c r="AB98" s="18">
        <v>188</v>
      </c>
      <c r="AC98" s="18">
        <f t="shared" si="22"/>
        <v>1124</v>
      </c>
      <c r="AD98" t="s">
        <v>27</v>
      </c>
      <c r="AE98" t="s">
        <v>75</v>
      </c>
      <c r="AF98" t="s">
        <v>45</v>
      </c>
      <c r="AG98" s="18">
        <v>59</v>
      </c>
      <c r="AH98" s="13">
        <v>4.0999999999999996</v>
      </c>
      <c r="AI98" t="b">
        <v>1</v>
      </c>
      <c r="AJ98" t="s">
        <v>30</v>
      </c>
      <c r="AK98" s="18">
        <v>1690</v>
      </c>
      <c r="AL98" s="18" t="str" cm="1">
        <f t="array" ref="AL98">_xlfn.IFS(AK98&lt;1000, "Bronze", AK98&lt;2000, "Silver", AK98&lt;3000, "Gold", AK98&lt;4000, "Platinum",AK98&gt;4000, "Diamond")</f>
        <v>Silver</v>
      </c>
      <c r="AM98" t="s">
        <v>38</v>
      </c>
      <c r="AN98" t="s">
        <v>59</v>
      </c>
      <c r="AO98" t="s">
        <v>93</v>
      </c>
    </row>
    <row r="99" spans="1:41" x14ac:dyDescent="0.35">
      <c r="A99">
        <v>6006</v>
      </c>
      <c r="B99" t="s">
        <v>106</v>
      </c>
      <c r="C99" s="1">
        <v>45482</v>
      </c>
      <c r="D99" s="1">
        <v>45580</v>
      </c>
      <c r="E99" s="1"/>
      <c r="F99" s="1"/>
      <c r="G99" s="1"/>
      <c r="H99" s="1"/>
      <c r="I99" s="1"/>
      <c r="J99" t="s">
        <v>54</v>
      </c>
      <c r="K99" s="1">
        <f>DATE(P99,O99,N99)</f>
        <v>45615</v>
      </c>
      <c r="L99">
        <f>FIND("/",J99)</f>
        <v>3</v>
      </c>
      <c r="M99">
        <f>FIND("/",J99,(L99+1))</f>
        <v>6</v>
      </c>
      <c r="N99" t="str">
        <f>MID(J99, L99+1,2)</f>
        <v>19</v>
      </c>
      <c r="O99" t="str">
        <f>LEFT(J99,L99-1)</f>
        <v>11</v>
      </c>
      <c r="P99" t="str">
        <f>RIGHT(J99,4)</f>
        <v>2024</v>
      </c>
      <c r="Q99" s="13">
        <f t="shared" si="20"/>
        <v>5</v>
      </c>
      <c r="R99">
        <f t="shared" si="21"/>
        <v>85.5</v>
      </c>
      <c r="S99" s="27">
        <f t="shared" si="23"/>
        <v>17.100000000000001</v>
      </c>
      <c r="T99" s="11">
        <v>11.99</v>
      </c>
      <c r="U99" t="str" cm="1">
        <f t="array" ref="U99">_xlfn.IFS(T99 &lt; 8, "Standard", T99 &lt; 12, "Premium", T99 &lt; 16, "Premium Plus")</f>
        <v>Premium</v>
      </c>
      <c r="V99" s="18">
        <v>171</v>
      </c>
      <c r="W99" t="s">
        <v>63</v>
      </c>
      <c r="X99" s="18">
        <v>3</v>
      </c>
      <c r="Y99" s="18">
        <v>1</v>
      </c>
      <c r="Z99" t="b">
        <v>1</v>
      </c>
      <c r="AA99" s="18">
        <v>889</v>
      </c>
      <c r="AB99" s="18">
        <v>54</v>
      </c>
      <c r="AC99" s="18">
        <f t="shared" si="22"/>
        <v>943</v>
      </c>
      <c r="AD99" t="s">
        <v>92</v>
      </c>
      <c r="AE99" t="s">
        <v>75</v>
      </c>
      <c r="AF99" t="s">
        <v>37</v>
      </c>
      <c r="AG99" s="18">
        <v>1</v>
      </c>
      <c r="AH99" s="13">
        <v>3.3</v>
      </c>
      <c r="AI99" t="b">
        <v>1</v>
      </c>
      <c r="AJ99" t="s">
        <v>30</v>
      </c>
      <c r="AK99" s="18">
        <v>710</v>
      </c>
      <c r="AL99" s="18" t="str" cm="1">
        <f t="array" ref="AL99">_xlfn.IFS(AK99&lt;1000, "Bronze", AK99&lt;2000, "Silver", AK99&lt;3000, "Gold", AK99&lt;4000, "Platinum",AK99&gt;4000, "Diamond")</f>
        <v>Bronze</v>
      </c>
      <c r="AM99" t="s">
        <v>76</v>
      </c>
      <c r="AN99" t="s">
        <v>39</v>
      </c>
      <c r="AO99" t="s">
        <v>33</v>
      </c>
    </row>
    <row r="100" spans="1:41" x14ac:dyDescent="0.35">
      <c r="A100">
        <v>8731</v>
      </c>
      <c r="B100" t="s">
        <v>177</v>
      </c>
      <c r="C100" t="s">
        <v>198</v>
      </c>
      <c r="D100" s="1">
        <f>DATE(I100,H100,G100)</f>
        <v>45291</v>
      </c>
      <c r="E100">
        <f>FIND("/",C100)</f>
        <v>3</v>
      </c>
      <c r="F100">
        <f>FIND("/",C100,(E100+1))</f>
        <v>6</v>
      </c>
      <c r="G100" t="str">
        <f>MID(C100, E100+1,2)</f>
        <v>31</v>
      </c>
      <c r="H100" t="str">
        <f>LEFT(C100,E100-1)</f>
        <v>12</v>
      </c>
      <c r="I100" t="str">
        <f>RIGHT(C100,4)</f>
        <v>2023</v>
      </c>
      <c r="J100" s="1">
        <v>45334</v>
      </c>
      <c r="K100" s="1">
        <f>J100</f>
        <v>45334</v>
      </c>
      <c r="L100" s="1"/>
      <c r="M100" s="1"/>
      <c r="N100" s="1"/>
      <c r="O100" s="1"/>
      <c r="P100" s="1"/>
      <c r="Q100" s="13">
        <f t="shared" si="20"/>
        <v>6.1428571428571432</v>
      </c>
      <c r="R100">
        <f t="shared" si="21"/>
        <v>105</v>
      </c>
      <c r="S100" s="27">
        <f t="shared" si="23"/>
        <v>17.093023255813954</v>
      </c>
      <c r="T100" s="11">
        <v>15.99</v>
      </c>
      <c r="U100" t="str" cm="1">
        <f t="array" ref="U100">_xlfn.IFS(T100 &lt; 8, "Standard", T100 &lt; 12, "Premium", T100 &lt; 16, "Premium Plus")</f>
        <v>Premium Plus</v>
      </c>
      <c r="V100" s="18">
        <v>210</v>
      </c>
      <c r="W100" t="s">
        <v>100</v>
      </c>
      <c r="X100" s="18">
        <v>5</v>
      </c>
      <c r="Y100" s="18">
        <v>5</v>
      </c>
      <c r="Z100" t="b">
        <v>0</v>
      </c>
      <c r="AA100" s="18">
        <v>206</v>
      </c>
      <c r="AB100" s="18">
        <v>194</v>
      </c>
      <c r="AC100" s="18">
        <f t="shared" si="22"/>
        <v>400</v>
      </c>
      <c r="AD100" t="s">
        <v>43</v>
      </c>
      <c r="AE100" t="s">
        <v>28</v>
      </c>
      <c r="AF100" t="s">
        <v>29</v>
      </c>
      <c r="AG100" s="18">
        <v>62</v>
      </c>
      <c r="AH100" s="13">
        <v>3.9</v>
      </c>
      <c r="AI100" t="b">
        <v>0</v>
      </c>
      <c r="AJ100" t="s">
        <v>30</v>
      </c>
      <c r="AK100" s="18">
        <v>2856</v>
      </c>
      <c r="AL100" s="18" t="str" cm="1">
        <f t="array" ref="AL100">_xlfn.IFS(AK100&lt;1000, "Bronze", AK100&lt;2000, "Silver", AK100&lt;3000, "Gold", AK100&lt;4000, "Platinum",AK100&gt;4000, "Diamond")</f>
        <v>Gold</v>
      </c>
      <c r="AM100" t="s">
        <v>58</v>
      </c>
      <c r="AN100" t="s">
        <v>39</v>
      </c>
      <c r="AO100" t="s">
        <v>93</v>
      </c>
    </row>
    <row r="101" spans="1:41" x14ac:dyDescent="0.35">
      <c r="A101">
        <v>9505</v>
      </c>
      <c r="B101" t="s">
        <v>284</v>
      </c>
      <c r="C101" t="s">
        <v>601</v>
      </c>
      <c r="D101" s="1">
        <v>45394</v>
      </c>
      <c r="E101">
        <f>FIND("/",C101)</f>
        <v>2</v>
      </c>
      <c r="F101">
        <f>FIND("/",C101,(E101+1))</f>
        <v>5</v>
      </c>
      <c r="G101" t="str">
        <f>MID(C101, E101+1,2)</f>
        <v>26</v>
      </c>
      <c r="H101" t="str">
        <f>LEFT(C101,E101-1)</f>
        <v>6</v>
      </c>
      <c r="I101" t="str">
        <f>RIGHT(C101,4)</f>
        <v>2024</v>
      </c>
      <c r="J101" s="1">
        <v>45394</v>
      </c>
      <c r="K101" s="1">
        <v>45469</v>
      </c>
      <c r="L101" s="1"/>
      <c r="M101" s="1"/>
      <c r="N101" s="1"/>
      <c r="O101" s="1"/>
      <c r="P101" s="1"/>
      <c r="Q101" s="13">
        <f t="shared" si="20"/>
        <v>10.714285714285714</v>
      </c>
      <c r="R101">
        <f t="shared" si="21"/>
        <v>176</v>
      </c>
      <c r="S101" s="27">
        <f t="shared" si="23"/>
        <v>16.426666666666669</v>
      </c>
      <c r="T101" s="11">
        <v>15.99</v>
      </c>
      <c r="U101" t="str" cm="1">
        <f t="array" ref="U101">_xlfn.IFS(T101 &lt; 8, "Standard", T101 &lt; 12, "Premium", T101 &lt; 16, "Premium Plus")</f>
        <v>Premium Plus</v>
      </c>
      <c r="V101" s="18">
        <v>352</v>
      </c>
      <c r="W101" t="s">
        <v>73</v>
      </c>
      <c r="X101" s="18">
        <v>4</v>
      </c>
      <c r="Y101" s="18">
        <v>6</v>
      </c>
      <c r="Z101" t="b">
        <v>0</v>
      </c>
      <c r="AA101" s="18">
        <v>757</v>
      </c>
      <c r="AB101" s="18">
        <v>13</v>
      </c>
      <c r="AC101" s="18">
        <f t="shared" si="22"/>
        <v>770</v>
      </c>
      <c r="AD101" t="s">
        <v>92</v>
      </c>
      <c r="AE101" t="s">
        <v>44</v>
      </c>
      <c r="AF101" t="s">
        <v>29</v>
      </c>
      <c r="AG101" s="18">
        <v>67</v>
      </c>
      <c r="AH101" s="13">
        <v>4.3</v>
      </c>
      <c r="AI101" t="b">
        <v>1</v>
      </c>
      <c r="AJ101" t="s">
        <v>30</v>
      </c>
      <c r="AK101" s="18">
        <v>3645</v>
      </c>
      <c r="AL101" s="18" t="str" cm="1">
        <f t="array" ref="AL101">_xlfn.IFS(AK101&lt;1000, "Bronze", AK101&lt;2000, "Silver", AK101&lt;3000, "Gold", AK101&lt;4000, "Platinum",AK101&gt;4000, "Diamond")</f>
        <v>Platinum</v>
      </c>
      <c r="AM101" t="s">
        <v>31</v>
      </c>
      <c r="AN101" t="s">
        <v>79</v>
      </c>
      <c r="AO101" t="s">
        <v>93</v>
      </c>
    </row>
    <row r="102" spans="1:41" x14ac:dyDescent="0.35">
      <c r="A102">
        <v>5785</v>
      </c>
      <c r="B102" t="s">
        <v>101</v>
      </c>
      <c r="C102" s="1">
        <v>45568</v>
      </c>
      <c r="D102" s="1">
        <f>C102</f>
        <v>45568</v>
      </c>
      <c r="E102" s="1"/>
      <c r="F102" s="1"/>
      <c r="G102" s="1"/>
      <c r="H102" s="1"/>
      <c r="I102" s="1"/>
      <c r="J102" t="s">
        <v>54</v>
      </c>
      <c r="K102" s="1">
        <f>DATE(P102,O102,N102)</f>
        <v>45615</v>
      </c>
      <c r="L102">
        <f>FIND("/",J102)</f>
        <v>3</v>
      </c>
      <c r="M102">
        <f>FIND("/",J102,(L102+1))</f>
        <v>6</v>
      </c>
      <c r="N102" t="str">
        <f>MID(J102, L102+1,2)</f>
        <v>19</v>
      </c>
      <c r="O102" t="str">
        <f>LEFT(J102,L102-1)</f>
        <v>11</v>
      </c>
      <c r="P102" t="str">
        <f>RIGHT(J102,4)</f>
        <v>2024</v>
      </c>
      <c r="Q102" s="13">
        <f t="shared" si="20"/>
        <v>6.7142857142857144</v>
      </c>
      <c r="R102">
        <f t="shared" si="21"/>
        <v>110</v>
      </c>
      <c r="S102" s="27">
        <f t="shared" si="23"/>
        <v>16.382978723404253</v>
      </c>
      <c r="T102" s="11">
        <v>7.99</v>
      </c>
      <c r="U102" t="str" cm="1">
        <f t="array" ref="U102">_xlfn.IFS(T102 &lt; 8, "Standard", T102 &lt; 12, "Premium", T102 &lt; 16, "Premium Plus")</f>
        <v>Standard</v>
      </c>
      <c r="V102" s="18">
        <v>220</v>
      </c>
      <c r="W102" t="s">
        <v>26</v>
      </c>
      <c r="X102" s="18">
        <v>2</v>
      </c>
      <c r="Y102" s="18">
        <v>1</v>
      </c>
      <c r="Z102" t="b">
        <v>0</v>
      </c>
      <c r="AA102" s="18">
        <v>998</v>
      </c>
      <c r="AB102" s="18">
        <v>187</v>
      </c>
      <c r="AC102" s="18">
        <f t="shared" si="22"/>
        <v>1185</v>
      </c>
      <c r="AD102" t="s">
        <v>55</v>
      </c>
      <c r="AE102" t="s">
        <v>44</v>
      </c>
      <c r="AF102" t="s">
        <v>64</v>
      </c>
      <c r="AG102" s="18">
        <v>17</v>
      </c>
      <c r="AH102" s="13">
        <v>4.4000000000000004</v>
      </c>
      <c r="AI102" t="b">
        <v>0</v>
      </c>
      <c r="AJ102" t="s">
        <v>30</v>
      </c>
      <c r="AK102" s="18">
        <v>1786</v>
      </c>
      <c r="AL102" s="18" t="str" cm="1">
        <f t="array" ref="AL102">_xlfn.IFS(AK102&lt;1000, "Bronze", AK102&lt;2000, "Silver", AK102&lt;3000, "Gold", AK102&lt;4000, "Platinum",AK102&gt;4000, "Diamond")</f>
        <v>Silver</v>
      </c>
      <c r="AM102" t="s">
        <v>76</v>
      </c>
      <c r="AN102" t="s">
        <v>39</v>
      </c>
      <c r="AO102" t="s">
        <v>93</v>
      </c>
    </row>
    <row r="103" spans="1:41" x14ac:dyDescent="0.35">
      <c r="A103">
        <v>3992</v>
      </c>
      <c r="B103" t="s">
        <v>224</v>
      </c>
      <c r="C103" t="s">
        <v>62</v>
      </c>
      <c r="D103" s="1">
        <f>DATE(I103,H103,G103)</f>
        <v>45529</v>
      </c>
      <c r="E103">
        <f>FIND("/",C103)</f>
        <v>2</v>
      </c>
      <c r="F103">
        <f>FIND("/",C103,(E103+1))</f>
        <v>5</v>
      </c>
      <c r="G103" t="str">
        <f>MID(C103, E103+1,2)</f>
        <v>25</v>
      </c>
      <c r="H103" t="str">
        <f>LEFT(C103,E103-1)</f>
        <v>8</v>
      </c>
      <c r="I103" t="str">
        <f>RIGHT(C103,4)</f>
        <v>2024</v>
      </c>
      <c r="J103" t="s">
        <v>87</v>
      </c>
      <c r="K103" s="1">
        <f>DATE(P103,O103,N103)</f>
        <v>45621</v>
      </c>
      <c r="L103">
        <f>FIND("/",J103)</f>
        <v>3</v>
      </c>
      <c r="M103">
        <f>FIND("/",J103,(L103+1))</f>
        <v>6</v>
      </c>
      <c r="N103" t="str">
        <f>MID(J103, L103+1,2)</f>
        <v>25</v>
      </c>
      <c r="O103" t="str">
        <f>LEFT(J103,L103-1)</f>
        <v>11</v>
      </c>
      <c r="P103" t="str">
        <f>RIGHT(J103,4)</f>
        <v>2024</v>
      </c>
      <c r="Q103" s="13">
        <f t="shared" si="20"/>
        <v>13.142857142857142</v>
      </c>
      <c r="R103">
        <f t="shared" si="21"/>
        <v>208.5</v>
      </c>
      <c r="S103" s="27">
        <f t="shared" si="23"/>
        <v>15.864130434782609</v>
      </c>
      <c r="T103" s="11">
        <v>11.99</v>
      </c>
      <c r="U103" t="str" cm="1">
        <f t="array" ref="U103">_xlfn.IFS(T103 &lt; 8, "Standard", T103 &lt; 12, "Premium", T103 &lt; 16, "Premium Plus")</f>
        <v>Premium</v>
      </c>
      <c r="V103" s="18">
        <v>417</v>
      </c>
      <c r="W103" t="s">
        <v>26</v>
      </c>
      <c r="X103" s="18">
        <v>2</v>
      </c>
      <c r="Y103" s="18">
        <v>5</v>
      </c>
      <c r="Z103" t="b">
        <v>1</v>
      </c>
      <c r="AA103" s="18">
        <v>458</v>
      </c>
      <c r="AB103" s="18">
        <v>145</v>
      </c>
      <c r="AC103" s="18">
        <f t="shared" si="22"/>
        <v>603</v>
      </c>
      <c r="AD103" t="s">
        <v>74</v>
      </c>
      <c r="AE103" t="s">
        <v>44</v>
      </c>
      <c r="AF103" t="s">
        <v>57</v>
      </c>
      <c r="AG103" s="18">
        <v>91</v>
      </c>
      <c r="AH103" s="13">
        <v>3.3</v>
      </c>
      <c r="AI103" t="b">
        <v>1</v>
      </c>
      <c r="AJ103" t="s">
        <v>30</v>
      </c>
      <c r="AK103" s="18">
        <v>996</v>
      </c>
      <c r="AL103" s="18" t="str" cm="1">
        <f t="array" ref="AL103">_xlfn.IFS(AK103&lt;1000, "Bronze", AK103&lt;2000, "Silver", AK103&lt;3000, "Gold", AK103&lt;4000, "Platinum",AK103&gt;4000, "Diamond")</f>
        <v>Bronze</v>
      </c>
      <c r="AM103" t="s">
        <v>31</v>
      </c>
      <c r="AN103" t="s">
        <v>39</v>
      </c>
      <c r="AO103" t="s">
        <v>40</v>
      </c>
    </row>
    <row r="104" spans="1:41" x14ac:dyDescent="0.35">
      <c r="A104">
        <v>7709</v>
      </c>
      <c r="B104" t="s">
        <v>146</v>
      </c>
      <c r="C104" s="1">
        <v>45020</v>
      </c>
      <c r="D104" s="1">
        <v>45303</v>
      </c>
      <c r="E104" s="1"/>
      <c r="F104" s="1"/>
      <c r="G104" s="1"/>
      <c r="H104" s="1"/>
      <c r="I104" s="1"/>
      <c r="J104" s="1">
        <v>45303</v>
      </c>
      <c r="K104" s="1">
        <v>45366</v>
      </c>
      <c r="L104" s="1"/>
      <c r="M104" s="1"/>
      <c r="N104" s="1"/>
      <c r="O104" s="1"/>
      <c r="P104" s="1"/>
      <c r="Q104" s="13">
        <f t="shared" si="20"/>
        <v>9</v>
      </c>
      <c r="R104">
        <f t="shared" si="21"/>
        <v>141.5</v>
      </c>
      <c r="S104" s="27">
        <f t="shared" si="23"/>
        <v>15.722222222222221</v>
      </c>
      <c r="T104" s="11">
        <v>11.99</v>
      </c>
      <c r="U104" t="str" cm="1">
        <f t="array" ref="U104">_xlfn.IFS(T104 &lt; 8, "Standard", T104 &lt; 12, "Premium", T104 &lt; 16, "Premium Plus")</f>
        <v>Premium</v>
      </c>
      <c r="V104" s="18">
        <v>283</v>
      </c>
      <c r="W104" t="s">
        <v>48</v>
      </c>
      <c r="X104" s="18">
        <v>5</v>
      </c>
      <c r="Y104" s="18">
        <v>2</v>
      </c>
      <c r="Z104" t="b">
        <v>0</v>
      </c>
      <c r="AA104" s="18">
        <v>785</v>
      </c>
      <c r="AB104" s="18">
        <v>1</v>
      </c>
      <c r="AC104" s="18">
        <f t="shared" si="22"/>
        <v>786</v>
      </c>
      <c r="AD104" t="s">
        <v>68</v>
      </c>
      <c r="AE104" t="s">
        <v>44</v>
      </c>
      <c r="AF104" t="s">
        <v>37</v>
      </c>
      <c r="AG104" s="18">
        <v>79</v>
      </c>
      <c r="AH104" s="13">
        <v>3.4</v>
      </c>
      <c r="AI104" t="b">
        <v>1</v>
      </c>
      <c r="AJ104" t="s">
        <v>30</v>
      </c>
      <c r="AK104" s="18">
        <v>583</v>
      </c>
      <c r="AL104" s="18" t="str" cm="1">
        <f t="array" ref="AL104">_xlfn.IFS(AK104&lt;1000, "Bronze", AK104&lt;2000, "Silver", AK104&lt;3000, "Gold", AK104&lt;4000, "Platinum",AK104&gt;4000, "Diamond")</f>
        <v>Bronze</v>
      </c>
      <c r="AM104" t="s">
        <v>65</v>
      </c>
      <c r="AN104" t="s">
        <v>79</v>
      </c>
      <c r="AO104" t="s">
        <v>93</v>
      </c>
    </row>
    <row r="105" spans="1:41" x14ac:dyDescent="0.35">
      <c r="A105">
        <v>4829</v>
      </c>
      <c r="B105" t="s">
        <v>299</v>
      </c>
      <c r="C105" t="s">
        <v>300</v>
      </c>
      <c r="D105" s="1">
        <f>DATE(I105,H105,G105)</f>
        <v>45556</v>
      </c>
      <c r="E105">
        <f>FIND("/",C105)</f>
        <v>2</v>
      </c>
      <c r="F105">
        <f>FIND("/",C105,(E105+1))</f>
        <v>5</v>
      </c>
      <c r="G105" t="str">
        <f>MID(C105, E105+1,2)</f>
        <v>21</v>
      </c>
      <c r="H105" t="str">
        <f>LEFT(C105,E105-1)</f>
        <v>9</v>
      </c>
      <c r="I105" t="str">
        <f>RIGHT(C105,4)</f>
        <v>2024</v>
      </c>
      <c r="J105" t="s">
        <v>72</v>
      </c>
      <c r="K105" s="1">
        <f>DATE(P105,O105,N105)</f>
        <v>45643</v>
      </c>
      <c r="L105">
        <f>FIND("/",J105)</f>
        <v>3</v>
      </c>
      <c r="M105">
        <f>FIND("/",J105,(L105+1))</f>
        <v>6</v>
      </c>
      <c r="N105" t="str">
        <f>MID(J105, L105+1,2)</f>
        <v>17</v>
      </c>
      <c r="O105" t="str">
        <f>LEFT(J105,L105-1)</f>
        <v>12</v>
      </c>
      <c r="P105" t="str">
        <f>RIGHT(J105,4)</f>
        <v>2024</v>
      </c>
      <c r="Q105" s="13">
        <f t="shared" si="20"/>
        <v>12.428571428571429</v>
      </c>
      <c r="R105">
        <f t="shared" si="21"/>
        <v>193</v>
      </c>
      <c r="S105" s="27">
        <f t="shared" si="23"/>
        <v>15.528735632183908</v>
      </c>
      <c r="T105" s="11">
        <v>11.99</v>
      </c>
      <c r="U105" t="str" cm="1">
        <f t="array" ref="U105">_xlfn.IFS(T105 &lt; 8, "Standard", T105 &lt; 12, "Premium", T105 &lt; 16, "Premium Plus")</f>
        <v>Premium</v>
      </c>
      <c r="V105" s="18">
        <v>386</v>
      </c>
      <c r="W105" t="s">
        <v>48</v>
      </c>
      <c r="X105" s="18">
        <v>3</v>
      </c>
      <c r="Y105" s="18">
        <v>4</v>
      </c>
      <c r="Z105" t="b">
        <v>0</v>
      </c>
      <c r="AA105" s="18">
        <v>62</v>
      </c>
      <c r="AB105" s="18">
        <v>50</v>
      </c>
      <c r="AC105" s="18">
        <f t="shared" si="22"/>
        <v>112</v>
      </c>
      <c r="AD105" t="s">
        <v>74</v>
      </c>
      <c r="AE105" t="s">
        <v>56</v>
      </c>
      <c r="AF105" t="s">
        <v>29</v>
      </c>
      <c r="AG105" s="18">
        <v>44</v>
      </c>
      <c r="AH105" s="13">
        <v>4.7</v>
      </c>
      <c r="AI105" t="b">
        <v>0</v>
      </c>
      <c r="AJ105" t="s">
        <v>30</v>
      </c>
      <c r="AK105" s="18">
        <v>2377</v>
      </c>
      <c r="AL105" s="18" t="str" cm="1">
        <f t="array" ref="AL105">_xlfn.IFS(AK105&lt;1000, "Bronze", AK105&lt;2000, "Silver", AK105&lt;3000, "Gold", AK105&lt;4000, "Platinum",AK105&gt;4000, "Diamond")</f>
        <v>Gold</v>
      </c>
      <c r="AM105" t="s">
        <v>65</v>
      </c>
      <c r="AN105" t="s">
        <v>32</v>
      </c>
      <c r="AO105" t="s">
        <v>93</v>
      </c>
    </row>
    <row r="106" spans="1:41" x14ac:dyDescent="0.35">
      <c r="A106">
        <v>1003</v>
      </c>
      <c r="B106" t="s">
        <v>276</v>
      </c>
      <c r="C106" s="1">
        <v>45638</v>
      </c>
      <c r="D106" s="1">
        <v>45520</v>
      </c>
      <c r="E106" s="1"/>
      <c r="F106" s="1"/>
      <c r="G106" s="1"/>
      <c r="H106" s="1"/>
      <c r="I106" s="1"/>
      <c r="J106" t="s">
        <v>82</v>
      </c>
      <c r="K106" s="1">
        <f>DATE(P106,O106,N106)</f>
        <v>45618</v>
      </c>
      <c r="L106">
        <f>FIND("/",J106)</f>
        <v>3</v>
      </c>
      <c r="M106">
        <f>FIND("/",J106,(L106+1))</f>
        <v>6</v>
      </c>
      <c r="N106" t="str">
        <f>MID(J106, L106+1,2)</f>
        <v>22</v>
      </c>
      <c r="O106" t="str">
        <f>LEFT(J106,L106-1)</f>
        <v>11</v>
      </c>
      <c r="P106" t="str">
        <f>RIGHT(J106,4)</f>
        <v>2024</v>
      </c>
      <c r="Q106" s="13">
        <f t="shared" si="20"/>
        <v>14</v>
      </c>
      <c r="R106">
        <f t="shared" si="21"/>
        <v>216.5</v>
      </c>
      <c r="S106" s="27">
        <f t="shared" si="23"/>
        <v>15.464285714285714</v>
      </c>
      <c r="T106" s="11">
        <v>11.99</v>
      </c>
      <c r="U106" t="str" cm="1">
        <f t="array" ref="U106">_xlfn.IFS(T106 &lt; 8, "Standard", T106 &lt; 12, "Premium", T106 &lt; 16, "Premium Plus")</f>
        <v>Premium</v>
      </c>
      <c r="V106" s="18">
        <v>433</v>
      </c>
      <c r="W106" t="s">
        <v>63</v>
      </c>
      <c r="X106" s="18">
        <v>5</v>
      </c>
      <c r="Y106" s="18">
        <v>4</v>
      </c>
      <c r="Z106" t="b">
        <v>0</v>
      </c>
      <c r="AA106" s="18">
        <v>350</v>
      </c>
      <c r="AB106" s="18">
        <v>2</v>
      </c>
      <c r="AC106" s="18">
        <f t="shared" si="22"/>
        <v>352</v>
      </c>
      <c r="AD106" t="s">
        <v>74</v>
      </c>
      <c r="AE106" t="s">
        <v>75</v>
      </c>
      <c r="AF106" t="s">
        <v>57</v>
      </c>
      <c r="AG106" s="18">
        <v>41</v>
      </c>
      <c r="AH106" s="13">
        <v>3.1</v>
      </c>
      <c r="AI106" t="b">
        <v>1</v>
      </c>
      <c r="AJ106" t="s">
        <v>30</v>
      </c>
      <c r="AK106" s="18">
        <v>2043</v>
      </c>
      <c r="AL106" s="18" t="str" cm="1">
        <f t="array" ref="AL106">_xlfn.IFS(AK106&lt;1000, "Bronze", AK106&lt;2000, "Silver", AK106&lt;3000, "Gold", AK106&lt;4000, "Platinum",AK106&gt;4000, "Diamond")</f>
        <v>Gold</v>
      </c>
      <c r="AM106" t="s">
        <v>38</v>
      </c>
      <c r="AN106" t="s">
        <v>32</v>
      </c>
      <c r="AO106" t="s">
        <v>33</v>
      </c>
    </row>
    <row r="107" spans="1:41" x14ac:dyDescent="0.35">
      <c r="A107">
        <v>7753</v>
      </c>
      <c r="B107" t="s">
        <v>179</v>
      </c>
      <c r="C107" s="1">
        <v>45547</v>
      </c>
      <c r="D107" s="1">
        <f>C107</f>
        <v>45547</v>
      </c>
      <c r="E107" s="1"/>
      <c r="F107" s="1"/>
      <c r="G107" s="1"/>
      <c r="H107" s="1"/>
      <c r="I107" s="1"/>
      <c r="J107" t="s">
        <v>25</v>
      </c>
      <c r="K107" s="1">
        <f>DATE(P107,O107,N107)</f>
        <v>45639</v>
      </c>
      <c r="L107">
        <f>FIND("/",J107)</f>
        <v>3</v>
      </c>
      <c r="M107">
        <f>FIND("/",J107,(L107+1))</f>
        <v>6</v>
      </c>
      <c r="N107" t="str">
        <f>MID(J107, L107+1,2)</f>
        <v>13</v>
      </c>
      <c r="O107" t="str">
        <f>LEFT(J107,L107-1)</f>
        <v>12</v>
      </c>
      <c r="P107" t="str">
        <f>RIGHT(J107,4)</f>
        <v>2024</v>
      </c>
      <c r="Q107" s="13">
        <f t="shared" si="20"/>
        <v>13.142857142857142</v>
      </c>
      <c r="R107">
        <f t="shared" si="21"/>
        <v>196.5</v>
      </c>
      <c r="S107" s="27">
        <f t="shared" si="23"/>
        <v>14.95108695652174</v>
      </c>
      <c r="T107" s="11">
        <v>7.99</v>
      </c>
      <c r="U107" t="str" cm="1">
        <f t="array" ref="U107">_xlfn.IFS(T107 &lt; 8, "Standard", T107 &lt; 12, "Premium", T107 &lt; 16, "Premium Plus")</f>
        <v>Standard</v>
      </c>
      <c r="V107" s="18">
        <v>393</v>
      </c>
      <c r="W107" t="s">
        <v>36</v>
      </c>
      <c r="X107" s="18">
        <v>3</v>
      </c>
      <c r="Y107" s="18">
        <v>3</v>
      </c>
      <c r="Z107" t="b">
        <v>0</v>
      </c>
      <c r="AA107" s="18">
        <v>829</v>
      </c>
      <c r="AB107" s="18">
        <v>117</v>
      </c>
      <c r="AC107" s="18">
        <f t="shared" si="22"/>
        <v>946</v>
      </c>
      <c r="AD107" t="s">
        <v>27</v>
      </c>
      <c r="AE107" t="s">
        <v>56</v>
      </c>
      <c r="AF107" t="s">
        <v>29</v>
      </c>
      <c r="AG107" s="18">
        <v>65</v>
      </c>
      <c r="AH107" s="13">
        <v>4.9000000000000004</v>
      </c>
      <c r="AI107" t="b">
        <v>1</v>
      </c>
      <c r="AJ107" t="s">
        <v>30</v>
      </c>
      <c r="AK107" s="18">
        <v>4409</v>
      </c>
      <c r="AL107" s="18" t="str" cm="1">
        <f t="array" ref="AL107">_xlfn.IFS(AK107&lt;1000, "Bronze", AK107&lt;2000, "Silver", AK107&lt;3000, "Gold", AK107&lt;4000, "Platinum",AK107&gt;4000, "Diamond")</f>
        <v>Diamond</v>
      </c>
      <c r="AM107" t="s">
        <v>65</v>
      </c>
      <c r="AN107" t="s">
        <v>69</v>
      </c>
      <c r="AO107" t="s">
        <v>60</v>
      </c>
    </row>
    <row r="108" spans="1:41" x14ac:dyDescent="0.35">
      <c r="A108">
        <v>4197</v>
      </c>
      <c r="B108" t="s">
        <v>143</v>
      </c>
      <c r="C108" t="s">
        <v>159</v>
      </c>
      <c r="D108" s="1">
        <f>DATE(I108,H108,G108)</f>
        <v>45596</v>
      </c>
      <c r="E108">
        <f>FIND("/",C108)</f>
        <v>3</v>
      </c>
      <c r="F108">
        <f>FIND("/",C108,(E108+1))</f>
        <v>6</v>
      </c>
      <c r="G108" t="str">
        <f>MID(C108, E108+1,2)</f>
        <v>31</v>
      </c>
      <c r="H108" t="str">
        <f>LEFT(C108,E108-1)</f>
        <v>10</v>
      </c>
      <c r="I108" t="str">
        <f>RIGHT(C108,4)</f>
        <v>2024</v>
      </c>
      <c r="J108" t="s">
        <v>25</v>
      </c>
      <c r="K108" s="1">
        <f>DATE(P108,O108,N108)</f>
        <v>45639</v>
      </c>
      <c r="L108">
        <f>FIND("/",J108)</f>
        <v>3</v>
      </c>
      <c r="M108">
        <f>FIND("/",J108,(L108+1))</f>
        <v>6</v>
      </c>
      <c r="N108" t="str">
        <f>MID(J108, L108+1,2)</f>
        <v>13</v>
      </c>
      <c r="O108" t="str">
        <f>LEFT(J108,L108-1)</f>
        <v>12</v>
      </c>
      <c r="P108" t="str">
        <f>RIGHT(J108,4)</f>
        <v>2024</v>
      </c>
      <c r="Q108" s="13">
        <f t="shared" si="20"/>
        <v>6.1428571428571432</v>
      </c>
      <c r="R108">
        <f t="shared" si="21"/>
        <v>91.5</v>
      </c>
      <c r="S108" s="27">
        <f t="shared" si="23"/>
        <v>14.895348837209301</v>
      </c>
      <c r="T108" s="11">
        <v>15.99</v>
      </c>
      <c r="U108" t="str" cm="1">
        <f t="array" ref="U108">_xlfn.IFS(T108 &lt; 8, "Standard", T108 &lt; 12, "Premium", T108 &lt; 16, "Premium Plus")</f>
        <v>Premium Plus</v>
      </c>
      <c r="V108" s="18">
        <v>183</v>
      </c>
      <c r="W108" t="s">
        <v>100</v>
      </c>
      <c r="X108" s="18">
        <v>3</v>
      </c>
      <c r="Y108" s="18">
        <v>5</v>
      </c>
      <c r="Z108" t="b">
        <v>0</v>
      </c>
      <c r="AA108" s="18">
        <v>490</v>
      </c>
      <c r="AB108" s="18">
        <v>127</v>
      </c>
      <c r="AC108" s="18">
        <f t="shared" si="22"/>
        <v>617</v>
      </c>
      <c r="AD108" t="s">
        <v>43</v>
      </c>
      <c r="AE108" t="s">
        <v>44</v>
      </c>
      <c r="AF108" t="s">
        <v>29</v>
      </c>
      <c r="AG108" s="18">
        <v>40</v>
      </c>
      <c r="AH108" s="13">
        <v>4.5999999999999996</v>
      </c>
      <c r="AI108" t="b">
        <v>1</v>
      </c>
      <c r="AJ108" t="s">
        <v>30</v>
      </c>
      <c r="AK108" s="18">
        <v>4691</v>
      </c>
      <c r="AL108" s="18" t="str" cm="1">
        <f t="array" ref="AL108">_xlfn.IFS(AK108&lt;1000, "Bronze", AK108&lt;2000, "Silver", AK108&lt;3000, "Gold", AK108&lt;4000, "Platinum",AK108&gt;4000, "Diamond")</f>
        <v>Diamond</v>
      </c>
      <c r="AM108" t="s">
        <v>38</v>
      </c>
      <c r="AN108" t="s">
        <v>39</v>
      </c>
      <c r="AO108" t="s">
        <v>93</v>
      </c>
    </row>
    <row r="109" spans="1:41" x14ac:dyDescent="0.35">
      <c r="A109">
        <v>3904</v>
      </c>
      <c r="B109" t="s">
        <v>224</v>
      </c>
      <c r="C109" t="s">
        <v>155</v>
      </c>
      <c r="D109" s="1">
        <f>DATE(I109,H109,G109)</f>
        <v>45461</v>
      </c>
      <c r="E109">
        <f>FIND("/",C109)</f>
        <v>2</v>
      </c>
      <c r="F109">
        <f>FIND("/",C109,(E109+1))</f>
        <v>5</v>
      </c>
      <c r="G109" t="str">
        <f>MID(C109, E109+1,2)</f>
        <v>18</v>
      </c>
      <c r="H109" t="str">
        <f>LEFT(C109,E109-1)</f>
        <v>6</v>
      </c>
      <c r="I109" t="str">
        <f>RIGHT(C109,4)</f>
        <v>2024</v>
      </c>
      <c r="J109" s="1">
        <v>45547</v>
      </c>
      <c r="K109" s="1">
        <f>J109</f>
        <v>45547</v>
      </c>
      <c r="L109" s="1"/>
      <c r="M109" s="1"/>
      <c r="N109" s="1"/>
      <c r="O109" s="1"/>
      <c r="P109" s="1"/>
      <c r="Q109" s="13">
        <f t="shared" si="20"/>
        <v>12.285714285714286</v>
      </c>
      <c r="R109">
        <f t="shared" si="21"/>
        <v>182.5</v>
      </c>
      <c r="S109" s="27">
        <f t="shared" si="23"/>
        <v>14.854651162790697</v>
      </c>
      <c r="T109" s="11">
        <v>11.99</v>
      </c>
      <c r="U109" t="str" cm="1">
        <f t="array" ref="U109">_xlfn.IFS(T109 &lt; 8, "Standard", T109 &lt; 12, "Premium", T109 &lt; 16, "Premium Plus")</f>
        <v>Premium</v>
      </c>
      <c r="V109" s="18">
        <v>365</v>
      </c>
      <c r="W109" t="s">
        <v>63</v>
      </c>
      <c r="X109" s="18">
        <v>3</v>
      </c>
      <c r="Y109" s="18">
        <v>1</v>
      </c>
      <c r="Z109" t="b">
        <v>1</v>
      </c>
      <c r="AA109" s="18">
        <v>679</v>
      </c>
      <c r="AB109" s="18">
        <v>1</v>
      </c>
      <c r="AC109" s="18">
        <f t="shared" si="22"/>
        <v>680</v>
      </c>
      <c r="AD109" t="s">
        <v>92</v>
      </c>
      <c r="AE109" t="s">
        <v>44</v>
      </c>
      <c r="AF109" t="s">
        <v>78</v>
      </c>
      <c r="AG109" s="18">
        <v>100</v>
      </c>
      <c r="AH109" s="13">
        <v>4.7</v>
      </c>
      <c r="AI109" t="b">
        <v>0</v>
      </c>
      <c r="AJ109" t="s">
        <v>30</v>
      </c>
      <c r="AK109" s="18">
        <v>2714</v>
      </c>
      <c r="AL109" s="18" t="str" cm="1">
        <f t="array" ref="AL109">_xlfn.IFS(AK109&lt;1000, "Bronze", AK109&lt;2000, "Silver", AK109&lt;3000, "Gold", AK109&lt;4000, "Platinum",AK109&gt;4000, "Diamond")</f>
        <v>Gold</v>
      </c>
      <c r="AM109" t="s">
        <v>38</v>
      </c>
      <c r="AN109" t="s">
        <v>32</v>
      </c>
      <c r="AO109" t="s">
        <v>33</v>
      </c>
    </row>
    <row r="110" spans="1:41" x14ac:dyDescent="0.35">
      <c r="A110">
        <v>6888</v>
      </c>
      <c r="B110" t="s">
        <v>196</v>
      </c>
      <c r="C110" s="1">
        <v>45509</v>
      </c>
      <c r="D110" s="1">
        <v>45277</v>
      </c>
      <c r="E110" s="1"/>
      <c r="F110" s="1"/>
      <c r="G110" s="1"/>
      <c r="H110" s="1"/>
      <c r="I110" s="1"/>
      <c r="J110" s="1">
        <v>45363</v>
      </c>
      <c r="K110" s="1">
        <f>J110</f>
        <v>45363</v>
      </c>
      <c r="L110" s="1"/>
      <c r="M110" s="1"/>
      <c r="N110" s="1"/>
      <c r="O110" s="1"/>
      <c r="P110" s="1"/>
      <c r="Q110" s="13">
        <f t="shared" si="20"/>
        <v>12.285714285714286</v>
      </c>
      <c r="R110">
        <f t="shared" si="21"/>
        <v>182</v>
      </c>
      <c r="S110" s="27">
        <f t="shared" si="23"/>
        <v>14.813953488372093</v>
      </c>
      <c r="T110" s="11">
        <v>15.99</v>
      </c>
      <c r="U110" t="str" cm="1">
        <f t="array" ref="U110">_xlfn.IFS(T110 &lt; 8, "Standard", T110 &lt; 12, "Premium", T110 &lt; 16, "Premium Plus")</f>
        <v>Premium Plus</v>
      </c>
      <c r="V110" s="18">
        <v>364</v>
      </c>
      <c r="W110" t="s">
        <v>73</v>
      </c>
      <c r="X110" s="18">
        <v>2</v>
      </c>
      <c r="Y110" s="18">
        <v>5</v>
      </c>
      <c r="Z110" t="b">
        <v>0</v>
      </c>
      <c r="AA110" s="18">
        <v>865</v>
      </c>
      <c r="AB110" s="18">
        <v>104</v>
      </c>
      <c r="AC110" s="18">
        <f t="shared" si="22"/>
        <v>969</v>
      </c>
      <c r="AD110" t="s">
        <v>27</v>
      </c>
      <c r="AE110" t="s">
        <v>56</v>
      </c>
      <c r="AF110" t="s">
        <v>45</v>
      </c>
      <c r="AG110" s="18">
        <v>31</v>
      </c>
      <c r="AH110" s="13">
        <v>3.1</v>
      </c>
      <c r="AI110" t="b">
        <v>0</v>
      </c>
      <c r="AJ110" t="s">
        <v>30</v>
      </c>
      <c r="AK110" s="18">
        <v>1261</v>
      </c>
      <c r="AL110" s="18" t="str" cm="1">
        <f t="array" ref="AL110">_xlfn.IFS(AK110&lt;1000, "Bronze", AK110&lt;2000, "Silver", AK110&lt;3000, "Gold", AK110&lt;4000, "Platinum",AK110&gt;4000, "Diamond")</f>
        <v>Silver</v>
      </c>
      <c r="AM110" t="s">
        <v>38</v>
      </c>
      <c r="AN110" t="s">
        <v>69</v>
      </c>
      <c r="AO110" t="s">
        <v>40</v>
      </c>
    </row>
    <row r="111" spans="1:41" x14ac:dyDescent="0.35">
      <c r="A111">
        <v>6330</v>
      </c>
      <c r="B111" t="s">
        <v>478</v>
      </c>
      <c r="C111" t="s">
        <v>479</v>
      </c>
      <c r="D111" s="1">
        <f>DATE(I111,H111,G111)</f>
        <v>45316</v>
      </c>
      <c r="E111">
        <f>FIND("/",C111)</f>
        <v>2</v>
      </c>
      <c r="F111">
        <f>FIND("/",C111,(E111+1))</f>
        <v>5</v>
      </c>
      <c r="G111" t="str">
        <f>MID(C111, E111+1,2)</f>
        <v>25</v>
      </c>
      <c r="H111" t="str">
        <f>LEFT(C111,E111-1)</f>
        <v>1</v>
      </c>
      <c r="I111" t="str">
        <f>RIGHT(C111,4)</f>
        <v>2024</v>
      </c>
      <c r="J111" s="1">
        <v>45394</v>
      </c>
      <c r="K111" s="1">
        <f>J111</f>
        <v>45394</v>
      </c>
      <c r="L111" s="1"/>
      <c r="M111" s="1"/>
      <c r="N111" s="1"/>
      <c r="O111" s="1"/>
      <c r="P111" s="1"/>
      <c r="Q111" s="13">
        <f t="shared" si="20"/>
        <v>11.142857142857142</v>
      </c>
      <c r="R111">
        <f t="shared" si="21"/>
        <v>164.5</v>
      </c>
      <c r="S111" s="27">
        <f t="shared" si="23"/>
        <v>14.762820512820513</v>
      </c>
      <c r="T111" s="11">
        <v>7.99</v>
      </c>
      <c r="U111" t="str" cm="1">
        <f t="array" ref="U111">_xlfn.IFS(T111 &lt; 8, "Standard", T111 &lt; 12, "Premium", T111 &lt; 16, "Premium Plus")</f>
        <v>Standard</v>
      </c>
      <c r="V111" s="18">
        <v>329</v>
      </c>
      <c r="W111" t="s">
        <v>48</v>
      </c>
      <c r="X111" s="18">
        <v>4</v>
      </c>
      <c r="Y111" s="18">
        <v>1</v>
      </c>
      <c r="Z111" t="b">
        <v>1</v>
      </c>
      <c r="AA111" s="18">
        <v>973</v>
      </c>
      <c r="AB111" s="18">
        <v>163</v>
      </c>
      <c r="AC111" s="18">
        <f t="shared" si="22"/>
        <v>1136</v>
      </c>
      <c r="AD111" t="s">
        <v>27</v>
      </c>
      <c r="AE111" t="s">
        <v>75</v>
      </c>
      <c r="AF111" t="s">
        <v>64</v>
      </c>
      <c r="AG111" s="18">
        <v>78</v>
      </c>
      <c r="AH111" s="13">
        <v>4.2</v>
      </c>
      <c r="AI111" t="b">
        <v>1</v>
      </c>
      <c r="AJ111" t="s">
        <v>30</v>
      </c>
      <c r="AK111" s="18">
        <v>218</v>
      </c>
      <c r="AL111" s="18" t="str" cm="1">
        <f t="array" ref="AL111">_xlfn.IFS(AK111&lt;1000, "Bronze", AK111&lt;2000, "Silver", AK111&lt;3000, "Gold", AK111&lt;4000, "Platinum",AK111&gt;4000, "Diamond")</f>
        <v>Bronze</v>
      </c>
      <c r="AM111" t="s">
        <v>38</v>
      </c>
      <c r="AN111" t="s">
        <v>59</v>
      </c>
      <c r="AO111" t="s">
        <v>33</v>
      </c>
    </row>
    <row r="112" spans="1:41" x14ac:dyDescent="0.35">
      <c r="A112">
        <v>2981</v>
      </c>
      <c r="B112" t="s">
        <v>718</v>
      </c>
      <c r="C112" s="1">
        <v>45478</v>
      </c>
      <c r="D112" s="1">
        <v>45363</v>
      </c>
      <c r="E112" s="1"/>
      <c r="F112" s="1"/>
      <c r="G112" s="1"/>
      <c r="H112" s="1"/>
      <c r="I112" s="1"/>
      <c r="J112" s="1">
        <v>45363</v>
      </c>
      <c r="K112" s="1">
        <v>45478</v>
      </c>
      <c r="L112" s="1"/>
      <c r="M112" s="1"/>
      <c r="N112" s="1"/>
      <c r="O112" s="1"/>
      <c r="P112" s="1"/>
      <c r="Q112" s="13">
        <f t="shared" si="20"/>
        <v>16.428571428571427</v>
      </c>
      <c r="R112">
        <f t="shared" si="21"/>
        <v>241</v>
      </c>
      <c r="S112" s="27">
        <f t="shared" si="23"/>
        <v>14.669565217391305</v>
      </c>
      <c r="T112" s="11">
        <v>11.99</v>
      </c>
      <c r="U112" t="str" cm="1">
        <f t="array" ref="U112">_xlfn.IFS(T112 &lt; 8, "Standard", T112 &lt; 12, "Premium", T112 &lt; 16, "Premium Plus")</f>
        <v>Premium</v>
      </c>
      <c r="V112" s="18">
        <v>482</v>
      </c>
      <c r="W112" t="s">
        <v>48</v>
      </c>
      <c r="X112" s="18">
        <v>5</v>
      </c>
      <c r="Y112" s="18">
        <v>2</v>
      </c>
      <c r="Z112" t="b">
        <v>1</v>
      </c>
      <c r="AA112" s="18">
        <v>665</v>
      </c>
      <c r="AB112" s="18">
        <v>96</v>
      </c>
      <c r="AC112" s="18">
        <f t="shared" si="22"/>
        <v>761</v>
      </c>
      <c r="AD112" t="s">
        <v>92</v>
      </c>
      <c r="AE112" t="s">
        <v>44</v>
      </c>
      <c r="AF112" t="s">
        <v>57</v>
      </c>
      <c r="AG112" s="18">
        <v>24</v>
      </c>
      <c r="AH112" s="13">
        <v>4.7</v>
      </c>
      <c r="AI112" t="b">
        <v>1</v>
      </c>
      <c r="AJ112" t="s">
        <v>30</v>
      </c>
      <c r="AK112" s="18">
        <v>4851</v>
      </c>
      <c r="AL112" s="18" t="str" cm="1">
        <f t="array" ref="AL112">_xlfn.IFS(AK112&lt;1000, "Bronze", AK112&lt;2000, "Silver", AK112&lt;3000, "Gold", AK112&lt;4000, "Platinum",AK112&gt;4000, "Diamond")</f>
        <v>Diamond</v>
      </c>
      <c r="AM112" t="s">
        <v>76</v>
      </c>
      <c r="AN112" t="s">
        <v>79</v>
      </c>
      <c r="AO112" t="s">
        <v>40</v>
      </c>
    </row>
    <row r="113" spans="1:41" x14ac:dyDescent="0.35">
      <c r="A113">
        <v>2410</v>
      </c>
      <c r="B113" t="s">
        <v>88</v>
      </c>
      <c r="C113" s="1">
        <v>45608</v>
      </c>
      <c r="D113" s="1">
        <v>45516</v>
      </c>
      <c r="E113" s="1"/>
      <c r="F113" s="1"/>
      <c r="G113" s="1"/>
      <c r="H113" s="1"/>
      <c r="I113" s="1"/>
      <c r="J113" s="1">
        <v>45516</v>
      </c>
      <c r="K113" s="1">
        <v>45608</v>
      </c>
      <c r="L113" s="1"/>
      <c r="M113" s="1"/>
      <c r="N113" s="1"/>
      <c r="O113" s="1"/>
      <c r="P113" s="1"/>
      <c r="Q113" s="13">
        <f t="shared" si="20"/>
        <v>13.142857142857142</v>
      </c>
      <c r="R113">
        <f t="shared" si="21"/>
        <v>190.5</v>
      </c>
      <c r="S113" s="27">
        <f t="shared" si="23"/>
        <v>14.494565217391305</v>
      </c>
      <c r="T113" s="11">
        <v>11.99</v>
      </c>
      <c r="U113" t="str" cm="1">
        <f t="array" ref="U113">_xlfn.IFS(T113 &lt; 8, "Standard", T113 &lt; 12, "Premium", T113 &lt; 16, "Premium Plus")</f>
        <v>Premium</v>
      </c>
      <c r="V113" s="18">
        <v>381</v>
      </c>
      <c r="W113" t="s">
        <v>100</v>
      </c>
      <c r="X113" s="18">
        <v>2</v>
      </c>
      <c r="Y113" s="18">
        <v>3</v>
      </c>
      <c r="Z113" t="b">
        <v>1</v>
      </c>
      <c r="AA113" s="18">
        <v>568</v>
      </c>
      <c r="AB113" s="18">
        <v>62</v>
      </c>
      <c r="AC113" s="18">
        <f t="shared" si="22"/>
        <v>630</v>
      </c>
      <c r="AD113" t="s">
        <v>74</v>
      </c>
      <c r="AE113" t="s">
        <v>44</v>
      </c>
      <c r="AF113" t="s">
        <v>45</v>
      </c>
      <c r="AG113" s="18">
        <v>50</v>
      </c>
      <c r="AH113" s="13">
        <v>4.8</v>
      </c>
      <c r="AI113" t="b">
        <v>0</v>
      </c>
      <c r="AJ113" t="s">
        <v>30</v>
      </c>
      <c r="AK113" s="18">
        <v>1375</v>
      </c>
      <c r="AL113" s="18" t="str" cm="1">
        <f t="array" ref="AL113">_xlfn.IFS(AK113&lt;1000, "Bronze", AK113&lt;2000, "Silver", AK113&lt;3000, "Gold", AK113&lt;4000, "Platinum",AK113&gt;4000, "Diamond")</f>
        <v>Silver</v>
      </c>
      <c r="AM113" t="s">
        <v>76</v>
      </c>
      <c r="AN113" t="s">
        <v>32</v>
      </c>
      <c r="AO113" t="s">
        <v>60</v>
      </c>
    </row>
    <row r="114" spans="1:41" x14ac:dyDescent="0.35">
      <c r="A114">
        <v>4668</v>
      </c>
      <c r="B114" t="s">
        <v>251</v>
      </c>
      <c r="C114" t="s">
        <v>72</v>
      </c>
      <c r="D114" s="1">
        <v>45547</v>
      </c>
      <c r="E114">
        <f t="shared" ref="E114:E121" si="41">FIND("/",C114)</f>
        <v>3</v>
      </c>
      <c r="F114">
        <f t="shared" ref="F114:F121" si="42">FIND("/",C114,(E114+1))</f>
        <v>6</v>
      </c>
      <c r="G114" t="str">
        <f t="shared" ref="G114:G121" si="43">MID(C114, E114+1,2)</f>
        <v>17</v>
      </c>
      <c r="H114" t="str">
        <f t="shared" ref="H114:H121" si="44">LEFT(C114,E114-1)</f>
        <v>12</v>
      </c>
      <c r="I114" t="str">
        <f t="shared" ref="I114:I121" si="45">RIGHT(C114,4)</f>
        <v>2024</v>
      </c>
      <c r="J114" s="1">
        <v>45547</v>
      </c>
      <c r="K114" s="1">
        <v>45643</v>
      </c>
      <c r="L114" s="1"/>
      <c r="M114" s="1"/>
      <c r="N114" s="1"/>
      <c r="O114" s="1"/>
      <c r="P114" s="1"/>
      <c r="Q114" s="13">
        <f t="shared" si="20"/>
        <v>13.714285714285714</v>
      </c>
      <c r="R114">
        <f t="shared" si="21"/>
        <v>198</v>
      </c>
      <c r="S114" s="27">
        <f t="shared" si="23"/>
        <v>14.4375</v>
      </c>
      <c r="T114" s="11">
        <v>11.99</v>
      </c>
      <c r="U114" t="str" cm="1">
        <f t="array" ref="U114">_xlfn.IFS(T114 &lt; 8, "Standard", T114 &lt; 12, "Premium", T114 &lt; 16, "Premium Plus")</f>
        <v>Premium</v>
      </c>
      <c r="V114" s="18">
        <v>396</v>
      </c>
      <c r="W114" t="s">
        <v>48</v>
      </c>
      <c r="X114" s="18">
        <v>5</v>
      </c>
      <c r="Y114" s="18">
        <v>5</v>
      </c>
      <c r="Z114" t="b">
        <v>1</v>
      </c>
      <c r="AA114" s="18">
        <v>549</v>
      </c>
      <c r="AB114" s="18">
        <v>35</v>
      </c>
      <c r="AC114" s="18">
        <f t="shared" si="22"/>
        <v>584</v>
      </c>
      <c r="AD114" t="s">
        <v>43</v>
      </c>
      <c r="AE114" t="s">
        <v>28</v>
      </c>
      <c r="AF114" t="s">
        <v>37</v>
      </c>
      <c r="AG114" s="18">
        <v>66</v>
      </c>
      <c r="AH114" s="13">
        <v>3.6</v>
      </c>
      <c r="AI114" t="b">
        <v>1</v>
      </c>
      <c r="AJ114" t="s">
        <v>30</v>
      </c>
      <c r="AK114" s="18">
        <v>4293</v>
      </c>
      <c r="AL114" s="18" t="str" cm="1">
        <f t="array" ref="AL114">_xlfn.IFS(AK114&lt;1000, "Bronze", AK114&lt;2000, "Silver", AK114&lt;3000, "Gold", AK114&lt;4000, "Platinum",AK114&gt;4000, "Diamond")</f>
        <v>Diamond</v>
      </c>
      <c r="AM114" t="s">
        <v>31</v>
      </c>
      <c r="AN114" t="s">
        <v>69</v>
      </c>
      <c r="AO114" t="s">
        <v>40</v>
      </c>
    </row>
    <row r="115" spans="1:41" x14ac:dyDescent="0.35">
      <c r="A115">
        <v>8976</v>
      </c>
      <c r="B115" t="s">
        <v>143</v>
      </c>
      <c r="C115" t="s">
        <v>144</v>
      </c>
      <c r="D115" s="1">
        <f>DATE(I115,H115,G115)</f>
        <v>45552</v>
      </c>
      <c r="E115">
        <f t="shared" si="41"/>
        <v>2</v>
      </c>
      <c r="F115">
        <f t="shared" si="42"/>
        <v>5</v>
      </c>
      <c r="G115" t="str">
        <f t="shared" si="43"/>
        <v>17</v>
      </c>
      <c r="H115" t="str">
        <f t="shared" si="44"/>
        <v>9</v>
      </c>
      <c r="I115" t="str">
        <f t="shared" si="45"/>
        <v>2024</v>
      </c>
      <c r="J115" s="1">
        <v>45638</v>
      </c>
      <c r="K115" s="1">
        <f>J115</f>
        <v>45638</v>
      </c>
      <c r="L115" s="1"/>
      <c r="M115" s="1"/>
      <c r="N115" s="1"/>
      <c r="O115" s="1"/>
      <c r="P115" s="1"/>
      <c r="Q115" s="13">
        <f t="shared" si="20"/>
        <v>12.285714285714286</v>
      </c>
      <c r="R115">
        <f t="shared" si="21"/>
        <v>176</v>
      </c>
      <c r="S115" s="27">
        <f t="shared" si="23"/>
        <v>14.325581395348836</v>
      </c>
      <c r="T115" s="11">
        <v>7.99</v>
      </c>
      <c r="U115" t="str" cm="1">
        <f t="array" ref="U115">_xlfn.IFS(T115 &lt; 8, "Standard", T115 &lt; 12, "Premium", T115 &lt; 16, "Premium Plus")</f>
        <v>Standard</v>
      </c>
      <c r="V115" s="18">
        <v>352</v>
      </c>
      <c r="W115" t="s">
        <v>100</v>
      </c>
      <c r="X115" s="18">
        <v>4</v>
      </c>
      <c r="Y115" s="18">
        <v>3</v>
      </c>
      <c r="Z115" t="b">
        <v>1</v>
      </c>
      <c r="AA115" s="18">
        <v>112</v>
      </c>
      <c r="AB115" s="18">
        <v>106</v>
      </c>
      <c r="AC115" s="18">
        <f t="shared" si="22"/>
        <v>218</v>
      </c>
      <c r="AD115" t="s">
        <v>92</v>
      </c>
      <c r="AE115" t="s">
        <v>56</v>
      </c>
      <c r="AF115" t="s">
        <v>78</v>
      </c>
      <c r="AG115" s="18">
        <v>33</v>
      </c>
      <c r="AH115" s="13">
        <v>4.5999999999999996</v>
      </c>
      <c r="AI115" t="b">
        <v>1</v>
      </c>
      <c r="AJ115" t="s">
        <v>30</v>
      </c>
      <c r="AK115" s="18">
        <v>3432</v>
      </c>
      <c r="AL115" s="18" t="str" cm="1">
        <f t="array" ref="AL115">_xlfn.IFS(AK115&lt;1000, "Bronze", AK115&lt;2000, "Silver", AK115&lt;3000, "Gold", AK115&lt;4000, "Platinum",AK115&gt;4000, "Diamond")</f>
        <v>Platinum</v>
      </c>
      <c r="AM115" t="s">
        <v>58</v>
      </c>
      <c r="AN115" t="s">
        <v>69</v>
      </c>
      <c r="AO115" t="s">
        <v>40</v>
      </c>
    </row>
    <row r="116" spans="1:41" x14ac:dyDescent="0.35">
      <c r="A116">
        <v>3173</v>
      </c>
      <c r="B116" t="s">
        <v>236</v>
      </c>
      <c r="C116" t="s">
        <v>430</v>
      </c>
      <c r="D116" s="1">
        <v>45547</v>
      </c>
      <c r="E116">
        <f t="shared" si="41"/>
        <v>2</v>
      </c>
      <c r="F116">
        <f t="shared" si="42"/>
        <v>5</v>
      </c>
      <c r="G116" t="str">
        <f t="shared" si="43"/>
        <v>25</v>
      </c>
      <c r="H116" t="str">
        <f t="shared" si="44"/>
        <v>9</v>
      </c>
      <c r="I116" t="str">
        <f t="shared" si="45"/>
        <v>2024</v>
      </c>
      <c r="J116" s="1">
        <v>45547</v>
      </c>
      <c r="K116" s="1">
        <v>45560</v>
      </c>
      <c r="L116" s="1"/>
      <c r="M116" s="1"/>
      <c r="N116" s="1"/>
      <c r="O116" s="1"/>
      <c r="P116" s="1"/>
      <c r="Q116" s="13">
        <f t="shared" si="20"/>
        <v>1.8571428571428572</v>
      </c>
      <c r="R116">
        <f t="shared" si="21"/>
        <v>26.5</v>
      </c>
      <c r="S116" s="27">
        <f t="shared" si="23"/>
        <v>14.269230769230768</v>
      </c>
      <c r="T116" s="11">
        <v>7.99</v>
      </c>
      <c r="U116" t="str" cm="1">
        <f t="array" ref="U116">_xlfn.IFS(T116 &lt; 8, "Standard", T116 &lt; 12, "Premium", T116 &lt; 16, "Premium Plus")</f>
        <v>Standard</v>
      </c>
      <c r="V116" s="18">
        <v>53</v>
      </c>
      <c r="W116" t="s">
        <v>48</v>
      </c>
      <c r="X116" s="18">
        <v>2</v>
      </c>
      <c r="Y116" s="18">
        <v>4</v>
      </c>
      <c r="Z116" t="b">
        <v>1</v>
      </c>
      <c r="AA116" s="18">
        <v>304</v>
      </c>
      <c r="AB116" s="18">
        <v>49</v>
      </c>
      <c r="AC116" s="18">
        <f t="shared" si="22"/>
        <v>353</v>
      </c>
      <c r="AD116" t="s">
        <v>92</v>
      </c>
      <c r="AE116" t="s">
        <v>75</v>
      </c>
      <c r="AF116" t="s">
        <v>64</v>
      </c>
      <c r="AG116" s="18">
        <v>57</v>
      </c>
      <c r="AH116" s="13">
        <v>4.3</v>
      </c>
      <c r="AI116" t="b">
        <v>0</v>
      </c>
      <c r="AJ116" t="s">
        <v>30</v>
      </c>
      <c r="AK116" s="18">
        <v>3836</v>
      </c>
      <c r="AL116" s="18" t="str" cm="1">
        <f t="array" ref="AL116">_xlfn.IFS(AK116&lt;1000, "Bronze", AK116&lt;2000, "Silver", AK116&lt;3000, "Gold", AK116&lt;4000, "Platinum",AK116&gt;4000, "Diamond")</f>
        <v>Platinum</v>
      </c>
      <c r="AM116" t="s">
        <v>76</v>
      </c>
      <c r="AN116" t="s">
        <v>79</v>
      </c>
      <c r="AO116" t="s">
        <v>60</v>
      </c>
    </row>
    <row r="117" spans="1:41" x14ac:dyDescent="0.35">
      <c r="A117">
        <v>5227</v>
      </c>
      <c r="B117" t="s">
        <v>610</v>
      </c>
      <c r="C117" t="s">
        <v>611</v>
      </c>
      <c r="D117" s="1">
        <f>DATE(I117,H117,G117)</f>
        <v>45337</v>
      </c>
      <c r="E117">
        <f t="shared" si="41"/>
        <v>2</v>
      </c>
      <c r="F117">
        <f t="shared" si="42"/>
        <v>5</v>
      </c>
      <c r="G117" t="str">
        <f t="shared" si="43"/>
        <v>15</v>
      </c>
      <c r="H117" t="str">
        <f t="shared" si="44"/>
        <v>2</v>
      </c>
      <c r="I117" t="str">
        <f t="shared" si="45"/>
        <v>2024</v>
      </c>
      <c r="J117" s="1">
        <v>45455</v>
      </c>
      <c r="K117" s="1">
        <f>J117</f>
        <v>45455</v>
      </c>
      <c r="L117" s="1"/>
      <c r="M117" s="1"/>
      <c r="N117" s="1"/>
      <c r="O117" s="1"/>
      <c r="P117" s="1"/>
      <c r="Q117" s="13">
        <f t="shared" si="20"/>
        <v>16.857142857142858</v>
      </c>
      <c r="R117">
        <f t="shared" si="21"/>
        <v>237</v>
      </c>
      <c r="S117" s="27">
        <f t="shared" si="23"/>
        <v>14.059322033898304</v>
      </c>
      <c r="T117" s="11">
        <v>7.99</v>
      </c>
      <c r="U117" t="str" cm="1">
        <f t="array" ref="U117">_xlfn.IFS(T117 &lt; 8, "Standard", T117 &lt; 12, "Premium", T117 &lt; 16, "Premium Plus")</f>
        <v>Standard</v>
      </c>
      <c r="V117" s="18">
        <v>474</v>
      </c>
      <c r="W117" t="s">
        <v>36</v>
      </c>
      <c r="X117" s="18">
        <v>3</v>
      </c>
      <c r="Y117" s="18">
        <v>6</v>
      </c>
      <c r="Z117" t="b">
        <v>1</v>
      </c>
      <c r="AA117" s="18">
        <v>358</v>
      </c>
      <c r="AB117" s="18">
        <v>147</v>
      </c>
      <c r="AC117" s="18">
        <f t="shared" si="22"/>
        <v>505</v>
      </c>
      <c r="AD117" t="s">
        <v>27</v>
      </c>
      <c r="AE117" t="s">
        <v>75</v>
      </c>
      <c r="AF117" t="s">
        <v>29</v>
      </c>
      <c r="AG117" s="18">
        <v>44</v>
      </c>
      <c r="AH117" s="13">
        <v>3.9</v>
      </c>
      <c r="AI117" t="b">
        <v>1</v>
      </c>
      <c r="AJ117" t="s">
        <v>30</v>
      </c>
      <c r="AK117" s="18">
        <v>3505</v>
      </c>
      <c r="AL117" s="18" t="str" cm="1">
        <f t="array" ref="AL117">_xlfn.IFS(AK117&lt;1000, "Bronze", AK117&lt;2000, "Silver", AK117&lt;3000, "Gold", AK117&lt;4000, "Platinum",AK117&gt;4000, "Diamond")</f>
        <v>Platinum</v>
      </c>
      <c r="AM117" t="s">
        <v>76</v>
      </c>
      <c r="AN117" t="s">
        <v>32</v>
      </c>
      <c r="AO117" t="s">
        <v>33</v>
      </c>
    </row>
    <row r="118" spans="1:41" x14ac:dyDescent="0.35">
      <c r="A118">
        <v>7546</v>
      </c>
      <c r="B118" t="s">
        <v>147</v>
      </c>
      <c r="C118" t="s">
        <v>573</v>
      </c>
      <c r="D118" s="1">
        <v>45577</v>
      </c>
      <c r="E118">
        <f t="shared" si="41"/>
        <v>3</v>
      </c>
      <c r="F118">
        <f t="shared" si="42"/>
        <v>6</v>
      </c>
      <c r="G118" t="str">
        <f t="shared" si="43"/>
        <v>24</v>
      </c>
      <c r="H118" t="str">
        <f t="shared" si="44"/>
        <v>10</v>
      </c>
      <c r="I118" t="str">
        <f t="shared" si="45"/>
        <v>2024</v>
      </c>
      <c r="J118" s="1">
        <v>45577</v>
      </c>
      <c r="K118" s="1">
        <v>45589</v>
      </c>
      <c r="L118" s="1"/>
      <c r="M118" s="1"/>
      <c r="N118" s="1"/>
      <c r="O118" s="1"/>
      <c r="P118" s="1"/>
      <c r="Q118" s="13">
        <f t="shared" si="20"/>
        <v>1.7142857142857142</v>
      </c>
      <c r="R118">
        <f t="shared" si="21"/>
        <v>24</v>
      </c>
      <c r="S118" s="27">
        <f t="shared" si="23"/>
        <v>14</v>
      </c>
      <c r="T118" s="11">
        <v>7.99</v>
      </c>
      <c r="U118" t="str" cm="1">
        <f t="array" ref="U118">_xlfn.IFS(T118 &lt; 8, "Standard", T118 &lt; 12, "Premium", T118 &lt; 16, "Premium Plus")</f>
        <v>Standard</v>
      </c>
      <c r="V118" s="18">
        <v>48</v>
      </c>
      <c r="W118" t="s">
        <v>48</v>
      </c>
      <c r="X118" s="18">
        <v>1</v>
      </c>
      <c r="Y118" s="18">
        <v>4</v>
      </c>
      <c r="Z118" t="b">
        <v>0</v>
      </c>
      <c r="AA118" s="18">
        <v>484</v>
      </c>
      <c r="AB118" s="18">
        <v>131</v>
      </c>
      <c r="AC118" s="18">
        <f t="shared" si="22"/>
        <v>615</v>
      </c>
      <c r="AD118" t="s">
        <v>55</v>
      </c>
      <c r="AE118" t="s">
        <v>75</v>
      </c>
      <c r="AF118" t="s">
        <v>64</v>
      </c>
      <c r="AG118" s="18">
        <v>68</v>
      </c>
      <c r="AH118" s="13">
        <v>4</v>
      </c>
      <c r="AI118" t="b">
        <v>0</v>
      </c>
      <c r="AJ118" t="s">
        <v>30</v>
      </c>
      <c r="AK118" s="18">
        <v>1535</v>
      </c>
      <c r="AL118" s="18" t="str" cm="1">
        <f t="array" ref="AL118">_xlfn.IFS(AK118&lt;1000, "Bronze", AK118&lt;2000, "Silver", AK118&lt;3000, "Gold", AK118&lt;4000, "Platinum",AK118&gt;4000, "Diamond")</f>
        <v>Silver</v>
      </c>
      <c r="AM118" t="s">
        <v>58</v>
      </c>
      <c r="AN118" t="s">
        <v>79</v>
      </c>
      <c r="AO118" t="s">
        <v>93</v>
      </c>
    </row>
    <row r="119" spans="1:41" x14ac:dyDescent="0.35">
      <c r="A119">
        <v>5688</v>
      </c>
      <c r="B119" t="s">
        <v>140</v>
      </c>
      <c r="C119" t="s">
        <v>420</v>
      </c>
      <c r="D119" s="1">
        <f>DATE(I119,H119,G119)</f>
        <v>45562</v>
      </c>
      <c r="E119">
        <f t="shared" si="41"/>
        <v>2</v>
      </c>
      <c r="F119">
        <f t="shared" si="42"/>
        <v>5</v>
      </c>
      <c r="G119" t="str">
        <f t="shared" si="43"/>
        <v>27</v>
      </c>
      <c r="H119" t="str">
        <f t="shared" si="44"/>
        <v>9</v>
      </c>
      <c r="I119" t="str">
        <f t="shared" si="45"/>
        <v>2024</v>
      </c>
      <c r="J119" t="s">
        <v>90</v>
      </c>
      <c r="K119" s="1">
        <f>DATE(P119,O119,N119)</f>
        <v>45626</v>
      </c>
      <c r="L119">
        <f>FIND("/",J119)</f>
        <v>3</v>
      </c>
      <c r="M119">
        <f>FIND("/",J119,(L119+1))</f>
        <v>6</v>
      </c>
      <c r="N119" t="str">
        <f>MID(J119, L119+1,2)</f>
        <v>30</v>
      </c>
      <c r="O119" t="str">
        <f>LEFT(J119,L119-1)</f>
        <v>11</v>
      </c>
      <c r="P119" t="str">
        <f>RIGHT(J119,4)</f>
        <v>2024</v>
      </c>
      <c r="Q119" s="13">
        <f t="shared" si="20"/>
        <v>9.1428571428571423</v>
      </c>
      <c r="R119">
        <f t="shared" si="21"/>
        <v>128</v>
      </c>
      <c r="S119" s="27">
        <f t="shared" si="23"/>
        <v>14</v>
      </c>
      <c r="T119" s="11">
        <v>7.99</v>
      </c>
      <c r="U119" t="str" cm="1">
        <f t="array" ref="U119">_xlfn.IFS(T119 &lt; 8, "Standard", T119 &lt; 12, "Premium", T119 &lt; 16, "Premium Plus")</f>
        <v>Standard</v>
      </c>
      <c r="V119" s="18">
        <v>256</v>
      </c>
      <c r="W119" t="s">
        <v>36</v>
      </c>
      <c r="X119" s="18">
        <v>3</v>
      </c>
      <c r="Y119" s="18">
        <v>3</v>
      </c>
      <c r="Z119" t="b">
        <v>0</v>
      </c>
      <c r="AA119" s="18">
        <v>322</v>
      </c>
      <c r="AB119" s="18">
        <v>199</v>
      </c>
      <c r="AC119" s="18">
        <f t="shared" si="22"/>
        <v>521</v>
      </c>
      <c r="AD119" t="s">
        <v>43</v>
      </c>
      <c r="AE119" t="s">
        <v>56</v>
      </c>
      <c r="AF119" t="s">
        <v>64</v>
      </c>
      <c r="AG119" s="18">
        <v>65</v>
      </c>
      <c r="AH119" s="13">
        <v>4.5</v>
      </c>
      <c r="AI119" t="b">
        <v>0</v>
      </c>
      <c r="AJ119" t="s">
        <v>30</v>
      </c>
      <c r="AK119" s="18">
        <v>147</v>
      </c>
      <c r="AL119" s="18" t="str" cm="1">
        <f t="array" ref="AL119">_xlfn.IFS(AK119&lt;1000, "Bronze", AK119&lt;2000, "Silver", AK119&lt;3000, "Gold", AK119&lt;4000, "Platinum",AK119&gt;4000, "Diamond")</f>
        <v>Bronze</v>
      </c>
      <c r="AM119" t="s">
        <v>65</v>
      </c>
      <c r="AN119" t="s">
        <v>32</v>
      </c>
      <c r="AO119" t="s">
        <v>40</v>
      </c>
    </row>
    <row r="120" spans="1:41" x14ac:dyDescent="0.35">
      <c r="A120">
        <v>7399</v>
      </c>
      <c r="B120" t="s">
        <v>201</v>
      </c>
      <c r="C120" t="s">
        <v>327</v>
      </c>
      <c r="D120" s="1">
        <f>DATE(I120,H120,G120)</f>
        <v>45517</v>
      </c>
      <c r="E120">
        <f t="shared" si="41"/>
        <v>2</v>
      </c>
      <c r="F120">
        <f t="shared" si="42"/>
        <v>5</v>
      </c>
      <c r="G120" t="str">
        <f t="shared" si="43"/>
        <v>13</v>
      </c>
      <c r="H120" t="str">
        <f t="shared" si="44"/>
        <v>8</v>
      </c>
      <c r="I120" t="str">
        <f t="shared" si="45"/>
        <v>2024</v>
      </c>
      <c r="J120" s="1">
        <v>45547</v>
      </c>
      <c r="K120" s="1">
        <f>J120</f>
        <v>45547</v>
      </c>
      <c r="L120" s="1"/>
      <c r="M120" s="1"/>
      <c r="N120" s="1"/>
      <c r="O120" s="1"/>
      <c r="P120" s="1"/>
      <c r="Q120" s="13">
        <f t="shared" si="20"/>
        <v>4.2857142857142856</v>
      </c>
      <c r="R120">
        <f t="shared" si="21"/>
        <v>59.5</v>
      </c>
      <c r="S120" s="27">
        <f t="shared" si="23"/>
        <v>13.883333333333333</v>
      </c>
      <c r="T120" s="11">
        <v>11.99</v>
      </c>
      <c r="U120" t="str" cm="1">
        <f t="array" ref="U120">_xlfn.IFS(T120 &lt; 8, "Standard", T120 &lt; 12, "Premium", T120 &lt; 16, "Premium Plus")</f>
        <v>Premium</v>
      </c>
      <c r="V120" s="18">
        <v>119</v>
      </c>
      <c r="W120" t="s">
        <v>100</v>
      </c>
      <c r="X120" s="18">
        <v>2</v>
      </c>
      <c r="Y120" s="18">
        <v>5</v>
      </c>
      <c r="Z120" t="b">
        <v>1</v>
      </c>
      <c r="AA120" s="18">
        <v>344</v>
      </c>
      <c r="AB120" s="18">
        <v>93</v>
      </c>
      <c r="AC120" s="18">
        <f t="shared" si="22"/>
        <v>437</v>
      </c>
      <c r="AD120" t="s">
        <v>74</v>
      </c>
      <c r="AE120" t="s">
        <v>44</v>
      </c>
      <c r="AF120" t="s">
        <v>29</v>
      </c>
      <c r="AG120" s="18">
        <v>0</v>
      </c>
      <c r="AH120" s="13">
        <v>4.2</v>
      </c>
      <c r="AI120" t="b">
        <v>0</v>
      </c>
      <c r="AJ120" t="s">
        <v>30</v>
      </c>
      <c r="AK120" s="18">
        <v>2259</v>
      </c>
      <c r="AL120" s="18" t="str" cm="1">
        <f t="array" ref="AL120">_xlfn.IFS(AK120&lt;1000, "Bronze", AK120&lt;2000, "Silver", AK120&lt;3000, "Gold", AK120&lt;4000, "Platinum",AK120&gt;4000, "Diamond")</f>
        <v>Gold</v>
      </c>
      <c r="AM120" t="s">
        <v>31</v>
      </c>
      <c r="AN120" t="s">
        <v>69</v>
      </c>
      <c r="AO120" t="s">
        <v>40</v>
      </c>
    </row>
    <row r="121" spans="1:41" x14ac:dyDescent="0.35">
      <c r="A121">
        <v>7451</v>
      </c>
      <c r="B121" t="s">
        <v>244</v>
      </c>
      <c r="C121" t="s">
        <v>636</v>
      </c>
      <c r="D121" s="1">
        <f>DATE(I121,H121,G121)</f>
        <v>45497</v>
      </c>
      <c r="E121">
        <f t="shared" si="41"/>
        <v>2</v>
      </c>
      <c r="F121">
        <f t="shared" si="42"/>
        <v>5</v>
      </c>
      <c r="G121" t="str">
        <f t="shared" si="43"/>
        <v>24</v>
      </c>
      <c r="H121" t="str">
        <f t="shared" si="44"/>
        <v>7</v>
      </c>
      <c r="I121" t="str">
        <f t="shared" si="45"/>
        <v>2024</v>
      </c>
      <c r="J121" s="1">
        <v>45547</v>
      </c>
      <c r="K121" s="1">
        <f>J121</f>
        <v>45547</v>
      </c>
      <c r="L121" s="1"/>
      <c r="M121" s="1"/>
      <c r="N121" s="1"/>
      <c r="O121" s="1"/>
      <c r="P121" s="1"/>
      <c r="Q121" s="13">
        <f t="shared" si="20"/>
        <v>7.1428571428571432</v>
      </c>
      <c r="R121">
        <f t="shared" si="21"/>
        <v>99</v>
      </c>
      <c r="S121" s="27">
        <f t="shared" si="23"/>
        <v>13.86</v>
      </c>
      <c r="T121" s="11">
        <v>15.99</v>
      </c>
      <c r="U121" t="str" cm="1">
        <f t="array" ref="U121">_xlfn.IFS(T121 &lt; 8, "Standard", T121 &lt; 12, "Premium", T121 &lt; 16, "Premium Plus")</f>
        <v>Premium Plus</v>
      </c>
      <c r="V121" s="18">
        <v>198</v>
      </c>
      <c r="W121" t="s">
        <v>48</v>
      </c>
      <c r="X121" s="18">
        <v>5</v>
      </c>
      <c r="Y121" s="18">
        <v>5</v>
      </c>
      <c r="Z121" t="b">
        <v>1</v>
      </c>
      <c r="AA121" s="18">
        <v>255</v>
      </c>
      <c r="AB121" s="18">
        <v>183</v>
      </c>
      <c r="AC121" s="18">
        <f t="shared" si="22"/>
        <v>438</v>
      </c>
      <c r="AD121" t="s">
        <v>43</v>
      </c>
      <c r="AE121" t="s">
        <v>44</v>
      </c>
      <c r="AF121" t="s">
        <v>78</v>
      </c>
      <c r="AG121" s="18">
        <v>92</v>
      </c>
      <c r="AH121" s="13">
        <v>4.9000000000000004</v>
      </c>
      <c r="AI121" t="b">
        <v>0</v>
      </c>
      <c r="AJ121" t="s">
        <v>30</v>
      </c>
      <c r="AK121" s="18">
        <v>4435</v>
      </c>
      <c r="AL121" s="18" t="str" cm="1">
        <f t="array" ref="AL121">_xlfn.IFS(AK121&lt;1000, "Bronze", AK121&lt;2000, "Silver", AK121&lt;3000, "Gold", AK121&lt;4000, "Platinum",AK121&gt;4000, "Diamond")</f>
        <v>Diamond</v>
      </c>
      <c r="AM121" t="s">
        <v>38</v>
      </c>
      <c r="AN121" t="s">
        <v>69</v>
      </c>
      <c r="AO121" t="s">
        <v>60</v>
      </c>
    </row>
    <row r="122" spans="1:41" x14ac:dyDescent="0.35">
      <c r="A122">
        <v>8089</v>
      </c>
      <c r="B122" t="s">
        <v>232</v>
      </c>
      <c r="C122" s="1">
        <v>45510</v>
      </c>
      <c r="D122" s="1">
        <f>C122</f>
        <v>45510</v>
      </c>
      <c r="E122" s="1"/>
      <c r="F122" s="1"/>
      <c r="G122" s="1"/>
      <c r="H122" s="1"/>
      <c r="I122" s="1"/>
      <c r="J122" t="s">
        <v>99</v>
      </c>
      <c r="K122" s="1">
        <f>DATE(P122,O122,N122)</f>
        <v>45623</v>
      </c>
      <c r="L122">
        <f>FIND("/",J122)</f>
        <v>3</v>
      </c>
      <c r="M122">
        <f>FIND("/",J122,(L122+1))</f>
        <v>6</v>
      </c>
      <c r="N122" t="str">
        <f>MID(J122, L122+1,2)</f>
        <v>27</v>
      </c>
      <c r="O122" t="str">
        <f>LEFT(J122,L122-1)</f>
        <v>11</v>
      </c>
      <c r="P122" t="str">
        <f>RIGHT(J122,4)</f>
        <v>2024</v>
      </c>
      <c r="Q122" s="13">
        <f t="shared" si="20"/>
        <v>16.142857142857142</v>
      </c>
      <c r="R122">
        <f t="shared" si="21"/>
        <v>219.5</v>
      </c>
      <c r="S122" s="27">
        <f t="shared" si="23"/>
        <v>13.597345132743364</v>
      </c>
      <c r="T122" s="11">
        <v>7.99</v>
      </c>
      <c r="U122" t="str" cm="1">
        <f t="array" ref="U122">_xlfn.IFS(T122 &lt; 8, "Standard", T122 &lt; 12, "Premium", T122 &lt; 16, "Premium Plus")</f>
        <v>Standard</v>
      </c>
      <c r="V122" s="18">
        <v>439</v>
      </c>
      <c r="W122" t="s">
        <v>26</v>
      </c>
      <c r="X122" s="18">
        <v>2</v>
      </c>
      <c r="Y122" s="18">
        <v>2</v>
      </c>
      <c r="Z122" t="b">
        <v>1</v>
      </c>
      <c r="AA122" s="18">
        <v>421</v>
      </c>
      <c r="AB122" s="18">
        <v>138</v>
      </c>
      <c r="AC122" s="18">
        <f t="shared" si="22"/>
        <v>559</v>
      </c>
      <c r="AD122" t="s">
        <v>55</v>
      </c>
      <c r="AE122" t="s">
        <v>44</v>
      </c>
      <c r="AF122" t="s">
        <v>57</v>
      </c>
      <c r="AG122" s="18">
        <v>14</v>
      </c>
      <c r="AH122" s="13">
        <v>4.0999999999999996</v>
      </c>
      <c r="AI122" t="b">
        <v>0</v>
      </c>
      <c r="AJ122" t="s">
        <v>30</v>
      </c>
      <c r="AK122" s="18">
        <v>4219</v>
      </c>
      <c r="AL122" s="18" t="str" cm="1">
        <f t="array" ref="AL122">_xlfn.IFS(AK122&lt;1000, "Bronze", AK122&lt;2000, "Silver", AK122&lt;3000, "Gold", AK122&lt;4000, "Platinum",AK122&gt;4000, "Diamond")</f>
        <v>Diamond</v>
      </c>
      <c r="AM122" t="s">
        <v>31</v>
      </c>
      <c r="AN122" t="s">
        <v>79</v>
      </c>
      <c r="AO122" t="s">
        <v>40</v>
      </c>
    </row>
    <row r="123" spans="1:41" x14ac:dyDescent="0.35">
      <c r="A123">
        <v>8651</v>
      </c>
      <c r="B123" t="s">
        <v>283</v>
      </c>
      <c r="C123" t="s">
        <v>440</v>
      </c>
      <c r="D123" s="1">
        <f>DATE(I123,H123,G123)</f>
        <v>45523</v>
      </c>
      <c r="E123">
        <f>FIND("/",C123)</f>
        <v>2</v>
      </c>
      <c r="F123">
        <f>FIND("/",C123,(E123+1))</f>
        <v>5</v>
      </c>
      <c r="G123" t="str">
        <f>MID(C123, E123+1,2)</f>
        <v>19</v>
      </c>
      <c r="H123" t="str">
        <f>LEFT(C123,E123-1)</f>
        <v>8</v>
      </c>
      <c r="I123" t="str">
        <f>RIGHT(C123,4)</f>
        <v>2024</v>
      </c>
      <c r="J123" t="s">
        <v>214</v>
      </c>
      <c r="K123" s="1">
        <f>DATE(P123,O123,N123)</f>
        <v>45622</v>
      </c>
      <c r="L123">
        <f>FIND("/",J123)</f>
        <v>3</v>
      </c>
      <c r="M123">
        <f>FIND("/",J123,(L123+1))</f>
        <v>6</v>
      </c>
      <c r="N123" t="str">
        <f>MID(J123, L123+1,2)</f>
        <v>26</v>
      </c>
      <c r="O123" t="str">
        <f>LEFT(J123,L123-1)</f>
        <v>11</v>
      </c>
      <c r="P123" t="str">
        <f>RIGHT(J123,4)</f>
        <v>2024</v>
      </c>
      <c r="Q123" s="13">
        <f t="shared" si="20"/>
        <v>14.142857142857142</v>
      </c>
      <c r="R123">
        <f t="shared" si="21"/>
        <v>190</v>
      </c>
      <c r="S123" s="27">
        <f t="shared" si="23"/>
        <v>13.434343434343434</v>
      </c>
      <c r="T123" s="11">
        <v>15.99</v>
      </c>
      <c r="U123" t="str" cm="1">
        <f t="array" ref="U123">_xlfn.IFS(T123 &lt; 8, "Standard", T123 &lt; 12, "Premium", T123 &lt; 16, "Premium Plus")</f>
        <v>Premium Plus</v>
      </c>
      <c r="V123" s="18">
        <v>380</v>
      </c>
      <c r="W123" t="s">
        <v>100</v>
      </c>
      <c r="X123" s="18">
        <v>5</v>
      </c>
      <c r="Y123" s="18">
        <v>5</v>
      </c>
      <c r="Z123" t="b">
        <v>0</v>
      </c>
      <c r="AA123" s="18">
        <v>334</v>
      </c>
      <c r="AB123" s="18">
        <v>175</v>
      </c>
      <c r="AC123" s="18">
        <f t="shared" si="22"/>
        <v>509</v>
      </c>
      <c r="AD123" t="s">
        <v>92</v>
      </c>
      <c r="AE123" t="s">
        <v>56</v>
      </c>
      <c r="AF123" t="s">
        <v>37</v>
      </c>
      <c r="AG123" s="18">
        <v>69</v>
      </c>
      <c r="AH123" s="13">
        <v>3.1</v>
      </c>
      <c r="AI123" t="b">
        <v>0</v>
      </c>
      <c r="AJ123" t="s">
        <v>30</v>
      </c>
      <c r="AK123" s="18">
        <v>4445</v>
      </c>
      <c r="AL123" s="18" t="str" cm="1">
        <f t="array" ref="AL123">_xlfn.IFS(AK123&lt;1000, "Bronze", AK123&lt;2000, "Silver", AK123&lt;3000, "Gold", AK123&lt;4000, "Platinum",AK123&gt;4000, "Diamond")</f>
        <v>Diamond</v>
      </c>
      <c r="AM123" t="s">
        <v>76</v>
      </c>
      <c r="AN123" t="s">
        <v>79</v>
      </c>
      <c r="AO123" t="s">
        <v>93</v>
      </c>
    </row>
    <row r="124" spans="1:41" x14ac:dyDescent="0.35">
      <c r="A124">
        <v>3618</v>
      </c>
      <c r="B124" t="s">
        <v>284</v>
      </c>
      <c r="C124" s="1">
        <v>45353</v>
      </c>
      <c r="D124" s="1">
        <v>45363</v>
      </c>
      <c r="E124" s="1"/>
      <c r="F124" s="1"/>
      <c r="G124" s="1"/>
      <c r="H124" s="1"/>
      <c r="I124" s="1"/>
      <c r="J124" s="1">
        <v>45363</v>
      </c>
      <c r="K124" s="1">
        <v>45405</v>
      </c>
      <c r="L124" s="1"/>
      <c r="M124" s="1"/>
      <c r="N124" s="1"/>
      <c r="O124" s="1"/>
      <c r="P124" s="1"/>
      <c r="Q124" s="13">
        <f t="shared" si="20"/>
        <v>6</v>
      </c>
      <c r="R124">
        <f t="shared" si="21"/>
        <v>80</v>
      </c>
      <c r="S124" s="27">
        <f t="shared" si="23"/>
        <v>13.333333333333334</v>
      </c>
      <c r="T124" s="11">
        <v>11.99</v>
      </c>
      <c r="U124" t="str" cm="1">
        <f t="array" ref="U124">_xlfn.IFS(T124 &lt; 8, "Standard", T124 &lt; 12, "Premium", T124 &lt; 16, "Premium Plus")</f>
        <v>Premium</v>
      </c>
      <c r="V124" s="18">
        <v>160</v>
      </c>
      <c r="W124" t="s">
        <v>26</v>
      </c>
      <c r="X124" s="18">
        <v>2</v>
      </c>
      <c r="Y124" s="18">
        <v>1</v>
      </c>
      <c r="Z124" t="b">
        <v>0</v>
      </c>
      <c r="AA124" s="18">
        <v>940</v>
      </c>
      <c r="AB124" s="18">
        <v>50</v>
      </c>
      <c r="AC124" s="18">
        <f t="shared" si="22"/>
        <v>990</v>
      </c>
      <c r="AD124" t="s">
        <v>68</v>
      </c>
      <c r="AE124" t="s">
        <v>75</v>
      </c>
      <c r="AF124" t="s">
        <v>37</v>
      </c>
      <c r="AG124" s="18">
        <v>71</v>
      </c>
      <c r="AH124" s="13">
        <v>3</v>
      </c>
      <c r="AI124" t="b">
        <v>0</v>
      </c>
      <c r="AJ124" t="s">
        <v>30</v>
      </c>
      <c r="AK124" s="18">
        <v>1095</v>
      </c>
      <c r="AL124" s="18" t="str" cm="1">
        <f t="array" ref="AL124">_xlfn.IFS(AK124&lt;1000, "Bronze", AK124&lt;2000, "Silver", AK124&lt;3000, "Gold", AK124&lt;4000, "Platinum",AK124&gt;4000, "Diamond")</f>
        <v>Silver</v>
      </c>
      <c r="AM124" t="s">
        <v>38</v>
      </c>
      <c r="AN124" t="s">
        <v>69</v>
      </c>
      <c r="AO124" t="s">
        <v>93</v>
      </c>
    </row>
    <row r="125" spans="1:41" x14ac:dyDescent="0.35">
      <c r="A125">
        <v>1539</v>
      </c>
      <c r="B125" t="s">
        <v>77</v>
      </c>
      <c r="C125" t="s">
        <v>461</v>
      </c>
      <c r="D125" s="1">
        <f>DATE(I125,H125,G125)</f>
        <v>45533</v>
      </c>
      <c r="E125">
        <f>FIND("/",C125)</f>
        <v>2</v>
      </c>
      <c r="F125">
        <f>FIND("/",C125,(E125+1))</f>
        <v>5</v>
      </c>
      <c r="G125" t="str">
        <f>MID(C125, E125+1,2)</f>
        <v>29</v>
      </c>
      <c r="H125" t="str">
        <f>LEFT(C125,E125-1)</f>
        <v>8</v>
      </c>
      <c r="I125" t="str">
        <f>RIGHT(C125,4)</f>
        <v>2024</v>
      </c>
      <c r="J125" t="s">
        <v>168</v>
      </c>
      <c r="K125" s="1">
        <f>DATE(P125,O125,N125)</f>
        <v>45625</v>
      </c>
      <c r="L125">
        <f>FIND("/",J125)</f>
        <v>3</v>
      </c>
      <c r="M125">
        <f>FIND("/",J125,(L125+1))</f>
        <v>6</v>
      </c>
      <c r="N125" t="str">
        <f>MID(J125, L125+1,2)</f>
        <v>29</v>
      </c>
      <c r="O125" t="str">
        <f>LEFT(J125,L125-1)</f>
        <v>11</v>
      </c>
      <c r="P125" t="str">
        <f>RIGHT(J125,4)</f>
        <v>2024</v>
      </c>
      <c r="Q125" s="13">
        <f t="shared" si="20"/>
        <v>13.142857142857142</v>
      </c>
      <c r="R125">
        <f t="shared" si="21"/>
        <v>174</v>
      </c>
      <c r="S125" s="27">
        <f t="shared" si="23"/>
        <v>13.239130434782609</v>
      </c>
      <c r="T125" s="11">
        <v>15.99</v>
      </c>
      <c r="U125" t="str" cm="1">
        <f t="array" ref="U125">_xlfn.IFS(T125 &lt; 8, "Standard", T125 &lt; 12, "Premium", T125 &lt; 16, "Premium Plus")</f>
        <v>Premium Plus</v>
      </c>
      <c r="V125" s="18">
        <v>348</v>
      </c>
      <c r="W125" t="s">
        <v>36</v>
      </c>
      <c r="X125" s="18">
        <v>1</v>
      </c>
      <c r="Y125" s="18">
        <v>5</v>
      </c>
      <c r="Z125" t="b">
        <v>1</v>
      </c>
      <c r="AA125" s="18">
        <v>266</v>
      </c>
      <c r="AB125" s="18">
        <v>94</v>
      </c>
      <c r="AC125" s="18">
        <f t="shared" si="22"/>
        <v>360</v>
      </c>
      <c r="AD125" t="s">
        <v>68</v>
      </c>
      <c r="AE125" t="s">
        <v>44</v>
      </c>
      <c r="AF125" t="s">
        <v>64</v>
      </c>
      <c r="AG125" s="18">
        <v>82</v>
      </c>
      <c r="AH125" s="13">
        <v>4.3</v>
      </c>
      <c r="AI125" t="b">
        <v>1</v>
      </c>
      <c r="AJ125" t="s">
        <v>30</v>
      </c>
      <c r="AK125" s="18">
        <v>2356</v>
      </c>
      <c r="AL125" s="18" t="str" cm="1">
        <f t="array" ref="AL125">_xlfn.IFS(AK125&lt;1000, "Bronze", AK125&lt;2000, "Silver", AK125&lt;3000, "Gold", AK125&lt;4000, "Platinum",AK125&gt;4000, "Diamond")</f>
        <v>Gold</v>
      </c>
      <c r="AM125" t="s">
        <v>76</v>
      </c>
      <c r="AN125" t="s">
        <v>39</v>
      </c>
      <c r="AO125" t="s">
        <v>60</v>
      </c>
    </row>
    <row r="126" spans="1:41" x14ac:dyDescent="0.35">
      <c r="A126">
        <v>3334</v>
      </c>
      <c r="B126" t="s">
        <v>286</v>
      </c>
      <c r="C126" s="1">
        <v>45477</v>
      </c>
      <c r="D126" s="1">
        <v>45424</v>
      </c>
      <c r="E126" s="1"/>
      <c r="F126" s="1"/>
      <c r="G126" s="1"/>
      <c r="H126" s="1"/>
      <c r="I126" s="1"/>
      <c r="J126" s="1">
        <v>45424</v>
      </c>
      <c r="K126" s="1">
        <v>45477</v>
      </c>
      <c r="L126" s="1"/>
      <c r="M126" s="1"/>
      <c r="N126" s="1"/>
      <c r="O126" s="1"/>
      <c r="P126" s="1"/>
      <c r="Q126" s="13">
        <f t="shared" si="20"/>
        <v>7.5714285714285712</v>
      </c>
      <c r="R126">
        <f t="shared" si="21"/>
        <v>99</v>
      </c>
      <c r="S126" s="27">
        <f t="shared" si="23"/>
        <v>13.075471698113208</v>
      </c>
      <c r="T126" s="11">
        <v>15.99</v>
      </c>
      <c r="U126" t="str" cm="1">
        <f t="array" ref="U126">_xlfn.IFS(T126 &lt; 8, "Standard", T126 &lt; 12, "Premium", T126 &lt; 16, "Premium Plus")</f>
        <v>Premium Plus</v>
      </c>
      <c r="V126" s="18">
        <v>198</v>
      </c>
      <c r="W126" t="s">
        <v>26</v>
      </c>
      <c r="X126" s="18">
        <v>3</v>
      </c>
      <c r="Y126" s="18">
        <v>1</v>
      </c>
      <c r="Z126" t="b">
        <v>1</v>
      </c>
      <c r="AA126" s="18">
        <v>614</v>
      </c>
      <c r="AB126" s="18">
        <v>69</v>
      </c>
      <c r="AC126" s="18">
        <f t="shared" si="22"/>
        <v>683</v>
      </c>
      <c r="AD126" t="s">
        <v>92</v>
      </c>
      <c r="AE126" t="s">
        <v>28</v>
      </c>
      <c r="AF126" t="s">
        <v>57</v>
      </c>
      <c r="AG126" s="18">
        <v>27</v>
      </c>
      <c r="AH126" s="13">
        <v>3.6</v>
      </c>
      <c r="AI126" t="b">
        <v>1</v>
      </c>
      <c r="AJ126" t="s">
        <v>30</v>
      </c>
      <c r="AK126" s="18">
        <v>459</v>
      </c>
      <c r="AL126" s="18" t="str" cm="1">
        <f t="array" ref="AL126">_xlfn.IFS(AK126&lt;1000, "Bronze", AK126&lt;2000, "Silver", AK126&lt;3000, "Gold", AK126&lt;4000, "Platinum",AK126&gt;4000, "Diamond")</f>
        <v>Bronze</v>
      </c>
      <c r="AM126" t="s">
        <v>76</v>
      </c>
      <c r="AN126" t="s">
        <v>69</v>
      </c>
      <c r="AO126" t="s">
        <v>40</v>
      </c>
    </row>
    <row r="127" spans="1:41" x14ac:dyDescent="0.35">
      <c r="A127">
        <v>8307</v>
      </c>
      <c r="B127" t="s">
        <v>245</v>
      </c>
      <c r="C127" s="1">
        <v>45383</v>
      </c>
      <c r="D127" s="1">
        <f>C127</f>
        <v>45383</v>
      </c>
      <c r="E127" s="1"/>
      <c r="F127" s="1"/>
      <c r="G127" s="1"/>
      <c r="H127" s="1"/>
      <c r="I127" s="1"/>
      <c r="J127" s="1">
        <v>45455</v>
      </c>
      <c r="K127" s="1">
        <f>J127</f>
        <v>45455</v>
      </c>
      <c r="L127" s="1"/>
      <c r="M127" s="1"/>
      <c r="N127" s="1"/>
      <c r="O127" s="1"/>
      <c r="P127" s="1"/>
      <c r="Q127" s="13">
        <f t="shared" si="20"/>
        <v>10.285714285714286</v>
      </c>
      <c r="R127">
        <f t="shared" si="21"/>
        <v>133</v>
      </c>
      <c r="S127" s="27">
        <f t="shared" si="23"/>
        <v>12.930555555555555</v>
      </c>
      <c r="T127" s="11">
        <v>7.99</v>
      </c>
      <c r="U127" t="str" cm="1">
        <f t="array" ref="U127">_xlfn.IFS(T127 &lt; 8, "Standard", T127 &lt; 12, "Premium", T127 &lt; 16, "Premium Plus")</f>
        <v>Standard</v>
      </c>
      <c r="V127" s="18">
        <v>266</v>
      </c>
      <c r="W127" t="s">
        <v>63</v>
      </c>
      <c r="X127" s="18">
        <v>5</v>
      </c>
      <c r="Y127" s="18">
        <v>3</v>
      </c>
      <c r="Z127" t="b">
        <v>1</v>
      </c>
      <c r="AA127" s="18">
        <v>583</v>
      </c>
      <c r="AB127" s="18">
        <v>131</v>
      </c>
      <c r="AC127" s="18">
        <f t="shared" si="22"/>
        <v>714</v>
      </c>
      <c r="AD127" t="s">
        <v>43</v>
      </c>
      <c r="AE127" t="s">
        <v>44</v>
      </c>
      <c r="AF127" t="s">
        <v>45</v>
      </c>
      <c r="AG127" s="18">
        <v>0</v>
      </c>
      <c r="AH127" s="13">
        <v>4</v>
      </c>
      <c r="AI127" t="b">
        <v>0</v>
      </c>
      <c r="AJ127" t="s">
        <v>30</v>
      </c>
      <c r="AK127" s="18">
        <v>4789</v>
      </c>
      <c r="AL127" s="18" t="str" cm="1">
        <f t="array" ref="AL127">_xlfn.IFS(AK127&lt;1000, "Bronze", AK127&lt;2000, "Silver", AK127&lt;3000, "Gold", AK127&lt;4000, "Platinum",AK127&gt;4000, "Diamond")</f>
        <v>Diamond</v>
      </c>
      <c r="AM127" t="s">
        <v>31</v>
      </c>
      <c r="AN127" t="s">
        <v>59</v>
      </c>
      <c r="AO127" t="s">
        <v>33</v>
      </c>
    </row>
    <row r="128" spans="1:41" x14ac:dyDescent="0.35">
      <c r="A128">
        <v>8068</v>
      </c>
      <c r="B128" t="s">
        <v>260</v>
      </c>
      <c r="C128" t="s">
        <v>42</v>
      </c>
      <c r="D128" s="1">
        <v>45619</v>
      </c>
      <c r="E128">
        <f>FIND("/",C128)</f>
        <v>3</v>
      </c>
      <c r="F128">
        <f>FIND("/",C128,(E128+1))</f>
        <v>6</v>
      </c>
      <c r="G128" t="str">
        <f>MID(C128, E128+1,2)</f>
        <v>14</v>
      </c>
      <c r="H128" t="str">
        <f>LEFT(C128,E128-1)</f>
        <v>12</v>
      </c>
      <c r="I128" t="str">
        <f>RIGHT(C128,4)</f>
        <v>2024</v>
      </c>
      <c r="J128" t="s">
        <v>109</v>
      </c>
      <c r="K128" s="1">
        <v>45640</v>
      </c>
      <c r="L128">
        <f>FIND("/",J128)</f>
        <v>3</v>
      </c>
      <c r="M128">
        <f>FIND("/",J128,(L128+1))</f>
        <v>6</v>
      </c>
      <c r="N128" t="str">
        <f>MID(J128, L128+1,2)</f>
        <v>23</v>
      </c>
      <c r="O128" t="str">
        <f>LEFT(J128,L128-1)</f>
        <v>11</v>
      </c>
      <c r="P128" t="str">
        <f>RIGHT(J128,4)</f>
        <v>2024</v>
      </c>
      <c r="Q128" s="13">
        <f t="shared" si="20"/>
        <v>3</v>
      </c>
      <c r="R128">
        <f t="shared" si="21"/>
        <v>38.5</v>
      </c>
      <c r="S128" s="27">
        <f t="shared" si="23"/>
        <v>12.833333333333334</v>
      </c>
      <c r="T128" s="11">
        <v>15.99</v>
      </c>
      <c r="U128" t="str" cm="1">
        <f t="array" ref="U128">_xlfn.IFS(T128 &lt; 8, "Standard", T128 &lt; 12, "Premium", T128 &lt; 16, "Premium Plus")</f>
        <v>Premium Plus</v>
      </c>
      <c r="V128" s="18">
        <v>77</v>
      </c>
      <c r="W128" t="s">
        <v>36</v>
      </c>
      <c r="X128" s="18">
        <v>5</v>
      </c>
      <c r="Y128" s="18">
        <v>3</v>
      </c>
      <c r="Z128" t="b">
        <v>0</v>
      </c>
      <c r="AA128" s="18">
        <v>780</v>
      </c>
      <c r="AB128" s="18">
        <v>138</v>
      </c>
      <c r="AC128" s="18">
        <f t="shared" si="22"/>
        <v>918</v>
      </c>
      <c r="AD128" t="s">
        <v>55</v>
      </c>
      <c r="AE128" t="s">
        <v>75</v>
      </c>
      <c r="AF128" t="s">
        <v>78</v>
      </c>
      <c r="AG128" s="18">
        <v>66</v>
      </c>
      <c r="AH128" s="13">
        <v>3.4</v>
      </c>
      <c r="AI128" t="b">
        <v>0</v>
      </c>
      <c r="AJ128" t="s">
        <v>30</v>
      </c>
      <c r="AK128" s="18">
        <v>1752</v>
      </c>
      <c r="AL128" s="18" t="str" cm="1">
        <f t="array" ref="AL128">_xlfn.IFS(AK128&lt;1000, "Bronze", AK128&lt;2000, "Silver", AK128&lt;3000, "Gold", AK128&lt;4000, "Platinum",AK128&gt;4000, "Diamond")</f>
        <v>Silver</v>
      </c>
      <c r="AM128" t="s">
        <v>58</v>
      </c>
      <c r="AN128" t="s">
        <v>69</v>
      </c>
      <c r="AO128" t="s">
        <v>93</v>
      </c>
    </row>
    <row r="129" spans="1:41" x14ac:dyDescent="0.35">
      <c r="A129">
        <v>7644</v>
      </c>
      <c r="B129" t="s">
        <v>678</v>
      </c>
      <c r="C129" s="1">
        <v>45516</v>
      </c>
      <c r="D129" s="1">
        <f>C129</f>
        <v>45516</v>
      </c>
      <c r="E129" s="1"/>
      <c r="F129" s="1"/>
      <c r="G129" s="1"/>
      <c r="H129" s="1"/>
      <c r="I129" s="1"/>
      <c r="J129" t="s">
        <v>35</v>
      </c>
      <c r="K129" s="1">
        <f>DATE(P129,O129,N129)</f>
        <v>45641</v>
      </c>
      <c r="L129">
        <f>FIND("/",J129)</f>
        <v>3</v>
      </c>
      <c r="M129">
        <f>FIND("/",J129,(L129+1))</f>
        <v>6</v>
      </c>
      <c r="N129" t="str">
        <f>MID(J129, L129+1,2)</f>
        <v>15</v>
      </c>
      <c r="O129" t="str">
        <f>LEFT(J129,L129-1)</f>
        <v>12</v>
      </c>
      <c r="P129" t="str">
        <f>RIGHT(J129,4)</f>
        <v>2024</v>
      </c>
      <c r="Q129" s="13">
        <f t="shared" si="20"/>
        <v>17.857142857142858</v>
      </c>
      <c r="R129">
        <f t="shared" si="21"/>
        <v>228</v>
      </c>
      <c r="S129" s="27">
        <f t="shared" si="23"/>
        <v>12.767999999999999</v>
      </c>
      <c r="T129" s="11">
        <v>15.99</v>
      </c>
      <c r="U129" t="str" cm="1">
        <f t="array" ref="U129">_xlfn.IFS(T129 &lt; 8, "Standard", T129 &lt; 12, "Premium", T129 &lt; 16, "Premium Plus")</f>
        <v>Premium Plus</v>
      </c>
      <c r="V129" s="18">
        <v>456</v>
      </c>
      <c r="W129" t="s">
        <v>26</v>
      </c>
      <c r="X129" s="18">
        <v>2</v>
      </c>
      <c r="Y129" s="18">
        <v>3</v>
      </c>
      <c r="Z129" t="b">
        <v>1</v>
      </c>
      <c r="AA129" s="18">
        <v>240</v>
      </c>
      <c r="AB129" s="18">
        <v>83</v>
      </c>
      <c r="AC129" s="18">
        <f t="shared" si="22"/>
        <v>323</v>
      </c>
      <c r="AD129" t="s">
        <v>43</v>
      </c>
      <c r="AE129" t="s">
        <v>56</v>
      </c>
      <c r="AF129" t="s">
        <v>29</v>
      </c>
      <c r="AG129" s="18">
        <v>76</v>
      </c>
      <c r="AH129" s="13">
        <v>4</v>
      </c>
      <c r="AI129" t="b">
        <v>0</v>
      </c>
      <c r="AJ129" t="s">
        <v>30</v>
      </c>
      <c r="AK129" s="18">
        <v>4260</v>
      </c>
      <c r="AL129" s="18" t="str" cm="1">
        <f t="array" ref="AL129">_xlfn.IFS(AK129&lt;1000, "Bronze", AK129&lt;2000, "Silver", AK129&lt;3000, "Gold", AK129&lt;4000, "Platinum",AK129&gt;4000, "Diamond")</f>
        <v>Diamond</v>
      </c>
      <c r="AM129" t="s">
        <v>58</v>
      </c>
      <c r="AN129" t="s">
        <v>59</v>
      </c>
      <c r="AO129" t="s">
        <v>93</v>
      </c>
    </row>
    <row r="130" spans="1:41" x14ac:dyDescent="0.35">
      <c r="A130">
        <v>5036</v>
      </c>
      <c r="B130" t="s">
        <v>290</v>
      </c>
      <c r="C130" t="s">
        <v>348</v>
      </c>
      <c r="D130" s="1">
        <f>DATE(I130,H130,G130)</f>
        <v>45520</v>
      </c>
      <c r="E130">
        <f>FIND("/",C130)</f>
        <v>2</v>
      </c>
      <c r="F130">
        <f>FIND("/",C130,(E130+1))</f>
        <v>5</v>
      </c>
      <c r="G130" t="str">
        <f>MID(C130, E130+1,2)</f>
        <v>16</v>
      </c>
      <c r="H130" t="str">
        <f>LEFT(C130,E130-1)</f>
        <v>8</v>
      </c>
      <c r="I130" t="str">
        <f>RIGHT(C130,4)</f>
        <v>2024</v>
      </c>
      <c r="J130" t="s">
        <v>168</v>
      </c>
      <c r="K130" s="1">
        <f>DATE(P130,O130,N130)</f>
        <v>45625</v>
      </c>
      <c r="L130">
        <f>FIND("/",J130)</f>
        <v>3</v>
      </c>
      <c r="M130">
        <f>FIND("/",J130,(L130+1))</f>
        <v>6</v>
      </c>
      <c r="N130" t="str">
        <f>MID(J130, L130+1,2)</f>
        <v>29</v>
      </c>
      <c r="O130" t="str">
        <f>LEFT(J130,L130-1)</f>
        <v>11</v>
      </c>
      <c r="P130" t="str">
        <f>RIGHT(J130,4)</f>
        <v>2024</v>
      </c>
      <c r="Q130" s="13">
        <f t="shared" ref="Q130:Q193" si="46">(K130-D130)/7</f>
        <v>15</v>
      </c>
      <c r="R130">
        <f t="shared" ref="R130:R193" si="47">V130/2</f>
        <v>190.5</v>
      </c>
      <c r="S130" s="27">
        <f t="shared" si="23"/>
        <v>12.7</v>
      </c>
      <c r="T130" s="11">
        <v>15.99</v>
      </c>
      <c r="U130" t="str" cm="1">
        <f t="array" ref="U130">_xlfn.IFS(T130 &lt; 8, "Standard", T130 &lt; 12, "Premium", T130 &lt; 16, "Premium Plus")</f>
        <v>Premium Plus</v>
      </c>
      <c r="V130" s="18">
        <v>381</v>
      </c>
      <c r="W130" t="s">
        <v>63</v>
      </c>
      <c r="X130" s="18">
        <v>5</v>
      </c>
      <c r="Y130" s="18">
        <v>1</v>
      </c>
      <c r="Z130" t="b">
        <v>1</v>
      </c>
      <c r="AA130" s="18">
        <v>286</v>
      </c>
      <c r="AB130" s="18">
        <v>121</v>
      </c>
      <c r="AC130" s="18">
        <f t="shared" ref="AC130:AC193" si="48">SUM(AA130:AB130)</f>
        <v>407</v>
      </c>
      <c r="AD130" t="s">
        <v>43</v>
      </c>
      <c r="AE130" t="s">
        <v>75</v>
      </c>
      <c r="AF130" t="s">
        <v>78</v>
      </c>
      <c r="AG130" s="18">
        <v>57</v>
      </c>
      <c r="AH130" s="13">
        <v>4.0999999999999996</v>
      </c>
      <c r="AI130" t="b">
        <v>1</v>
      </c>
      <c r="AJ130" t="s">
        <v>30</v>
      </c>
      <c r="AK130" s="18">
        <v>967</v>
      </c>
      <c r="AL130" s="18" t="str" cm="1">
        <f t="array" ref="AL130">_xlfn.IFS(AK130&lt;1000, "Bronze", AK130&lt;2000, "Silver", AK130&lt;3000, "Gold", AK130&lt;4000, "Platinum",AK130&gt;4000, "Diamond")</f>
        <v>Bronze</v>
      </c>
      <c r="AM130" t="s">
        <v>76</v>
      </c>
      <c r="AN130" t="s">
        <v>39</v>
      </c>
      <c r="AO130" t="s">
        <v>60</v>
      </c>
    </row>
    <row r="131" spans="1:41" x14ac:dyDescent="0.35">
      <c r="A131">
        <v>6518</v>
      </c>
      <c r="B131" t="s">
        <v>271</v>
      </c>
      <c r="C131" t="s">
        <v>134</v>
      </c>
      <c r="D131" s="1">
        <v>45485</v>
      </c>
      <c r="E131">
        <f>FIND("/",C131)</f>
        <v>3</v>
      </c>
      <c r="F131">
        <f>FIND("/",C131,(E131+1))</f>
        <v>6</v>
      </c>
      <c r="G131" t="str">
        <f>MID(C131, E131+1,2)</f>
        <v>21</v>
      </c>
      <c r="H131" t="str">
        <f>LEFT(C131,E131-1)</f>
        <v>11</v>
      </c>
      <c r="I131" t="str">
        <f>RIGHT(C131,4)</f>
        <v>2024</v>
      </c>
      <c r="J131" s="1">
        <v>45485</v>
      </c>
      <c r="K131" s="1">
        <v>45617</v>
      </c>
      <c r="L131" s="1"/>
      <c r="M131" s="1"/>
      <c r="N131" s="1"/>
      <c r="O131" s="1"/>
      <c r="P131" s="1"/>
      <c r="Q131" s="13">
        <f t="shared" si="46"/>
        <v>18.857142857142858</v>
      </c>
      <c r="R131">
        <f t="shared" si="47"/>
        <v>239</v>
      </c>
      <c r="S131" s="27">
        <f t="shared" ref="S131:S194" si="49">R131/Q131</f>
        <v>12.674242424242424</v>
      </c>
      <c r="T131" s="11">
        <v>7.99</v>
      </c>
      <c r="U131" t="str" cm="1">
        <f t="array" ref="U131">_xlfn.IFS(T131 &lt; 8, "Standard", T131 &lt; 12, "Premium", T131 &lt; 16, "Premium Plus")</f>
        <v>Standard</v>
      </c>
      <c r="V131" s="18">
        <v>478</v>
      </c>
      <c r="W131" t="s">
        <v>26</v>
      </c>
      <c r="X131" s="18">
        <v>5</v>
      </c>
      <c r="Y131" s="18">
        <v>3</v>
      </c>
      <c r="Z131" t="b">
        <v>1</v>
      </c>
      <c r="AA131" s="18">
        <v>780</v>
      </c>
      <c r="AB131" s="18">
        <v>78</v>
      </c>
      <c r="AC131" s="18">
        <f t="shared" si="48"/>
        <v>858</v>
      </c>
      <c r="AD131" t="s">
        <v>49</v>
      </c>
      <c r="AE131" t="s">
        <v>28</v>
      </c>
      <c r="AF131" t="s">
        <v>57</v>
      </c>
      <c r="AG131" s="18">
        <v>66</v>
      </c>
      <c r="AH131" s="13">
        <v>4</v>
      </c>
      <c r="AI131" t="b">
        <v>0</v>
      </c>
      <c r="AJ131" t="s">
        <v>30</v>
      </c>
      <c r="AK131" s="18">
        <v>4068</v>
      </c>
      <c r="AL131" s="18" t="str" cm="1">
        <f t="array" ref="AL131">_xlfn.IFS(AK131&lt;1000, "Bronze", AK131&lt;2000, "Silver", AK131&lt;3000, "Gold", AK131&lt;4000, "Platinum",AK131&gt;4000, "Diamond")</f>
        <v>Diamond</v>
      </c>
      <c r="AM131" t="s">
        <v>31</v>
      </c>
      <c r="AN131" t="s">
        <v>69</v>
      </c>
      <c r="AO131" t="s">
        <v>93</v>
      </c>
    </row>
    <row r="132" spans="1:41" x14ac:dyDescent="0.35">
      <c r="A132">
        <v>7162</v>
      </c>
      <c r="B132" t="s">
        <v>351</v>
      </c>
      <c r="C132" t="s">
        <v>206</v>
      </c>
      <c r="D132" s="1">
        <f>DATE(I132,H132,G132)</f>
        <v>45525</v>
      </c>
      <c r="E132">
        <f>FIND("/",C132)</f>
        <v>2</v>
      </c>
      <c r="F132">
        <f>FIND("/",C132,(E132+1))</f>
        <v>5</v>
      </c>
      <c r="G132" t="str">
        <f>MID(C132, E132+1,2)</f>
        <v>21</v>
      </c>
      <c r="H132" t="str">
        <f>LEFT(C132,E132-1)</f>
        <v>8</v>
      </c>
      <c r="I132" t="str">
        <f>RIGHT(C132,4)</f>
        <v>2024</v>
      </c>
      <c r="J132" t="s">
        <v>42</v>
      </c>
      <c r="K132" s="1">
        <f>DATE(P132,O132,N132)</f>
        <v>45640</v>
      </c>
      <c r="L132">
        <f>FIND("/",J132)</f>
        <v>3</v>
      </c>
      <c r="M132">
        <f>FIND("/",J132,(L132+1))</f>
        <v>6</v>
      </c>
      <c r="N132" t="str">
        <f>MID(J132, L132+1,2)</f>
        <v>14</v>
      </c>
      <c r="O132" t="str">
        <f>LEFT(J132,L132-1)</f>
        <v>12</v>
      </c>
      <c r="P132" t="str">
        <f>RIGHT(J132,4)</f>
        <v>2024</v>
      </c>
      <c r="Q132" s="13">
        <f t="shared" si="46"/>
        <v>16.428571428571427</v>
      </c>
      <c r="R132">
        <f t="shared" si="47"/>
        <v>207.5</v>
      </c>
      <c r="S132" s="27">
        <f t="shared" si="49"/>
        <v>12.630434782608697</v>
      </c>
      <c r="T132" s="11">
        <v>15.99</v>
      </c>
      <c r="U132" t="str" cm="1">
        <f t="array" ref="U132">_xlfn.IFS(T132 &lt; 8, "Standard", T132 &lt; 12, "Premium", T132 &lt; 16, "Premium Plus")</f>
        <v>Premium Plus</v>
      </c>
      <c r="V132" s="18">
        <v>415</v>
      </c>
      <c r="W132" t="s">
        <v>48</v>
      </c>
      <c r="X132" s="18">
        <v>1</v>
      </c>
      <c r="Y132" s="18">
        <v>3</v>
      </c>
      <c r="Z132" t="b">
        <v>1</v>
      </c>
      <c r="AA132" s="18">
        <v>44</v>
      </c>
      <c r="AB132" s="18">
        <v>10</v>
      </c>
      <c r="AC132" s="18">
        <f t="shared" si="48"/>
        <v>54</v>
      </c>
      <c r="AD132" t="s">
        <v>92</v>
      </c>
      <c r="AE132" t="s">
        <v>44</v>
      </c>
      <c r="AF132" t="s">
        <v>78</v>
      </c>
      <c r="AG132" s="18">
        <v>91</v>
      </c>
      <c r="AH132" s="13">
        <v>3.3</v>
      </c>
      <c r="AI132" t="b">
        <v>0</v>
      </c>
      <c r="AJ132" t="s">
        <v>30</v>
      </c>
      <c r="AK132" s="18">
        <v>223</v>
      </c>
      <c r="AL132" s="18" t="str" cm="1">
        <f t="array" ref="AL132">_xlfn.IFS(AK132&lt;1000, "Bronze", AK132&lt;2000, "Silver", AK132&lt;3000, "Gold", AK132&lt;4000, "Platinum",AK132&gt;4000, "Diamond")</f>
        <v>Bronze</v>
      </c>
      <c r="AM132" t="s">
        <v>76</v>
      </c>
      <c r="AN132" t="s">
        <v>69</v>
      </c>
      <c r="AO132" t="s">
        <v>33</v>
      </c>
    </row>
    <row r="133" spans="1:41" x14ac:dyDescent="0.35">
      <c r="A133">
        <v>3443</v>
      </c>
      <c r="B133" t="s">
        <v>190</v>
      </c>
      <c r="C133" s="1">
        <v>45294</v>
      </c>
      <c r="D133" s="1">
        <f>C133</f>
        <v>45294</v>
      </c>
      <c r="E133" s="1"/>
      <c r="F133" s="1"/>
      <c r="G133" s="1"/>
      <c r="H133" s="1"/>
      <c r="I133" s="1"/>
      <c r="J133" s="1">
        <v>45424</v>
      </c>
      <c r="K133" s="1">
        <f>J133</f>
        <v>45424</v>
      </c>
      <c r="L133" s="1"/>
      <c r="M133" s="1"/>
      <c r="N133" s="1"/>
      <c r="O133" s="1"/>
      <c r="P133" s="1"/>
      <c r="Q133" s="13">
        <f t="shared" si="46"/>
        <v>18.571428571428573</v>
      </c>
      <c r="R133">
        <f t="shared" si="47"/>
        <v>233.5</v>
      </c>
      <c r="S133" s="27">
        <f t="shared" si="49"/>
        <v>12.573076923076922</v>
      </c>
      <c r="T133" s="11">
        <v>15.99</v>
      </c>
      <c r="U133" t="str" cm="1">
        <f t="array" ref="U133">_xlfn.IFS(T133 &lt; 8, "Standard", T133 &lt; 12, "Premium", T133 &lt; 16, "Premium Plus")</f>
        <v>Premium Plus</v>
      </c>
      <c r="V133" s="18">
        <v>467</v>
      </c>
      <c r="W133" t="s">
        <v>51</v>
      </c>
      <c r="X133" s="18">
        <v>4</v>
      </c>
      <c r="Y133" s="18">
        <v>2</v>
      </c>
      <c r="Z133" t="b">
        <v>0</v>
      </c>
      <c r="AA133" s="18">
        <v>18</v>
      </c>
      <c r="AB133" s="18">
        <v>34</v>
      </c>
      <c r="AC133" s="18">
        <f t="shared" si="48"/>
        <v>52</v>
      </c>
      <c r="AD133" t="s">
        <v>68</v>
      </c>
      <c r="AE133" t="s">
        <v>75</v>
      </c>
      <c r="AF133" t="s">
        <v>78</v>
      </c>
      <c r="AG133" s="18">
        <v>100</v>
      </c>
      <c r="AH133" s="13">
        <v>4.0999999999999996</v>
      </c>
      <c r="AI133" t="b">
        <v>1</v>
      </c>
      <c r="AJ133" t="s">
        <v>30</v>
      </c>
      <c r="AK133" s="18">
        <v>1792</v>
      </c>
      <c r="AL133" s="18" t="str" cm="1">
        <f t="array" ref="AL133">_xlfn.IFS(AK133&lt;1000, "Bronze", AK133&lt;2000, "Silver", AK133&lt;3000, "Gold", AK133&lt;4000, "Platinum",AK133&gt;4000, "Diamond")</f>
        <v>Silver</v>
      </c>
      <c r="AM133" t="s">
        <v>58</v>
      </c>
      <c r="AN133" t="s">
        <v>79</v>
      </c>
      <c r="AO133" t="s">
        <v>40</v>
      </c>
    </row>
    <row r="134" spans="1:41" x14ac:dyDescent="0.35">
      <c r="A134">
        <v>1650</v>
      </c>
      <c r="B134" t="s">
        <v>98</v>
      </c>
      <c r="C134" t="s">
        <v>62</v>
      </c>
      <c r="D134" s="1">
        <f>DATE(I134,H134,G134)</f>
        <v>45529</v>
      </c>
      <c r="E134">
        <f>FIND("/",C134)</f>
        <v>2</v>
      </c>
      <c r="F134">
        <f>FIND("/",C134,(E134+1))</f>
        <v>5</v>
      </c>
      <c r="G134" t="str">
        <f>MID(C134, E134+1,2)</f>
        <v>25</v>
      </c>
      <c r="H134" t="str">
        <f>LEFT(C134,E134-1)</f>
        <v>8</v>
      </c>
      <c r="I134" t="str">
        <f>RIGHT(C134,4)</f>
        <v>2024</v>
      </c>
      <c r="J134" t="s">
        <v>109</v>
      </c>
      <c r="K134" s="1">
        <f>DATE(P134,O134,N134)</f>
        <v>45619</v>
      </c>
      <c r="L134">
        <f>FIND("/",J134)</f>
        <v>3</v>
      </c>
      <c r="M134">
        <f>FIND("/",J134,(L134+1))</f>
        <v>6</v>
      </c>
      <c r="N134" t="str">
        <f>MID(J134, L134+1,2)</f>
        <v>23</v>
      </c>
      <c r="O134" t="str">
        <f>LEFT(J134,L134-1)</f>
        <v>11</v>
      </c>
      <c r="P134" t="str">
        <f>RIGHT(J134,4)</f>
        <v>2024</v>
      </c>
      <c r="Q134" s="13">
        <f t="shared" si="46"/>
        <v>12.857142857142858</v>
      </c>
      <c r="R134">
        <f t="shared" si="47"/>
        <v>159.5</v>
      </c>
      <c r="S134" s="27">
        <f t="shared" si="49"/>
        <v>12.405555555555555</v>
      </c>
      <c r="T134" s="11">
        <v>15.99</v>
      </c>
      <c r="U134" t="str" cm="1">
        <f t="array" ref="U134">_xlfn.IFS(T134 &lt; 8, "Standard", T134 &lt; 12, "Premium", T134 &lt; 16, "Premium Plus")</f>
        <v>Premium Plus</v>
      </c>
      <c r="V134" s="18">
        <v>319</v>
      </c>
      <c r="W134" t="s">
        <v>100</v>
      </c>
      <c r="X134" s="18">
        <v>2</v>
      </c>
      <c r="Y134" s="18">
        <v>2</v>
      </c>
      <c r="Z134" t="b">
        <v>0</v>
      </c>
      <c r="AA134" s="18">
        <v>842</v>
      </c>
      <c r="AB134" s="18">
        <v>145</v>
      </c>
      <c r="AC134" s="18">
        <f t="shared" si="48"/>
        <v>987</v>
      </c>
      <c r="AD134" t="s">
        <v>92</v>
      </c>
      <c r="AE134" t="s">
        <v>75</v>
      </c>
      <c r="AF134" t="s">
        <v>45</v>
      </c>
      <c r="AG134" s="18">
        <v>27</v>
      </c>
      <c r="AH134" s="13">
        <v>3.6</v>
      </c>
      <c r="AI134" t="b">
        <v>1</v>
      </c>
      <c r="AJ134" t="s">
        <v>30</v>
      </c>
      <c r="AK134" s="18">
        <v>256</v>
      </c>
      <c r="AL134" s="18" t="str" cm="1">
        <f t="array" ref="AL134">_xlfn.IFS(AK134&lt;1000, "Bronze", AK134&lt;2000, "Silver", AK134&lt;3000, "Gold", AK134&lt;4000, "Platinum",AK134&gt;4000, "Diamond")</f>
        <v>Bronze</v>
      </c>
      <c r="AM134" t="s">
        <v>65</v>
      </c>
      <c r="AN134" t="s">
        <v>69</v>
      </c>
      <c r="AO134" t="s">
        <v>40</v>
      </c>
    </row>
    <row r="135" spans="1:41" x14ac:dyDescent="0.35">
      <c r="A135">
        <v>9990</v>
      </c>
      <c r="B135" t="s">
        <v>647</v>
      </c>
      <c r="C135" t="s">
        <v>479</v>
      </c>
      <c r="D135" s="1">
        <f>DATE(I135,H135,G135)</f>
        <v>45316</v>
      </c>
      <c r="E135">
        <f>FIND("/",C135)</f>
        <v>2</v>
      </c>
      <c r="F135">
        <f>FIND("/",C135,(E135+1))</f>
        <v>5</v>
      </c>
      <c r="G135" t="str">
        <f>MID(C135, E135+1,2)</f>
        <v>25</v>
      </c>
      <c r="H135" t="str">
        <f>LEFT(C135,E135-1)</f>
        <v>1</v>
      </c>
      <c r="I135" t="str">
        <f>RIGHT(C135,4)</f>
        <v>2024</v>
      </c>
      <c r="J135" s="1">
        <v>45424</v>
      </c>
      <c r="K135" s="1">
        <f>J135</f>
        <v>45424</v>
      </c>
      <c r="L135" s="1"/>
      <c r="M135" s="1"/>
      <c r="N135" s="1"/>
      <c r="O135" s="1"/>
      <c r="P135" s="1"/>
      <c r="Q135" s="13">
        <f t="shared" si="46"/>
        <v>15.428571428571429</v>
      </c>
      <c r="R135">
        <f t="shared" si="47"/>
        <v>189.5</v>
      </c>
      <c r="S135" s="27">
        <f t="shared" si="49"/>
        <v>12.282407407407407</v>
      </c>
      <c r="T135" s="11">
        <v>15.99</v>
      </c>
      <c r="U135" t="str" cm="1">
        <f t="array" ref="U135">_xlfn.IFS(T135 &lt; 8, "Standard", T135 &lt; 12, "Premium", T135 &lt; 16, "Premium Plus")</f>
        <v>Premium Plus</v>
      </c>
      <c r="V135" s="18">
        <v>379</v>
      </c>
      <c r="W135" t="s">
        <v>51</v>
      </c>
      <c r="X135" s="18">
        <v>4</v>
      </c>
      <c r="Y135" s="18">
        <v>5</v>
      </c>
      <c r="Z135" t="b">
        <v>1</v>
      </c>
      <c r="AA135" s="18">
        <v>726</v>
      </c>
      <c r="AB135" s="18">
        <v>103</v>
      </c>
      <c r="AC135" s="18">
        <f t="shared" si="48"/>
        <v>829</v>
      </c>
      <c r="AD135" t="s">
        <v>74</v>
      </c>
      <c r="AE135" t="s">
        <v>28</v>
      </c>
      <c r="AF135" t="s">
        <v>45</v>
      </c>
      <c r="AG135" s="18">
        <v>39</v>
      </c>
      <c r="AH135" s="13">
        <v>3.5</v>
      </c>
      <c r="AI135" t="b">
        <v>1</v>
      </c>
      <c r="AJ135" t="s">
        <v>30</v>
      </c>
      <c r="AK135" s="18">
        <v>4177</v>
      </c>
      <c r="AL135" s="18" t="str" cm="1">
        <f t="array" ref="AL135">_xlfn.IFS(AK135&lt;1000, "Bronze", AK135&lt;2000, "Silver", AK135&lt;3000, "Gold", AK135&lt;4000, "Platinum",AK135&gt;4000, "Diamond")</f>
        <v>Diamond</v>
      </c>
      <c r="AM135" t="s">
        <v>58</v>
      </c>
      <c r="AN135" t="s">
        <v>32</v>
      </c>
      <c r="AO135" t="s">
        <v>93</v>
      </c>
    </row>
    <row r="136" spans="1:41" x14ac:dyDescent="0.35">
      <c r="A136">
        <v>6345</v>
      </c>
      <c r="B136" t="s">
        <v>542</v>
      </c>
      <c r="C136" s="1">
        <v>44927</v>
      </c>
      <c r="D136" s="1">
        <v>45429</v>
      </c>
      <c r="E136" s="1"/>
      <c r="F136" s="1"/>
      <c r="G136" s="1"/>
      <c r="H136" s="1"/>
      <c r="I136" s="1"/>
      <c r="J136" s="1">
        <v>45547</v>
      </c>
      <c r="K136" s="1">
        <f>J136</f>
        <v>45547</v>
      </c>
      <c r="L136" s="1"/>
      <c r="M136" s="1"/>
      <c r="N136" s="1"/>
      <c r="O136" s="1"/>
      <c r="P136" s="1"/>
      <c r="Q136" s="13">
        <f t="shared" si="46"/>
        <v>16.857142857142858</v>
      </c>
      <c r="R136">
        <f t="shared" si="47"/>
        <v>205</v>
      </c>
      <c r="S136" s="27">
        <f t="shared" si="49"/>
        <v>12.161016949152541</v>
      </c>
      <c r="T136" s="11">
        <v>7.99</v>
      </c>
      <c r="U136" t="str" cm="1">
        <f t="array" ref="U136">_xlfn.IFS(T136 &lt; 8, "Standard", T136 &lt; 12, "Premium", T136 &lt; 16, "Premium Plus")</f>
        <v>Standard</v>
      </c>
      <c r="V136" s="18">
        <v>410</v>
      </c>
      <c r="W136" t="s">
        <v>51</v>
      </c>
      <c r="X136" s="18">
        <v>1</v>
      </c>
      <c r="Y136" s="18">
        <v>1</v>
      </c>
      <c r="Z136" t="b">
        <v>1</v>
      </c>
      <c r="AA136" s="18">
        <v>909</v>
      </c>
      <c r="AB136" s="18">
        <v>99</v>
      </c>
      <c r="AC136" s="18">
        <f t="shared" si="48"/>
        <v>1008</v>
      </c>
      <c r="AD136" t="s">
        <v>43</v>
      </c>
      <c r="AE136" t="s">
        <v>28</v>
      </c>
      <c r="AF136" t="s">
        <v>45</v>
      </c>
      <c r="AG136" s="18">
        <v>22</v>
      </c>
      <c r="AH136" s="13">
        <v>3.2</v>
      </c>
      <c r="AI136" t="b">
        <v>0</v>
      </c>
      <c r="AJ136" t="s">
        <v>30</v>
      </c>
      <c r="AK136" s="18">
        <v>754</v>
      </c>
      <c r="AL136" s="18" t="str" cm="1">
        <f t="array" ref="AL136">_xlfn.IFS(AK136&lt;1000, "Bronze", AK136&lt;2000, "Silver", AK136&lt;3000, "Gold", AK136&lt;4000, "Platinum",AK136&gt;4000, "Diamond")</f>
        <v>Bronze</v>
      </c>
      <c r="AM136" t="s">
        <v>76</v>
      </c>
      <c r="AN136" t="s">
        <v>39</v>
      </c>
      <c r="AO136" t="s">
        <v>40</v>
      </c>
    </row>
    <row r="137" spans="1:41" x14ac:dyDescent="0.35">
      <c r="A137">
        <v>4781</v>
      </c>
      <c r="B137" t="s">
        <v>602</v>
      </c>
      <c r="C137" t="s">
        <v>371</v>
      </c>
      <c r="D137" s="1">
        <v>45303</v>
      </c>
      <c r="E137">
        <f>FIND("/",C137)</f>
        <v>2</v>
      </c>
      <c r="F137">
        <f>FIND("/",C137,(E137+1))</f>
        <v>5</v>
      </c>
      <c r="G137" t="str">
        <f>MID(C137, E137+1,2)</f>
        <v>25</v>
      </c>
      <c r="H137" t="str">
        <f>LEFT(C137,E137-1)</f>
        <v>4</v>
      </c>
      <c r="I137" t="str">
        <f>RIGHT(C137,4)</f>
        <v>2024</v>
      </c>
      <c r="J137" s="1">
        <v>45303</v>
      </c>
      <c r="K137" s="1">
        <v>45407</v>
      </c>
      <c r="L137" s="1"/>
      <c r="M137" s="1"/>
      <c r="N137" s="1"/>
      <c r="O137" s="1"/>
      <c r="P137" s="1"/>
      <c r="Q137" s="13">
        <f t="shared" si="46"/>
        <v>14.857142857142858</v>
      </c>
      <c r="R137">
        <f t="shared" si="47"/>
        <v>180.5</v>
      </c>
      <c r="S137" s="27">
        <f t="shared" si="49"/>
        <v>12.149038461538462</v>
      </c>
      <c r="T137" s="11">
        <v>15.99</v>
      </c>
      <c r="U137" t="str" cm="1">
        <f t="array" ref="U137">_xlfn.IFS(T137 &lt; 8, "Standard", T137 &lt; 12, "Premium", T137 &lt; 16, "Premium Plus")</f>
        <v>Premium Plus</v>
      </c>
      <c r="V137" s="18">
        <v>361</v>
      </c>
      <c r="W137" t="s">
        <v>73</v>
      </c>
      <c r="X137" s="18">
        <v>5</v>
      </c>
      <c r="Y137" s="18">
        <v>3</v>
      </c>
      <c r="Z137" t="b">
        <v>1</v>
      </c>
      <c r="AA137" s="18">
        <v>67</v>
      </c>
      <c r="AB137" s="18">
        <v>66</v>
      </c>
      <c r="AC137" s="18">
        <f t="shared" si="48"/>
        <v>133</v>
      </c>
      <c r="AD137" t="s">
        <v>55</v>
      </c>
      <c r="AE137" t="s">
        <v>28</v>
      </c>
      <c r="AF137" t="s">
        <v>37</v>
      </c>
      <c r="AG137" s="18">
        <v>3</v>
      </c>
      <c r="AH137" s="13">
        <v>3.7</v>
      </c>
      <c r="AI137" t="b">
        <v>1</v>
      </c>
      <c r="AJ137" t="s">
        <v>30</v>
      </c>
      <c r="AK137" s="18">
        <v>4421</v>
      </c>
      <c r="AL137" s="18" t="str" cm="1">
        <f t="array" ref="AL137">_xlfn.IFS(AK137&lt;1000, "Bronze", AK137&lt;2000, "Silver", AK137&lt;3000, "Gold", AK137&lt;4000, "Platinum",AK137&gt;4000, "Diamond")</f>
        <v>Diamond</v>
      </c>
      <c r="AM137" t="s">
        <v>58</v>
      </c>
      <c r="AN137" t="s">
        <v>39</v>
      </c>
      <c r="AO137" t="s">
        <v>93</v>
      </c>
    </row>
    <row r="138" spans="1:41" x14ac:dyDescent="0.35">
      <c r="A138">
        <v>4002</v>
      </c>
      <c r="B138" t="s">
        <v>441</v>
      </c>
      <c r="C138" s="1">
        <v>45477</v>
      </c>
      <c r="D138" s="1">
        <f>C138</f>
        <v>45477</v>
      </c>
      <c r="E138" s="1"/>
      <c r="F138" s="1"/>
      <c r="G138" s="1"/>
      <c r="H138" s="1"/>
      <c r="I138" s="1"/>
      <c r="J138" s="1">
        <v>45608</v>
      </c>
      <c r="K138" s="1">
        <f>J138</f>
        <v>45608</v>
      </c>
      <c r="L138" s="1"/>
      <c r="M138" s="1"/>
      <c r="N138" s="1"/>
      <c r="O138" s="1"/>
      <c r="P138" s="1"/>
      <c r="Q138" s="13">
        <f t="shared" si="46"/>
        <v>18.714285714285715</v>
      </c>
      <c r="R138">
        <f t="shared" si="47"/>
        <v>226</v>
      </c>
      <c r="S138" s="27">
        <f t="shared" si="49"/>
        <v>12.076335877862595</v>
      </c>
      <c r="T138" s="11">
        <v>11.99</v>
      </c>
      <c r="U138" t="str" cm="1">
        <f t="array" ref="U138">_xlfn.IFS(T138 &lt; 8, "Standard", T138 &lt; 12, "Premium", T138 &lt; 16, "Premium Plus")</f>
        <v>Premium</v>
      </c>
      <c r="V138" s="18">
        <v>452</v>
      </c>
      <c r="W138" t="s">
        <v>63</v>
      </c>
      <c r="X138" s="18">
        <v>2</v>
      </c>
      <c r="Y138" s="18">
        <v>6</v>
      </c>
      <c r="Z138" t="b">
        <v>0</v>
      </c>
      <c r="AA138" s="18">
        <v>196</v>
      </c>
      <c r="AB138" s="18">
        <v>132</v>
      </c>
      <c r="AC138" s="18">
        <f t="shared" si="48"/>
        <v>328</v>
      </c>
      <c r="AD138" t="s">
        <v>92</v>
      </c>
      <c r="AE138" t="s">
        <v>75</v>
      </c>
      <c r="AF138" t="s">
        <v>57</v>
      </c>
      <c r="AG138" s="18">
        <v>84</v>
      </c>
      <c r="AH138" s="13">
        <v>3.7</v>
      </c>
      <c r="AI138" t="b">
        <v>1</v>
      </c>
      <c r="AJ138" t="s">
        <v>30</v>
      </c>
      <c r="AK138" s="18">
        <v>340</v>
      </c>
      <c r="AL138" s="18" t="str" cm="1">
        <f t="array" ref="AL138">_xlfn.IFS(AK138&lt;1000, "Bronze", AK138&lt;2000, "Silver", AK138&lt;3000, "Gold", AK138&lt;4000, "Platinum",AK138&gt;4000, "Diamond")</f>
        <v>Bronze</v>
      </c>
      <c r="AM138" t="s">
        <v>76</v>
      </c>
      <c r="AN138" t="s">
        <v>59</v>
      </c>
      <c r="AO138" t="s">
        <v>93</v>
      </c>
    </row>
    <row r="139" spans="1:41" x14ac:dyDescent="0.35">
      <c r="A139">
        <v>5337</v>
      </c>
      <c r="B139" t="s">
        <v>508</v>
      </c>
      <c r="C139" t="s">
        <v>348</v>
      </c>
      <c r="D139" s="1">
        <f>DATE(I139,H139,G139)</f>
        <v>45520</v>
      </c>
      <c r="E139">
        <f>FIND("/",C139)</f>
        <v>2</v>
      </c>
      <c r="F139">
        <f>FIND("/",C139,(E139+1))</f>
        <v>5</v>
      </c>
      <c r="G139" t="str">
        <f>MID(C139, E139+1,2)</f>
        <v>16</v>
      </c>
      <c r="H139" t="str">
        <f>LEFT(C139,E139-1)</f>
        <v>8</v>
      </c>
      <c r="I139" t="str">
        <f>RIGHT(C139,4)</f>
        <v>2024</v>
      </c>
      <c r="J139" t="s">
        <v>105</v>
      </c>
      <c r="K139" s="1">
        <f>DATE(P139,O139,N139)</f>
        <v>45624</v>
      </c>
      <c r="L139">
        <f>FIND("/",J139)</f>
        <v>3</v>
      </c>
      <c r="M139">
        <f>FIND("/",J139,(L139+1))</f>
        <v>6</v>
      </c>
      <c r="N139" t="str">
        <f>MID(J139, L139+1,2)</f>
        <v>28</v>
      </c>
      <c r="O139" t="str">
        <f>LEFT(J139,L139-1)</f>
        <v>11</v>
      </c>
      <c r="P139" t="str">
        <f>RIGHT(J139,4)</f>
        <v>2024</v>
      </c>
      <c r="Q139" s="13">
        <f t="shared" si="46"/>
        <v>14.857142857142858</v>
      </c>
      <c r="R139">
        <f t="shared" si="47"/>
        <v>178.5</v>
      </c>
      <c r="S139" s="27">
        <f t="shared" si="49"/>
        <v>12.014423076923077</v>
      </c>
      <c r="T139" s="11">
        <v>7.99</v>
      </c>
      <c r="U139" t="str" cm="1">
        <f t="array" ref="U139">_xlfn.IFS(T139 &lt; 8, "Standard", T139 &lt; 12, "Premium", T139 &lt; 16, "Premium Plus")</f>
        <v>Standard</v>
      </c>
      <c r="V139" s="18">
        <v>357</v>
      </c>
      <c r="W139" t="s">
        <v>63</v>
      </c>
      <c r="X139" s="18">
        <v>2</v>
      </c>
      <c r="Y139" s="18">
        <v>4</v>
      </c>
      <c r="Z139" t="b">
        <v>1</v>
      </c>
      <c r="AA139" s="18">
        <v>245</v>
      </c>
      <c r="AB139" s="18">
        <v>116</v>
      </c>
      <c r="AC139" s="18">
        <f t="shared" si="48"/>
        <v>361</v>
      </c>
      <c r="AD139" t="s">
        <v>92</v>
      </c>
      <c r="AE139" t="s">
        <v>75</v>
      </c>
      <c r="AF139" t="s">
        <v>45</v>
      </c>
      <c r="AG139" s="18">
        <v>71</v>
      </c>
      <c r="AH139" s="13">
        <v>4.2</v>
      </c>
      <c r="AI139" t="b">
        <v>1</v>
      </c>
      <c r="AJ139" t="s">
        <v>30</v>
      </c>
      <c r="AK139" s="18">
        <v>2209</v>
      </c>
      <c r="AL139" s="18" t="str" cm="1">
        <f t="array" ref="AL139">_xlfn.IFS(AK139&lt;1000, "Bronze", AK139&lt;2000, "Silver", AK139&lt;3000, "Gold", AK139&lt;4000, "Platinum",AK139&gt;4000, "Diamond")</f>
        <v>Gold</v>
      </c>
      <c r="AM139" t="s">
        <v>65</v>
      </c>
      <c r="AN139" t="s">
        <v>69</v>
      </c>
      <c r="AO139" t="s">
        <v>93</v>
      </c>
    </row>
    <row r="140" spans="1:41" x14ac:dyDescent="0.35">
      <c r="A140">
        <v>1062</v>
      </c>
      <c r="B140" t="s">
        <v>179</v>
      </c>
      <c r="C140" s="1">
        <v>45361</v>
      </c>
      <c r="D140" s="1">
        <v>45578</v>
      </c>
      <c r="E140" s="1"/>
      <c r="F140" s="1"/>
      <c r="G140" s="1"/>
      <c r="H140" s="1"/>
      <c r="I140" s="1"/>
      <c r="J140" t="s">
        <v>25</v>
      </c>
      <c r="K140" s="1">
        <f>DATE(P140,O140,N140)</f>
        <v>45639</v>
      </c>
      <c r="L140">
        <f>FIND("/",J140)</f>
        <v>3</v>
      </c>
      <c r="M140">
        <f>FIND("/",J140,(L140+1))</f>
        <v>6</v>
      </c>
      <c r="N140" t="str">
        <f>MID(J140, L140+1,2)</f>
        <v>13</v>
      </c>
      <c r="O140" t="str">
        <f>LEFT(J140,L140-1)</f>
        <v>12</v>
      </c>
      <c r="P140" t="str">
        <f>RIGHT(J140,4)</f>
        <v>2024</v>
      </c>
      <c r="Q140" s="13">
        <f t="shared" si="46"/>
        <v>8.7142857142857135</v>
      </c>
      <c r="R140">
        <f t="shared" si="47"/>
        <v>104.5</v>
      </c>
      <c r="S140" s="27">
        <f t="shared" si="49"/>
        <v>11.991803278688526</v>
      </c>
      <c r="T140" s="11">
        <v>7.99</v>
      </c>
      <c r="U140" t="str" cm="1">
        <f t="array" ref="U140">_xlfn.IFS(T140 &lt; 8, "Standard", T140 &lt; 12, "Premium", T140 &lt; 16, "Premium Plus")</f>
        <v>Standard</v>
      </c>
      <c r="V140" s="18">
        <v>209</v>
      </c>
      <c r="W140" t="s">
        <v>48</v>
      </c>
      <c r="X140" s="18">
        <v>2</v>
      </c>
      <c r="Y140" s="18">
        <v>6</v>
      </c>
      <c r="Z140" t="b">
        <v>0</v>
      </c>
      <c r="AA140" s="18">
        <v>707</v>
      </c>
      <c r="AB140" s="18">
        <v>162</v>
      </c>
      <c r="AC140" s="18">
        <f t="shared" si="48"/>
        <v>869</v>
      </c>
      <c r="AD140" t="s">
        <v>27</v>
      </c>
      <c r="AE140" t="s">
        <v>44</v>
      </c>
      <c r="AF140" t="s">
        <v>37</v>
      </c>
      <c r="AG140" s="18">
        <v>95</v>
      </c>
      <c r="AH140" s="13">
        <v>3.5</v>
      </c>
      <c r="AI140" t="b">
        <v>1</v>
      </c>
      <c r="AJ140" t="s">
        <v>30</v>
      </c>
      <c r="AK140" s="18">
        <v>73</v>
      </c>
      <c r="AL140" s="18" t="str" cm="1">
        <f t="array" ref="AL140">_xlfn.IFS(AK140&lt;1000, "Bronze", AK140&lt;2000, "Silver", AK140&lt;3000, "Gold", AK140&lt;4000, "Platinum",AK140&gt;4000, "Diamond")</f>
        <v>Bronze</v>
      </c>
      <c r="AM140" t="s">
        <v>38</v>
      </c>
      <c r="AN140" t="s">
        <v>39</v>
      </c>
      <c r="AO140" t="s">
        <v>93</v>
      </c>
    </row>
    <row r="141" spans="1:41" x14ac:dyDescent="0.35">
      <c r="A141">
        <v>7507</v>
      </c>
      <c r="B141" t="s">
        <v>404</v>
      </c>
      <c r="C141" s="1">
        <v>45446</v>
      </c>
      <c r="D141" s="1">
        <v>45442</v>
      </c>
      <c r="E141" s="1"/>
      <c r="F141" s="1"/>
      <c r="G141" s="1"/>
      <c r="H141" s="1"/>
      <c r="I141" s="1"/>
      <c r="J141" s="1">
        <v>45577</v>
      </c>
      <c r="K141" s="1">
        <f>J141</f>
        <v>45577</v>
      </c>
      <c r="L141" s="1"/>
      <c r="M141" s="1"/>
      <c r="N141" s="1"/>
      <c r="O141" s="1"/>
      <c r="P141" s="1"/>
      <c r="Q141" s="13">
        <f t="shared" si="46"/>
        <v>19.285714285714285</v>
      </c>
      <c r="R141">
        <f t="shared" si="47"/>
        <v>231</v>
      </c>
      <c r="S141" s="27">
        <f t="shared" si="49"/>
        <v>11.977777777777778</v>
      </c>
      <c r="T141" s="11">
        <v>11.99</v>
      </c>
      <c r="U141" t="str" cm="1">
        <f t="array" ref="U141">_xlfn.IFS(T141 &lt; 8, "Standard", T141 &lt; 12, "Premium", T141 &lt; 16, "Premium Plus")</f>
        <v>Premium</v>
      </c>
      <c r="V141" s="18">
        <v>462</v>
      </c>
      <c r="W141" t="s">
        <v>51</v>
      </c>
      <c r="X141" s="18">
        <v>2</v>
      </c>
      <c r="Y141" s="18">
        <v>4</v>
      </c>
      <c r="Z141" t="b">
        <v>1</v>
      </c>
      <c r="AA141" s="18">
        <v>958</v>
      </c>
      <c r="AB141" s="18">
        <v>153</v>
      </c>
      <c r="AC141" s="18">
        <f t="shared" si="48"/>
        <v>1111</v>
      </c>
      <c r="AD141" t="s">
        <v>92</v>
      </c>
      <c r="AE141" t="s">
        <v>56</v>
      </c>
      <c r="AF141" t="s">
        <v>37</v>
      </c>
      <c r="AG141" s="18">
        <v>71</v>
      </c>
      <c r="AH141" s="13">
        <v>4.8</v>
      </c>
      <c r="AI141" t="b">
        <v>0</v>
      </c>
      <c r="AJ141" t="s">
        <v>30</v>
      </c>
      <c r="AK141" s="18">
        <v>2554</v>
      </c>
      <c r="AL141" s="18" t="str" cm="1">
        <f t="array" ref="AL141">_xlfn.IFS(AK141&lt;1000, "Bronze", AK141&lt;2000, "Silver", AK141&lt;3000, "Gold", AK141&lt;4000, "Platinum",AK141&gt;4000, "Diamond")</f>
        <v>Gold</v>
      </c>
      <c r="AM141" t="s">
        <v>31</v>
      </c>
      <c r="AN141" t="s">
        <v>69</v>
      </c>
      <c r="AO141" t="s">
        <v>60</v>
      </c>
    </row>
    <row r="142" spans="1:41" x14ac:dyDescent="0.35">
      <c r="A142">
        <v>6078</v>
      </c>
      <c r="B142" t="s">
        <v>606</v>
      </c>
      <c r="C142" t="s">
        <v>366</v>
      </c>
      <c r="D142" s="1">
        <f>DATE(I142,H142,G142)</f>
        <v>45558</v>
      </c>
      <c r="E142">
        <f>FIND("/",C142)</f>
        <v>2</v>
      </c>
      <c r="F142">
        <f>FIND("/",C142,(E142+1))</f>
        <v>5</v>
      </c>
      <c r="G142" t="str">
        <f>MID(C142, E142+1,2)</f>
        <v>23</v>
      </c>
      <c r="H142" t="str">
        <f>LEFT(C142,E142-1)</f>
        <v>9</v>
      </c>
      <c r="I142" t="str">
        <f>RIGHT(C142,4)</f>
        <v>2024</v>
      </c>
      <c r="J142" t="s">
        <v>35</v>
      </c>
      <c r="K142" s="1">
        <f>DATE(P142,O142,N142)</f>
        <v>45641</v>
      </c>
      <c r="L142">
        <f>FIND("/",J142)</f>
        <v>3</v>
      </c>
      <c r="M142">
        <f>FIND("/",J142,(L142+1))</f>
        <v>6</v>
      </c>
      <c r="N142" t="str">
        <f>MID(J142, L142+1,2)</f>
        <v>15</v>
      </c>
      <c r="O142" t="str">
        <f>LEFT(J142,L142-1)</f>
        <v>12</v>
      </c>
      <c r="P142" t="str">
        <f>RIGHT(J142,4)</f>
        <v>2024</v>
      </c>
      <c r="Q142" s="13">
        <f t="shared" si="46"/>
        <v>11.857142857142858</v>
      </c>
      <c r="R142">
        <f t="shared" si="47"/>
        <v>140.5</v>
      </c>
      <c r="S142" s="27">
        <f t="shared" si="49"/>
        <v>11.849397590361445</v>
      </c>
      <c r="T142" s="11">
        <v>7.99</v>
      </c>
      <c r="U142" t="str" cm="1">
        <f t="array" ref="U142">_xlfn.IFS(T142 &lt; 8, "Standard", T142 &lt; 12, "Premium", T142 &lt; 16, "Premium Plus")</f>
        <v>Standard</v>
      </c>
      <c r="V142" s="18">
        <v>281</v>
      </c>
      <c r="W142" t="s">
        <v>73</v>
      </c>
      <c r="X142" s="18">
        <v>4</v>
      </c>
      <c r="Y142" s="18">
        <v>5</v>
      </c>
      <c r="Z142" t="b">
        <v>0</v>
      </c>
      <c r="AA142" s="18">
        <v>905</v>
      </c>
      <c r="AB142" s="18">
        <v>128</v>
      </c>
      <c r="AC142" s="18">
        <f t="shared" si="48"/>
        <v>1033</v>
      </c>
      <c r="AD142" t="s">
        <v>74</v>
      </c>
      <c r="AE142" t="s">
        <v>75</v>
      </c>
      <c r="AF142" t="s">
        <v>37</v>
      </c>
      <c r="AG142" s="18">
        <v>70</v>
      </c>
      <c r="AH142" s="13">
        <v>4.3</v>
      </c>
      <c r="AI142" t="b">
        <v>0</v>
      </c>
      <c r="AJ142" t="s">
        <v>30</v>
      </c>
      <c r="AK142" s="18">
        <v>1952</v>
      </c>
      <c r="AL142" s="18" t="str" cm="1">
        <f t="array" ref="AL142">_xlfn.IFS(AK142&lt;1000, "Bronze", AK142&lt;2000, "Silver", AK142&lt;3000, "Gold", AK142&lt;4000, "Platinum",AK142&gt;4000, "Diamond")</f>
        <v>Silver</v>
      </c>
      <c r="AM142" t="s">
        <v>58</v>
      </c>
      <c r="AN142" t="s">
        <v>69</v>
      </c>
      <c r="AO142" t="s">
        <v>60</v>
      </c>
    </row>
    <row r="143" spans="1:41" x14ac:dyDescent="0.35">
      <c r="A143">
        <v>9131</v>
      </c>
      <c r="B143" t="s">
        <v>223</v>
      </c>
      <c r="C143" s="1">
        <v>44993</v>
      </c>
      <c r="D143" s="1">
        <v>45585</v>
      </c>
      <c r="E143" s="1"/>
      <c r="F143" s="1"/>
      <c r="G143" s="1"/>
      <c r="H143" s="1"/>
      <c r="I143" s="1"/>
      <c r="J143" t="s">
        <v>99</v>
      </c>
      <c r="K143" s="1">
        <f>DATE(P143,O143,N143)</f>
        <v>45623</v>
      </c>
      <c r="L143">
        <f>FIND("/",J143)</f>
        <v>3</v>
      </c>
      <c r="M143">
        <f>FIND("/",J143,(L143+1))</f>
        <v>6</v>
      </c>
      <c r="N143" t="str">
        <f>MID(J143, L143+1,2)</f>
        <v>27</v>
      </c>
      <c r="O143" t="str">
        <f>LEFT(J143,L143-1)</f>
        <v>11</v>
      </c>
      <c r="P143" t="str">
        <f>RIGHT(J143,4)</f>
        <v>2024</v>
      </c>
      <c r="Q143" s="13">
        <f t="shared" si="46"/>
        <v>5.4285714285714288</v>
      </c>
      <c r="R143">
        <f t="shared" si="47"/>
        <v>63.5</v>
      </c>
      <c r="S143" s="27">
        <f t="shared" si="49"/>
        <v>11.697368421052632</v>
      </c>
      <c r="T143" s="11">
        <v>7.99</v>
      </c>
      <c r="U143" t="str" cm="1">
        <f t="array" ref="U143">_xlfn.IFS(T143 &lt; 8, "Standard", T143 &lt; 12, "Premium", T143 &lt; 16, "Premium Plus")</f>
        <v>Standard</v>
      </c>
      <c r="V143" s="18">
        <v>127</v>
      </c>
      <c r="W143" t="s">
        <v>48</v>
      </c>
      <c r="X143" s="18">
        <v>2</v>
      </c>
      <c r="Y143" s="18">
        <v>5</v>
      </c>
      <c r="Z143" t="b">
        <v>0</v>
      </c>
      <c r="AA143" s="18">
        <v>482</v>
      </c>
      <c r="AB143" s="18">
        <v>5</v>
      </c>
      <c r="AC143" s="18">
        <f t="shared" si="48"/>
        <v>487</v>
      </c>
      <c r="AD143" t="s">
        <v>55</v>
      </c>
      <c r="AE143" t="s">
        <v>75</v>
      </c>
      <c r="AF143" t="s">
        <v>64</v>
      </c>
      <c r="AG143" s="18">
        <v>99</v>
      </c>
      <c r="AH143" s="13">
        <v>3.6</v>
      </c>
      <c r="AI143" t="b">
        <v>0</v>
      </c>
      <c r="AJ143" t="s">
        <v>30</v>
      </c>
      <c r="AK143" s="18">
        <v>2867</v>
      </c>
      <c r="AL143" s="18" t="str" cm="1">
        <f t="array" ref="AL143">_xlfn.IFS(AK143&lt;1000, "Bronze", AK143&lt;2000, "Silver", AK143&lt;3000, "Gold", AK143&lt;4000, "Platinum",AK143&gt;4000, "Diamond")</f>
        <v>Gold</v>
      </c>
      <c r="AM143" t="s">
        <v>76</v>
      </c>
      <c r="AN143" t="s">
        <v>59</v>
      </c>
      <c r="AO143" t="s">
        <v>93</v>
      </c>
    </row>
    <row r="144" spans="1:41" x14ac:dyDescent="0.35">
      <c r="A144">
        <v>4028</v>
      </c>
      <c r="B144" t="s">
        <v>228</v>
      </c>
      <c r="C144" s="1">
        <v>45387</v>
      </c>
      <c r="D144" s="1">
        <v>45524</v>
      </c>
      <c r="E144" s="1"/>
      <c r="F144" s="1"/>
      <c r="G144" s="1"/>
      <c r="H144" s="1"/>
      <c r="I144" s="1"/>
      <c r="J144" s="1">
        <v>45547</v>
      </c>
      <c r="K144" s="1">
        <f>J144</f>
        <v>45547</v>
      </c>
      <c r="L144" s="1"/>
      <c r="M144" s="1"/>
      <c r="N144" s="1"/>
      <c r="O144" s="1"/>
      <c r="P144" s="1"/>
      <c r="Q144" s="13">
        <f t="shared" si="46"/>
        <v>3.2857142857142856</v>
      </c>
      <c r="R144">
        <f t="shared" si="47"/>
        <v>38</v>
      </c>
      <c r="S144" s="27">
        <f t="shared" si="49"/>
        <v>11.565217391304348</v>
      </c>
      <c r="T144" s="11">
        <v>7.99</v>
      </c>
      <c r="U144" t="str" cm="1">
        <f t="array" ref="U144">_xlfn.IFS(T144 &lt; 8, "Standard", T144 &lt; 12, "Premium", T144 &lt; 16, "Premium Plus")</f>
        <v>Standard</v>
      </c>
      <c r="V144" s="18">
        <v>76</v>
      </c>
      <c r="W144" t="s">
        <v>63</v>
      </c>
      <c r="X144" s="18">
        <v>2</v>
      </c>
      <c r="Y144" s="18">
        <v>4</v>
      </c>
      <c r="Z144" t="b">
        <v>1</v>
      </c>
      <c r="AA144" s="18">
        <v>324</v>
      </c>
      <c r="AB144" s="18">
        <v>113</v>
      </c>
      <c r="AC144" s="18">
        <f t="shared" si="48"/>
        <v>437</v>
      </c>
      <c r="AD144" t="s">
        <v>68</v>
      </c>
      <c r="AE144" t="s">
        <v>56</v>
      </c>
      <c r="AF144" t="s">
        <v>78</v>
      </c>
      <c r="AG144" s="18">
        <v>87</v>
      </c>
      <c r="AH144" s="13">
        <v>4.9000000000000004</v>
      </c>
      <c r="AI144" t="b">
        <v>0</v>
      </c>
      <c r="AJ144" t="s">
        <v>30</v>
      </c>
      <c r="AK144" s="18">
        <v>4702</v>
      </c>
      <c r="AL144" s="18" t="str" cm="1">
        <f t="array" ref="AL144">_xlfn.IFS(AK144&lt;1000, "Bronze", AK144&lt;2000, "Silver", AK144&lt;3000, "Gold", AK144&lt;4000, "Platinum",AK144&gt;4000, "Diamond")</f>
        <v>Diamond</v>
      </c>
      <c r="AM144" t="s">
        <v>76</v>
      </c>
      <c r="AN144" t="s">
        <v>39</v>
      </c>
      <c r="AO144" t="s">
        <v>60</v>
      </c>
    </row>
    <row r="145" spans="1:41" x14ac:dyDescent="0.35">
      <c r="A145">
        <v>6178</v>
      </c>
      <c r="B145" t="s">
        <v>176</v>
      </c>
      <c r="C145" s="1">
        <v>44929</v>
      </c>
      <c r="D145" s="1">
        <v>45467</v>
      </c>
      <c r="E145" s="1"/>
      <c r="F145" s="1"/>
      <c r="G145" s="1"/>
      <c r="H145" s="1"/>
      <c r="I145" s="1"/>
      <c r="J145" s="1">
        <v>45547</v>
      </c>
      <c r="K145" s="1">
        <f>J145</f>
        <v>45547</v>
      </c>
      <c r="L145" s="1"/>
      <c r="M145" s="1"/>
      <c r="N145" s="1"/>
      <c r="O145" s="1"/>
      <c r="P145" s="1"/>
      <c r="Q145" s="13">
        <f t="shared" si="46"/>
        <v>11.428571428571429</v>
      </c>
      <c r="R145">
        <f t="shared" si="47"/>
        <v>131</v>
      </c>
      <c r="S145" s="27">
        <f t="shared" si="49"/>
        <v>11.4625</v>
      </c>
      <c r="T145" s="11">
        <v>11.99</v>
      </c>
      <c r="U145" t="str" cm="1">
        <f t="array" ref="U145">_xlfn.IFS(T145 &lt; 8, "Standard", T145 &lt; 12, "Premium", T145 &lt; 16, "Premium Plus")</f>
        <v>Premium</v>
      </c>
      <c r="V145" s="18">
        <v>262</v>
      </c>
      <c r="W145" t="s">
        <v>51</v>
      </c>
      <c r="X145" s="18">
        <v>5</v>
      </c>
      <c r="Y145" s="18">
        <v>5</v>
      </c>
      <c r="Z145" t="b">
        <v>1</v>
      </c>
      <c r="AA145" s="18">
        <v>849</v>
      </c>
      <c r="AB145" s="18">
        <v>68</v>
      </c>
      <c r="AC145" s="18">
        <f t="shared" si="48"/>
        <v>917</v>
      </c>
      <c r="AD145" t="s">
        <v>55</v>
      </c>
      <c r="AE145" t="s">
        <v>56</v>
      </c>
      <c r="AF145" t="s">
        <v>78</v>
      </c>
      <c r="AG145" s="18">
        <v>24</v>
      </c>
      <c r="AH145" s="13">
        <v>3</v>
      </c>
      <c r="AI145" t="b">
        <v>0</v>
      </c>
      <c r="AJ145" t="s">
        <v>30</v>
      </c>
      <c r="AK145" s="18">
        <v>1721</v>
      </c>
      <c r="AL145" s="18" t="str" cm="1">
        <f t="array" ref="AL145">_xlfn.IFS(AK145&lt;1000, "Bronze", AK145&lt;2000, "Silver", AK145&lt;3000, "Gold", AK145&lt;4000, "Platinum",AK145&gt;4000, "Diamond")</f>
        <v>Silver</v>
      </c>
      <c r="AM145" t="s">
        <v>76</v>
      </c>
      <c r="AN145" t="s">
        <v>59</v>
      </c>
      <c r="AO145" t="s">
        <v>93</v>
      </c>
    </row>
    <row r="146" spans="1:41" x14ac:dyDescent="0.35">
      <c r="A146">
        <v>7663</v>
      </c>
      <c r="B146" t="s">
        <v>179</v>
      </c>
      <c r="C146" s="1">
        <v>45417</v>
      </c>
      <c r="D146" s="1">
        <v>45492</v>
      </c>
      <c r="E146" s="1"/>
      <c r="F146" s="1"/>
      <c r="G146" s="1"/>
      <c r="H146" s="1"/>
      <c r="I146" s="1"/>
      <c r="J146" t="s">
        <v>105</v>
      </c>
      <c r="K146" s="1">
        <f>DATE(P146,O146,N146)</f>
        <v>45624</v>
      </c>
      <c r="L146">
        <f>FIND("/",J146)</f>
        <v>3</v>
      </c>
      <c r="M146">
        <f>FIND("/",J146,(L146+1))</f>
        <v>6</v>
      </c>
      <c r="N146" t="str">
        <f>MID(J146, L146+1,2)</f>
        <v>28</v>
      </c>
      <c r="O146" t="str">
        <f>LEFT(J146,L146-1)</f>
        <v>11</v>
      </c>
      <c r="P146" t="str">
        <f>RIGHT(J146,4)</f>
        <v>2024</v>
      </c>
      <c r="Q146" s="13">
        <f t="shared" si="46"/>
        <v>18.857142857142858</v>
      </c>
      <c r="R146">
        <f t="shared" si="47"/>
        <v>216</v>
      </c>
      <c r="S146" s="27">
        <f t="shared" si="49"/>
        <v>11.454545454545455</v>
      </c>
      <c r="T146" s="11">
        <v>7.99</v>
      </c>
      <c r="U146" t="str" cm="1">
        <f t="array" ref="U146">_xlfn.IFS(T146 &lt; 8, "Standard", T146 &lt; 12, "Premium", T146 &lt; 16, "Premium Plus")</f>
        <v>Standard</v>
      </c>
      <c r="V146" s="18">
        <v>432</v>
      </c>
      <c r="W146" t="s">
        <v>51</v>
      </c>
      <c r="X146" s="18">
        <v>5</v>
      </c>
      <c r="Y146" s="18">
        <v>4</v>
      </c>
      <c r="Z146" t="b">
        <v>1</v>
      </c>
      <c r="AA146" s="18">
        <v>263</v>
      </c>
      <c r="AB146" s="18">
        <v>55</v>
      </c>
      <c r="AC146" s="18">
        <f t="shared" si="48"/>
        <v>318</v>
      </c>
      <c r="AD146" t="s">
        <v>92</v>
      </c>
      <c r="AE146" t="s">
        <v>56</v>
      </c>
      <c r="AF146" t="s">
        <v>64</v>
      </c>
      <c r="AG146" s="18">
        <v>22</v>
      </c>
      <c r="AH146" s="13">
        <v>3.5</v>
      </c>
      <c r="AI146" t="b">
        <v>1</v>
      </c>
      <c r="AJ146" t="s">
        <v>30</v>
      </c>
      <c r="AK146" s="18">
        <v>1294</v>
      </c>
      <c r="AL146" s="18" t="str" cm="1">
        <f t="array" ref="AL146">_xlfn.IFS(AK146&lt;1000, "Bronze", AK146&lt;2000, "Silver", AK146&lt;3000, "Gold", AK146&lt;4000, "Platinum",AK146&gt;4000, "Diamond")</f>
        <v>Silver</v>
      </c>
      <c r="AM146" t="s">
        <v>58</v>
      </c>
      <c r="AN146" t="s">
        <v>69</v>
      </c>
      <c r="AO146" t="s">
        <v>60</v>
      </c>
    </row>
    <row r="147" spans="1:41" x14ac:dyDescent="0.35">
      <c r="A147">
        <v>5362</v>
      </c>
      <c r="B147" t="s">
        <v>332</v>
      </c>
      <c r="C147" s="1">
        <v>45476</v>
      </c>
      <c r="D147" s="1">
        <f>C147</f>
        <v>45476</v>
      </c>
      <c r="E147" s="1"/>
      <c r="F147" s="1"/>
      <c r="G147" s="1"/>
      <c r="H147" s="1"/>
      <c r="I147" s="1"/>
      <c r="J147" t="s">
        <v>99</v>
      </c>
      <c r="K147" s="1">
        <f>DATE(P147,O147,N147)</f>
        <v>45623</v>
      </c>
      <c r="L147">
        <f>FIND("/",J147)</f>
        <v>3</v>
      </c>
      <c r="M147">
        <f>FIND("/",J147,(L147+1))</f>
        <v>6</v>
      </c>
      <c r="N147" t="str">
        <f>MID(J147, L147+1,2)</f>
        <v>27</v>
      </c>
      <c r="O147" t="str">
        <f>LEFT(J147,L147-1)</f>
        <v>11</v>
      </c>
      <c r="P147" t="str">
        <f>RIGHT(J147,4)</f>
        <v>2024</v>
      </c>
      <c r="Q147" s="13">
        <f t="shared" si="46"/>
        <v>21</v>
      </c>
      <c r="R147">
        <f t="shared" si="47"/>
        <v>239</v>
      </c>
      <c r="S147" s="27">
        <f t="shared" si="49"/>
        <v>11.380952380952381</v>
      </c>
      <c r="T147" s="11">
        <v>15.99</v>
      </c>
      <c r="U147" t="str" cm="1">
        <f t="array" ref="U147">_xlfn.IFS(T147 &lt; 8, "Standard", T147 &lt; 12, "Premium", T147 &lt; 16, "Premium Plus")</f>
        <v>Premium Plus</v>
      </c>
      <c r="V147" s="18">
        <v>478</v>
      </c>
      <c r="W147" t="s">
        <v>73</v>
      </c>
      <c r="X147" s="18">
        <v>4</v>
      </c>
      <c r="Y147" s="18">
        <v>3</v>
      </c>
      <c r="Z147" t="b">
        <v>1</v>
      </c>
      <c r="AA147" s="18">
        <v>551</v>
      </c>
      <c r="AB147" s="18">
        <v>96</v>
      </c>
      <c r="AC147" s="18">
        <f t="shared" si="48"/>
        <v>647</v>
      </c>
      <c r="AD147" t="s">
        <v>49</v>
      </c>
      <c r="AE147" t="s">
        <v>75</v>
      </c>
      <c r="AF147" t="s">
        <v>57</v>
      </c>
      <c r="AG147" s="18">
        <v>65</v>
      </c>
      <c r="AH147" s="13">
        <v>4.5999999999999996</v>
      </c>
      <c r="AI147" t="b">
        <v>1</v>
      </c>
      <c r="AJ147" t="s">
        <v>30</v>
      </c>
      <c r="AK147" s="18">
        <v>860</v>
      </c>
      <c r="AL147" s="18" t="str" cm="1">
        <f t="array" ref="AL147">_xlfn.IFS(AK147&lt;1000, "Bronze", AK147&lt;2000, "Silver", AK147&lt;3000, "Gold", AK147&lt;4000, "Platinum",AK147&gt;4000, "Diamond")</f>
        <v>Bronze</v>
      </c>
      <c r="AM147" t="s">
        <v>65</v>
      </c>
      <c r="AN147" t="s">
        <v>39</v>
      </c>
      <c r="AO147" t="s">
        <v>60</v>
      </c>
    </row>
    <row r="148" spans="1:41" x14ac:dyDescent="0.35">
      <c r="A148">
        <v>9942</v>
      </c>
      <c r="B148" t="s">
        <v>157</v>
      </c>
      <c r="C148" s="1">
        <v>45024</v>
      </c>
      <c r="D148" s="1">
        <v>45487</v>
      </c>
      <c r="E148" s="1"/>
      <c r="F148" s="1"/>
      <c r="G148" s="1"/>
      <c r="H148" s="1"/>
      <c r="I148" s="1"/>
      <c r="J148" t="s">
        <v>84</v>
      </c>
      <c r="K148" s="1">
        <f>DATE(P148,O148,N148)</f>
        <v>45616</v>
      </c>
      <c r="L148">
        <f>FIND("/",J148)</f>
        <v>3</v>
      </c>
      <c r="M148">
        <f>FIND("/",J148,(L148+1))</f>
        <v>6</v>
      </c>
      <c r="N148" t="str">
        <f>MID(J148, L148+1,2)</f>
        <v>20</v>
      </c>
      <c r="O148" t="str">
        <f>LEFT(J148,L148-1)</f>
        <v>11</v>
      </c>
      <c r="P148" t="str">
        <f>RIGHT(J148,4)</f>
        <v>2024</v>
      </c>
      <c r="Q148" s="13">
        <f t="shared" si="46"/>
        <v>18.428571428571427</v>
      </c>
      <c r="R148">
        <f t="shared" si="47"/>
        <v>209</v>
      </c>
      <c r="S148" s="27">
        <f t="shared" si="49"/>
        <v>11.34108527131783</v>
      </c>
      <c r="T148" s="11">
        <v>15.99</v>
      </c>
      <c r="U148" t="str" cm="1">
        <f t="array" ref="U148">_xlfn.IFS(T148 &lt; 8, "Standard", T148 &lt; 12, "Premium", T148 &lt; 16, "Premium Plus")</f>
        <v>Premium Plus</v>
      </c>
      <c r="V148" s="18">
        <v>418</v>
      </c>
      <c r="W148" t="s">
        <v>51</v>
      </c>
      <c r="X148" s="18">
        <v>1</v>
      </c>
      <c r="Y148" s="18">
        <v>5</v>
      </c>
      <c r="Z148" t="b">
        <v>1</v>
      </c>
      <c r="AA148" s="18">
        <v>260</v>
      </c>
      <c r="AB148" s="18">
        <v>161</v>
      </c>
      <c r="AC148" s="18">
        <f t="shared" si="48"/>
        <v>421</v>
      </c>
      <c r="AD148" t="s">
        <v>43</v>
      </c>
      <c r="AE148" t="s">
        <v>75</v>
      </c>
      <c r="AF148" t="s">
        <v>64</v>
      </c>
      <c r="AG148" s="18">
        <v>49</v>
      </c>
      <c r="AH148" s="13">
        <v>3.6</v>
      </c>
      <c r="AI148" t="b">
        <v>1</v>
      </c>
      <c r="AJ148" t="s">
        <v>30</v>
      </c>
      <c r="AK148" s="18">
        <v>2871</v>
      </c>
      <c r="AL148" s="18" t="str" cm="1">
        <f t="array" ref="AL148">_xlfn.IFS(AK148&lt;1000, "Bronze", AK148&lt;2000, "Silver", AK148&lt;3000, "Gold", AK148&lt;4000, "Platinum",AK148&gt;4000, "Diamond")</f>
        <v>Gold</v>
      </c>
      <c r="AM148" t="s">
        <v>38</v>
      </c>
      <c r="AN148" t="s">
        <v>59</v>
      </c>
      <c r="AO148" t="s">
        <v>60</v>
      </c>
    </row>
    <row r="149" spans="1:41" x14ac:dyDescent="0.35">
      <c r="A149">
        <v>3004</v>
      </c>
      <c r="B149" t="s">
        <v>304</v>
      </c>
      <c r="C149" t="s">
        <v>548</v>
      </c>
      <c r="D149" s="1">
        <f>DATE(I149,H149,G149)</f>
        <v>45587</v>
      </c>
      <c r="E149">
        <f>FIND("/",C149)</f>
        <v>3</v>
      </c>
      <c r="F149">
        <f>FIND("/",C149,(E149+1))</f>
        <v>6</v>
      </c>
      <c r="G149" t="str">
        <f>MID(C149, E149+1,2)</f>
        <v>22</v>
      </c>
      <c r="H149" t="str">
        <f>LEFT(C149,E149-1)</f>
        <v>10</v>
      </c>
      <c r="I149" t="str">
        <f>RIGHT(C149,4)</f>
        <v>2024</v>
      </c>
      <c r="J149" t="s">
        <v>103</v>
      </c>
      <c r="K149" s="1">
        <f>DATE(P149,O149,N149)</f>
        <v>45644</v>
      </c>
      <c r="L149">
        <f>FIND("/",J149)</f>
        <v>3</v>
      </c>
      <c r="M149">
        <f>FIND("/",J149,(L149+1))</f>
        <v>6</v>
      </c>
      <c r="N149" t="str">
        <f>MID(J149, L149+1,2)</f>
        <v>18</v>
      </c>
      <c r="O149" t="str">
        <f>LEFT(J149,L149-1)</f>
        <v>12</v>
      </c>
      <c r="P149" t="str">
        <f>RIGHT(J149,4)</f>
        <v>2024</v>
      </c>
      <c r="Q149" s="13">
        <f t="shared" si="46"/>
        <v>8.1428571428571423</v>
      </c>
      <c r="R149">
        <f t="shared" si="47"/>
        <v>92</v>
      </c>
      <c r="S149" s="27">
        <f t="shared" si="49"/>
        <v>11.298245614035089</v>
      </c>
      <c r="T149" s="11">
        <v>11.99</v>
      </c>
      <c r="U149" t="str" cm="1">
        <f t="array" ref="U149">_xlfn.IFS(T149 &lt; 8, "Standard", T149 &lt; 12, "Premium", T149 &lt; 16, "Premium Plus")</f>
        <v>Premium</v>
      </c>
      <c r="V149" s="18">
        <v>184</v>
      </c>
      <c r="W149" t="s">
        <v>51</v>
      </c>
      <c r="X149" s="18">
        <v>3</v>
      </c>
      <c r="Y149" s="18">
        <v>4</v>
      </c>
      <c r="Z149" t="b">
        <v>0</v>
      </c>
      <c r="AA149" s="18">
        <v>233</v>
      </c>
      <c r="AB149" s="18">
        <v>15</v>
      </c>
      <c r="AC149" s="18">
        <f t="shared" si="48"/>
        <v>248</v>
      </c>
      <c r="AD149" t="s">
        <v>43</v>
      </c>
      <c r="AE149" t="s">
        <v>75</v>
      </c>
      <c r="AF149" t="s">
        <v>45</v>
      </c>
      <c r="AG149" s="18">
        <v>28</v>
      </c>
      <c r="AH149" s="13">
        <v>3.5</v>
      </c>
      <c r="AI149" t="b">
        <v>1</v>
      </c>
      <c r="AJ149" t="s">
        <v>30</v>
      </c>
      <c r="AK149" s="18">
        <v>2760</v>
      </c>
      <c r="AL149" s="18" t="str" cm="1">
        <f t="array" ref="AL149">_xlfn.IFS(AK149&lt;1000, "Bronze", AK149&lt;2000, "Silver", AK149&lt;3000, "Gold", AK149&lt;4000, "Platinum",AK149&gt;4000, "Diamond")</f>
        <v>Gold</v>
      </c>
      <c r="AM149" t="s">
        <v>65</v>
      </c>
      <c r="AN149" t="s">
        <v>32</v>
      </c>
      <c r="AO149" t="s">
        <v>40</v>
      </c>
    </row>
    <row r="150" spans="1:41" x14ac:dyDescent="0.35">
      <c r="A150">
        <v>4576</v>
      </c>
      <c r="B150" t="s">
        <v>138</v>
      </c>
      <c r="C150" t="s">
        <v>594</v>
      </c>
      <c r="D150" s="1">
        <f>DATE(I150,H150,G150)</f>
        <v>45492</v>
      </c>
      <c r="E150">
        <f>FIND("/",C150)</f>
        <v>2</v>
      </c>
      <c r="F150">
        <f>FIND("/",C150,(E150+1))</f>
        <v>5</v>
      </c>
      <c r="G150" t="str">
        <f>MID(C150, E150+1,2)</f>
        <v>19</v>
      </c>
      <c r="H150" t="str">
        <f>LEFT(C150,E150-1)</f>
        <v>7</v>
      </c>
      <c r="I150" t="str">
        <f>RIGHT(C150,4)</f>
        <v>2024</v>
      </c>
      <c r="J150" t="s">
        <v>129</v>
      </c>
      <c r="K150" s="1">
        <f>DATE(P150,O150,N150)</f>
        <v>45642</v>
      </c>
      <c r="L150">
        <f>FIND("/",J150)</f>
        <v>3</v>
      </c>
      <c r="M150">
        <f>FIND("/",J150,(L150+1))</f>
        <v>6</v>
      </c>
      <c r="N150" t="str">
        <f>MID(J150, L150+1,2)</f>
        <v>16</v>
      </c>
      <c r="O150" t="str">
        <f>LEFT(J150,L150-1)</f>
        <v>12</v>
      </c>
      <c r="P150" t="str">
        <f>RIGHT(J150,4)</f>
        <v>2024</v>
      </c>
      <c r="Q150" s="13">
        <f t="shared" si="46"/>
        <v>21.428571428571427</v>
      </c>
      <c r="R150">
        <f t="shared" si="47"/>
        <v>240</v>
      </c>
      <c r="S150" s="27">
        <f t="shared" si="49"/>
        <v>11.200000000000001</v>
      </c>
      <c r="T150" s="11">
        <v>15.99</v>
      </c>
      <c r="U150" t="str" cm="1">
        <f t="array" ref="U150">_xlfn.IFS(T150 &lt; 8, "Standard", T150 &lt; 12, "Premium", T150 &lt; 16, "Premium Plus")</f>
        <v>Premium Plus</v>
      </c>
      <c r="V150" s="18">
        <v>480</v>
      </c>
      <c r="W150" t="s">
        <v>36</v>
      </c>
      <c r="X150" s="18">
        <v>2</v>
      </c>
      <c r="Y150" s="18">
        <v>2</v>
      </c>
      <c r="Z150" t="b">
        <v>1</v>
      </c>
      <c r="AA150" s="18">
        <v>994</v>
      </c>
      <c r="AB150" s="18">
        <v>78</v>
      </c>
      <c r="AC150" s="18">
        <f t="shared" si="48"/>
        <v>1072</v>
      </c>
      <c r="AD150" t="s">
        <v>74</v>
      </c>
      <c r="AE150" t="s">
        <v>56</v>
      </c>
      <c r="AF150" t="s">
        <v>45</v>
      </c>
      <c r="AG150" s="18">
        <v>39</v>
      </c>
      <c r="AH150" s="13">
        <v>4.3</v>
      </c>
      <c r="AI150" t="b">
        <v>1</v>
      </c>
      <c r="AJ150" t="s">
        <v>30</v>
      </c>
      <c r="AK150" s="18">
        <v>1734</v>
      </c>
      <c r="AL150" s="18" t="str" cm="1">
        <f t="array" ref="AL150">_xlfn.IFS(AK150&lt;1000, "Bronze", AK150&lt;2000, "Silver", AK150&lt;3000, "Gold", AK150&lt;4000, "Platinum",AK150&gt;4000, "Diamond")</f>
        <v>Silver</v>
      </c>
      <c r="AM150" t="s">
        <v>76</v>
      </c>
      <c r="AN150" t="s">
        <v>32</v>
      </c>
      <c r="AO150" t="s">
        <v>60</v>
      </c>
    </row>
    <row r="151" spans="1:41" x14ac:dyDescent="0.35">
      <c r="A151">
        <v>2243</v>
      </c>
      <c r="B151" t="s">
        <v>323</v>
      </c>
      <c r="C151" t="s">
        <v>324</v>
      </c>
      <c r="D151" s="1">
        <v>45334</v>
      </c>
      <c r="E151">
        <f>FIND("/",C151)</f>
        <v>2</v>
      </c>
      <c r="F151">
        <f>FIND("/",C151,(E151+1))</f>
        <v>5</v>
      </c>
      <c r="G151" t="str">
        <f>MID(C151, E151+1,2)</f>
        <v>17</v>
      </c>
      <c r="H151" t="str">
        <f>LEFT(C151,E151-1)</f>
        <v>7</v>
      </c>
      <c r="I151" t="str">
        <f>RIGHT(C151,4)</f>
        <v>2024</v>
      </c>
      <c r="J151" s="1">
        <v>45334</v>
      </c>
      <c r="K151" s="1">
        <v>45490</v>
      </c>
      <c r="L151" s="1"/>
      <c r="M151" s="1"/>
      <c r="N151" s="1"/>
      <c r="O151" s="1"/>
      <c r="P151" s="1"/>
      <c r="Q151" s="13">
        <f t="shared" si="46"/>
        <v>22.285714285714285</v>
      </c>
      <c r="R151">
        <f t="shared" si="47"/>
        <v>245</v>
      </c>
      <c r="S151" s="27">
        <f t="shared" si="49"/>
        <v>10.993589743589745</v>
      </c>
      <c r="T151" s="11">
        <v>11.99</v>
      </c>
      <c r="U151" t="str" cm="1">
        <f t="array" ref="U151">_xlfn.IFS(T151 &lt; 8, "Standard", T151 &lt; 12, "Premium", T151 &lt; 16, "Premium Plus")</f>
        <v>Premium</v>
      </c>
      <c r="V151" s="18">
        <v>490</v>
      </c>
      <c r="W151" t="s">
        <v>73</v>
      </c>
      <c r="X151" s="18">
        <v>3</v>
      </c>
      <c r="Y151" s="18">
        <v>3</v>
      </c>
      <c r="Z151" t="b">
        <v>1</v>
      </c>
      <c r="AA151" s="18">
        <v>123</v>
      </c>
      <c r="AB151" s="18">
        <v>183</v>
      </c>
      <c r="AC151" s="18">
        <f t="shared" si="48"/>
        <v>306</v>
      </c>
      <c r="AD151" t="s">
        <v>92</v>
      </c>
      <c r="AE151" t="s">
        <v>75</v>
      </c>
      <c r="AF151" t="s">
        <v>37</v>
      </c>
      <c r="AG151" s="18">
        <v>45</v>
      </c>
      <c r="AH151" s="13">
        <v>4.4000000000000004</v>
      </c>
      <c r="AI151" t="b">
        <v>0</v>
      </c>
      <c r="AJ151" t="s">
        <v>30</v>
      </c>
      <c r="AK151" s="18">
        <v>2397</v>
      </c>
      <c r="AL151" s="18" t="str" cm="1">
        <f t="array" ref="AL151">_xlfn.IFS(AK151&lt;1000, "Bronze", AK151&lt;2000, "Silver", AK151&lt;3000, "Gold", AK151&lt;4000, "Platinum",AK151&gt;4000, "Diamond")</f>
        <v>Gold</v>
      </c>
      <c r="AM151" t="s">
        <v>38</v>
      </c>
      <c r="AN151" t="s">
        <v>79</v>
      </c>
      <c r="AO151" t="s">
        <v>33</v>
      </c>
    </row>
    <row r="152" spans="1:41" x14ac:dyDescent="0.35">
      <c r="A152">
        <v>3009</v>
      </c>
      <c r="B152" t="s">
        <v>393</v>
      </c>
      <c r="C152" t="s">
        <v>394</v>
      </c>
      <c r="D152" s="1">
        <f>DATE(I152,H152,G152)</f>
        <v>45559</v>
      </c>
      <c r="E152">
        <f>FIND("/",C152)</f>
        <v>2</v>
      </c>
      <c r="F152">
        <f>FIND("/",C152,(E152+1))</f>
        <v>5</v>
      </c>
      <c r="G152" t="str">
        <f>MID(C152, E152+1,2)</f>
        <v>24</v>
      </c>
      <c r="H152" t="str">
        <f>LEFT(C152,E152-1)</f>
        <v>9</v>
      </c>
      <c r="I152" t="str">
        <f>RIGHT(C152,4)</f>
        <v>2024</v>
      </c>
      <c r="J152" t="s">
        <v>25</v>
      </c>
      <c r="K152" s="1">
        <f>DATE(P152,O152,N152)</f>
        <v>45639</v>
      </c>
      <c r="L152">
        <f>FIND("/",J152)</f>
        <v>3</v>
      </c>
      <c r="M152">
        <f>FIND("/",J152,(L152+1))</f>
        <v>6</v>
      </c>
      <c r="N152" t="str">
        <f>MID(J152, L152+1,2)</f>
        <v>13</v>
      </c>
      <c r="O152" t="str">
        <f>LEFT(J152,L152-1)</f>
        <v>12</v>
      </c>
      <c r="P152" t="str">
        <f>RIGHT(J152,4)</f>
        <v>2024</v>
      </c>
      <c r="Q152" s="13">
        <f t="shared" si="46"/>
        <v>11.428571428571429</v>
      </c>
      <c r="R152">
        <f t="shared" si="47"/>
        <v>125</v>
      </c>
      <c r="S152" s="27">
        <f t="shared" si="49"/>
        <v>10.9375</v>
      </c>
      <c r="T152" s="11">
        <v>15.99</v>
      </c>
      <c r="U152" t="str" cm="1">
        <f t="array" ref="U152">_xlfn.IFS(T152 &lt; 8, "Standard", T152 &lt; 12, "Premium", T152 &lt; 16, "Premium Plus")</f>
        <v>Premium Plus</v>
      </c>
      <c r="V152" s="18">
        <v>250</v>
      </c>
      <c r="W152" t="s">
        <v>51</v>
      </c>
      <c r="X152" s="18">
        <v>4</v>
      </c>
      <c r="Y152" s="18">
        <v>3</v>
      </c>
      <c r="Z152" t="b">
        <v>0</v>
      </c>
      <c r="AA152" s="18">
        <v>774</v>
      </c>
      <c r="AB152" s="18">
        <v>88</v>
      </c>
      <c r="AC152" s="18">
        <f t="shared" si="48"/>
        <v>862</v>
      </c>
      <c r="AD152" t="s">
        <v>68</v>
      </c>
      <c r="AE152" t="s">
        <v>44</v>
      </c>
      <c r="AF152" t="s">
        <v>45</v>
      </c>
      <c r="AG152" s="18">
        <v>64</v>
      </c>
      <c r="AH152" s="13">
        <v>3.3</v>
      </c>
      <c r="AI152" t="b">
        <v>0</v>
      </c>
      <c r="AJ152" t="s">
        <v>30</v>
      </c>
      <c r="AK152" s="18">
        <v>1882</v>
      </c>
      <c r="AL152" s="18" t="str" cm="1">
        <f t="array" ref="AL152">_xlfn.IFS(AK152&lt;1000, "Bronze", AK152&lt;2000, "Silver", AK152&lt;3000, "Gold", AK152&lt;4000, "Platinum",AK152&gt;4000, "Diamond")</f>
        <v>Silver</v>
      </c>
      <c r="AM152" t="s">
        <v>76</v>
      </c>
      <c r="AN152" t="s">
        <v>32</v>
      </c>
      <c r="AO152" t="s">
        <v>33</v>
      </c>
    </row>
    <row r="153" spans="1:41" x14ac:dyDescent="0.35">
      <c r="A153">
        <v>2150</v>
      </c>
      <c r="B153" t="s">
        <v>311</v>
      </c>
      <c r="C153" s="1">
        <v>45630</v>
      </c>
      <c r="D153" s="1">
        <v>45547</v>
      </c>
      <c r="E153" s="1"/>
      <c r="F153" s="1"/>
      <c r="G153" s="1"/>
      <c r="H153" s="1"/>
      <c r="I153" s="1"/>
      <c r="J153" s="1">
        <v>45547</v>
      </c>
      <c r="K153" s="1">
        <v>45630</v>
      </c>
      <c r="L153" s="1"/>
      <c r="M153" s="1"/>
      <c r="N153" s="1"/>
      <c r="O153" s="1"/>
      <c r="P153" s="1"/>
      <c r="Q153" s="13">
        <f t="shared" si="46"/>
        <v>11.857142857142858</v>
      </c>
      <c r="R153">
        <f t="shared" si="47"/>
        <v>129.5</v>
      </c>
      <c r="S153" s="27">
        <f t="shared" si="49"/>
        <v>10.921686746987952</v>
      </c>
      <c r="T153" s="11">
        <v>11.99</v>
      </c>
      <c r="U153" t="str" cm="1">
        <f t="array" ref="U153">_xlfn.IFS(T153 &lt; 8, "Standard", T153 &lt; 12, "Premium", T153 &lt; 16, "Premium Plus")</f>
        <v>Premium</v>
      </c>
      <c r="V153" s="18">
        <v>259</v>
      </c>
      <c r="W153" t="s">
        <v>63</v>
      </c>
      <c r="X153" s="18">
        <v>2</v>
      </c>
      <c r="Y153" s="18">
        <v>1</v>
      </c>
      <c r="Z153" t="b">
        <v>0</v>
      </c>
      <c r="AA153" s="18">
        <v>380</v>
      </c>
      <c r="AB153" s="18">
        <v>9</v>
      </c>
      <c r="AC153" s="18">
        <f t="shared" si="48"/>
        <v>389</v>
      </c>
      <c r="AD153" t="s">
        <v>27</v>
      </c>
      <c r="AE153" t="s">
        <v>75</v>
      </c>
      <c r="AF153" t="s">
        <v>45</v>
      </c>
      <c r="AG153" s="18">
        <v>49</v>
      </c>
      <c r="AH153" s="13">
        <v>3.2</v>
      </c>
      <c r="AI153" t="b">
        <v>0</v>
      </c>
      <c r="AJ153" t="s">
        <v>30</v>
      </c>
      <c r="AK153" s="18">
        <v>412</v>
      </c>
      <c r="AL153" s="18" t="str" cm="1">
        <f t="array" ref="AL153">_xlfn.IFS(AK153&lt;1000, "Bronze", AK153&lt;2000, "Silver", AK153&lt;3000, "Gold", AK153&lt;4000, "Platinum",AK153&gt;4000, "Diamond")</f>
        <v>Bronze</v>
      </c>
      <c r="AM153" t="s">
        <v>76</v>
      </c>
      <c r="AN153" t="s">
        <v>79</v>
      </c>
      <c r="AO153" t="s">
        <v>60</v>
      </c>
    </row>
    <row r="154" spans="1:41" x14ac:dyDescent="0.35">
      <c r="A154">
        <v>8151</v>
      </c>
      <c r="B154" t="s">
        <v>106</v>
      </c>
      <c r="C154" t="s">
        <v>523</v>
      </c>
      <c r="D154" s="1">
        <f>DATE(I154,H154,G154)</f>
        <v>45465</v>
      </c>
      <c r="E154">
        <f>FIND("/",C154)</f>
        <v>2</v>
      </c>
      <c r="F154">
        <f>FIND("/",C154,(E154+1))</f>
        <v>5</v>
      </c>
      <c r="G154" t="str">
        <f>MID(C154, E154+1,2)</f>
        <v>22</v>
      </c>
      <c r="H154" t="str">
        <f>LEFT(C154,E154-1)</f>
        <v>6</v>
      </c>
      <c r="I154" t="str">
        <f>RIGHT(C154,4)</f>
        <v>2024</v>
      </c>
      <c r="J154" t="s">
        <v>156</v>
      </c>
      <c r="K154" s="1">
        <f>DATE(P154,O154,N154)</f>
        <v>45620</v>
      </c>
      <c r="L154">
        <f>FIND("/",J154)</f>
        <v>3</v>
      </c>
      <c r="M154">
        <f>FIND("/",J154,(L154+1))</f>
        <v>6</v>
      </c>
      <c r="N154" t="str">
        <f>MID(J154, L154+1,2)</f>
        <v>24</v>
      </c>
      <c r="O154" t="str">
        <f>LEFT(J154,L154-1)</f>
        <v>11</v>
      </c>
      <c r="P154" t="str">
        <f>RIGHT(J154,4)</f>
        <v>2024</v>
      </c>
      <c r="Q154" s="13">
        <f t="shared" si="46"/>
        <v>22.142857142857142</v>
      </c>
      <c r="R154">
        <f t="shared" si="47"/>
        <v>241.5</v>
      </c>
      <c r="S154" s="27">
        <f t="shared" si="49"/>
        <v>10.906451612903226</v>
      </c>
      <c r="T154" s="11">
        <v>11.99</v>
      </c>
      <c r="U154" t="str" cm="1">
        <f t="array" ref="U154">_xlfn.IFS(T154 &lt; 8, "Standard", T154 &lt; 12, "Premium", T154 &lt; 16, "Premium Plus")</f>
        <v>Premium</v>
      </c>
      <c r="V154" s="18">
        <v>483</v>
      </c>
      <c r="W154" t="s">
        <v>100</v>
      </c>
      <c r="X154" s="18">
        <v>3</v>
      </c>
      <c r="Y154" s="18">
        <v>6</v>
      </c>
      <c r="Z154" t="b">
        <v>0</v>
      </c>
      <c r="AA154" s="18">
        <v>730</v>
      </c>
      <c r="AB154" s="18">
        <v>98</v>
      </c>
      <c r="AC154" s="18">
        <f t="shared" si="48"/>
        <v>828</v>
      </c>
      <c r="AD154" t="s">
        <v>43</v>
      </c>
      <c r="AE154" t="s">
        <v>75</v>
      </c>
      <c r="AF154" t="s">
        <v>45</v>
      </c>
      <c r="AG154" s="18">
        <v>29</v>
      </c>
      <c r="AH154" s="13">
        <v>3.8</v>
      </c>
      <c r="AI154" t="b">
        <v>0</v>
      </c>
      <c r="AJ154" t="s">
        <v>30</v>
      </c>
      <c r="AK154" s="18">
        <v>1813</v>
      </c>
      <c r="AL154" s="18" t="str" cm="1">
        <f t="array" ref="AL154">_xlfn.IFS(AK154&lt;1000, "Bronze", AK154&lt;2000, "Silver", AK154&lt;3000, "Gold", AK154&lt;4000, "Platinum",AK154&gt;4000, "Diamond")</f>
        <v>Silver</v>
      </c>
      <c r="AM154" t="s">
        <v>58</v>
      </c>
      <c r="AN154" t="s">
        <v>32</v>
      </c>
      <c r="AO154" t="s">
        <v>40</v>
      </c>
    </row>
    <row r="155" spans="1:41" x14ac:dyDescent="0.35">
      <c r="A155">
        <v>9644</v>
      </c>
      <c r="B155" t="s">
        <v>106</v>
      </c>
      <c r="C155" s="1">
        <v>45513</v>
      </c>
      <c r="D155" s="1">
        <v>45525</v>
      </c>
      <c r="E155" s="1"/>
      <c r="F155" s="1"/>
      <c r="G155" s="1"/>
      <c r="H155" s="1"/>
      <c r="I155" s="1"/>
      <c r="J155" t="s">
        <v>87</v>
      </c>
      <c r="K155" s="1">
        <f>DATE(P155,O155,N155)</f>
        <v>45621</v>
      </c>
      <c r="L155">
        <f>FIND("/",J155)</f>
        <v>3</v>
      </c>
      <c r="M155">
        <f>FIND("/",J155,(L155+1))</f>
        <v>6</v>
      </c>
      <c r="N155" t="str">
        <f>MID(J155, L155+1,2)</f>
        <v>25</v>
      </c>
      <c r="O155" t="str">
        <f>LEFT(J155,L155-1)</f>
        <v>11</v>
      </c>
      <c r="P155" t="str">
        <f>RIGHT(J155,4)</f>
        <v>2024</v>
      </c>
      <c r="Q155" s="13">
        <f t="shared" si="46"/>
        <v>13.714285714285714</v>
      </c>
      <c r="R155">
        <f t="shared" si="47"/>
        <v>147</v>
      </c>
      <c r="S155" s="27">
        <f t="shared" si="49"/>
        <v>10.71875</v>
      </c>
      <c r="T155" s="11">
        <v>7.99</v>
      </c>
      <c r="U155" t="str" cm="1">
        <f t="array" ref="U155">_xlfn.IFS(T155 &lt; 8, "Standard", T155 &lt; 12, "Premium", T155 &lt; 16, "Premium Plus")</f>
        <v>Standard</v>
      </c>
      <c r="V155" s="18">
        <v>294</v>
      </c>
      <c r="W155" t="s">
        <v>73</v>
      </c>
      <c r="X155" s="18">
        <v>4</v>
      </c>
      <c r="Y155" s="18">
        <v>1</v>
      </c>
      <c r="Z155" t="b">
        <v>1</v>
      </c>
      <c r="AA155" s="18">
        <v>453</v>
      </c>
      <c r="AB155" s="18">
        <v>149</v>
      </c>
      <c r="AC155" s="18">
        <f t="shared" si="48"/>
        <v>602</v>
      </c>
      <c r="AD155" t="s">
        <v>92</v>
      </c>
      <c r="AE155" t="s">
        <v>28</v>
      </c>
      <c r="AF155" t="s">
        <v>29</v>
      </c>
      <c r="AG155" s="18">
        <v>82</v>
      </c>
      <c r="AH155" s="13">
        <v>3.9</v>
      </c>
      <c r="AI155" t="b">
        <v>1</v>
      </c>
      <c r="AJ155" t="s">
        <v>30</v>
      </c>
      <c r="AK155" s="18">
        <v>790</v>
      </c>
      <c r="AL155" s="18" t="str" cm="1">
        <f t="array" ref="AL155">_xlfn.IFS(AK155&lt;1000, "Bronze", AK155&lt;2000, "Silver", AK155&lt;3000, "Gold", AK155&lt;4000, "Platinum",AK155&gt;4000, "Diamond")</f>
        <v>Bronze</v>
      </c>
      <c r="AM155" t="s">
        <v>38</v>
      </c>
      <c r="AN155" t="s">
        <v>39</v>
      </c>
      <c r="AO155" t="s">
        <v>40</v>
      </c>
    </row>
    <row r="156" spans="1:41" x14ac:dyDescent="0.35">
      <c r="A156">
        <v>5126</v>
      </c>
      <c r="B156" t="s">
        <v>272</v>
      </c>
      <c r="C156" s="1">
        <v>45448</v>
      </c>
      <c r="D156" s="1">
        <v>45363</v>
      </c>
      <c r="E156" s="1"/>
      <c r="F156" s="1"/>
      <c r="G156" s="1"/>
      <c r="H156" s="1"/>
      <c r="I156" s="1"/>
      <c r="J156" s="1">
        <v>45363</v>
      </c>
      <c r="K156" s="1">
        <v>45448</v>
      </c>
      <c r="L156" s="1"/>
      <c r="M156" s="1"/>
      <c r="N156" s="1"/>
      <c r="O156" s="1"/>
      <c r="P156" s="1"/>
      <c r="Q156" s="13">
        <f t="shared" si="46"/>
        <v>12.142857142857142</v>
      </c>
      <c r="R156">
        <f t="shared" si="47"/>
        <v>129.5</v>
      </c>
      <c r="S156" s="27">
        <f t="shared" si="49"/>
        <v>10.664705882352942</v>
      </c>
      <c r="T156" s="11">
        <v>7.99</v>
      </c>
      <c r="U156" t="str" cm="1">
        <f t="array" ref="U156">_xlfn.IFS(T156 &lt; 8, "Standard", T156 &lt; 12, "Premium", T156 &lt; 16, "Premium Plus")</f>
        <v>Standard</v>
      </c>
      <c r="V156" s="18">
        <v>259</v>
      </c>
      <c r="W156" t="s">
        <v>36</v>
      </c>
      <c r="X156" s="18">
        <v>1</v>
      </c>
      <c r="Y156" s="18">
        <v>1</v>
      </c>
      <c r="Z156" t="b">
        <v>1</v>
      </c>
      <c r="AA156" s="18">
        <v>327</v>
      </c>
      <c r="AB156" s="18">
        <v>76</v>
      </c>
      <c r="AC156" s="18">
        <f t="shared" si="48"/>
        <v>403</v>
      </c>
      <c r="AD156" t="s">
        <v>49</v>
      </c>
      <c r="AE156" t="s">
        <v>28</v>
      </c>
      <c r="AF156" t="s">
        <v>78</v>
      </c>
      <c r="AG156" s="18">
        <v>9</v>
      </c>
      <c r="AH156" s="13">
        <v>4.3</v>
      </c>
      <c r="AI156" t="b">
        <v>1</v>
      </c>
      <c r="AJ156" t="s">
        <v>30</v>
      </c>
      <c r="AK156" s="18">
        <v>428</v>
      </c>
      <c r="AL156" s="18" t="str" cm="1">
        <f t="array" ref="AL156">_xlfn.IFS(AK156&lt;1000, "Bronze", AK156&lt;2000, "Silver", AK156&lt;3000, "Gold", AK156&lt;4000, "Platinum",AK156&gt;4000, "Diamond")</f>
        <v>Bronze</v>
      </c>
      <c r="AM156" t="s">
        <v>38</v>
      </c>
      <c r="AN156" t="s">
        <v>59</v>
      </c>
      <c r="AO156" t="s">
        <v>93</v>
      </c>
    </row>
    <row r="157" spans="1:41" x14ac:dyDescent="0.35">
      <c r="A157">
        <v>8694</v>
      </c>
      <c r="B157" t="s">
        <v>527</v>
      </c>
      <c r="C157" t="s">
        <v>528</v>
      </c>
      <c r="D157" s="1">
        <f>DATE(I157,H157,G157)</f>
        <v>45274</v>
      </c>
      <c r="E157">
        <f>FIND("/",C157)</f>
        <v>3</v>
      </c>
      <c r="F157">
        <f>FIND("/",C157,(E157+1))</f>
        <v>6</v>
      </c>
      <c r="G157" t="str">
        <f>MID(C157, E157+1,2)</f>
        <v>14</v>
      </c>
      <c r="H157" t="str">
        <f>LEFT(C157,E157-1)</f>
        <v>12</v>
      </c>
      <c r="I157" t="str">
        <f>RIGHT(C157,4)</f>
        <v>2023</v>
      </c>
      <c r="J157" s="1">
        <v>45363</v>
      </c>
      <c r="K157" s="1">
        <f>J157</f>
        <v>45363</v>
      </c>
      <c r="L157" s="1"/>
      <c r="M157" s="1"/>
      <c r="N157" s="1"/>
      <c r="O157" s="1"/>
      <c r="P157" s="1"/>
      <c r="Q157" s="13">
        <f t="shared" si="46"/>
        <v>12.714285714285714</v>
      </c>
      <c r="R157">
        <f t="shared" si="47"/>
        <v>135</v>
      </c>
      <c r="S157" s="27">
        <f t="shared" si="49"/>
        <v>10.617977528089888</v>
      </c>
      <c r="T157" s="11">
        <v>15.99</v>
      </c>
      <c r="U157" t="str" cm="1">
        <f t="array" ref="U157">_xlfn.IFS(T157 &lt; 8, "Standard", T157 &lt; 12, "Premium", T157 &lt; 16, "Premium Plus")</f>
        <v>Premium Plus</v>
      </c>
      <c r="V157" s="18">
        <v>270</v>
      </c>
      <c r="W157" t="s">
        <v>73</v>
      </c>
      <c r="X157" s="18">
        <v>2</v>
      </c>
      <c r="Y157" s="18">
        <v>3</v>
      </c>
      <c r="Z157" t="b">
        <v>1</v>
      </c>
      <c r="AA157" s="18">
        <v>836</v>
      </c>
      <c r="AB157" s="18">
        <v>67</v>
      </c>
      <c r="AC157" s="18">
        <f t="shared" si="48"/>
        <v>903</v>
      </c>
      <c r="AD157" t="s">
        <v>68</v>
      </c>
      <c r="AE157" t="s">
        <v>28</v>
      </c>
      <c r="AF157" t="s">
        <v>78</v>
      </c>
      <c r="AG157" s="18">
        <v>51</v>
      </c>
      <c r="AH157" s="13">
        <v>4.5</v>
      </c>
      <c r="AI157" t="b">
        <v>1</v>
      </c>
      <c r="AJ157" t="s">
        <v>30</v>
      </c>
      <c r="AK157" s="18">
        <v>414</v>
      </c>
      <c r="AL157" s="18" t="str" cm="1">
        <f t="array" ref="AL157">_xlfn.IFS(AK157&lt;1000, "Bronze", AK157&lt;2000, "Silver", AK157&lt;3000, "Gold", AK157&lt;4000, "Platinum",AK157&gt;4000, "Diamond")</f>
        <v>Bronze</v>
      </c>
      <c r="AM157" t="s">
        <v>38</v>
      </c>
      <c r="AN157" t="s">
        <v>39</v>
      </c>
      <c r="AO157" t="s">
        <v>60</v>
      </c>
    </row>
    <row r="158" spans="1:41" x14ac:dyDescent="0.35">
      <c r="A158">
        <v>7813</v>
      </c>
      <c r="B158" t="s">
        <v>191</v>
      </c>
      <c r="C158" t="s">
        <v>192</v>
      </c>
      <c r="D158" s="1">
        <f>DATE(I158,H158,G158)</f>
        <v>45493</v>
      </c>
      <c r="E158">
        <f>FIND("/",C158)</f>
        <v>2</v>
      </c>
      <c r="F158">
        <f>FIND("/",C158,(E158+1))</f>
        <v>5</v>
      </c>
      <c r="G158" t="str">
        <f>MID(C158, E158+1,2)</f>
        <v>20</v>
      </c>
      <c r="H158" t="str">
        <f>LEFT(C158,E158-1)</f>
        <v>7</v>
      </c>
      <c r="I158" t="str">
        <f>RIGHT(C158,4)</f>
        <v>2024</v>
      </c>
      <c r="J158" t="s">
        <v>134</v>
      </c>
      <c r="K158" s="1">
        <f>DATE(P158,O158,N158)</f>
        <v>45617</v>
      </c>
      <c r="L158">
        <f>FIND("/",J158)</f>
        <v>3</v>
      </c>
      <c r="M158">
        <f>FIND("/",J158,(L158+1))</f>
        <v>6</v>
      </c>
      <c r="N158" t="str">
        <f>MID(J158, L158+1,2)</f>
        <v>21</v>
      </c>
      <c r="O158" t="str">
        <f>LEFT(J158,L158-1)</f>
        <v>11</v>
      </c>
      <c r="P158" t="str">
        <f>RIGHT(J158,4)</f>
        <v>2024</v>
      </c>
      <c r="Q158" s="13">
        <f t="shared" si="46"/>
        <v>17.714285714285715</v>
      </c>
      <c r="R158">
        <f t="shared" si="47"/>
        <v>186.5</v>
      </c>
      <c r="S158" s="27">
        <f t="shared" si="49"/>
        <v>10.528225806451612</v>
      </c>
      <c r="T158" s="11">
        <v>15.99</v>
      </c>
      <c r="U158" t="str" cm="1">
        <f t="array" ref="U158">_xlfn.IFS(T158 &lt; 8, "Standard", T158 &lt; 12, "Premium", T158 &lt; 16, "Premium Plus")</f>
        <v>Premium Plus</v>
      </c>
      <c r="V158" s="18">
        <v>373</v>
      </c>
      <c r="W158" t="s">
        <v>36</v>
      </c>
      <c r="X158" s="18">
        <v>4</v>
      </c>
      <c r="Y158" s="18">
        <v>4</v>
      </c>
      <c r="Z158" t="b">
        <v>1</v>
      </c>
      <c r="AA158" s="18">
        <v>782</v>
      </c>
      <c r="AB158" s="18">
        <v>7</v>
      </c>
      <c r="AC158" s="18">
        <f t="shared" si="48"/>
        <v>789</v>
      </c>
      <c r="AD158" t="s">
        <v>55</v>
      </c>
      <c r="AE158" t="s">
        <v>75</v>
      </c>
      <c r="AF158" t="s">
        <v>57</v>
      </c>
      <c r="AG158" s="18">
        <v>18</v>
      </c>
      <c r="AH158" s="13">
        <v>3.2</v>
      </c>
      <c r="AI158" t="b">
        <v>1</v>
      </c>
      <c r="AJ158" t="s">
        <v>30</v>
      </c>
      <c r="AK158" s="18">
        <v>4641</v>
      </c>
      <c r="AL158" s="18" t="str" cm="1">
        <f t="array" ref="AL158">_xlfn.IFS(AK158&lt;1000, "Bronze", AK158&lt;2000, "Silver", AK158&lt;3000, "Gold", AK158&lt;4000, "Platinum",AK158&gt;4000, "Diamond")</f>
        <v>Diamond</v>
      </c>
      <c r="AM158" t="s">
        <v>31</v>
      </c>
      <c r="AN158" t="s">
        <v>39</v>
      </c>
      <c r="AO158" t="s">
        <v>60</v>
      </c>
    </row>
    <row r="159" spans="1:41" x14ac:dyDescent="0.35">
      <c r="A159">
        <v>2549</v>
      </c>
      <c r="B159" t="s">
        <v>152</v>
      </c>
      <c r="C159" t="s">
        <v>348</v>
      </c>
      <c r="D159" s="1">
        <f>DATE(I159,H159,G159)</f>
        <v>45520</v>
      </c>
      <c r="E159">
        <f>FIND("/",C159)</f>
        <v>2</v>
      </c>
      <c r="F159">
        <f>FIND("/",C159,(E159+1))</f>
        <v>5</v>
      </c>
      <c r="G159" t="str">
        <f>MID(C159, E159+1,2)</f>
        <v>16</v>
      </c>
      <c r="H159" t="str">
        <f>LEFT(C159,E159-1)</f>
        <v>8</v>
      </c>
      <c r="I159" t="str">
        <f>RIGHT(C159,4)</f>
        <v>2024</v>
      </c>
      <c r="J159" t="s">
        <v>214</v>
      </c>
      <c r="K159" s="1">
        <f>DATE(P159,O159,N159)</f>
        <v>45622</v>
      </c>
      <c r="L159">
        <f>FIND("/",J159)</f>
        <v>3</v>
      </c>
      <c r="M159">
        <f>FIND("/",J159,(L159+1))</f>
        <v>6</v>
      </c>
      <c r="N159" t="str">
        <f>MID(J159, L159+1,2)</f>
        <v>26</v>
      </c>
      <c r="O159" t="str">
        <f>LEFT(J159,L159-1)</f>
        <v>11</v>
      </c>
      <c r="P159" t="str">
        <f>RIGHT(J159,4)</f>
        <v>2024</v>
      </c>
      <c r="Q159" s="13">
        <f t="shared" si="46"/>
        <v>14.571428571428571</v>
      </c>
      <c r="R159">
        <f t="shared" si="47"/>
        <v>149.5</v>
      </c>
      <c r="S159" s="27">
        <f t="shared" si="49"/>
        <v>10.259803921568627</v>
      </c>
      <c r="T159" s="11">
        <v>11.99</v>
      </c>
      <c r="U159" t="str" cm="1">
        <f t="array" ref="U159">_xlfn.IFS(T159 &lt; 8, "Standard", T159 &lt; 12, "Premium", T159 &lt; 16, "Premium Plus")</f>
        <v>Premium</v>
      </c>
      <c r="V159" s="18">
        <v>299</v>
      </c>
      <c r="W159" t="s">
        <v>73</v>
      </c>
      <c r="X159" s="18">
        <v>4</v>
      </c>
      <c r="Y159" s="18">
        <v>6</v>
      </c>
      <c r="Z159" t="b">
        <v>0</v>
      </c>
      <c r="AA159" s="18">
        <v>77</v>
      </c>
      <c r="AB159" s="18">
        <v>191</v>
      </c>
      <c r="AC159" s="18">
        <f t="shared" si="48"/>
        <v>268</v>
      </c>
      <c r="AD159" t="s">
        <v>68</v>
      </c>
      <c r="AE159" t="s">
        <v>75</v>
      </c>
      <c r="AF159" t="s">
        <v>64</v>
      </c>
      <c r="AG159" s="18">
        <v>85</v>
      </c>
      <c r="AH159" s="13">
        <v>3.4</v>
      </c>
      <c r="AI159" t="b">
        <v>1</v>
      </c>
      <c r="AJ159" t="s">
        <v>30</v>
      </c>
      <c r="AK159" s="18">
        <v>4348</v>
      </c>
      <c r="AL159" s="18" t="str" cm="1">
        <f t="array" ref="AL159">_xlfn.IFS(AK159&lt;1000, "Bronze", AK159&lt;2000, "Silver", AK159&lt;3000, "Gold", AK159&lt;4000, "Platinum",AK159&gt;4000, "Diamond")</f>
        <v>Diamond</v>
      </c>
      <c r="AM159" t="s">
        <v>38</v>
      </c>
      <c r="AN159" t="s">
        <v>39</v>
      </c>
      <c r="AO159" t="s">
        <v>93</v>
      </c>
    </row>
    <row r="160" spans="1:41" x14ac:dyDescent="0.35">
      <c r="A160">
        <v>7556</v>
      </c>
      <c r="B160" t="s">
        <v>598</v>
      </c>
      <c r="C160" t="s">
        <v>324</v>
      </c>
      <c r="D160" s="1">
        <f>DATE(I160,H160,G160)</f>
        <v>45490</v>
      </c>
      <c r="E160">
        <f>FIND("/",C160)</f>
        <v>2</v>
      </c>
      <c r="F160">
        <f>FIND("/",C160,(E160+1))</f>
        <v>5</v>
      </c>
      <c r="G160" t="str">
        <f>MID(C160, E160+1,2)</f>
        <v>17</v>
      </c>
      <c r="H160" t="str">
        <f>LEFT(C160,E160-1)</f>
        <v>7</v>
      </c>
      <c r="I160" t="str">
        <f>RIGHT(C160,4)</f>
        <v>2024</v>
      </c>
      <c r="J160" t="s">
        <v>214</v>
      </c>
      <c r="K160" s="1">
        <f>DATE(P160,O160,N160)</f>
        <v>45622</v>
      </c>
      <c r="L160">
        <f>FIND("/",J160)</f>
        <v>3</v>
      </c>
      <c r="M160">
        <f>FIND("/",J160,(L160+1))</f>
        <v>6</v>
      </c>
      <c r="N160" t="str">
        <f>MID(J160, L160+1,2)</f>
        <v>26</v>
      </c>
      <c r="O160" t="str">
        <f>LEFT(J160,L160-1)</f>
        <v>11</v>
      </c>
      <c r="P160" t="str">
        <f>RIGHT(J160,4)</f>
        <v>2024</v>
      </c>
      <c r="Q160" s="13">
        <f t="shared" si="46"/>
        <v>18.857142857142858</v>
      </c>
      <c r="R160">
        <f t="shared" si="47"/>
        <v>193</v>
      </c>
      <c r="S160" s="27">
        <f t="shared" si="49"/>
        <v>10.234848484848484</v>
      </c>
      <c r="T160" s="11">
        <v>15.99</v>
      </c>
      <c r="U160" t="str" cm="1">
        <f t="array" ref="U160">_xlfn.IFS(T160 &lt; 8, "Standard", T160 &lt; 12, "Premium", T160 &lt; 16, "Premium Plus")</f>
        <v>Premium Plus</v>
      </c>
      <c r="V160" s="18">
        <v>386</v>
      </c>
      <c r="W160" t="s">
        <v>26</v>
      </c>
      <c r="X160" s="18">
        <v>2</v>
      </c>
      <c r="Y160" s="18">
        <v>6</v>
      </c>
      <c r="Z160" t="b">
        <v>1</v>
      </c>
      <c r="AA160" s="18">
        <v>461</v>
      </c>
      <c r="AB160" s="18">
        <v>178</v>
      </c>
      <c r="AC160" s="18">
        <f t="shared" si="48"/>
        <v>639</v>
      </c>
      <c r="AD160" t="s">
        <v>27</v>
      </c>
      <c r="AE160" t="s">
        <v>75</v>
      </c>
      <c r="AF160" t="s">
        <v>29</v>
      </c>
      <c r="AG160" s="18">
        <v>79</v>
      </c>
      <c r="AH160" s="13">
        <v>3.7</v>
      </c>
      <c r="AI160" t="b">
        <v>0</v>
      </c>
      <c r="AJ160" t="s">
        <v>30</v>
      </c>
      <c r="AK160" s="18">
        <v>1587</v>
      </c>
      <c r="AL160" s="18" t="str" cm="1">
        <f t="array" ref="AL160">_xlfn.IFS(AK160&lt;1000, "Bronze", AK160&lt;2000, "Silver", AK160&lt;3000, "Gold", AK160&lt;4000, "Platinum",AK160&gt;4000, "Diamond")</f>
        <v>Silver</v>
      </c>
      <c r="AM160" t="s">
        <v>31</v>
      </c>
      <c r="AN160" t="s">
        <v>79</v>
      </c>
      <c r="AO160" t="s">
        <v>93</v>
      </c>
    </row>
    <row r="161" spans="1:41" x14ac:dyDescent="0.35">
      <c r="A161">
        <v>5406</v>
      </c>
      <c r="B161" t="s">
        <v>353</v>
      </c>
      <c r="C161" s="1">
        <v>45636</v>
      </c>
      <c r="D161" s="1">
        <v>45485</v>
      </c>
      <c r="E161" s="1"/>
      <c r="F161" s="1"/>
      <c r="G161" s="1"/>
      <c r="H161" s="1"/>
      <c r="I161" s="1"/>
      <c r="J161" s="1">
        <v>45485</v>
      </c>
      <c r="K161" s="1">
        <v>45494</v>
      </c>
      <c r="L161" s="1"/>
      <c r="M161" s="1"/>
      <c r="N161" s="1"/>
      <c r="O161" s="1"/>
      <c r="P161" s="1"/>
      <c r="Q161" s="13">
        <f t="shared" si="46"/>
        <v>1.2857142857142858</v>
      </c>
      <c r="R161">
        <f t="shared" si="47"/>
        <v>13</v>
      </c>
      <c r="S161" s="27">
        <f t="shared" si="49"/>
        <v>10.111111111111111</v>
      </c>
      <c r="T161" s="11">
        <v>7.99</v>
      </c>
      <c r="U161" t="str" cm="1">
        <f t="array" ref="U161">_xlfn.IFS(T161 &lt; 8, "Standard", T161 &lt; 12, "Premium", T161 &lt; 16, "Premium Plus")</f>
        <v>Standard</v>
      </c>
      <c r="V161" s="18">
        <v>26</v>
      </c>
      <c r="W161" t="s">
        <v>36</v>
      </c>
      <c r="X161" s="18">
        <v>5</v>
      </c>
      <c r="Y161" s="18">
        <v>5</v>
      </c>
      <c r="Z161" t="b">
        <v>0</v>
      </c>
      <c r="AA161" s="18">
        <v>542</v>
      </c>
      <c r="AB161" s="18">
        <v>152</v>
      </c>
      <c r="AC161" s="18">
        <f t="shared" si="48"/>
        <v>694</v>
      </c>
      <c r="AD161" t="s">
        <v>43</v>
      </c>
      <c r="AE161" t="s">
        <v>56</v>
      </c>
      <c r="AF161" t="s">
        <v>45</v>
      </c>
      <c r="AG161" s="18">
        <v>6</v>
      </c>
      <c r="AH161" s="13">
        <v>3.1</v>
      </c>
      <c r="AI161" t="b">
        <v>0</v>
      </c>
      <c r="AJ161" t="s">
        <v>30</v>
      </c>
      <c r="AK161" s="18">
        <v>4329</v>
      </c>
      <c r="AL161" s="18" t="str" cm="1">
        <f t="array" ref="AL161">_xlfn.IFS(AK161&lt;1000, "Bronze", AK161&lt;2000, "Silver", AK161&lt;3000, "Gold", AK161&lt;4000, "Platinum",AK161&gt;4000, "Diamond")</f>
        <v>Diamond</v>
      </c>
      <c r="AM161" t="s">
        <v>76</v>
      </c>
      <c r="AN161" t="s">
        <v>39</v>
      </c>
      <c r="AO161" t="s">
        <v>93</v>
      </c>
    </row>
    <row r="162" spans="1:41" x14ac:dyDescent="0.35">
      <c r="A162">
        <v>3119</v>
      </c>
      <c r="B162" t="s">
        <v>450</v>
      </c>
      <c r="C162" t="s">
        <v>493</v>
      </c>
      <c r="D162" s="1">
        <f>DATE(I162,H162,G162)</f>
        <v>45553</v>
      </c>
      <c r="E162">
        <f>FIND("/",C162)</f>
        <v>2</v>
      </c>
      <c r="F162">
        <f>FIND("/",C162,(E162+1))</f>
        <v>5</v>
      </c>
      <c r="G162" t="str">
        <f>MID(C162, E162+1,2)</f>
        <v>18</v>
      </c>
      <c r="H162" t="str">
        <f>LEFT(C162,E162-1)</f>
        <v>9</v>
      </c>
      <c r="I162" t="str">
        <f>RIGHT(C162,4)</f>
        <v>2024</v>
      </c>
      <c r="J162" t="s">
        <v>25</v>
      </c>
      <c r="K162" s="1">
        <f>DATE(P162,O162,N162)</f>
        <v>45639</v>
      </c>
      <c r="L162">
        <f>FIND("/",J162)</f>
        <v>3</v>
      </c>
      <c r="M162">
        <f>FIND("/",J162,(L162+1))</f>
        <v>6</v>
      </c>
      <c r="N162" t="str">
        <f>MID(J162, L162+1,2)</f>
        <v>13</v>
      </c>
      <c r="O162" t="str">
        <f>LEFT(J162,L162-1)</f>
        <v>12</v>
      </c>
      <c r="P162" t="str">
        <f>RIGHT(J162,4)</f>
        <v>2024</v>
      </c>
      <c r="Q162" s="13">
        <f t="shared" si="46"/>
        <v>12.285714285714286</v>
      </c>
      <c r="R162">
        <f t="shared" si="47"/>
        <v>123.5</v>
      </c>
      <c r="S162" s="27">
        <f t="shared" si="49"/>
        <v>10.052325581395348</v>
      </c>
      <c r="T162" s="11">
        <v>7.99</v>
      </c>
      <c r="U162" t="str" cm="1">
        <f t="array" ref="U162">_xlfn.IFS(T162 &lt; 8, "Standard", T162 &lt; 12, "Premium", T162 &lt; 16, "Premium Plus")</f>
        <v>Standard</v>
      </c>
      <c r="V162" s="18">
        <v>247</v>
      </c>
      <c r="W162" t="s">
        <v>100</v>
      </c>
      <c r="X162" s="18">
        <v>5</v>
      </c>
      <c r="Y162" s="18">
        <v>6</v>
      </c>
      <c r="Z162" t="b">
        <v>1</v>
      </c>
      <c r="AA162" s="18">
        <v>563</v>
      </c>
      <c r="AB162" s="18">
        <v>185</v>
      </c>
      <c r="AC162" s="18">
        <f t="shared" si="48"/>
        <v>748</v>
      </c>
      <c r="AD162" t="s">
        <v>68</v>
      </c>
      <c r="AE162" t="s">
        <v>44</v>
      </c>
      <c r="AF162" t="s">
        <v>45</v>
      </c>
      <c r="AG162" s="18">
        <v>3</v>
      </c>
      <c r="AH162" s="13">
        <v>4.8</v>
      </c>
      <c r="AI162" t="b">
        <v>0</v>
      </c>
      <c r="AJ162" t="s">
        <v>30</v>
      </c>
      <c r="AK162" s="18">
        <v>4378</v>
      </c>
      <c r="AL162" s="18" t="str" cm="1">
        <f t="array" ref="AL162">_xlfn.IFS(AK162&lt;1000, "Bronze", AK162&lt;2000, "Silver", AK162&lt;3000, "Gold", AK162&lt;4000, "Platinum",AK162&gt;4000, "Diamond")</f>
        <v>Diamond</v>
      </c>
      <c r="AM162" t="s">
        <v>65</v>
      </c>
      <c r="AN162" t="s">
        <v>69</v>
      </c>
      <c r="AO162" t="s">
        <v>60</v>
      </c>
    </row>
    <row r="163" spans="1:41" x14ac:dyDescent="0.35">
      <c r="A163">
        <v>8881</v>
      </c>
      <c r="B163" t="s">
        <v>275</v>
      </c>
      <c r="C163" t="s">
        <v>454</v>
      </c>
      <c r="D163" s="1">
        <f>DATE(I163,H163,G163)</f>
        <v>45551</v>
      </c>
      <c r="E163">
        <f>FIND("/",C163)</f>
        <v>2</v>
      </c>
      <c r="F163">
        <f>FIND("/",C163,(E163+1))</f>
        <v>5</v>
      </c>
      <c r="G163" t="str">
        <f>MID(C163, E163+1,2)</f>
        <v>16</v>
      </c>
      <c r="H163" t="str">
        <f>LEFT(C163,E163-1)</f>
        <v>9</v>
      </c>
      <c r="I163" t="str">
        <f>RIGHT(C163,4)</f>
        <v>2024</v>
      </c>
      <c r="J163" t="s">
        <v>156</v>
      </c>
      <c r="K163" s="1">
        <f>DATE(P163,O163,N163)</f>
        <v>45620</v>
      </c>
      <c r="L163">
        <f>FIND("/",J163)</f>
        <v>3</v>
      </c>
      <c r="M163">
        <f>FIND("/",J163,(L163+1))</f>
        <v>6</v>
      </c>
      <c r="N163" t="str">
        <f>MID(J163, L163+1,2)</f>
        <v>24</v>
      </c>
      <c r="O163" t="str">
        <f>LEFT(J163,L163-1)</f>
        <v>11</v>
      </c>
      <c r="P163" t="str">
        <f>RIGHT(J163,4)</f>
        <v>2024</v>
      </c>
      <c r="Q163" s="13">
        <f t="shared" si="46"/>
        <v>9.8571428571428577</v>
      </c>
      <c r="R163">
        <f t="shared" si="47"/>
        <v>98.5</v>
      </c>
      <c r="S163" s="27">
        <f t="shared" si="49"/>
        <v>9.9927536231884044</v>
      </c>
      <c r="T163" s="11">
        <v>11.99</v>
      </c>
      <c r="U163" t="str" cm="1">
        <f t="array" ref="U163">_xlfn.IFS(T163 &lt; 8, "Standard", T163 &lt; 12, "Premium", T163 &lt; 16, "Premium Plus")</f>
        <v>Premium</v>
      </c>
      <c r="V163" s="18">
        <v>197</v>
      </c>
      <c r="W163" t="s">
        <v>36</v>
      </c>
      <c r="X163" s="18">
        <v>1</v>
      </c>
      <c r="Y163" s="18">
        <v>5</v>
      </c>
      <c r="Z163" t="b">
        <v>0</v>
      </c>
      <c r="AA163" s="18">
        <v>292</v>
      </c>
      <c r="AB163" s="18">
        <v>169</v>
      </c>
      <c r="AC163" s="18">
        <f t="shared" si="48"/>
        <v>461</v>
      </c>
      <c r="AD163" t="s">
        <v>92</v>
      </c>
      <c r="AE163" t="s">
        <v>75</v>
      </c>
      <c r="AF163" t="s">
        <v>64</v>
      </c>
      <c r="AG163" s="18">
        <v>3</v>
      </c>
      <c r="AH163" s="13">
        <v>4.5</v>
      </c>
      <c r="AI163" t="b">
        <v>0</v>
      </c>
      <c r="AJ163" t="s">
        <v>30</v>
      </c>
      <c r="AK163" s="18">
        <v>957</v>
      </c>
      <c r="AL163" s="18" t="str" cm="1">
        <f t="array" ref="AL163">_xlfn.IFS(AK163&lt;1000, "Bronze", AK163&lt;2000, "Silver", AK163&lt;3000, "Gold", AK163&lt;4000, "Platinum",AK163&gt;4000, "Diamond")</f>
        <v>Bronze</v>
      </c>
      <c r="AM163" t="s">
        <v>65</v>
      </c>
      <c r="AN163" t="s">
        <v>32</v>
      </c>
      <c r="AO163" t="s">
        <v>60</v>
      </c>
    </row>
    <row r="164" spans="1:41" x14ac:dyDescent="0.35">
      <c r="A164">
        <v>2504</v>
      </c>
      <c r="B164" t="s">
        <v>480</v>
      </c>
      <c r="C164" t="s">
        <v>481</v>
      </c>
      <c r="D164" s="1">
        <f>DATE(I164,H164,G164)</f>
        <v>45526</v>
      </c>
      <c r="E164">
        <f>FIND("/",C164)</f>
        <v>2</v>
      </c>
      <c r="F164">
        <f>FIND("/",C164,(E164+1))</f>
        <v>5</v>
      </c>
      <c r="G164" t="str">
        <f>MID(C164, E164+1,2)</f>
        <v>22</v>
      </c>
      <c r="H164" t="str">
        <f>LEFT(C164,E164-1)</f>
        <v>8</v>
      </c>
      <c r="I164" t="str">
        <f>RIGHT(C164,4)</f>
        <v>2024</v>
      </c>
      <c r="J164" t="s">
        <v>35</v>
      </c>
      <c r="K164" s="1">
        <f>DATE(P164,O164,N164)</f>
        <v>45641</v>
      </c>
      <c r="L164">
        <f>FIND("/",J164)</f>
        <v>3</v>
      </c>
      <c r="M164">
        <f>FIND("/",J164,(L164+1))</f>
        <v>6</v>
      </c>
      <c r="N164" t="str">
        <f>MID(J164, L164+1,2)</f>
        <v>15</v>
      </c>
      <c r="O164" t="str">
        <f>LEFT(J164,L164-1)</f>
        <v>12</v>
      </c>
      <c r="P164" t="str">
        <f>RIGHT(J164,4)</f>
        <v>2024</v>
      </c>
      <c r="Q164" s="13">
        <f t="shared" si="46"/>
        <v>16.428571428571427</v>
      </c>
      <c r="R164">
        <f t="shared" si="47"/>
        <v>164</v>
      </c>
      <c r="S164" s="27">
        <f t="shared" si="49"/>
        <v>9.9826086956521749</v>
      </c>
      <c r="T164" s="11">
        <v>11.99</v>
      </c>
      <c r="U164" t="str" cm="1">
        <f t="array" ref="U164">_xlfn.IFS(T164 &lt; 8, "Standard", T164 &lt; 12, "Premium", T164 &lt; 16, "Premium Plus")</f>
        <v>Premium</v>
      </c>
      <c r="V164" s="18">
        <v>328</v>
      </c>
      <c r="W164" t="s">
        <v>73</v>
      </c>
      <c r="X164" s="18">
        <v>4</v>
      </c>
      <c r="Y164" s="18">
        <v>6</v>
      </c>
      <c r="Z164" t="b">
        <v>1</v>
      </c>
      <c r="AA164" s="18">
        <v>858</v>
      </c>
      <c r="AB164" s="18">
        <v>159</v>
      </c>
      <c r="AC164" s="18">
        <f t="shared" si="48"/>
        <v>1017</v>
      </c>
      <c r="AD164" t="s">
        <v>49</v>
      </c>
      <c r="AE164" t="s">
        <v>28</v>
      </c>
      <c r="AF164" t="s">
        <v>37</v>
      </c>
      <c r="AG164" s="18">
        <v>75</v>
      </c>
      <c r="AH164" s="13">
        <v>4.5999999999999996</v>
      </c>
      <c r="AI164" t="b">
        <v>1</v>
      </c>
      <c r="AJ164" t="s">
        <v>30</v>
      </c>
      <c r="AK164" s="18">
        <v>68</v>
      </c>
      <c r="AL164" s="18" t="str" cm="1">
        <f t="array" ref="AL164">_xlfn.IFS(AK164&lt;1000, "Bronze", AK164&lt;2000, "Silver", AK164&lt;3000, "Gold", AK164&lt;4000, "Platinum",AK164&gt;4000, "Diamond")</f>
        <v>Bronze</v>
      </c>
      <c r="AM164" t="s">
        <v>58</v>
      </c>
      <c r="AN164" t="s">
        <v>39</v>
      </c>
      <c r="AO164" t="s">
        <v>60</v>
      </c>
    </row>
    <row r="165" spans="1:41" x14ac:dyDescent="0.35">
      <c r="A165">
        <v>2062</v>
      </c>
      <c r="B165" t="s">
        <v>421</v>
      </c>
      <c r="C165" t="s">
        <v>220</v>
      </c>
      <c r="D165" s="1">
        <f>DATE(I165,H165,G165)</f>
        <v>45467</v>
      </c>
      <c r="E165">
        <f>FIND("/",C165)</f>
        <v>2</v>
      </c>
      <c r="F165">
        <f>FIND("/",C165,(E165+1))</f>
        <v>5</v>
      </c>
      <c r="G165" t="str">
        <f>MID(C165, E165+1,2)</f>
        <v>24</v>
      </c>
      <c r="H165" t="str">
        <f>LEFT(C165,E165-1)</f>
        <v>6</v>
      </c>
      <c r="I165" t="str">
        <f>RIGHT(C165,4)</f>
        <v>2024</v>
      </c>
      <c r="J165" t="s">
        <v>156</v>
      </c>
      <c r="K165" s="1">
        <f>DATE(P165,O165,N165)</f>
        <v>45620</v>
      </c>
      <c r="L165">
        <f>FIND("/",J165)</f>
        <v>3</v>
      </c>
      <c r="M165">
        <f>FIND("/",J165,(L165+1))</f>
        <v>6</v>
      </c>
      <c r="N165" t="str">
        <f>MID(J165, L165+1,2)</f>
        <v>24</v>
      </c>
      <c r="O165" t="str">
        <f>LEFT(J165,L165-1)</f>
        <v>11</v>
      </c>
      <c r="P165" t="str">
        <f>RIGHT(J165,4)</f>
        <v>2024</v>
      </c>
      <c r="Q165" s="13">
        <f t="shared" si="46"/>
        <v>21.857142857142858</v>
      </c>
      <c r="R165">
        <f t="shared" si="47"/>
        <v>218</v>
      </c>
      <c r="S165" s="27">
        <f t="shared" si="49"/>
        <v>9.9738562091503269</v>
      </c>
      <c r="T165" s="11">
        <v>15.99</v>
      </c>
      <c r="U165" t="str" cm="1">
        <f t="array" ref="U165">_xlfn.IFS(T165 &lt; 8, "Standard", T165 &lt; 12, "Premium", T165 &lt; 16, "Premium Plus")</f>
        <v>Premium Plus</v>
      </c>
      <c r="V165" s="18">
        <v>436</v>
      </c>
      <c r="W165" t="s">
        <v>51</v>
      </c>
      <c r="X165" s="18">
        <v>5</v>
      </c>
      <c r="Y165" s="18">
        <v>6</v>
      </c>
      <c r="Z165" t="b">
        <v>1</v>
      </c>
      <c r="AA165" s="18">
        <v>424</v>
      </c>
      <c r="AB165" s="18">
        <v>111</v>
      </c>
      <c r="AC165" s="18">
        <f t="shared" si="48"/>
        <v>535</v>
      </c>
      <c r="AD165" t="s">
        <v>92</v>
      </c>
      <c r="AE165" t="s">
        <v>56</v>
      </c>
      <c r="AF165" t="s">
        <v>37</v>
      </c>
      <c r="AG165" s="18">
        <v>64</v>
      </c>
      <c r="AH165" s="13">
        <v>3.5</v>
      </c>
      <c r="AI165" t="b">
        <v>1</v>
      </c>
      <c r="AJ165" t="s">
        <v>30</v>
      </c>
      <c r="AK165" s="18">
        <v>4317</v>
      </c>
      <c r="AL165" s="18" t="str" cm="1">
        <f t="array" ref="AL165">_xlfn.IFS(AK165&lt;1000, "Bronze", AK165&lt;2000, "Silver", AK165&lt;3000, "Gold", AK165&lt;4000, "Platinum",AK165&gt;4000, "Diamond")</f>
        <v>Diamond</v>
      </c>
      <c r="AM165" t="s">
        <v>65</v>
      </c>
      <c r="AN165" t="s">
        <v>59</v>
      </c>
      <c r="AO165" t="s">
        <v>33</v>
      </c>
    </row>
    <row r="166" spans="1:41" x14ac:dyDescent="0.35">
      <c r="A166">
        <v>1118</v>
      </c>
      <c r="B166" t="s">
        <v>240</v>
      </c>
      <c r="C166" s="1">
        <v>45475</v>
      </c>
      <c r="D166" s="1">
        <f>C166</f>
        <v>45475</v>
      </c>
      <c r="E166" s="1"/>
      <c r="F166" s="1"/>
      <c r="G166" s="1"/>
      <c r="H166" s="1"/>
      <c r="I166" s="1"/>
      <c r="J166" s="1">
        <v>45608</v>
      </c>
      <c r="K166" s="1">
        <f>J166</f>
        <v>45608</v>
      </c>
      <c r="L166" s="1"/>
      <c r="M166" s="1"/>
      <c r="N166" s="1"/>
      <c r="O166" s="1"/>
      <c r="P166" s="1"/>
      <c r="Q166" s="13">
        <f t="shared" si="46"/>
        <v>19</v>
      </c>
      <c r="R166">
        <f t="shared" si="47"/>
        <v>189.5</v>
      </c>
      <c r="S166" s="27">
        <f t="shared" si="49"/>
        <v>9.973684210526315</v>
      </c>
      <c r="T166" s="11">
        <v>15.99</v>
      </c>
      <c r="U166" t="str" cm="1">
        <f t="array" ref="U166">_xlfn.IFS(T166 &lt; 8, "Standard", T166 &lt; 12, "Premium", T166 &lt; 16, "Premium Plus")</f>
        <v>Premium Plus</v>
      </c>
      <c r="V166" s="18">
        <v>379</v>
      </c>
      <c r="W166" t="s">
        <v>26</v>
      </c>
      <c r="X166" s="18">
        <v>2</v>
      </c>
      <c r="Y166" s="18">
        <v>1</v>
      </c>
      <c r="Z166" t="b">
        <v>1</v>
      </c>
      <c r="AA166" s="18">
        <v>885</v>
      </c>
      <c r="AB166" s="18">
        <v>110</v>
      </c>
      <c r="AC166" s="18">
        <f t="shared" si="48"/>
        <v>995</v>
      </c>
      <c r="AD166" t="s">
        <v>49</v>
      </c>
      <c r="AE166" t="s">
        <v>44</v>
      </c>
      <c r="AF166" t="s">
        <v>57</v>
      </c>
      <c r="AG166" s="18">
        <v>43</v>
      </c>
      <c r="AH166" s="13">
        <v>4.2</v>
      </c>
      <c r="AI166" t="b">
        <v>1</v>
      </c>
      <c r="AJ166" t="s">
        <v>30</v>
      </c>
      <c r="AK166" s="18">
        <v>1312</v>
      </c>
      <c r="AL166" s="18" t="str" cm="1">
        <f t="array" ref="AL166">_xlfn.IFS(AK166&lt;1000, "Bronze", AK166&lt;2000, "Silver", AK166&lt;3000, "Gold", AK166&lt;4000, "Platinum",AK166&gt;4000, "Diamond")</f>
        <v>Silver</v>
      </c>
      <c r="AM166" t="s">
        <v>65</v>
      </c>
      <c r="AN166" t="s">
        <v>79</v>
      </c>
      <c r="AO166" t="s">
        <v>60</v>
      </c>
    </row>
    <row r="167" spans="1:41" x14ac:dyDescent="0.35">
      <c r="A167">
        <v>5254</v>
      </c>
      <c r="B167" t="s">
        <v>542</v>
      </c>
      <c r="C167" s="1">
        <v>45605</v>
      </c>
      <c r="D167" s="1">
        <f>C167</f>
        <v>45605</v>
      </c>
      <c r="E167" s="1"/>
      <c r="F167" s="1"/>
      <c r="G167" s="1"/>
      <c r="H167" s="1"/>
      <c r="I167" s="1"/>
      <c r="J167" t="s">
        <v>90</v>
      </c>
      <c r="K167" s="1">
        <f>DATE(P167,O167,N167)</f>
        <v>45626</v>
      </c>
      <c r="L167">
        <f>FIND("/",J167)</f>
        <v>3</v>
      </c>
      <c r="M167">
        <f>FIND("/",J167,(L167+1))</f>
        <v>6</v>
      </c>
      <c r="N167" t="str">
        <f>MID(J167, L167+1,2)</f>
        <v>30</v>
      </c>
      <c r="O167" t="str">
        <f>LEFT(J167,L167-1)</f>
        <v>11</v>
      </c>
      <c r="P167" t="str">
        <f>RIGHT(J167,4)</f>
        <v>2024</v>
      </c>
      <c r="Q167" s="13">
        <f t="shared" si="46"/>
        <v>3</v>
      </c>
      <c r="R167">
        <f t="shared" si="47"/>
        <v>29.5</v>
      </c>
      <c r="S167" s="27">
        <f t="shared" si="49"/>
        <v>9.8333333333333339</v>
      </c>
      <c r="T167" s="11">
        <v>15.99</v>
      </c>
      <c r="U167" t="str" cm="1">
        <f t="array" ref="U167">_xlfn.IFS(T167 &lt; 8, "Standard", T167 &lt; 12, "Premium", T167 &lt; 16, "Premium Plus")</f>
        <v>Premium Plus</v>
      </c>
      <c r="V167" s="18">
        <v>59</v>
      </c>
      <c r="W167" t="s">
        <v>100</v>
      </c>
      <c r="X167" s="18">
        <v>4</v>
      </c>
      <c r="Y167" s="18">
        <v>3</v>
      </c>
      <c r="Z167" t="b">
        <v>0</v>
      </c>
      <c r="AA167" s="18">
        <v>718</v>
      </c>
      <c r="AB167" s="18">
        <v>3</v>
      </c>
      <c r="AC167" s="18">
        <f t="shared" si="48"/>
        <v>721</v>
      </c>
      <c r="AD167" t="s">
        <v>43</v>
      </c>
      <c r="AE167" t="s">
        <v>44</v>
      </c>
      <c r="AF167" t="s">
        <v>37</v>
      </c>
      <c r="AG167" s="18">
        <v>43</v>
      </c>
      <c r="AH167" s="13">
        <v>4.2</v>
      </c>
      <c r="AI167" t="b">
        <v>1</v>
      </c>
      <c r="AJ167" t="s">
        <v>30</v>
      </c>
      <c r="AK167" s="18">
        <v>4655</v>
      </c>
      <c r="AL167" s="18" t="str" cm="1">
        <f t="array" ref="AL167">_xlfn.IFS(AK167&lt;1000, "Bronze", AK167&lt;2000, "Silver", AK167&lt;3000, "Gold", AK167&lt;4000, "Platinum",AK167&gt;4000, "Diamond")</f>
        <v>Diamond</v>
      </c>
      <c r="AM167" t="s">
        <v>65</v>
      </c>
      <c r="AN167" t="s">
        <v>59</v>
      </c>
      <c r="AO167" t="s">
        <v>33</v>
      </c>
    </row>
    <row r="168" spans="1:41" x14ac:dyDescent="0.35">
      <c r="A168">
        <v>7207</v>
      </c>
      <c r="B168" t="s">
        <v>383</v>
      </c>
      <c r="C168" t="s">
        <v>440</v>
      </c>
      <c r="D168" s="1">
        <f>DATE(I168,H168,G168)</f>
        <v>45523</v>
      </c>
      <c r="E168">
        <f>FIND("/",C168)</f>
        <v>2</v>
      </c>
      <c r="F168">
        <f>FIND("/",C168,(E168+1))</f>
        <v>5</v>
      </c>
      <c r="G168" t="str">
        <f>MID(C168, E168+1,2)</f>
        <v>19</v>
      </c>
      <c r="H168" t="str">
        <f>LEFT(C168,E168-1)</f>
        <v>8</v>
      </c>
      <c r="I168" t="str">
        <f>RIGHT(C168,4)</f>
        <v>2024</v>
      </c>
      <c r="J168" t="s">
        <v>72</v>
      </c>
      <c r="K168" s="1">
        <f>DATE(P168,O168,N168)</f>
        <v>45643</v>
      </c>
      <c r="L168">
        <f>FIND("/",J168)</f>
        <v>3</v>
      </c>
      <c r="M168">
        <f>FIND("/",J168,(L168+1))</f>
        <v>6</v>
      </c>
      <c r="N168" t="str">
        <f>MID(J168, L168+1,2)</f>
        <v>17</v>
      </c>
      <c r="O168" t="str">
        <f>LEFT(J168,L168-1)</f>
        <v>12</v>
      </c>
      <c r="P168" t="str">
        <f>RIGHT(J168,4)</f>
        <v>2024</v>
      </c>
      <c r="Q168" s="13">
        <f t="shared" si="46"/>
        <v>17.142857142857142</v>
      </c>
      <c r="R168">
        <f t="shared" si="47"/>
        <v>168</v>
      </c>
      <c r="S168" s="27">
        <f t="shared" si="49"/>
        <v>9.8000000000000007</v>
      </c>
      <c r="T168" s="11">
        <v>7.99</v>
      </c>
      <c r="U168" t="str" cm="1">
        <f t="array" ref="U168">_xlfn.IFS(T168 &lt; 8, "Standard", T168 &lt; 12, "Premium", T168 &lt; 16, "Premium Plus")</f>
        <v>Standard</v>
      </c>
      <c r="V168" s="18">
        <v>336</v>
      </c>
      <c r="W168" t="s">
        <v>48</v>
      </c>
      <c r="X168" s="18">
        <v>1</v>
      </c>
      <c r="Y168" s="18">
        <v>2</v>
      </c>
      <c r="Z168" t="b">
        <v>0</v>
      </c>
      <c r="AA168" s="18">
        <v>235</v>
      </c>
      <c r="AB168" s="18">
        <v>25</v>
      </c>
      <c r="AC168" s="18">
        <f t="shared" si="48"/>
        <v>260</v>
      </c>
      <c r="AD168" t="s">
        <v>68</v>
      </c>
      <c r="AE168" t="s">
        <v>56</v>
      </c>
      <c r="AF168" t="s">
        <v>78</v>
      </c>
      <c r="AG168" s="18">
        <v>31</v>
      </c>
      <c r="AH168" s="13">
        <v>3.9</v>
      </c>
      <c r="AI168" t="b">
        <v>0</v>
      </c>
      <c r="AJ168" t="s">
        <v>30</v>
      </c>
      <c r="AK168" s="18">
        <v>4905</v>
      </c>
      <c r="AL168" s="18" t="str" cm="1">
        <f t="array" ref="AL168">_xlfn.IFS(AK168&lt;1000, "Bronze", AK168&lt;2000, "Silver", AK168&lt;3000, "Gold", AK168&lt;4000, "Platinum",AK168&gt;4000, "Diamond")</f>
        <v>Diamond</v>
      </c>
      <c r="AM168" t="s">
        <v>58</v>
      </c>
      <c r="AN168" t="s">
        <v>79</v>
      </c>
      <c r="AO168" t="s">
        <v>33</v>
      </c>
    </row>
    <row r="169" spans="1:41" x14ac:dyDescent="0.35">
      <c r="A169">
        <v>9017</v>
      </c>
      <c r="B169" t="s">
        <v>510</v>
      </c>
      <c r="C169" t="s">
        <v>661</v>
      </c>
      <c r="D169" s="1">
        <f>DATE(I169,H169,G169)</f>
        <v>45487</v>
      </c>
      <c r="E169">
        <f>FIND("/",C169)</f>
        <v>2</v>
      </c>
      <c r="F169">
        <f>FIND("/",C169,(E169+1))</f>
        <v>5</v>
      </c>
      <c r="G169" t="str">
        <f>MID(C169, E169+1,2)</f>
        <v>14</v>
      </c>
      <c r="H169" t="str">
        <f>LEFT(C169,E169-1)</f>
        <v>7</v>
      </c>
      <c r="I169" t="str">
        <f>RIGHT(C169,4)</f>
        <v>2024</v>
      </c>
      <c r="J169" s="1">
        <v>45608</v>
      </c>
      <c r="K169" s="1">
        <f>J169</f>
        <v>45608</v>
      </c>
      <c r="L169" s="1"/>
      <c r="M169" s="1"/>
      <c r="N169" s="1"/>
      <c r="O169" s="1"/>
      <c r="P169" s="1"/>
      <c r="Q169" s="13">
        <f t="shared" si="46"/>
        <v>17.285714285714285</v>
      </c>
      <c r="R169">
        <f t="shared" si="47"/>
        <v>168.5</v>
      </c>
      <c r="S169" s="27">
        <f t="shared" si="49"/>
        <v>9.7479338842975221</v>
      </c>
      <c r="T169" s="11">
        <v>11.99</v>
      </c>
      <c r="U169" t="str" cm="1">
        <f t="array" ref="U169">_xlfn.IFS(T169 &lt; 8, "Standard", T169 &lt; 12, "Premium", T169 &lt; 16, "Premium Plus")</f>
        <v>Premium</v>
      </c>
      <c r="V169" s="18">
        <v>337</v>
      </c>
      <c r="W169" t="s">
        <v>51</v>
      </c>
      <c r="X169" s="18">
        <v>2</v>
      </c>
      <c r="Y169" s="18">
        <v>2</v>
      </c>
      <c r="Z169" t="b">
        <v>1</v>
      </c>
      <c r="AA169" s="18">
        <v>750</v>
      </c>
      <c r="AB169" s="18">
        <v>146</v>
      </c>
      <c r="AC169" s="18">
        <f t="shared" si="48"/>
        <v>896</v>
      </c>
      <c r="AD169" t="s">
        <v>55</v>
      </c>
      <c r="AE169" t="s">
        <v>56</v>
      </c>
      <c r="AF169" t="s">
        <v>64</v>
      </c>
      <c r="AG169" s="18">
        <v>100</v>
      </c>
      <c r="AH169" s="13">
        <v>4.0999999999999996</v>
      </c>
      <c r="AI169" t="b">
        <v>1</v>
      </c>
      <c r="AJ169" t="s">
        <v>30</v>
      </c>
      <c r="AK169" s="18">
        <v>3787</v>
      </c>
      <c r="AL169" s="18" t="str" cm="1">
        <f t="array" ref="AL169">_xlfn.IFS(AK169&lt;1000, "Bronze", AK169&lt;2000, "Silver", AK169&lt;3000, "Gold", AK169&lt;4000, "Platinum",AK169&gt;4000, "Diamond")</f>
        <v>Platinum</v>
      </c>
      <c r="AM169" t="s">
        <v>65</v>
      </c>
      <c r="AN169" t="s">
        <v>39</v>
      </c>
      <c r="AO169" t="s">
        <v>40</v>
      </c>
    </row>
    <row r="170" spans="1:41" x14ac:dyDescent="0.35">
      <c r="A170">
        <v>3202</v>
      </c>
      <c r="B170" t="s">
        <v>52</v>
      </c>
      <c r="C170" t="s">
        <v>312</v>
      </c>
      <c r="D170" s="1">
        <f>DATE(I170,H170,G170)</f>
        <v>45345</v>
      </c>
      <c r="E170">
        <f>FIND("/",C170)</f>
        <v>2</v>
      </c>
      <c r="F170">
        <f>FIND("/",C170,(E170+1))</f>
        <v>5</v>
      </c>
      <c r="G170" t="str">
        <f>MID(C170, E170+1,2)</f>
        <v>23</v>
      </c>
      <c r="H170" t="str">
        <f>LEFT(C170,E170-1)</f>
        <v>2</v>
      </c>
      <c r="I170" t="str">
        <f>RIGHT(C170,4)</f>
        <v>2024</v>
      </c>
      <c r="J170" s="1">
        <v>45394</v>
      </c>
      <c r="K170" s="1">
        <f>J170</f>
        <v>45394</v>
      </c>
      <c r="L170" s="1"/>
      <c r="M170" s="1"/>
      <c r="N170" s="1"/>
      <c r="O170" s="1"/>
      <c r="P170" s="1"/>
      <c r="Q170" s="13">
        <f t="shared" si="46"/>
        <v>7</v>
      </c>
      <c r="R170">
        <f t="shared" si="47"/>
        <v>67</v>
      </c>
      <c r="S170" s="27">
        <f t="shared" si="49"/>
        <v>9.5714285714285712</v>
      </c>
      <c r="T170" s="11">
        <v>11.99</v>
      </c>
      <c r="U170" t="str" cm="1">
        <f t="array" ref="U170">_xlfn.IFS(T170 &lt; 8, "Standard", T170 &lt; 12, "Premium", T170 &lt; 16, "Premium Plus")</f>
        <v>Premium</v>
      </c>
      <c r="V170" s="18">
        <v>134</v>
      </c>
      <c r="W170" t="s">
        <v>48</v>
      </c>
      <c r="X170" s="18">
        <v>4</v>
      </c>
      <c r="Y170" s="18">
        <v>1</v>
      </c>
      <c r="Z170" t="b">
        <v>1</v>
      </c>
      <c r="AA170" s="18">
        <v>459</v>
      </c>
      <c r="AB170" s="18">
        <v>105</v>
      </c>
      <c r="AC170" s="18">
        <f t="shared" si="48"/>
        <v>564</v>
      </c>
      <c r="AD170" t="s">
        <v>49</v>
      </c>
      <c r="AE170" t="s">
        <v>75</v>
      </c>
      <c r="AF170" t="s">
        <v>37</v>
      </c>
      <c r="AG170" s="18">
        <v>3</v>
      </c>
      <c r="AH170" s="13">
        <v>3.7</v>
      </c>
      <c r="AI170" t="b">
        <v>1</v>
      </c>
      <c r="AJ170" t="s">
        <v>30</v>
      </c>
      <c r="AK170" s="18">
        <v>4729</v>
      </c>
      <c r="AL170" s="18" t="str" cm="1">
        <f t="array" ref="AL170">_xlfn.IFS(AK170&lt;1000, "Bronze", AK170&lt;2000, "Silver", AK170&lt;3000, "Gold", AK170&lt;4000, "Platinum",AK170&gt;4000, "Diamond")</f>
        <v>Diamond</v>
      </c>
      <c r="AM170" t="s">
        <v>65</v>
      </c>
      <c r="AN170" t="s">
        <v>79</v>
      </c>
      <c r="AO170" t="s">
        <v>93</v>
      </c>
    </row>
    <row r="171" spans="1:41" x14ac:dyDescent="0.35">
      <c r="A171">
        <v>1691</v>
      </c>
      <c r="B171" t="s">
        <v>147</v>
      </c>
      <c r="C171" s="1">
        <v>45025</v>
      </c>
      <c r="D171" s="1">
        <v>45372</v>
      </c>
      <c r="E171" s="1"/>
      <c r="F171" s="1"/>
      <c r="G171" s="1"/>
      <c r="H171" s="1"/>
      <c r="I171" s="1"/>
      <c r="J171" s="1">
        <v>45485</v>
      </c>
      <c r="K171" s="1">
        <f>J171</f>
        <v>45485</v>
      </c>
      <c r="L171" s="1"/>
      <c r="M171" s="1"/>
      <c r="N171" s="1"/>
      <c r="O171" s="1"/>
      <c r="P171" s="1"/>
      <c r="Q171" s="13">
        <f t="shared" si="46"/>
        <v>16.142857142857142</v>
      </c>
      <c r="R171">
        <f t="shared" si="47"/>
        <v>154.5</v>
      </c>
      <c r="S171" s="27">
        <f t="shared" si="49"/>
        <v>9.5707964601769913</v>
      </c>
      <c r="T171" s="11">
        <v>11.99</v>
      </c>
      <c r="U171" t="str" cm="1">
        <f t="array" ref="U171">_xlfn.IFS(T171 &lt; 8, "Standard", T171 &lt; 12, "Premium", T171 &lt; 16, "Premium Plus")</f>
        <v>Premium</v>
      </c>
      <c r="V171" s="18">
        <v>309</v>
      </c>
      <c r="W171" t="s">
        <v>48</v>
      </c>
      <c r="X171" s="18">
        <v>4</v>
      </c>
      <c r="Y171" s="18">
        <v>4</v>
      </c>
      <c r="Z171" t="b">
        <v>0</v>
      </c>
      <c r="AA171" s="18">
        <v>891</v>
      </c>
      <c r="AB171" s="18">
        <v>93</v>
      </c>
      <c r="AC171" s="18">
        <f t="shared" si="48"/>
        <v>984</v>
      </c>
      <c r="AD171" t="s">
        <v>43</v>
      </c>
      <c r="AE171" t="s">
        <v>75</v>
      </c>
      <c r="AF171" t="s">
        <v>57</v>
      </c>
      <c r="AG171" s="18">
        <v>65</v>
      </c>
      <c r="AH171" s="13">
        <v>4</v>
      </c>
      <c r="AI171" t="b">
        <v>1</v>
      </c>
      <c r="AJ171" t="s">
        <v>30</v>
      </c>
      <c r="AK171" s="18">
        <v>1442</v>
      </c>
      <c r="AL171" s="18" t="str" cm="1">
        <f t="array" ref="AL171">_xlfn.IFS(AK171&lt;1000, "Bronze", AK171&lt;2000, "Silver", AK171&lt;3000, "Gold", AK171&lt;4000, "Platinum",AK171&gt;4000, "Diamond")</f>
        <v>Silver</v>
      </c>
      <c r="AM171" t="s">
        <v>76</v>
      </c>
      <c r="AN171" t="s">
        <v>79</v>
      </c>
      <c r="AO171" t="s">
        <v>33</v>
      </c>
    </row>
    <row r="172" spans="1:41" x14ac:dyDescent="0.35">
      <c r="A172">
        <v>7275</v>
      </c>
      <c r="B172" t="s">
        <v>379</v>
      </c>
      <c r="C172" s="1">
        <v>45421</v>
      </c>
      <c r="D172" s="1">
        <v>45485</v>
      </c>
      <c r="E172" s="1"/>
      <c r="F172" s="1"/>
      <c r="G172" s="1"/>
      <c r="H172" s="1"/>
      <c r="I172" s="1"/>
      <c r="J172" s="1">
        <v>45485</v>
      </c>
      <c r="K172" s="1">
        <v>45616</v>
      </c>
      <c r="L172" s="1"/>
      <c r="M172" s="1"/>
      <c r="N172" s="1"/>
      <c r="O172" s="1"/>
      <c r="P172" s="1"/>
      <c r="Q172" s="13">
        <f t="shared" si="46"/>
        <v>18.714285714285715</v>
      </c>
      <c r="R172">
        <f t="shared" si="47"/>
        <v>179</v>
      </c>
      <c r="S172" s="27">
        <f t="shared" si="49"/>
        <v>9.564885496183205</v>
      </c>
      <c r="T172" s="11">
        <v>11.99</v>
      </c>
      <c r="U172" t="str" cm="1">
        <f t="array" ref="U172">_xlfn.IFS(T172 &lt; 8, "Standard", T172 &lt; 12, "Premium", T172 &lt; 16, "Premium Plus")</f>
        <v>Premium</v>
      </c>
      <c r="V172" s="18">
        <v>358</v>
      </c>
      <c r="W172" t="s">
        <v>100</v>
      </c>
      <c r="X172" s="18">
        <v>5</v>
      </c>
      <c r="Y172" s="18">
        <v>4</v>
      </c>
      <c r="Z172" t="b">
        <v>1</v>
      </c>
      <c r="AA172" s="18">
        <v>829</v>
      </c>
      <c r="AB172" s="18">
        <v>62</v>
      </c>
      <c r="AC172" s="18">
        <f t="shared" si="48"/>
        <v>891</v>
      </c>
      <c r="AD172" t="s">
        <v>74</v>
      </c>
      <c r="AE172" t="s">
        <v>28</v>
      </c>
      <c r="AF172" t="s">
        <v>37</v>
      </c>
      <c r="AG172" s="18">
        <v>65</v>
      </c>
      <c r="AH172" s="13">
        <v>3.4</v>
      </c>
      <c r="AI172" t="b">
        <v>0</v>
      </c>
      <c r="AJ172" t="s">
        <v>30</v>
      </c>
      <c r="AK172" s="18">
        <v>3488</v>
      </c>
      <c r="AL172" s="18" t="str" cm="1">
        <f t="array" ref="AL172">_xlfn.IFS(AK172&lt;1000, "Bronze", AK172&lt;2000, "Silver", AK172&lt;3000, "Gold", AK172&lt;4000, "Platinum",AK172&gt;4000, "Diamond")</f>
        <v>Platinum</v>
      </c>
      <c r="AM172" t="s">
        <v>58</v>
      </c>
      <c r="AN172" t="s">
        <v>32</v>
      </c>
      <c r="AO172" t="s">
        <v>33</v>
      </c>
    </row>
    <row r="173" spans="1:41" x14ac:dyDescent="0.35">
      <c r="A173">
        <v>3214</v>
      </c>
      <c r="B173" t="s">
        <v>114</v>
      </c>
      <c r="C173" t="s">
        <v>661</v>
      </c>
      <c r="D173" s="1">
        <f>DATE(I173,H173,G173)</f>
        <v>45487</v>
      </c>
      <c r="E173">
        <f>FIND("/",C173)</f>
        <v>2</v>
      </c>
      <c r="F173">
        <f>FIND("/",C173,(E173+1))</f>
        <v>5</v>
      </c>
      <c r="G173" t="str">
        <f>MID(C173, E173+1,2)</f>
        <v>14</v>
      </c>
      <c r="H173" t="str">
        <f>LEFT(C173,E173-1)</f>
        <v>7</v>
      </c>
      <c r="I173" t="str">
        <f>RIGHT(C173,4)</f>
        <v>2024</v>
      </c>
      <c r="J173" s="1">
        <v>45638</v>
      </c>
      <c r="K173" s="1">
        <f>J173</f>
        <v>45638</v>
      </c>
      <c r="L173" s="1"/>
      <c r="M173" s="1"/>
      <c r="N173" s="1"/>
      <c r="O173" s="1"/>
      <c r="P173" s="1"/>
      <c r="Q173" s="13">
        <f t="shared" si="46"/>
        <v>21.571428571428573</v>
      </c>
      <c r="R173">
        <f t="shared" si="47"/>
        <v>204.5</v>
      </c>
      <c r="S173" s="27">
        <f t="shared" si="49"/>
        <v>9.4801324503311246</v>
      </c>
      <c r="T173" s="11">
        <v>15.99</v>
      </c>
      <c r="U173" t="str" cm="1">
        <f t="array" ref="U173">_xlfn.IFS(T173 &lt; 8, "Standard", T173 &lt; 12, "Premium", T173 &lt; 16, "Premium Plus")</f>
        <v>Premium Plus</v>
      </c>
      <c r="V173" s="18">
        <v>409</v>
      </c>
      <c r="W173" t="s">
        <v>26</v>
      </c>
      <c r="X173" s="18">
        <v>1</v>
      </c>
      <c r="Y173" s="18">
        <v>2</v>
      </c>
      <c r="Z173" t="b">
        <v>1</v>
      </c>
      <c r="AA173" s="18">
        <v>131</v>
      </c>
      <c r="AB173" s="18">
        <v>85</v>
      </c>
      <c r="AC173" s="18">
        <f t="shared" si="48"/>
        <v>216</v>
      </c>
      <c r="AD173" t="s">
        <v>74</v>
      </c>
      <c r="AE173" t="s">
        <v>75</v>
      </c>
      <c r="AF173" t="s">
        <v>78</v>
      </c>
      <c r="AG173" s="18">
        <v>95</v>
      </c>
      <c r="AH173" s="13">
        <v>4.3</v>
      </c>
      <c r="AI173" t="b">
        <v>1</v>
      </c>
      <c r="AJ173" t="s">
        <v>30</v>
      </c>
      <c r="AK173" s="18">
        <v>4835</v>
      </c>
      <c r="AL173" s="18" t="str" cm="1">
        <f t="array" ref="AL173">_xlfn.IFS(AK173&lt;1000, "Bronze", AK173&lt;2000, "Silver", AK173&lt;3000, "Gold", AK173&lt;4000, "Platinum",AK173&gt;4000, "Diamond")</f>
        <v>Diamond</v>
      </c>
      <c r="AM173" t="s">
        <v>76</v>
      </c>
      <c r="AN173" t="s">
        <v>69</v>
      </c>
      <c r="AO173" t="s">
        <v>33</v>
      </c>
    </row>
    <row r="174" spans="1:41" x14ac:dyDescent="0.35">
      <c r="A174">
        <v>2401</v>
      </c>
      <c r="B174" t="s">
        <v>404</v>
      </c>
      <c r="C174" s="1">
        <v>45453</v>
      </c>
      <c r="D174" s="1">
        <v>45334</v>
      </c>
      <c r="E174" s="1"/>
      <c r="F174" s="1"/>
      <c r="G174" s="1"/>
      <c r="H174" s="1"/>
      <c r="I174" s="1"/>
      <c r="J174" s="1">
        <v>45334</v>
      </c>
      <c r="K174" s="1">
        <v>45453</v>
      </c>
      <c r="L174" s="1"/>
      <c r="M174" s="1"/>
      <c r="N174" s="1"/>
      <c r="O174" s="1"/>
      <c r="P174" s="1"/>
      <c r="Q174" s="13">
        <f t="shared" si="46"/>
        <v>17</v>
      </c>
      <c r="R174">
        <f t="shared" si="47"/>
        <v>161</v>
      </c>
      <c r="S174" s="27">
        <f t="shared" si="49"/>
        <v>9.4705882352941178</v>
      </c>
      <c r="T174" s="11">
        <v>7.99</v>
      </c>
      <c r="U174" t="str" cm="1">
        <f t="array" ref="U174">_xlfn.IFS(T174 &lt; 8, "Standard", T174 &lt; 12, "Premium", T174 &lt; 16, "Premium Plus")</f>
        <v>Standard</v>
      </c>
      <c r="V174" s="18">
        <v>322</v>
      </c>
      <c r="W174" t="s">
        <v>73</v>
      </c>
      <c r="X174" s="18">
        <v>4</v>
      </c>
      <c r="Y174" s="18">
        <v>6</v>
      </c>
      <c r="Z174" t="b">
        <v>0</v>
      </c>
      <c r="AA174" s="18">
        <v>616</v>
      </c>
      <c r="AB174" s="18">
        <v>45</v>
      </c>
      <c r="AC174" s="18">
        <f t="shared" si="48"/>
        <v>661</v>
      </c>
      <c r="AD174" t="s">
        <v>74</v>
      </c>
      <c r="AE174" t="s">
        <v>28</v>
      </c>
      <c r="AF174" t="s">
        <v>57</v>
      </c>
      <c r="AG174" s="18">
        <v>22</v>
      </c>
      <c r="AH174" s="13">
        <v>4.9000000000000004</v>
      </c>
      <c r="AI174" t="b">
        <v>1</v>
      </c>
      <c r="AJ174" t="s">
        <v>30</v>
      </c>
      <c r="AK174" s="18">
        <v>4509</v>
      </c>
      <c r="AL174" s="18" t="str" cm="1">
        <f t="array" ref="AL174">_xlfn.IFS(AK174&lt;1000, "Bronze", AK174&lt;2000, "Silver", AK174&lt;3000, "Gold", AK174&lt;4000, "Platinum",AK174&gt;4000, "Diamond")</f>
        <v>Diamond</v>
      </c>
      <c r="AM174" t="s">
        <v>38</v>
      </c>
      <c r="AN174" t="s">
        <v>69</v>
      </c>
      <c r="AO174" t="s">
        <v>93</v>
      </c>
    </row>
    <row r="175" spans="1:41" x14ac:dyDescent="0.35">
      <c r="A175">
        <v>1495</v>
      </c>
      <c r="B175" t="s">
        <v>441</v>
      </c>
      <c r="C175" t="s">
        <v>440</v>
      </c>
      <c r="D175" s="1">
        <f>DATE(I175,H175,G175)</f>
        <v>45523</v>
      </c>
      <c r="E175">
        <f>FIND("/",C175)</f>
        <v>2</v>
      </c>
      <c r="F175">
        <f>FIND("/",C175,(E175+1))</f>
        <v>5</v>
      </c>
      <c r="G175" t="str">
        <f>MID(C175, E175+1,2)</f>
        <v>19</v>
      </c>
      <c r="H175" t="str">
        <f>LEFT(C175,E175-1)</f>
        <v>8</v>
      </c>
      <c r="I175" t="str">
        <f>RIGHT(C175,4)</f>
        <v>2024</v>
      </c>
      <c r="J175" t="s">
        <v>82</v>
      </c>
      <c r="K175" s="1">
        <f>DATE(P175,O175,N175)</f>
        <v>45618</v>
      </c>
      <c r="L175">
        <f>FIND("/",J175)</f>
        <v>3</v>
      </c>
      <c r="M175">
        <f>FIND("/",J175,(L175+1))</f>
        <v>6</v>
      </c>
      <c r="N175" t="str">
        <f>MID(J175, L175+1,2)</f>
        <v>22</v>
      </c>
      <c r="O175" t="str">
        <f>LEFT(J175,L175-1)</f>
        <v>11</v>
      </c>
      <c r="P175" t="str">
        <f>RIGHT(J175,4)</f>
        <v>2024</v>
      </c>
      <c r="Q175" s="13">
        <f t="shared" si="46"/>
        <v>13.571428571428571</v>
      </c>
      <c r="R175">
        <f t="shared" si="47"/>
        <v>127</v>
      </c>
      <c r="S175" s="27">
        <f t="shared" si="49"/>
        <v>9.3578947368421055</v>
      </c>
      <c r="T175" s="11">
        <v>15.99</v>
      </c>
      <c r="U175" t="str" cm="1">
        <f t="array" ref="U175">_xlfn.IFS(T175 &lt; 8, "Standard", T175 &lt; 12, "Premium", T175 &lt; 16, "Premium Plus")</f>
        <v>Premium Plus</v>
      </c>
      <c r="V175" s="18">
        <v>254</v>
      </c>
      <c r="W175" t="s">
        <v>100</v>
      </c>
      <c r="X175" s="18">
        <v>3</v>
      </c>
      <c r="Y175" s="18">
        <v>2</v>
      </c>
      <c r="Z175" t="b">
        <v>0</v>
      </c>
      <c r="AA175" s="18">
        <v>544</v>
      </c>
      <c r="AB175" s="18">
        <v>89</v>
      </c>
      <c r="AC175" s="18">
        <f t="shared" si="48"/>
        <v>633</v>
      </c>
      <c r="AD175" t="s">
        <v>92</v>
      </c>
      <c r="AE175" t="s">
        <v>44</v>
      </c>
      <c r="AF175" t="s">
        <v>64</v>
      </c>
      <c r="AG175" s="18">
        <v>97</v>
      </c>
      <c r="AH175" s="13">
        <v>3.1</v>
      </c>
      <c r="AI175" t="b">
        <v>0</v>
      </c>
      <c r="AJ175" t="s">
        <v>30</v>
      </c>
      <c r="AK175" s="18">
        <v>144</v>
      </c>
      <c r="AL175" s="18" t="str" cm="1">
        <f t="array" ref="AL175">_xlfn.IFS(AK175&lt;1000, "Bronze", AK175&lt;2000, "Silver", AK175&lt;3000, "Gold", AK175&lt;4000, "Platinum",AK175&gt;4000, "Diamond")</f>
        <v>Bronze</v>
      </c>
      <c r="AM175" t="s">
        <v>76</v>
      </c>
      <c r="AN175" t="s">
        <v>79</v>
      </c>
      <c r="AO175" t="s">
        <v>93</v>
      </c>
    </row>
    <row r="176" spans="1:41" x14ac:dyDescent="0.35">
      <c r="A176">
        <v>2647</v>
      </c>
      <c r="B176" t="s">
        <v>224</v>
      </c>
      <c r="C176" t="s">
        <v>467</v>
      </c>
      <c r="D176" s="1">
        <f>DATE(I176,H176,G176)</f>
        <v>45496</v>
      </c>
      <c r="E176">
        <f>FIND("/",C176)</f>
        <v>2</v>
      </c>
      <c r="F176">
        <f>FIND("/",C176,(E176+1))</f>
        <v>5</v>
      </c>
      <c r="G176" t="str">
        <f>MID(C176, E176+1,2)</f>
        <v>23</v>
      </c>
      <c r="H176" t="str">
        <f>LEFT(C176,E176-1)</f>
        <v>7</v>
      </c>
      <c r="I176" t="str">
        <f>RIGHT(C176,4)</f>
        <v>2024</v>
      </c>
      <c r="J176" t="s">
        <v>72</v>
      </c>
      <c r="K176" s="1">
        <f>DATE(P176,O176,N176)</f>
        <v>45643</v>
      </c>
      <c r="L176">
        <f>FIND("/",J176)</f>
        <v>3</v>
      </c>
      <c r="M176">
        <f>FIND("/",J176,(L176+1))</f>
        <v>6</v>
      </c>
      <c r="N176" t="str">
        <f>MID(J176, L176+1,2)</f>
        <v>17</v>
      </c>
      <c r="O176" t="str">
        <f>LEFT(J176,L176-1)</f>
        <v>12</v>
      </c>
      <c r="P176" t="str">
        <f>RIGHT(J176,4)</f>
        <v>2024</v>
      </c>
      <c r="Q176" s="13">
        <f t="shared" si="46"/>
        <v>21</v>
      </c>
      <c r="R176">
        <f t="shared" si="47"/>
        <v>196.5</v>
      </c>
      <c r="S176" s="27">
        <f t="shared" si="49"/>
        <v>9.3571428571428577</v>
      </c>
      <c r="T176" s="11">
        <v>7.99</v>
      </c>
      <c r="U176" t="str" cm="1">
        <f t="array" ref="U176">_xlfn.IFS(T176 &lt; 8, "Standard", T176 &lt; 12, "Premium", T176 &lt; 16, "Premium Plus")</f>
        <v>Standard</v>
      </c>
      <c r="V176" s="18">
        <v>393</v>
      </c>
      <c r="W176" t="s">
        <v>63</v>
      </c>
      <c r="X176" s="18">
        <v>4</v>
      </c>
      <c r="Y176" s="18">
        <v>2</v>
      </c>
      <c r="Z176" t="b">
        <v>1</v>
      </c>
      <c r="AA176" s="18">
        <v>487</v>
      </c>
      <c r="AB176" s="18">
        <v>105</v>
      </c>
      <c r="AC176" s="18">
        <f t="shared" si="48"/>
        <v>592</v>
      </c>
      <c r="AD176" t="s">
        <v>43</v>
      </c>
      <c r="AE176" t="s">
        <v>28</v>
      </c>
      <c r="AF176" t="s">
        <v>78</v>
      </c>
      <c r="AG176" s="18">
        <v>99</v>
      </c>
      <c r="AH176" s="13">
        <v>3.4</v>
      </c>
      <c r="AI176" t="b">
        <v>0</v>
      </c>
      <c r="AJ176" t="s">
        <v>30</v>
      </c>
      <c r="AK176" s="18">
        <v>2460</v>
      </c>
      <c r="AL176" s="18" t="str" cm="1">
        <f t="array" ref="AL176">_xlfn.IFS(AK176&lt;1000, "Bronze", AK176&lt;2000, "Silver", AK176&lt;3000, "Gold", AK176&lt;4000, "Platinum",AK176&gt;4000, "Diamond")</f>
        <v>Gold</v>
      </c>
      <c r="AM176" t="s">
        <v>65</v>
      </c>
      <c r="AN176" t="s">
        <v>79</v>
      </c>
      <c r="AO176" t="s">
        <v>33</v>
      </c>
    </row>
    <row r="177" spans="1:41" x14ac:dyDescent="0.35">
      <c r="A177">
        <v>6638</v>
      </c>
      <c r="B177" t="s">
        <v>533</v>
      </c>
      <c r="C177" s="1">
        <v>44967</v>
      </c>
      <c r="D177" s="1">
        <v>45494</v>
      </c>
      <c r="E177" s="1"/>
      <c r="F177" s="1"/>
      <c r="G177" s="1"/>
      <c r="H177" s="1"/>
      <c r="I177" s="1"/>
      <c r="J177" s="1">
        <v>45608</v>
      </c>
      <c r="K177" s="1">
        <f>J177</f>
        <v>45608</v>
      </c>
      <c r="L177" s="1"/>
      <c r="M177" s="1"/>
      <c r="N177" s="1"/>
      <c r="O177" s="1"/>
      <c r="P177" s="1"/>
      <c r="Q177" s="13">
        <f t="shared" si="46"/>
        <v>16.285714285714285</v>
      </c>
      <c r="R177">
        <f t="shared" si="47"/>
        <v>151</v>
      </c>
      <c r="S177" s="27">
        <f t="shared" si="49"/>
        <v>9.2719298245614041</v>
      </c>
      <c r="T177" s="11">
        <v>11.99</v>
      </c>
      <c r="U177" t="str" cm="1">
        <f t="array" ref="U177">_xlfn.IFS(T177 &lt; 8, "Standard", T177 &lt; 12, "Premium", T177 &lt; 16, "Premium Plus")</f>
        <v>Premium</v>
      </c>
      <c r="V177" s="18">
        <v>302</v>
      </c>
      <c r="W177" t="s">
        <v>73</v>
      </c>
      <c r="X177" s="18">
        <v>4</v>
      </c>
      <c r="Y177" s="18">
        <v>2</v>
      </c>
      <c r="Z177" t="b">
        <v>1</v>
      </c>
      <c r="AA177" s="18">
        <v>417</v>
      </c>
      <c r="AB177" s="18">
        <v>143</v>
      </c>
      <c r="AC177" s="18">
        <f t="shared" si="48"/>
        <v>560</v>
      </c>
      <c r="AD177" t="s">
        <v>43</v>
      </c>
      <c r="AE177" t="s">
        <v>44</v>
      </c>
      <c r="AF177" t="s">
        <v>45</v>
      </c>
      <c r="AG177" s="18">
        <v>14</v>
      </c>
      <c r="AH177" s="13">
        <v>4.7</v>
      </c>
      <c r="AI177" t="b">
        <v>0</v>
      </c>
      <c r="AJ177" t="s">
        <v>30</v>
      </c>
      <c r="AK177" s="18">
        <v>3791</v>
      </c>
      <c r="AL177" s="18" t="str" cm="1">
        <f t="array" ref="AL177">_xlfn.IFS(AK177&lt;1000, "Bronze", AK177&lt;2000, "Silver", AK177&lt;3000, "Gold", AK177&lt;4000, "Platinum",AK177&gt;4000, "Diamond")</f>
        <v>Platinum</v>
      </c>
      <c r="AM177" t="s">
        <v>38</v>
      </c>
      <c r="AN177" t="s">
        <v>79</v>
      </c>
      <c r="AO177" t="s">
        <v>33</v>
      </c>
    </row>
    <row r="178" spans="1:41" x14ac:dyDescent="0.35">
      <c r="A178">
        <v>7552</v>
      </c>
      <c r="B178" t="s">
        <v>645</v>
      </c>
      <c r="C178" s="1">
        <v>45510</v>
      </c>
      <c r="D178" s="1">
        <v>45394</v>
      </c>
      <c r="E178" s="1"/>
      <c r="F178" s="1"/>
      <c r="G178" s="1"/>
      <c r="H178" s="1"/>
      <c r="I178" s="1"/>
      <c r="J178" s="1">
        <v>45394</v>
      </c>
      <c r="K178" s="1">
        <v>45510</v>
      </c>
      <c r="L178" s="1"/>
      <c r="M178" s="1"/>
      <c r="N178" s="1"/>
      <c r="O178" s="1"/>
      <c r="P178" s="1"/>
      <c r="Q178" s="13">
        <f t="shared" si="46"/>
        <v>16.571428571428573</v>
      </c>
      <c r="R178">
        <f t="shared" si="47"/>
        <v>153</v>
      </c>
      <c r="S178" s="27">
        <f t="shared" si="49"/>
        <v>9.2327586206896548</v>
      </c>
      <c r="T178" s="11">
        <v>15.99</v>
      </c>
      <c r="U178" t="str" cm="1">
        <f t="array" ref="U178">_xlfn.IFS(T178 &lt; 8, "Standard", T178 &lt; 12, "Premium", T178 &lt; 16, "Premium Plus")</f>
        <v>Premium Plus</v>
      </c>
      <c r="V178" s="18">
        <v>306</v>
      </c>
      <c r="W178" t="s">
        <v>51</v>
      </c>
      <c r="X178" s="18">
        <v>4</v>
      </c>
      <c r="Y178" s="18">
        <v>5</v>
      </c>
      <c r="Z178" t="b">
        <v>0</v>
      </c>
      <c r="AA178" s="18">
        <v>651</v>
      </c>
      <c r="AB178" s="18">
        <v>60</v>
      </c>
      <c r="AC178" s="18">
        <f t="shared" si="48"/>
        <v>711</v>
      </c>
      <c r="AD178" t="s">
        <v>74</v>
      </c>
      <c r="AE178" t="s">
        <v>75</v>
      </c>
      <c r="AF178" t="s">
        <v>45</v>
      </c>
      <c r="AG178" s="18">
        <v>86</v>
      </c>
      <c r="AH178" s="13">
        <v>3.1</v>
      </c>
      <c r="AI178" t="b">
        <v>0</v>
      </c>
      <c r="AJ178" t="s">
        <v>30</v>
      </c>
      <c r="AK178" s="18">
        <v>2953</v>
      </c>
      <c r="AL178" s="18" t="str" cm="1">
        <f t="array" ref="AL178">_xlfn.IFS(AK178&lt;1000, "Bronze", AK178&lt;2000, "Silver", AK178&lt;3000, "Gold", AK178&lt;4000, "Platinum",AK178&gt;4000, "Diamond")</f>
        <v>Gold</v>
      </c>
      <c r="AM178" t="s">
        <v>31</v>
      </c>
      <c r="AN178" t="s">
        <v>39</v>
      </c>
      <c r="AO178" t="s">
        <v>33</v>
      </c>
    </row>
    <row r="179" spans="1:41" x14ac:dyDescent="0.35">
      <c r="A179">
        <v>1390</v>
      </c>
      <c r="B179" t="s">
        <v>623</v>
      </c>
      <c r="C179" t="s">
        <v>407</v>
      </c>
      <c r="D179" s="1">
        <f>DATE(I179,H179,G179)</f>
        <v>45501</v>
      </c>
      <c r="E179">
        <f>FIND("/",C179)</f>
        <v>2</v>
      </c>
      <c r="F179">
        <f>FIND("/",C179,(E179+1))</f>
        <v>5</v>
      </c>
      <c r="G179" t="str">
        <f>MID(C179, E179+1,2)</f>
        <v>28</v>
      </c>
      <c r="H179" t="str">
        <f>LEFT(C179,E179-1)</f>
        <v>7</v>
      </c>
      <c r="I179" t="str">
        <f>RIGHT(C179,4)</f>
        <v>2024</v>
      </c>
      <c r="J179" t="s">
        <v>168</v>
      </c>
      <c r="K179" s="1">
        <f>DATE(P179,O179,N179)</f>
        <v>45625</v>
      </c>
      <c r="L179">
        <f>FIND("/",J179)</f>
        <v>3</v>
      </c>
      <c r="M179">
        <f>FIND("/",J179,(L179+1))</f>
        <v>6</v>
      </c>
      <c r="N179" t="str">
        <f>MID(J179, L179+1,2)</f>
        <v>29</v>
      </c>
      <c r="O179" t="str">
        <f>LEFT(J179,L179-1)</f>
        <v>11</v>
      </c>
      <c r="P179" t="str">
        <f>RIGHT(J179,4)</f>
        <v>2024</v>
      </c>
      <c r="Q179" s="13">
        <f t="shared" si="46"/>
        <v>17.714285714285715</v>
      </c>
      <c r="R179">
        <f t="shared" si="47"/>
        <v>163</v>
      </c>
      <c r="S179" s="27">
        <f t="shared" si="49"/>
        <v>9.2016129032258061</v>
      </c>
      <c r="T179" s="11">
        <v>11.99</v>
      </c>
      <c r="U179" t="str" cm="1">
        <f t="array" ref="U179">_xlfn.IFS(T179 &lt; 8, "Standard", T179 &lt; 12, "Premium", T179 &lt; 16, "Premium Plus")</f>
        <v>Premium</v>
      </c>
      <c r="V179" s="18">
        <v>326</v>
      </c>
      <c r="W179" t="s">
        <v>63</v>
      </c>
      <c r="X179" s="18">
        <v>4</v>
      </c>
      <c r="Y179" s="18">
        <v>1</v>
      </c>
      <c r="Z179" t="b">
        <v>0</v>
      </c>
      <c r="AA179" s="18">
        <v>439</v>
      </c>
      <c r="AB179" s="18">
        <v>88</v>
      </c>
      <c r="AC179" s="18">
        <f t="shared" si="48"/>
        <v>527</v>
      </c>
      <c r="AD179" t="s">
        <v>92</v>
      </c>
      <c r="AE179" t="s">
        <v>44</v>
      </c>
      <c r="AF179" t="s">
        <v>64</v>
      </c>
      <c r="AG179" s="18">
        <v>3</v>
      </c>
      <c r="AH179" s="13">
        <v>3.3</v>
      </c>
      <c r="AI179" t="b">
        <v>1</v>
      </c>
      <c r="AJ179" t="s">
        <v>30</v>
      </c>
      <c r="AK179" s="18">
        <v>3499</v>
      </c>
      <c r="AL179" s="18" t="str" cm="1">
        <f t="array" ref="AL179">_xlfn.IFS(AK179&lt;1000, "Bronze", AK179&lt;2000, "Silver", AK179&lt;3000, "Gold", AK179&lt;4000, "Platinum",AK179&gt;4000, "Diamond")</f>
        <v>Platinum</v>
      </c>
      <c r="AM179" t="s">
        <v>58</v>
      </c>
      <c r="AN179" t="s">
        <v>39</v>
      </c>
      <c r="AO179" t="s">
        <v>60</v>
      </c>
    </row>
    <row r="180" spans="1:41" x14ac:dyDescent="0.35">
      <c r="A180">
        <v>3633</v>
      </c>
      <c r="B180" t="s">
        <v>316</v>
      </c>
      <c r="C180" t="s">
        <v>103</v>
      </c>
      <c r="D180" s="1">
        <v>45577</v>
      </c>
      <c r="E180">
        <f>FIND("/",C180)</f>
        <v>3</v>
      </c>
      <c r="F180">
        <f>FIND("/",C180,(E180+1))</f>
        <v>6</v>
      </c>
      <c r="G180" t="str">
        <f>MID(C180, E180+1,2)</f>
        <v>18</v>
      </c>
      <c r="H180" t="str">
        <f>LEFT(C180,E180-1)</f>
        <v>12</v>
      </c>
      <c r="I180" t="str">
        <f>RIGHT(C180,4)</f>
        <v>2024</v>
      </c>
      <c r="J180" s="1">
        <v>45577</v>
      </c>
      <c r="K180" s="1">
        <v>45644</v>
      </c>
      <c r="L180" s="1"/>
      <c r="M180" s="1"/>
      <c r="N180" s="1"/>
      <c r="O180" s="1"/>
      <c r="P180" s="1"/>
      <c r="Q180" s="13">
        <f t="shared" si="46"/>
        <v>9.5714285714285712</v>
      </c>
      <c r="R180">
        <f t="shared" si="47"/>
        <v>88</v>
      </c>
      <c r="S180" s="27">
        <f t="shared" si="49"/>
        <v>9.1940298507462686</v>
      </c>
      <c r="T180" s="11">
        <v>7.99</v>
      </c>
      <c r="U180" t="str" cm="1">
        <f t="array" ref="U180">_xlfn.IFS(T180 &lt; 8, "Standard", T180 &lt; 12, "Premium", T180 &lt; 16, "Premium Plus")</f>
        <v>Standard</v>
      </c>
      <c r="V180" s="18">
        <v>176</v>
      </c>
      <c r="W180" t="s">
        <v>26</v>
      </c>
      <c r="X180" s="18">
        <v>5</v>
      </c>
      <c r="Y180" s="18">
        <v>1</v>
      </c>
      <c r="Z180" t="b">
        <v>1</v>
      </c>
      <c r="AA180" s="18">
        <v>936</v>
      </c>
      <c r="AB180" s="18">
        <v>11</v>
      </c>
      <c r="AC180" s="18">
        <f t="shared" si="48"/>
        <v>947</v>
      </c>
      <c r="AD180" t="s">
        <v>92</v>
      </c>
      <c r="AE180" t="s">
        <v>75</v>
      </c>
      <c r="AF180" t="s">
        <v>64</v>
      </c>
      <c r="AG180" s="18">
        <v>42</v>
      </c>
      <c r="AH180" s="13">
        <v>3.2</v>
      </c>
      <c r="AI180" t="b">
        <v>0</v>
      </c>
      <c r="AJ180" t="s">
        <v>30</v>
      </c>
      <c r="AK180" s="18">
        <v>4414</v>
      </c>
      <c r="AL180" s="18" t="str" cm="1">
        <f t="array" ref="AL180">_xlfn.IFS(AK180&lt;1000, "Bronze", AK180&lt;2000, "Silver", AK180&lt;3000, "Gold", AK180&lt;4000, "Platinum",AK180&gt;4000, "Diamond")</f>
        <v>Diamond</v>
      </c>
      <c r="AM180" t="s">
        <v>76</v>
      </c>
      <c r="AN180" t="s">
        <v>79</v>
      </c>
      <c r="AO180" t="s">
        <v>33</v>
      </c>
    </row>
    <row r="181" spans="1:41" x14ac:dyDescent="0.35">
      <c r="A181">
        <v>5360</v>
      </c>
      <c r="B181" t="s">
        <v>147</v>
      </c>
      <c r="C181" t="s">
        <v>616</v>
      </c>
      <c r="D181" s="1">
        <f>DATE(I181,H181,G181)</f>
        <v>45192</v>
      </c>
      <c r="E181">
        <f>FIND("/",C181)</f>
        <v>2</v>
      </c>
      <c r="F181">
        <f>FIND("/",C181,(E181+1))</f>
        <v>5</v>
      </c>
      <c r="G181" t="str">
        <f>MID(C181, E181+1,2)</f>
        <v>23</v>
      </c>
      <c r="H181" t="str">
        <f>LEFT(C181,E181-1)</f>
        <v>9</v>
      </c>
      <c r="I181" t="str">
        <f>RIGHT(C181,4)</f>
        <v>2023</v>
      </c>
      <c r="J181" s="1">
        <v>45334</v>
      </c>
      <c r="K181" s="1">
        <f>J181</f>
        <v>45334</v>
      </c>
      <c r="L181" s="1"/>
      <c r="M181" s="1"/>
      <c r="N181" s="1"/>
      <c r="O181" s="1"/>
      <c r="P181" s="1"/>
      <c r="Q181" s="13">
        <f t="shared" si="46"/>
        <v>20.285714285714285</v>
      </c>
      <c r="R181">
        <f t="shared" si="47"/>
        <v>186.5</v>
      </c>
      <c r="S181" s="27">
        <f t="shared" si="49"/>
        <v>9.193661971830986</v>
      </c>
      <c r="T181" s="11">
        <v>7.99</v>
      </c>
      <c r="U181" t="str" cm="1">
        <f t="array" ref="U181">_xlfn.IFS(T181 &lt; 8, "Standard", T181 &lt; 12, "Premium", T181 &lt; 16, "Premium Plus")</f>
        <v>Standard</v>
      </c>
      <c r="V181" s="18">
        <v>373</v>
      </c>
      <c r="W181" t="s">
        <v>26</v>
      </c>
      <c r="X181" s="18">
        <v>2</v>
      </c>
      <c r="Y181" s="18">
        <v>1</v>
      </c>
      <c r="Z181" t="b">
        <v>1</v>
      </c>
      <c r="AA181" s="18">
        <v>925</v>
      </c>
      <c r="AB181" s="18">
        <v>12</v>
      </c>
      <c r="AC181" s="18">
        <f t="shared" si="48"/>
        <v>937</v>
      </c>
      <c r="AD181" t="s">
        <v>49</v>
      </c>
      <c r="AE181" t="s">
        <v>28</v>
      </c>
      <c r="AF181" t="s">
        <v>29</v>
      </c>
      <c r="AG181" s="18">
        <v>22</v>
      </c>
      <c r="AH181" s="13">
        <v>4.2</v>
      </c>
      <c r="AI181" t="b">
        <v>1</v>
      </c>
      <c r="AJ181" t="s">
        <v>30</v>
      </c>
      <c r="AK181" s="18">
        <v>3062</v>
      </c>
      <c r="AL181" s="18" t="str" cm="1">
        <f t="array" ref="AL181">_xlfn.IFS(AK181&lt;1000, "Bronze", AK181&lt;2000, "Silver", AK181&lt;3000, "Gold", AK181&lt;4000, "Platinum",AK181&gt;4000, "Diamond")</f>
        <v>Platinum</v>
      </c>
      <c r="AM181" t="s">
        <v>31</v>
      </c>
      <c r="AN181" t="s">
        <v>69</v>
      </c>
      <c r="AO181" t="s">
        <v>60</v>
      </c>
    </row>
    <row r="182" spans="1:41" x14ac:dyDescent="0.35">
      <c r="A182">
        <v>4968</v>
      </c>
      <c r="B182" t="s">
        <v>373</v>
      </c>
      <c r="C182" s="1">
        <v>45600</v>
      </c>
      <c r="D182" s="1">
        <v>45501</v>
      </c>
      <c r="E182" s="1"/>
      <c r="F182" s="1"/>
      <c r="G182" s="1"/>
      <c r="H182" s="1"/>
      <c r="I182" s="1"/>
      <c r="J182" t="s">
        <v>214</v>
      </c>
      <c r="K182" s="1">
        <f>DATE(P182,O182,N182)</f>
        <v>45622</v>
      </c>
      <c r="L182">
        <f>FIND("/",J182)</f>
        <v>3</v>
      </c>
      <c r="M182">
        <f>FIND("/",J182,(L182+1))</f>
        <v>6</v>
      </c>
      <c r="N182" t="str">
        <f>MID(J182, L182+1,2)</f>
        <v>26</v>
      </c>
      <c r="O182" t="str">
        <f>LEFT(J182,L182-1)</f>
        <v>11</v>
      </c>
      <c r="P182" t="str">
        <f>RIGHT(J182,4)</f>
        <v>2024</v>
      </c>
      <c r="Q182" s="13">
        <f t="shared" si="46"/>
        <v>17.285714285714285</v>
      </c>
      <c r="R182">
        <f t="shared" si="47"/>
        <v>158.5</v>
      </c>
      <c r="S182" s="27">
        <f t="shared" si="49"/>
        <v>9.1694214876033069</v>
      </c>
      <c r="T182" s="11">
        <v>7.99</v>
      </c>
      <c r="U182" t="str" cm="1">
        <f t="array" ref="U182">_xlfn.IFS(T182 &lt; 8, "Standard", T182 &lt; 12, "Premium", T182 &lt; 16, "Premium Plus")</f>
        <v>Standard</v>
      </c>
      <c r="V182" s="18">
        <v>317</v>
      </c>
      <c r="W182" t="s">
        <v>73</v>
      </c>
      <c r="X182" s="18">
        <v>5</v>
      </c>
      <c r="Y182" s="18">
        <v>1</v>
      </c>
      <c r="Z182" t="b">
        <v>0</v>
      </c>
      <c r="AA182" s="18">
        <v>559</v>
      </c>
      <c r="AB182" s="18">
        <v>113</v>
      </c>
      <c r="AC182" s="18">
        <f t="shared" si="48"/>
        <v>672</v>
      </c>
      <c r="AD182" t="s">
        <v>55</v>
      </c>
      <c r="AE182" t="s">
        <v>56</v>
      </c>
      <c r="AF182" t="s">
        <v>64</v>
      </c>
      <c r="AG182" s="18">
        <v>92</v>
      </c>
      <c r="AH182" s="13">
        <v>4.5999999999999996</v>
      </c>
      <c r="AI182" t="b">
        <v>0</v>
      </c>
      <c r="AJ182" t="s">
        <v>30</v>
      </c>
      <c r="AK182" s="18">
        <v>1000</v>
      </c>
      <c r="AL182" s="18" t="str" cm="1">
        <f t="array" ref="AL182">_xlfn.IFS(AK182&lt;1000, "Bronze", AK182&lt;2000, "Silver", AK182&lt;3000, "Gold", AK182&lt;4000, "Platinum",AK182&gt;4000, "Diamond")</f>
        <v>Silver</v>
      </c>
      <c r="AM182" t="s">
        <v>38</v>
      </c>
      <c r="AN182" t="s">
        <v>32</v>
      </c>
      <c r="AO182" t="s">
        <v>93</v>
      </c>
    </row>
    <row r="183" spans="1:41" x14ac:dyDescent="0.35">
      <c r="A183">
        <v>5897</v>
      </c>
      <c r="B183" t="s">
        <v>296</v>
      </c>
      <c r="C183" s="1">
        <v>45269</v>
      </c>
      <c r="D183" s="1">
        <f>C183</f>
        <v>45269</v>
      </c>
      <c r="E183" s="1"/>
      <c r="F183" s="1"/>
      <c r="G183" s="1"/>
      <c r="H183" s="1"/>
      <c r="I183" s="1"/>
      <c r="J183" s="1">
        <v>45455</v>
      </c>
      <c r="K183" s="1">
        <f>J183</f>
        <v>45455</v>
      </c>
      <c r="L183" s="1"/>
      <c r="M183" s="1"/>
      <c r="N183" s="1"/>
      <c r="O183" s="1"/>
      <c r="P183" s="1"/>
      <c r="Q183" s="13">
        <f t="shared" si="46"/>
        <v>26.571428571428573</v>
      </c>
      <c r="R183">
        <f t="shared" si="47"/>
        <v>243</v>
      </c>
      <c r="S183" s="27">
        <f t="shared" si="49"/>
        <v>9.1451612903225801</v>
      </c>
      <c r="T183" s="11">
        <v>7.99</v>
      </c>
      <c r="U183" t="str" cm="1">
        <f t="array" ref="U183">_xlfn.IFS(T183 &lt; 8, "Standard", T183 &lt; 12, "Premium", T183 &lt; 16, "Premium Plus")</f>
        <v>Standard</v>
      </c>
      <c r="V183" s="18">
        <v>486</v>
      </c>
      <c r="W183" t="s">
        <v>36</v>
      </c>
      <c r="X183" s="18">
        <v>3</v>
      </c>
      <c r="Y183" s="18">
        <v>2</v>
      </c>
      <c r="Z183" t="b">
        <v>0</v>
      </c>
      <c r="AA183" s="18">
        <v>181</v>
      </c>
      <c r="AB183" s="18">
        <v>15</v>
      </c>
      <c r="AC183" s="18">
        <f t="shared" si="48"/>
        <v>196</v>
      </c>
      <c r="AD183" t="s">
        <v>74</v>
      </c>
      <c r="AE183" t="s">
        <v>56</v>
      </c>
      <c r="AF183" t="s">
        <v>37</v>
      </c>
      <c r="AG183" s="18">
        <v>0</v>
      </c>
      <c r="AH183" s="13">
        <v>4.2</v>
      </c>
      <c r="AI183" t="b">
        <v>0</v>
      </c>
      <c r="AJ183" t="s">
        <v>30</v>
      </c>
      <c r="AK183" s="18">
        <v>447</v>
      </c>
      <c r="AL183" s="18" t="str" cm="1">
        <f t="array" ref="AL183">_xlfn.IFS(AK183&lt;1000, "Bronze", AK183&lt;2000, "Silver", AK183&lt;3000, "Gold", AK183&lt;4000, "Platinum",AK183&gt;4000, "Diamond")</f>
        <v>Bronze</v>
      </c>
      <c r="AM183" t="s">
        <v>65</v>
      </c>
      <c r="AN183" t="s">
        <v>69</v>
      </c>
      <c r="AO183" t="s">
        <v>60</v>
      </c>
    </row>
    <row r="184" spans="1:41" x14ac:dyDescent="0.35">
      <c r="A184">
        <v>7525</v>
      </c>
      <c r="B184" t="s">
        <v>318</v>
      </c>
      <c r="C184" t="s">
        <v>601</v>
      </c>
      <c r="D184" s="1">
        <f>DATE(I184,H184,G184)</f>
        <v>45469</v>
      </c>
      <c r="E184">
        <f>FIND("/",C184)</f>
        <v>2</v>
      </c>
      <c r="F184">
        <f>FIND("/",C184,(E184+1))</f>
        <v>5</v>
      </c>
      <c r="G184" t="str">
        <f>MID(C184, E184+1,2)</f>
        <v>26</v>
      </c>
      <c r="H184" t="str">
        <f>LEFT(C184,E184-1)</f>
        <v>6</v>
      </c>
      <c r="I184" t="str">
        <f>RIGHT(C184,4)</f>
        <v>2024</v>
      </c>
      <c r="J184" t="s">
        <v>103</v>
      </c>
      <c r="K184" s="1">
        <f>DATE(P184,O184,N184)</f>
        <v>45644</v>
      </c>
      <c r="L184">
        <f>FIND("/",J184)</f>
        <v>3</v>
      </c>
      <c r="M184">
        <f>FIND("/",J184,(L184+1))</f>
        <v>6</v>
      </c>
      <c r="N184" t="str">
        <f>MID(J184, L184+1,2)</f>
        <v>18</v>
      </c>
      <c r="O184" t="str">
        <f>LEFT(J184,L184-1)</f>
        <v>12</v>
      </c>
      <c r="P184" t="str">
        <f>RIGHT(J184,4)</f>
        <v>2024</v>
      </c>
      <c r="Q184" s="13">
        <f t="shared" si="46"/>
        <v>25</v>
      </c>
      <c r="R184">
        <f t="shared" si="47"/>
        <v>226.5</v>
      </c>
      <c r="S184" s="27">
        <f t="shared" si="49"/>
        <v>9.06</v>
      </c>
      <c r="T184" s="11">
        <v>15.99</v>
      </c>
      <c r="U184" t="str" cm="1">
        <f t="array" ref="U184">_xlfn.IFS(T184 &lt; 8, "Standard", T184 &lt; 12, "Premium", T184 &lt; 16, "Premium Plus")</f>
        <v>Premium Plus</v>
      </c>
      <c r="V184" s="18">
        <v>453</v>
      </c>
      <c r="W184" t="s">
        <v>26</v>
      </c>
      <c r="X184" s="18">
        <v>1</v>
      </c>
      <c r="Y184" s="18">
        <v>4</v>
      </c>
      <c r="Z184" t="b">
        <v>0</v>
      </c>
      <c r="AA184" s="18">
        <v>313</v>
      </c>
      <c r="AB184" s="18">
        <v>1</v>
      </c>
      <c r="AC184" s="18">
        <f t="shared" si="48"/>
        <v>314</v>
      </c>
      <c r="AD184" t="s">
        <v>74</v>
      </c>
      <c r="AE184" t="s">
        <v>28</v>
      </c>
      <c r="AF184" t="s">
        <v>64</v>
      </c>
      <c r="AG184" s="18">
        <v>7</v>
      </c>
      <c r="AH184" s="13">
        <v>3.7</v>
      </c>
      <c r="AI184" t="b">
        <v>1</v>
      </c>
      <c r="AJ184" t="s">
        <v>30</v>
      </c>
      <c r="AK184" s="18">
        <v>1563</v>
      </c>
      <c r="AL184" s="18" t="str" cm="1">
        <f t="array" ref="AL184">_xlfn.IFS(AK184&lt;1000, "Bronze", AK184&lt;2000, "Silver", AK184&lt;3000, "Gold", AK184&lt;4000, "Platinum",AK184&gt;4000, "Diamond")</f>
        <v>Silver</v>
      </c>
      <c r="AM184" t="s">
        <v>58</v>
      </c>
      <c r="AN184" t="s">
        <v>69</v>
      </c>
      <c r="AO184" t="s">
        <v>60</v>
      </c>
    </row>
    <row r="185" spans="1:41" x14ac:dyDescent="0.35">
      <c r="A185">
        <v>2095</v>
      </c>
      <c r="B185" t="s">
        <v>357</v>
      </c>
      <c r="C185" t="s">
        <v>327</v>
      </c>
      <c r="D185" s="1">
        <f>DATE(I185,H185,G185)</f>
        <v>45517</v>
      </c>
      <c r="E185">
        <f>FIND("/",C185)</f>
        <v>2</v>
      </c>
      <c r="F185">
        <f>FIND("/",C185,(E185+1))</f>
        <v>5</v>
      </c>
      <c r="G185" t="str">
        <f>MID(C185, E185+1,2)</f>
        <v>13</v>
      </c>
      <c r="H185" t="str">
        <f>LEFT(C185,E185-1)</f>
        <v>8</v>
      </c>
      <c r="I185" t="str">
        <f>RIGHT(C185,4)</f>
        <v>2024</v>
      </c>
      <c r="J185" t="s">
        <v>168</v>
      </c>
      <c r="K185" s="1">
        <f>DATE(P185,O185,N185)</f>
        <v>45625</v>
      </c>
      <c r="L185">
        <f>FIND("/",J185)</f>
        <v>3</v>
      </c>
      <c r="M185">
        <f>FIND("/",J185,(L185+1))</f>
        <v>6</v>
      </c>
      <c r="N185" t="str">
        <f>MID(J185, L185+1,2)</f>
        <v>29</v>
      </c>
      <c r="O185" t="str">
        <f>LEFT(J185,L185-1)</f>
        <v>11</v>
      </c>
      <c r="P185" t="str">
        <f>RIGHT(J185,4)</f>
        <v>2024</v>
      </c>
      <c r="Q185" s="13">
        <f t="shared" si="46"/>
        <v>15.428571428571429</v>
      </c>
      <c r="R185">
        <f t="shared" si="47"/>
        <v>139.5</v>
      </c>
      <c r="S185" s="27">
        <f t="shared" si="49"/>
        <v>9.0416666666666661</v>
      </c>
      <c r="T185" s="11">
        <v>11.99</v>
      </c>
      <c r="U185" t="str" cm="1">
        <f t="array" ref="U185">_xlfn.IFS(T185 &lt; 8, "Standard", T185 &lt; 12, "Premium", T185 &lt; 16, "Premium Plus")</f>
        <v>Premium</v>
      </c>
      <c r="V185" s="18">
        <v>279</v>
      </c>
      <c r="W185" t="s">
        <v>100</v>
      </c>
      <c r="X185" s="18">
        <v>5</v>
      </c>
      <c r="Y185" s="18">
        <v>5</v>
      </c>
      <c r="Z185" t="b">
        <v>1</v>
      </c>
      <c r="AA185" s="18">
        <v>285</v>
      </c>
      <c r="AB185" s="18">
        <v>92</v>
      </c>
      <c r="AC185" s="18">
        <f t="shared" si="48"/>
        <v>377</v>
      </c>
      <c r="AD185" t="s">
        <v>43</v>
      </c>
      <c r="AE185" t="s">
        <v>75</v>
      </c>
      <c r="AF185" t="s">
        <v>45</v>
      </c>
      <c r="AG185" s="18">
        <v>81</v>
      </c>
      <c r="AH185" s="13">
        <v>4.7</v>
      </c>
      <c r="AI185" t="b">
        <v>1</v>
      </c>
      <c r="AJ185" t="s">
        <v>30</v>
      </c>
      <c r="AK185" s="18">
        <v>4201</v>
      </c>
      <c r="AL185" s="18" t="str" cm="1">
        <f t="array" ref="AL185">_xlfn.IFS(AK185&lt;1000, "Bronze", AK185&lt;2000, "Silver", AK185&lt;3000, "Gold", AK185&lt;4000, "Platinum",AK185&gt;4000, "Diamond")</f>
        <v>Diamond</v>
      </c>
      <c r="AM185" t="s">
        <v>58</v>
      </c>
      <c r="AN185" t="s">
        <v>59</v>
      </c>
      <c r="AO185" t="s">
        <v>60</v>
      </c>
    </row>
    <row r="186" spans="1:41" x14ac:dyDescent="0.35">
      <c r="A186">
        <v>2788</v>
      </c>
      <c r="B186" t="s">
        <v>593</v>
      </c>
      <c r="C186" s="1">
        <v>45171</v>
      </c>
      <c r="D186" s="1">
        <v>45455</v>
      </c>
      <c r="E186" s="1"/>
      <c r="F186" s="1"/>
      <c r="G186" s="1"/>
      <c r="H186" s="1"/>
      <c r="I186" s="1"/>
      <c r="J186" s="1">
        <v>45455</v>
      </c>
      <c r="K186" s="1">
        <v>45612</v>
      </c>
      <c r="L186" s="1"/>
      <c r="M186" s="1"/>
      <c r="N186" s="1"/>
      <c r="O186" s="1"/>
      <c r="P186" s="1"/>
      <c r="Q186" s="13">
        <f t="shared" si="46"/>
        <v>22.428571428571427</v>
      </c>
      <c r="R186">
        <f t="shared" si="47"/>
        <v>202</v>
      </c>
      <c r="S186" s="27">
        <f t="shared" si="49"/>
        <v>9.0063694267515935</v>
      </c>
      <c r="T186" s="11">
        <v>15.99</v>
      </c>
      <c r="U186" t="str" cm="1">
        <f t="array" ref="U186">_xlfn.IFS(T186 &lt; 8, "Standard", T186 &lt; 12, "Premium", T186 &lt; 16, "Premium Plus")</f>
        <v>Premium Plus</v>
      </c>
      <c r="V186" s="18">
        <v>404</v>
      </c>
      <c r="W186" t="s">
        <v>73</v>
      </c>
      <c r="X186" s="18">
        <v>2</v>
      </c>
      <c r="Y186" s="18">
        <v>2</v>
      </c>
      <c r="Z186" t="b">
        <v>0</v>
      </c>
      <c r="AA186" s="18">
        <v>257</v>
      </c>
      <c r="AB186" s="18">
        <v>113</v>
      </c>
      <c r="AC186" s="18">
        <f t="shared" si="48"/>
        <v>370</v>
      </c>
      <c r="AD186" t="s">
        <v>74</v>
      </c>
      <c r="AE186" t="s">
        <v>56</v>
      </c>
      <c r="AF186" t="s">
        <v>45</v>
      </c>
      <c r="AG186" s="18">
        <v>60</v>
      </c>
      <c r="AH186" s="13">
        <v>3.8</v>
      </c>
      <c r="AI186" t="b">
        <v>0</v>
      </c>
      <c r="AJ186" t="s">
        <v>30</v>
      </c>
      <c r="AK186" s="18">
        <v>1290</v>
      </c>
      <c r="AL186" s="18" t="str" cm="1">
        <f t="array" ref="AL186">_xlfn.IFS(AK186&lt;1000, "Bronze", AK186&lt;2000, "Silver", AK186&lt;3000, "Gold", AK186&lt;4000, "Platinum",AK186&gt;4000, "Diamond")</f>
        <v>Silver</v>
      </c>
      <c r="AM186" t="s">
        <v>38</v>
      </c>
      <c r="AN186" t="s">
        <v>79</v>
      </c>
      <c r="AO186" t="s">
        <v>33</v>
      </c>
    </row>
    <row r="187" spans="1:41" x14ac:dyDescent="0.35">
      <c r="A187">
        <v>7366</v>
      </c>
      <c r="B187" t="s">
        <v>547</v>
      </c>
      <c r="C187" t="s">
        <v>523</v>
      </c>
      <c r="D187" s="1">
        <f>DATE(I187,H187,G187)</f>
        <v>45465</v>
      </c>
      <c r="E187">
        <f>FIND("/",C187)</f>
        <v>2</v>
      </c>
      <c r="F187">
        <f>FIND("/",C187,(E187+1))</f>
        <v>5</v>
      </c>
      <c r="G187" t="str">
        <f>MID(C187, E187+1,2)</f>
        <v>22</v>
      </c>
      <c r="H187" t="str">
        <f>LEFT(C187,E187-1)</f>
        <v>6</v>
      </c>
      <c r="I187" t="str">
        <f>RIGHT(C187,4)</f>
        <v>2024</v>
      </c>
      <c r="J187" t="s">
        <v>35</v>
      </c>
      <c r="K187" s="1">
        <f>DATE(P187,O187,N187)</f>
        <v>45641</v>
      </c>
      <c r="L187">
        <f>FIND("/",J187)</f>
        <v>3</v>
      </c>
      <c r="M187">
        <f>FIND("/",J187,(L187+1))</f>
        <v>6</v>
      </c>
      <c r="N187" t="str">
        <f>MID(J187, L187+1,2)</f>
        <v>15</v>
      </c>
      <c r="O187" t="str">
        <f>LEFT(J187,L187-1)</f>
        <v>12</v>
      </c>
      <c r="P187" t="str">
        <f>RIGHT(J187,4)</f>
        <v>2024</v>
      </c>
      <c r="Q187" s="13">
        <f t="shared" si="46"/>
        <v>25.142857142857142</v>
      </c>
      <c r="R187">
        <f t="shared" si="47"/>
        <v>225.5</v>
      </c>
      <c r="S187" s="27">
        <f t="shared" si="49"/>
        <v>8.96875</v>
      </c>
      <c r="T187" s="11">
        <v>7.99</v>
      </c>
      <c r="U187" t="str" cm="1">
        <f t="array" ref="U187">_xlfn.IFS(T187 &lt; 8, "Standard", T187 &lt; 12, "Premium", T187 &lt; 16, "Premium Plus")</f>
        <v>Standard</v>
      </c>
      <c r="V187" s="18">
        <v>451</v>
      </c>
      <c r="W187" t="s">
        <v>73</v>
      </c>
      <c r="X187" s="18">
        <v>3</v>
      </c>
      <c r="Y187" s="18">
        <v>3</v>
      </c>
      <c r="Z187" t="b">
        <v>0</v>
      </c>
      <c r="AA187" s="18">
        <v>588</v>
      </c>
      <c r="AB187" s="18">
        <v>147</v>
      </c>
      <c r="AC187" s="18">
        <f t="shared" si="48"/>
        <v>735</v>
      </c>
      <c r="AD187" t="s">
        <v>74</v>
      </c>
      <c r="AE187" t="s">
        <v>44</v>
      </c>
      <c r="AF187" t="s">
        <v>37</v>
      </c>
      <c r="AG187" s="18">
        <v>75</v>
      </c>
      <c r="AH187" s="13">
        <v>3.3</v>
      </c>
      <c r="AI187" t="b">
        <v>1</v>
      </c>
      <c r="AJ187" t="s">
        <v>30</v>
      </c>
      <c r="AK187" s="18">
        <v>1785</v>
      </c>
      <c r="AL187" s="18" t="str" cm="1">
        <f t="array" ref="AL187">_xlfn.IFS(AK187&lt;1000, "Bronze", AK187&lt;2000, "Silver", AK187&lt;3000, "Gold", AK187&lt;4000, "Platinum",AK187&gt;4000, "Diamond")</f>
        <v>Silver</v>
      </c>
      <c r="AM187" t="s">
        <v>31</v>
      </c>
      <c r="AN187" t="s">
        <v>32</v>
      </c>
      <c r="AO187" t="s">
        <v>93</v>
      </c>
    </row>
    <row r="188" spans="1:41" x14ac:dyDescent="0.35">
      <c r="A188">
        <v>6190</v>
      </c>
      <c r="B188" t="s">
        <v>499</v>
      </c>
      <c r="C188" t="s">
        <v>390</v>
      </c>
      <c r="D188" s="1">
        <v>45516</v>
      </c>
      <c r="E188">
        <f>FIND("/",C188)</f>
        <v>3</v>
      </c>
      <c r="F188">
        <f>FIND("/",C188,(E188+1))</f>
        <v>6</v>
      </c>
      <c r="G188" t="str">
        <f>MID(C188, E188+1,2)</f>
        <v>17</v>
      </c>
      <c r="H188" t="str">
        <f>LEFT(C188,E188-1)</f>
        <v>11</v>
      </c>
      <c r="I188" t="str">
        <f>RIGHT(C188,4)</f>
        <v>2024</v>
      </c>
      <c r="J188" s="1">
        <v>45516</v>
      </c>
      <c r="K188" s="1">
        <v>45613</v>
      </c>
      <c r="L188" s="1"/>
      <c r="M188" s="1"/>
      <c r="N188" s="1"/>
      <c r="O188" s="1"/>
      <c r="P188" s="1"/>
      <c r="Q188" s="13">
        <f t="shared" si="46"/>
        <v>13.857142857142858</v>
      </c>
      <c r="R188">
        <f t="shared" si="47"/>
        <v>124</v>
      </c>
      <c r="S188" s="27">
        <f t="shared" si="49"/>
        <v>8.9484536082474229</v>
      </c>
      <c r="T188" s="11">
        <v>7.99</v>
      </c>
      <c r="U188" t="str" cm="1">
        <f t="array" ref="U188">_xlfn.IFS(T188 &lt; 8, "Standard", T188 &lt; 12, "Premium", T188 &lt; 16, "Premium Plus")</f>
        <v>Standard</v>
      </c>
      <c r="V188" s="18">
        <v>248</v>
      </c>
      <c r="W188" t="s">
        <v>36</v>
      </c>
      <c r="X188" s="18">
        <v>5</v>
      </c>
      <c r="Y188" s="18">
        <v>2</v>
      </c>
      <c r="Z188" t="b">
        <v>0</v>
      </c>
      <c r="AA188" s="18">
        <v>142</v>
      </c>
      <c r="AB188" s="18">
        <v>22</v>
      </c>
      <c r="AC188" s="18">
        <f t="shared" si="48"/>
        <v>164</v>
      </c>
      <c r="AD188" t="s">
        <v>27</v>
      </c>
      <c r="AE188" t="s">
        <v>44</v>
      </c>
      <c r="AF188" t="s">
        <v>45</v>
      </c>
      <c r="AG188" s="18">
        <v>94</v>
      </c>
      <c r="AH188" s="13">
        <v>4.2</v>
      </c>
      <c r="AI188" t="b">
        <v>0</v>
      </c>
      <c r="AJ188" t="s">
        <v>30</v>
      </c>
      <c r="AK188" s="18">
        <v>1758</v>
      </c>
      <c r="AL188" s="18" t="str" cm="1">
        <f t="array" ref="AL188">_xlfn.IFS(AK188&lt;1000, "Bronze", AK188&lt;2000, "Silver", AK188&lt;3000, "Gold", AK188&lt;4000, "Platinum",AK188&gt;4000, "Diamond")</f>
        <v>Silver</v>
      </c>
      <c r="AM188" t="s">
        <v>38</v>
      </c>
      <c r="AN188" t="s">
        <v>79</v>
      </c>
      <c r="AO188" t="s">
        <v>93</v>
      </c>
    </row>
    <row r="189" spans="1:41" x14ac:dyDescent="0.35">
      <c r="A189">
        <v>7558</v>
      </c>
      <c r="B189" t="s">
        <v>369</v>
      </c>
      <c r="C189" t="s">
        <v>639</v>
      </c>
      <c r="D189" s="1">
        <v>45516</v>
      </c>
      <c r="E189">
        <f>FIND("/",C189)</f>
        <v>3</v>
      </c>
      <c r="F189">
        <f>FIND("/",C189,(E189+1))</f>
        <v>6</v>
      </c>
      <c r="G189" t="str">
        <f>MID(C189, E189+1,2)</f>
        <v>13</v>
      </c>
      <c r="H189" t="str">
        <f>LEFT(C189,E189-1)</f>
        <v>11</v>
      </c>
      <c r="I189" t="str">
        <f>RIGHT(C189,4)</f>
        <v>2024</v>
      </c>
      <c r="J189" s="1">
        <v>45516</v>
      </c>
      <c r="K189" s="1">
        <v>45609</v>
      </c>
      <c r="L189" s="1"/>
      <c r="M189" s="1"/>
      <c r="N189" s="1"/>
      <c r="O189" s="1"/>
      <c r="P189" s="1"/>
      <c r="Q189" s="13">
        <f t="shared" si="46"/>
        <v>13.285714285714286</v>
      </c>
      <c r="R189">
        <f t="shared" si="47"/>
        <v>118</v>
      </c>
      <c r="S189" s="27">
        <f t="shared" si="49"/>
        <v>8.8817204301075261</v>
      </c>
      <c r="T189" s="11">
        <v>11.99</v>
      </c>
      <c r="U189" t="str" cm="1">
        <f t="array" ref="U189">_xlfn.IFS(T189 &lt; 8, "Standard", T189 &lt; 12, "Premium", T189 &lt; 16, "Premium Plus")</f>
        <v>Premium</v>
      </c>
      <c r="V189" s="18">
        <v>236</v>
      </c>
      <c r="W189" t="s">
        <v>48</v>
      </c>
      <c r="X189" s="18">
        <v>1</v>
      </c>
      <c r="Y189" s="18">
        <v>5</v>
      </c>
      <c r="Z189" t="b">
        <v>1</v>
      </c>
      <c r="AA189" s="18">
        <v>225</v>
      </c>
      <c r="AB189" s="18">
        <v>94</v>
      </c>
      <c r="AC189" s="18">
        <f t="shared" si="48"/>
        <v>319</v>
      </c>
      <c r="AD189" t="s">
        <v>74</v>
      </c>
      <c r="AE189" t="s">
        <v>44</v>
      </c>
      <c r="AF189" t="s">
        <v>64</v>
      </c>
      <c r="AG189" s="18">
        <v>61</v>
      </c>
      <c r="AH189" s="13">
        <v>3.7</v>
      </c>
      <c r="AI189" t="b">
        <v>0</v>
      </c>
      <c r="AJ189" t="s">
        <v>30</v>
      </c>
      <c r="AK189" s="18">
        <v>1254</v>
      </c>
      <c r="AL189" s="18" t="str" cm="1">
        <f t="array" ref="AL189">_xlfn.IFS(AK189&lt;1000, "Bronze", AK189&lt;2000, "Silver", AK189&lt;3000, "Gold", AK189&lt;4000, "Platinum",AK189&gt;4000, "Diamond")</f>
        <v>Silver</v>
      </c>
      <c r="AM189" t="s">
        <v>76</v>
      </c>
      <c r="AN189" t="s">
        <v>79</v>
      </c>
      <c r="AO189" t="s">
        <v>40</v>
      </c>
    </row>
    <row r="190" spans="1:41" x14ac:dyDescent="0.35">
      <c r="A190">
        <v>6866</v>
      </c>
      <c r="B190" t="s">
        <v>199</v>
      </c>
      <c r="C190" t="s">
        <v>95</v>
      </c>
      <c r="D190" s="1">
        <f>DATE(I190,H190,G190)</f>
        <v>45430</v>
      </c>
      <c r="E190">
        <f>FIND("/",C190)</f>
        <v>2</v>
      </c>
      <c r="F190">
        <f>FIND("/",C190,(E190+1))</f>
        <v>5</v>
      </c>
      <c r="G190" t="str">
        <f>MID(C190, E190+1,2)</f>
        <v>18</v>
      </c>
      <c r="H190" t="str">
        <f>LEFT(C190,E190-1)</f>
        <v>5</v>
      </c>
      <c r="I190" t="str">
        <f>RIGHT(C190,4)</f>
        <v>2024</v>
      </c>
      <c r="J190" t="s">
        <v>156</v>
      </c>
      <c r="K190" s="1">
        <f>DATE(P190,O190,N190)</f>
        <v>45620</v>
      </c>
      <c r="L190">
        <f>FIND("/",J190)</f>
        <v>3</v>
      </c>
      <c r="M190">
        <f>FIND("/",J190,(L190+1))</f>
        <v>6</v>
      </c>
      <c r="N190" t="str">
        <f>MID(J190, L190+1,2)</f>
        <v>24</v>
      </c>
      <c r="O190" t="str">
        <f>LEFT(J190,L190-1)</f>
        <v>11</v>
      </c>
      <c r="P190" t="str">
        <f>RIGHT(J190,4)</f>
        <v>2024</v>
      </c>
      <c r="Q190" s="13">
        <f t="shared" si="46"/>
        <v>27.142857142857142</v>
      </c>
      <c r="R190">
        <f t="shared" si="47"/>
        <v>239.5</v>
      </c>
      <c r="S190" s="27">
        <f t="shared" si="49"/>
        <v>8.8236842105263165</v>
      </c>
      <c r="T190" s="11">
        <v>11.99</v>
      </c>
      <c r="U190" t="str" cm="1">
        <f t="array" ref="U190">_xlfn.IFS(T190 &lt; 8, "Standard", T190 &lt; 12, "Premium", T190 &lt; 16, "Premium Plus")</f>
        <v>Premium</v>
      </c>
      <c r="V190" s="18">
        <v>479</v>
      </c>
      <c r="W190" t="s">
        <v>63</v>
      </c>
      <c r="X190" s="18">
        <v>1</v>
      </c>
      <c r="Y190" s="18">
        <v>3</v>
      </c>
      <c r="Z190" t="b">
        <v>1</v>
      </c>
      <c r="AA190" s="18">
        <v>952</v>
      </c>
      <c r="AB190" s="18">
        <v>48</v>
      </c>
      <c r="AC190" s="18">
        <f t="shared" si="48"/>
        <v>1000</v>
      </c>
      <c r="AD190" t="s">
        <v>27</v>
      </c>
      <c r="AE190" t="s">
        <v>56</v>
      </c>
      <c r="AF190" t="s">
        <v>64</v>
      </c>
      <c r="AG190" s="18">
        <v>54</v>
      </c>
      <c r="AH190" s="13">
        <v>4.5999999999999996</v>
      </c>
      <c r="AI190" t="b">
        <v>1</v>
      </c>
      <c r="AJ190" t="s">
        <v>30</v>
      </c>
      <c r="AK190" s="18">
        <v>4</v>
      </c>
      <c r="AL190" s="18" t="str" cm="1">
        <f t="array" ref="AL190">_xlfn.IFS(AK190&lt;1000, "Bronze", AK190&lt;2000, "Silver", AK190&lt;3000, "Gold", AK190&lt;4000, "Platinum",AK190&gt;4000, "Diamond")</f>
        <v>Bronze</v>
      </c>
      <c r="AM190" t="s">
        <v>65</v>
      </c>
      <c r="AN190" t="s">
        <v>39</v>
      </c>
      <c r="AO190" t="s">
        <v>93</v>
      </c>
    </row>
    <row r="191" spans="1:41" x14ac:dyDescent="0.35">
      <c r="A191">
        <v>9509</v>
      </c>
      <c r="B191" t="s">
        <v>232</v>
      </c>
      <c r="C191" t="s">
        <v>407</v>
      </c>
      <c r="D191" s="1">
        <f>DATE(I191,H191,G191)</f>
        <v>45501</v>
      </c>
      <c r="E191">
        <f>FIND("/",C191)</f>
        <v>2</v>
      </c>
      <c r="F191">
        <f>FIND("/",C191,(E191+1))</f>
        <v>5</v>
      </c>
      <c r="G191" t="str">
        <f>MID(C191, E191+1,2)</f>
        <v>28</v>
      </c>
      <c r="H191" t="str">
        <f>LEFT(C191,E191-1)</f>
        <v>7</v>
      </c>
      <c r="I191" t="str">
        <f>RIGHT(C191,4)</f>
        <v>2024</v>
      </c>
      <c r="J191" t="s">
        <v>214</v>
      </c>
      <c r="K191" s="1">
        <f>DATE(P191,O191,N191)</f>
        <v>45622</v>
      </c>
      <c r="L191">
        <f>FIND("/",J191)</f>
        <v>3</v>
      </c>
      <c r="M191">
        <f>FIND("/",J191,(L191+1))</f>
        <v>6</v>
      </c>
      <c r="N191" t="str">
        <f>MID(J191, L191+1,2)</f>
        <v>26</v>
      </c>
      <c r="O191" t="str">
        <f>LEFT(J191,L191-1)</f>
        <v>11</v>
      </c>
      <c r="P191" t="str">
        <f>RIGHT(J191,4)</f>
        <v>2024</v>
      </c>
      <c r="Q191" s="13">
        <f t="shared" si="46"/>
        <v>17.285714285714285</v>
      </c>
      <c r="R191">
        <f t="shared" si="47"/>
        <v>151</v>
      </c>
      <c r="S191" s="27">
        <f t="shared" si="49"/>
        <v>8.7355371900826455</v>
      </c>
      <c r="T191" s="11">
        <v>11.99</v>
      </c>
      <c r="U191" t="str" cm="1">
        <f t="array" ref="U191">_xlfn.IFS(T191 &lt; 8, "Standard", T191 &lt; 12, "Premium", T191 &lt; 16, "Premium Plus")</f>
        <v>Premium</v>
      </c>
      <c r="V191" s="18">
        <v>302</v>
      </c>
      <c r="W191" t="s">
        <v>26</v>
      </c>
      <c r="X191" s="18">
        <v>2</v>
      </c>
      <c r="Y191" s="18">
        <v>2</v>
      </c>
      <c r="Z191" t="b">
        <v>0</v>
      </c>
      <c r="AA191" s="18">
        <v>431</v>
      </c>
      <c r="AB191" s="18">
        <v>116</v>
      </c>
      <c r="AC191" s="18">
        <f t="shared" si="48"/>
        <v>547</v>
      </c>
      <c r="AD191" t="s">
        <v>55</v>
      </c>
      <c r="AE191" t="s">
        <v>44</v>
      </c>
      <c r="AF191" t="s">
        <v>78</v>
      </c>
      <c r="AG191" s="18">
        <v>15</v>
      </c>
      <c r="AH191" s="13">
        <v>3.9</v>
      </c>
      <c r="AI191" t="b">
        <v>1</v>
      </c>
      <c r="AJ191" t="s">
        <v>30</v>
      </c>
      <c r="AK191" s="18">
        <v>2387</v>
      </c>
      <c r="AL191" s="18" t="str" cm="1">
        <f t="array" ref="AL191">_xlfn.IFS(AK191&lt;1000, "Bronze", AK191&lt;2000, "Silver", AK191&lt;3000, "Gold", AK191&lt;4000, "Platinum",AK191&gt;4000, "Diamond")</f>
        <v>Gold</v>
      </c>
      <c r="AM191" t="s">
        <v>38</v>
      </c>
      <c r="AN191" t="s">
        <v>59</v>
      </c>
      <c r="AO191" t="s">
        <v>60</v>
      </c>
    </row>
    <row r="192" spans="1:41" x14ac:dyDescent="0.35">
      <c r="A192">
        <v>3168</v>
      </c>
      <c r="B192" t="s">
        <v>373</v>
      </c>
      <c r="C192" s="1">
        <v>45477</v>
      </c>
      <c r="D192" s="1">
        <f>C192</f>
        <v>45477</v>
      </c>
      <c r="E192" s="1"/>
      <c r="F192" s="1"/>
      <c r="G192" s="1"/>
      <c r="H192" s="1"/>
      <c r="I192" s="1"/>
      <c r="J192" t="s">
        <v>134</v>
      </c>
      <c r="K192" s="1">
        <f>DATE(P192,O192,N192)</f>
        <v>45617</v>
      </c>
      <c r="L192">
        <f>FIND("/",J192)</f>
        <v>3</v>
      </c>
      <c r="M192">
        <f>FIND("/",J192,(L192+1))</f>
        <v>6</v>
      </c>
      <c r="N192" t="str">
        <f>MID(J192, L192+1,2)</f>
        <v>21</v>
      </c>
      <c r="O192" t="str">
        <f>LEFT(J192,L192-1)</f>
        <v>11</v>
      </c>
      <c r="P192" t="str">
        <f>RIGHT(J192,4)</f>
        <v>2024</v>
      </c>
      <c r="Q192" s="13">
        <f t="shared" si="46"/>
        <v>20</v>
      </c>
      <c r="R192">
        <f t="shared" si="47"/>
        <v>174</v>
      </c>
      <c r="S192" s="27">
        <f t="shared" si="49"/>
        <v>8.6999999999999993</v>
      </c>
      <c r="T192" s="11">
        <v>7.99</v>
      </c>
      <c r="U192" t="str" cm="1">
        <f t="array" ref="U192">_xlfn.IFS(T192 &lt; 8, "Standard", T192 &lt; 12, "Premium", T192 &lt; 16, "Premium Plus")</f>
        <v>Standard</v>
      </c>
      <c r="V192" s="18">
        <v>348</v>
      </c>
      <c r="W192" t="s">
        <v>26</v>
      </c>
      <c r="X192" s="18">
        <v>2</v>
      </c>
      <c r="Y192" s="18">
        <v>2</v>
      </c>
      <c r="Z192" t="b">
        <v>1</v>
      </c>
      <c r="AA192" s="18">
        <v>797</v>
      </c>
      <c r="AB192" s="18">
        <v>81</v>
      </c>
      <c r="AC192" s="18">
        <f t="shared" si="48"/>
        <v>878</v>
      </c>
      <c r="AD192" t="s">
        <v>68</v>
      </c>
      <c r="AE192" t="s">
        <v>28</v>
      </c>
      <c r="AF192" t="s">
        <v>57</v>
      </c>
      <c r="AG192" s="18">
        <v>12</v>
      </c>
      <c r="AH192" s="13">
        <v>5</v>
      </c>
      <c r="AI192" t="b">
        <v>1</v>
      </c>
      <c r="AJ192" t="s">
        <v>30</v>
      </c>
      <c r="AK192" s="18">
        <v>2657</v>
      </c>
      <c r="AL192" s="18" t="str" cm="1">
        <f t="array" ref="AL192">_xlfn.IFS(AK192&lt;1000, "Bronze", AK192&lt;2000, "Silver", AK192&lt;3000, "Gold", AK192&lt;4000, "Platinum",AK192&gt;4000, "Diamond")</f>
        <v>Gold</v>
      </c>
      <c r="AM192" t="s">
        <v>65</v>
      </c>
      <c r="AN192" t="s">
        <v>32</v>
      </c>
      <c r="AO192" t="s">
        <v>33</v>
      </c>
    </row>
    <row r="193" spans="1:41" x14ac:dyDescent="0.35">
      <c r="A193">
        <v>8264</v>
      </c>
      <c r="B193" t="s">
        <v>349</v>
      </c>
      <c r="C193" t="s">
        <v>649</v>
      </c>
      <c r="D193" s="1">
        <f>DATE(I193,H193,G193)</f>
        <v>45437</v>
      </c>
      <c r="E193">
        <f>FIND("/",C193)</f>
        <v>2</v>
      </c>
      <c r="F193">
        <f>FIND("/",C193,(E193+1))</f>
        <v>5</v>
      </c>
      <c r="G193" t="str">
        <f>MID(C193, E193+1,2)</f>
        <v>25</v>
      </c>
      <c r="H193" t="str">
        <f>LEFT(C193,E193-1)</f>
        <v>5</v>
      </c>
      <c r="I193" t="str">
        <f>RIGHT(C193,4)</f>
        <v>2024</v>
      </c>
      <c r="J193" t="s">
        <v>82</v>
      </c>
      <c r="K193" s="1">
        <f>DATE(P193,O193,N193)</f>
        <v>45618</v>
      </c>
      <c r="L193">
        <f>FIND("/",J193)</f>
        <v>3</v>
      </c>
      <c r="M193">
        <f>FIND("/",J193,(L193+1))</f>
        <v>6</v>
      </c>
      <c r="N193" t="str">
        <f>MID(J193, L193+1,2)</f>
        <v>22</v>
      </c>
      <c r="O193" t="str">
        <f>LEFT(J193,L193-1)</f>
        <v>11</v>
      </c>
      <c r="P193" t="str">
        <f>RIGHT(J193,4)</f>
        <v>2024</v>
      </c>
      <c r="Q193" s="13">
        <f t="shared" si="46"/>
        <v>25.857142857142858</v>
      </c>
      <c r="R193">
        <f t="shared" si="47"/>
        <v>224.5</v>
      </c>
      <c r="S193" s="27">
        <f t="shared" si="49"/>
        <v>8.6823204419889493</v>
      </c>
      <c r="T193" s="11">
        <v>15.99</v>
      </c>
      <c r="U193" t="str" cm="1">
        <f t="array" ref="U193">_xlfn.IFS(T193 &lt; 8, "Standard", T193 &lt; 12, "Premium", T193 &lt; 16, "Premium Plus")</f>
        <v>Premium Plus</v>
      </c>
      <c r="V193" s="18">
        <v>449</v>
      </c>
      <c r="W193" t="s">
        <v>63</v>
      </c>
      <c r="X193" s="18">
        <v>5</v>
      </c>
      <c r="Y193" s="18">
        <v>6</v>
      </c>
      <c r="Z193" t="b">
        <v>0</v>
      </c>
      <c r="AA193" s="18">
        <v>683</v>
      </c>
      <c r="AB193" s="18">
        <v>85</v>
      </c>
      <c r="AC193" s="18">
        <f t="shared" si="48"/>
        <v>768</v>
      </c>
      <c r="AD193" t="s">
        <v>74</v>
      </c>
      <c r="AE193" t="s">
        <v>44</v>
      </c>
      <c r="AF193" t="s">
        <v>45</v>
      </c>
      <c r="AG193" s="18">
        <v>25</v>
      </c>
      <c r="AH193" s="13">
        <v>4.2</v>
      </c>
      <c r="AI193" t="b">
        <v>1</v>
      </c>
      <c r="AJ193" t="s">
        <v>30</v>
      </c>
      <c r="AK193" s="18">
        <v>249</v>
      </c>
      <c r="AL193" s="18" t="str" cm="1">
        <f t="array" ref="AL193">_xlfn.IFS(AK193&lt;1000, "Bronze", AK193&lt;2000, "Silver", AK193&lt;3000, "Gold", AK193&lt;4000, "Platinum",AK193&gt;4000, "Diamond")</f>
        <v>Bronze</v>
      </c>
      <c r="AM193" t="s">
        <v>38</v>
      </c>
      <c r="AN193" t="s">
        <v>79</v>
      </c>
      <c r="AO193" t="s">
        <v>33</v>
      </c>
    </row>
    <row r="194" spans="1:41" x14ac:dyDescent="0.35">
      <c r="A194">
        <v>5627</v>
      </c>
      <c r="B194" t="s">
        <v>606</v>
      </c>
      <c r="C194" s="1">
        <v>45474</v>
      </c>
      <c r="D194" s="1">
        <v>45424</v>
      </c>
      <c r="E194" s="1"/>
      <c r="F194" s="1"/>
      <c r="G194" s="1"/>
      <c r="H194" s="1"/>
      <c r="I194" s="1"/>
      <c r="J194" s="1">
        <v>45424</v>
      </c>
      <c r="K194" s="1">
        <v>45474</v>
      </c>
      <c r="L194" s="1"/>
      <c r="M194" s="1"/>
      <c r="N194" s="1"/>
      <c r="O194" s="1"/>
      <c r="P194" s="1"/>
      <c r="Q194" s="13">
        <f t="shared" ref="Q194:Q257" si="50">(K194-D194)/7</f>
        <v>7.1428571428571432</v>
      </c>
      <c r="R194">
        <f t="shared" ref="R194:R257" si="51">V194/2</f>
        <v>62</v>
      </c>
      <c r="S194" s="27">
        <f t="shared" si="49"/>
        <v>8.68</v>
      </c>
      <c r="T194" s="11">
        <v>11.99</v>
      </c>
      <c r="U194" t="str" cm="1">
        <f t="array" ref="U194">_xlfn.IFS(T194 &lt; 8, "Standard", T194 &lt; 12, "Premium", T194 &lt; 16, "Premium Plus")</f>
        <v>Premium</v>
      </c>
      <c r="V194" s="18">
        <v>124</v>
      </c>
      <c r="W194" t="s">
        <v>48</v>
      </c>
      <c r="X194" s="18">
        <v>4</v>
      </c>
      <c r="Y194" s="18">
        <v>2</v>
      </c>
      <c r="Z194" t="b">
        <v>1</v>
      </c>
      <c r="AA194" s="18">
        <v>207</v>
      </c>
      <c r="AB194" s="18">
        <v>140</v>
      </c>
      <c r="AC194" s="18">
        <f t="shared" ref="AC194:AC257" si="52">SUM(AA194:AB194)</f>
        <v>347</v>
      </c>
      <c r="AD194" t="s">
        <v>27</v>
      </c>
      <c r="AE194" t="s">
        <v>75</v>
      </c>
      <c r="AF194" t="s">
        <v>29</v>
      </c>
      <c r="AG194" s="18">
        <v>44</v>
      </c>
      <c r="AH194" s="13">
        <v>4.8</v>
      </c>
      <c r="AI194" t="b">
        <v>1</v>
      </c>
      <c r="AJ194" t="s">
        <v>30</v>
      </c>
      <c r="AK194" s="18">
        <v>3349</v>
      </c>
      <c r="AL194" s="18" t="str" cm="1">
        <f t="array" ref="AL194">_xlfn.IFS(AK194&lt;1000, "Bronze", AK194&lt;2000, "Silver", AK194&lt;3000, "Gold", AK194&lt;4000, "Platinum",AK194&gt;4000, "Diamond")</f>
        <v>Platinum</v>
      </c>
      <c r="AM194" t="s">
        <v>76</v>
      </c>
      <c r="AN194" t="s">
        <v>79</v>
      </c>
      <c r="AO194" t="s">
        <v>40</v>
      </c>
    </row>
    <row r="195" spans="1:41" x14ac:dyDescent="0.35">
      <c r="A195">
        <v>8815</v>
      </c>
      <c r="B195" t="s">
        <v>345</v>
      </c>
      <c r="C195" t="s">
        <v>534</v>
      </c>
      <c r="D195" s="1">
        <f>DATE(I195,H195,G195)</f>
        <v>45243</v>
      </c>
      <c r="E195">
        <f>FIND("/",C195)</f>
        <v>3</v>
      </c>
      <c r="F195">
        <f>FIND("/",C195,(E195+1))</f>
        <v>6</v>
      </c>
      <c r="G195" t="str">
        <f>MID(C195, E195+1,2)</f>
        <v>13</v>
      </c>
      <c r="H195" t="str">
        <f>LEFT(C195,E195-1)</f>
        <v>11</v>
      </c>
      <c r="I195" t="str">
        <f>RIGHT(C195,4)</f>
        <v>2023</v>
      </c>
      <c r="J195" s="1">
        <v>45303</v>
      </c>
      <c r="K195" s="1">
        <f>J195</f>
        <v>45303</v>
      </c>
      <c r="L195" s="1"/>
      <c r="M195" s="1"/>
      <c r="N195" s="1"/>
      <c r="O195" s="1"/>
      <c r="P195" s="1"/>
      <c r="Q195" s="13">
        <f t="shared" si="50"/>
        <v>8.5714285714285712</v>
      </c>
      <c r="R195">
        <f t="shared" si="51"/>
        <v>74</v>
      </c>
      <c r="S195" s="27">
        <f t="shared" ref="S195:S258" si="53">R195/Q195</f>
        <v>8.6333333333333329</v>
      </c>
      <c r="T195" s="11">
        <v>7.99</v>
      </c>
      <c r="U195" t="str" cm="1">
        <f t="array" ref="U195">_xlfn.IFS(T195 &lt; 8, "Standard", T195 &lt; 12, "Premium", T195 &lt; 16, "Premium Plus")</f>
        <v>Standard</v>
      </c>
      <c r="V195" s="18">
        <v>148</v>
      </c>
      <c r="W195" t="s">
        <v>51</v>
      </c>
      <c r="X195" s="18">
        <v>1</v>
      </c>
      <c r="Y195" s="18">
        <v>1</v>
      </c>
      <c r="Z195" t="b">
        <v>1</v>
      </c>
      <c r="AA195" s="18">
        <v>579</v>
      </c>
      <c r="AB195" s="18">
        <v>121</v>
      </c>
      <c r="AC195" s="18">
        <f t="shared" si="52"/>
        <v>700</v>
      </c>
      <c r="AD195" t="s">
        <v>92</v>
      </c>
      <c r="AE195" t="s">
        <v>75</v>
      </c>
      <c r="AF195" t="s">
        <v>57</v>
      </c>
      <c r="AG195" s="18">
        <v>8</v>
      </c>
      <c r="AH195" s="13">
        <v>3.6</v>
      </c>
      <c r="AI195" t="b">
        <v>0</v>
      </c>
      <c r="AJ195" t="s">
        <v>30</v>
      </c>
      <c r="AK195" s="18">
        <v>3448</v>
      </c>
      <c r="AL195" s="18" t="str" cm="1">
        <f t="array" ref="AL195">_xlfn.IFS(AK195&lt;1000, "Bronze", AK195&lt;2000, "Silver", AK195&lt;3000, "Gold", AK195&lt;4000, "Platinum",AK195&gt;4000, "Diamond")</f>
        <v>Platinum</v>
      </c>
      <c r="AM195" t="s">
        <v>76</v>
      </c>
      <c r="AN195" t="s">
        <v>59</v>
      </c>
      <c r="AO195" t="s">
        <v>33</v>
      </c>
    </row>
    <row r="196" spans="1:41" x14ac:dyDescent="0.35">
      <c r="A196">
        <v>3898</v>
      </c>
      <c r="B196" t="s">
        <v>98</v>
      </c>
      <c r="C196" s="1">
        <v>45476</v>
      </c>
      <c r="D196" s="1">
        <f>C196</f>
        <v>45476</v>
      </c>
      <c r="E196" s="1"/>
      <c r="F196" s="1"/>
      <c r="G196" s="1"/>
      <c r="H196" s="1"/>
      <c r="I196" s="1"/>
      <c r="J196" t="s">
        <v>105</v>
      </c>
      <c r="K196" s="1">
        <f t="shared" ref="K196:K203" si="54">DATE(P196,O196,N196)</f>
        <v>45624</v>
      </c>
      <c r="L196">
        <f t="shared" ref="L196:L203" si="55">FIND("/",J196)</f>
        <v>3</v>
      </c>
      <c r="M196">
        <f t="shared" ref="M196:M203" si="56">FIND("/",J196,(L196+1))</f>
        <v>6</v>
      </c>
      <c r="N196" t="str">
        <f t="shared" ref="N196:N203" si="57">MID(J196, L196+1,2)</f>
        <v>28</v>
      </c>
      <c r="O196" t="str">
        <f t="shared" ref="O196:O203" si="58">LEFT(J196,L196-1)</f>
        <v>11</v>
      </c>
      <c r="P196" t="str">
        <f t="shared" ref="P196:P203" si="59">RIGHT(J196,4)</f>
        <v>2024</v>
      </c>
      <c r="Q196" s="13">
        <f t="shared" si="50"/>
        <v>21.142857142857142</v>
      </c>
      <c r="R196">
        <f t="shared" si="51"/>
        <v>182.5</v>
      </c>
      <c r="S196" s="27">
        <f t="shared" si="53"/>
        <v>8.6317567567567561</v>
      </c>
      <c r="T196" s="11">
        <v>11.99</v>
      </c>
      <c r="U196" t="str" cm="1">
        <f t="array" ref="U196">_xlfn.IFS(T196 &lt; 8, "Standard", T196 &lt; 12, "Premium", T196 &lt; 16, "Premium Plus")</f>
        <v>Premium</v>
      </c>
      <c r="V196" s="18">
        <v>365</v>
      </c>
      <c r="W196" t="s">
        <v>73</v>
      </c>
      <c r="X196" s="18">
        <v>5</v>
      </c>
      <c r="Y196" s="18">
        <v>5</v>
      </c>
      <c r="Z196" t="b">
        <v>1</v>
      </c>
      <c r="AA196" s="18">
        <v>779</v>
      </c>
      <c r="AB196" s="18">
        <v>113</v>
      </c>
      <c r="AC196" s="18">
        <f t="shared" si="52"/>
        <v>892</v>
      </c>
      <c r="AD196" t="s">
        <v>49</v>
      </c>
      <c r="AE196" t="s">
        <v>28</v>
      </c>
      <c r="AF196" t="s">
        <v>37</v>
      </c>
      <c r="AG196" s="18">
        <v>65</v>
      </c>
      <c r="AH196" s="13">
        <v>4.2</v>
      </c>
      <c r="AI196" t="b">
        <v>0</v>
      </c>
      <c r="AJ196" t="s">
        <v>30</v>
      </c>
      <c r="AK196" s="18">
        <v>2238</v>
      </c>
      <c r="AL196" s="18" t="str" cm="1">
        <f t="array" ref="AL196">_xlfn.IFS(AK196&lt;1000, "Bronze", AK196&lt;2000, "Silver", AK196&lt;3000, "Gold", AK196&lt;4000, "Platinum",AK196&gt;4000, "Diamond")</f>
        <v>Gold</v>
      </c>
      <c r="AM196" t="s">
        <v>38</v>
      </c>
      <c r="AN196" t="s">
        <v>59</v>
      </c>
      <c r="AO196" t="s">
        <v>40</v>
      </c>
    </row>
    <row r="197" spans="1:41" x14ac:dyDescent="0.35">
      <c r="A197">
        <v>4089</v>
      </c>
      <c r="B197" t="s">
        <v>120</v>
      </c>
      <c r="C197" s="1">
        <v>45516</v>
      </c>
      <c r="D197" s="1">
        <f>C197</f>
        <v>45516</v>
      </c>
      <c r="E197" s="1"/>
      <c r="F197" s="1"/>
      <c r="G197" s="1"/>
      <c r="H197" s="1"/>
      <c r="I197" s="1"/>
      <c r="J197" t="s">
        <v>72</v>
      </c>
      <c r="K197" s="1">
        <f t="shared" si="54"/>
        <v>45643</v>
      </c>
      <c r="L197">
        <f t="shared" si="55"/>
        <v>3</v>
      </c>
      <c r="M197">
        <f t="shared" si="56"/>
        <v>6</v>
      </c>
      <c r="N197" t="str">
        <f t="shared" si="57"/>
        <v>17</v>
      </c>
      <c r="O197" t="str">
        <f t="shared" si="58"/>
        <v>12</v>
      </c>
      <c r="P197" t="str">
        <f t="shared" si="59"/>
        <v>2024</v>
      </c>
      <c r="Q197" s="13">
        <f t="shared" si="50"/>
        <v>18.142857142857142</v>
      </c>
      <c r="R197">
        <f t="shared" si="51"/>
        <v>156.5</v>
      </c>
      <c r="S197" s="27">
        <f t="shared" si="53"/>
        <v>8.6259842519685037</v>
      </c>
      <c r="T197" s="11">
        <v>11.99</v>
      </c>
      <c r="U197" t="str" cm="1">
        <f t="array" ref="U197">_xlfn.IFS(T197 &lt; 8, "Standard", T197 &lt; 12, "Premium", T197 &lt; 16, "Premium Plus")</f>
        <v>Premium</v>
      </c>
      <c r="V197" s="18">
        <v>313</v>
      </c>
      <c r="W197" t="s">
        <v>48</v>
      </c>
      <c r="X197" s="18">
        <v>5</v>
      </c>
      <c r="Y197" s="18">
        <v>6</v>
      </c>
      <c r="Z197" t="b">
        <v>1</v>
      </c>
      <c r="AA197" s="18">
        <v>900</v>
      </c>
      <c r="AB197" s="18">
        <v>135</v>
      </c>
      <c r="AC197" s="18">
        <f t="shared" si="52"/>
        <v>1035</v>
      </c>
      <c r="AD197" t="s">
        <v>43</v>
      </c>
      <c r="AE197" t="s">
        <v>44</v>
      </c>
      <c r="AF197" t="s">
        <v>78</v>
      </c>
      <c r="AG197" s="18">
        <v>87</v>
      </c>
      <c r="AH197" s="13">
        <v>4.8</v>
      </c>
      <c r="AI197" t="b">
        <v>0</v>
      </c>
      <c r="AJ197" t="s">
        <v>30</v>
      </c>
      <c r="AK197" s="18">
        <v>1243</v>
      </c>
      <c r="AL197" s="18" t="str" cm="1">
        <f t="array" ref="AL197">_xlfn.IFS(AK197&lt;1000, "Bronze", AK197&lt;2000, "Silver", AK197&lt;3000, "Gold", AK197&lt;4000, "Platinum",AK197&gt;4000, "Diamond")</f>
        <v>Silver</v>
      </c>
      <c r="AM197" t="s">
        <v>58</v>
      </c>
      <c r="AN197" t="s">
        <v>79</v>
      </c>
      <c r="AO197" t="s">
        <v>33</v>
      </c>
    </row>
    <row r="198" spans="1:41" x14ac:dyDescent="0.35">
      <c r="A198">
        <v>8005</v>
      </c>
      <c r="B198" t="s">
        <v>254</v>
      </c>
      <c r="C198" s="1">
        <v>45141</v>
      </c>
      <c r="D198" s="1">
        <v>45590</v>
      </c>
      <c r="E198" s="1"/>
      <c r="F198" s="1"/>
      <c r="G198" s="1"/>
      <c r="H198" s="1"/>
      <c r="I198" s="1"/>
      <c r="J198" t="s">
        <v>42</v>
      </c>
      <c r="K198" s="1">
        <f t="shared" si="54"/>
        <v>45640</v>
      </c>
      <c r="L198">
        <f t="shared" si="55"/>
        <v>3</v>
      </c>
      <c r="M198">
        <f t="shared" si="56"/>
        <v>6</v>
      </c>
      <c r="N198" t="str">
        <f t="shared" si="57"/>
        <v>14</v>
      </c>
      <c r="O198" t="str">
        <f t="shared" si="58"/>
        <v>12</v>
      </c>
      <c r="P198" t="str">
        <f t="shared" si="59"/>
        <v>2024</v>
      </c>
      <c r="Q198" s="13">
        <f t="shared" si="50"/>
        <v>7.1428571428571432</v>
      </c>
      <c r="R198">
        <f t="shared" si="51"/>
        <v>61.5</v>
      </c>
      <c r="S198" s="27">
        <f t="shared" si="53"/>
        <v>8.61</v>
      </c>
      <c r="T198" s="11">
        <v>7.99</v>
      </c>
      <c r="U198" t="str" cm="1">
        <f t="array" ref="U198">_xlfn.IFS(T198 &lt; 8, "Standard", T198 &lt; 12, "Premium", T198 &lt; 16, "Premium Plus")</f>
        <v>Standard</v>
      </c>
      <c r="V198" s="18">
        <v>123</v>
      </c>
      <c r="W198" t="s">
        <v>51</v>
      </c>
      <c r="X198" s="18">
        <v>5</v>
      </c>
      <c r="Y198" s="18">
        <v>5</v>
      </c>
      <c r="Z198" t="b">
        <v>1</v>
      </c>
      <c r="AA198" s="18">
        <v>253</v>
      </c>
      <c r="AB198" s="18">
        <v>157</v>
      </c>
      <c r="AC198" s="18">
        <f t="shared" si="52"/>
        <v>410</v>
      </c>
      <c r="AD198" t="s">
        <v>49</v>
      </c>
      <c r="AE198" t="s">
        <v>28</v>
      </c>
      <c r="AF198" t="s">
        <v>57</v>
      </c>
      <c r="AG198" s="18">
        <v>85</v>
      </c>
      <c r="AH198" s="13">
        <v>4</v>
      </c>
      <c r="AI198" t="b">
        <v>0</v>
      </c>
      <c r="AJ198" t="s">
        <v>30</v>
      </c>
      <c r="AK198" s="18">
        <v>3083</v>
      </c>
      <c r="AL198" s="18" t="str" cm="1">
        <f t="array" ref="AL198">_xlfn.IFS(AK198&lt;1000, "Bronze", AK198&lt;2000, "Silver", AK198&lt;3000, "Gold", AK198&lt;4000, "Platinum",AK198&gt;4000, "Diamond")</f>
        <v>Platinum</v>
      </c>
      <c r="AM198" t="s">
        <v>38</v>
      </c>
      <c r="AN198" t="s">
        <v>59</v>
      </c>
      <c r="AO198" t="s">
        <v>93</v>
      </c>
    </row>
    <row r="199" spans="1:41" x14ac:dyDescent="0.35">
      <c r="A199">
        <v>2565</v>
      </c>
      <c r="B199" t="s">
        <v>196</v>
      </c>
      <c r="C199" t="s">
        <v>89</v>
      </c>
      <c r="D199" s="1">
        <f>DATE(I199,H199,G199)</f>
        <v>45550</v>
      </c>
      <c r="E199">
        <f>FIND("/",C199)</f>
        <v>2</v>
      </c>
      <c r="F199">
        <f>FIND("/",C199,(E199+1))</f>
        <v>5</v>
      </c>
      <c r="G199" t="str">
        <f>MID(C199, E199+1,2)</f>
        <v>15</v>
      </c>
      <c r="H199" t="str">
        <f>LEFT(C199,E199-1)</f>
        <v>9</v>
      </c>
      <c r="I199" t="str">
        <f>RIGHT(C199,4)</f>
        <v>2024</v>
      </c>
      <c r="J199" t="s">
        <v>103</v>
      </c>
      <c r="K199" s="1">
        <f t="shared" si="54"/>
        <v>45644</v>
      </c>
      <c r="L199">
        <f t="shared" si="55"/>
        <v>3</v>
      </c>
      <c r="M199">
        <f t="shared" si="56"/>
        <v>6</v>
      </c>
      <c r="N199" t="str">
        <f t="shared" si="57"/>
        <v>18</v>
      </c>
      <c r="O199" t="str">
        <f t="shared" si="58"/>
        <v>12</v>
      </c>
      <c r="P199" t="str">
        <f t="shared" si="59"/>
        <v>2024</v>
      </c>
      <c r="Q199" s="13">
        <f t="shared" si="50"/>
        <v>13.428571428571429</v>
      </c>
      <c r="R199">
        <f t="shared" si="51"/>
        <v>115.5</v>
      </c>
      <c r="S199" s="27">
        <f t="shared" si="53"/>
        <v>8.6010638297872344</v>
      </c>
      <c r="T199" s="11">
        <v>7.99</v>
      </c>
      <c r="U199" t="str" cm="1">
        <f t="array" ref="U199">_xlfn.IFS(T199 &lt; 8, "Standard", T199 &lt; 12, "Premium", T199 &lt; 16, "Premium Plus")</f>
        <v>Standard</v>
      </c>
      <c r="V199" s="18">
        <v>231</v>
      </c>
      <c r="W199" t="s">
        <v>73</v>
      </c>
      <c r="X199" s="18">
        <v>5</v>
      </c>
      <c r="Y199" s="18">
        <v>4</v>
      </c>
      <c r="Z199" t="b">
        <v>1</v>
      </c>
      <c r="AA199" s="18">
        <v>356</v>
      </c>
      <c r="AB199" s="18">
        <v>81</v>
      </c>
      <c r="AC199" s="18">
        <f t="shared" si="52"/>
        <v>437</v>
      </c>
      <c r="AD199" t="s">
        <v>68</v>
      </c>
      <c r="AE199" t="s">
        <v>56</v>
      </c>
      <c r="AF199" t="s">
        <v>78</v>
      </c>
      <c r="AG199" s="18">
        <v>73</v>
      </c>
      <c r="AH199" s="13">
        <v>3.4</v>
      </c>
      <c r="AI199" t="b">
        <v>0</v>
      </c>
      <c r="AJ199" t="s">
        <v>30</v>
      </c>
      <c r="AK199" s="18">
        <v>4465</v>
      </c>
      <c r="AL199" s="18" t="str" cm="1">
        <f t="array" ref="AL199">_xlfn.IFS(AK199&lt;1000, "Bronze", AK199&lt;2000, "Silver", AK199&lt;3000, "Gold", AK199&lt;4000, "Platinum",AK199&gt;4000, "Diamond")</f>
        <v>Diamond</v>
      </c>
      <c r="AM199" t="s">
        <v>38</v>
      </c>
      <c r="AN199" t="s">
        <v>32</v>
      </c>
      <c r="AO199" t="s">
        <v>33</v>
      </c>
    </row>
    <row r="200" spans="1:41" x14ac:dyDescent="0.35">
      <c r="A200">
        <v>8674</v>
      </c>
      <c r="B200" t="s">
        <v>360</v>
      </c>
      <c r="C200" s="1">
        <v>44927</v>
      </c>
      <c r="D200" s="1">
        <v>45430</v>
      </c>
      <c r="E200" s="1"/>
      <c r="F200" s="1"/>
      <c r="G200" s="1"/>
      <c r="H200" s="1"/>
      <c r="I200" s="1"/>
      <c r="J200" t="s">
        <v>84</v>
      </c>
      <c r="K200" s="1">
        <f t="shared" si="54"/>
        <v>45616</v>
      </c>
      <c r="L200">
        <f t="shared" si="55"/>
        <v>3</v>
      </c>
      <c r="M200">
        <f t="shared" si="56"/>
        <v>6</v>
      </c>
      <c r="N200" t="str">
        <f t="shared" si="57"/>
        <v>20</v>
      </c>
      <c r="O200" t="str">
        <f t="shared" si="58"/>
        <v>11</v>
      </c>
      <c r="P200" t="str">
        <f t="shared" si="59"/>
        <v>2024</v>
      </c>
      <c r="Q200" s="13">
        <f t="shared" si="50"/>
        <v>26.571428571428573</v>
      </c>
      <c r="R200">
        <f t="shared" si="51"/>
        <v>227.5</v>
      </c>
      <c r="S200" s="27">
        <f t="shared" si="53"/>
        <v>8.5618279569892461</v>
      </c>
      <c r="T200" s="11">
        <v>15.99</v>
      </c>
      <c r="U200" t="str" cm="1">
        <f t="array" ref="U200">_xlfn.IFS(T200 &lt; 8, "Standard", T200 &lt; 12, "Premium", T200 &lt; 16, "Premium Plus")</f>
        <v>Premium Plus</v>
      </c>
      <c r="V200" s="18">
        <v>455</v>
      </c>
      <c r="W200" t="s">
        <v>73</v>
      </c>
      <c r="X200" s="18">
        <v>5</v>
      </c>
      <c r="Y200" s="18">
        <v>6</v>
      </c>
      <c r="Z200" t="b">
        <v>1</v>
      </c>
      <c r="AA200" s="18">
        <v>813</v>
      </c>
      <c r="AB200" s="18">
        <v>155</v>
      </c>
      <c r="AC200" s="18">
        <f t="shared" si="52"/>
        <v>968</v>
      </c>
      <c r="AD200" t="s">
        <v>43</v>
      </c>
      <c r="AE200" t="s">
        <v>75</v>
      </c>
      <c r="AF200" t="s">
        <v>78</v>
      </c>
      <c r="AG200" s="18">
        <v>85</v>
      </c>
      <c r="AH200" s="13">
        <v>3.6</v>
      </c>
      <c r="AI200" t="b">
        <v>1</v>
      </c>
      <c r="AJ200" t="s">
        <v>30</v>
      </c>
      <c r="AK200" s="18">
        <v>2897</v>
      </c>
      <c r="AL200" s="18" t="str" cm="1">
        <f t="array" ref="AL200">_xlfn.IFS(AK200&lt;1000, "Bronze", AK200&lt;2000, "Silver", AK200&lt;3000, "Gold", AK200&lt;4000, "Platinum",AK200&gt;4000, "Diamond")</f>
        <v>Gold</v>
      </c>
      <c r="AM200" t="s">
        <v>31</v>
      </c>
      <c r="AN200" t="s">
        <v>32</v>
      </c>
      <c r="AO200" t="s">
        <v>40</v>
      </c>
    </row>
    <row r="201" spans="1:41" x14ac:dyDescent="0.35">
      <c r="A201">
        <v>4260</v>
      </c>
      <c r="B201" t="s">
        <v>219</v>
      </c>
      <c r="C201" t="s">
        <v>220</v>
      </c>
      <c r="D201" s="1">
        <f>DATE(I201,H201,G201)</f>
        <v>45467</v>
      </c>
      <c r="E201">
        <f>FIND("/",C201)</f>
        <v>2</v>
      </c>
      <c r="F201">
        <f>FIND("/",C201,(E201+1))</f>
        <v>5</v>
      </c>
      <c r="G201" t="str">
        <f>MID(C201, E201+1,2)</f>
        <v>24</v>
      </c>
      <c r="H201" t="str">
        <f>LEFT(C201,E201-1)</f>
        <v>6</v>
      </c>
      <c r="I201" t="str">
        <f>RIGHT(C201,4)</f>
        <v>2024</v>
      </c>
      <c r="J201" t="s">
        <v>129</v>
      </c>
      <c r="K201" s="1">
        <f t="shared" si="54"/>
        <v>45642</v>
      </c>
      <c r="L201">
        <f t="shared" si="55"/>
        <v>3</v>
      </c>
      <c r="M201">
        <f t="shared" si="56"/>
        <v>6</v>
      </c>
      <c r="N201" t="str">
        <f t="shared" si="57"/>
        <v>16</v>
      </c>
      <c r="O201" t="str">
        <f t="shared" si="58"/>
        <v>12</v>
      </c>
      <c r="P201" t="str">
        <f t="shared" si="59"/>
        <v>2024</v>
      </c>
      <c r="Q201" s="13">
        <f t="shared" si="50"/>
        <v>25</v>
      </c>
      <c r="R201">
        <f t="shared" si="51"/>
        <v>213.5</v>
      </c>
      <c r="S201" s="27">
        <f t="shared" si="53"/>
        <v>8.5399999999999991</v>
      </c>
      <c r="T201" s="11">
        <v>7.99</v>
      </c>
      <c r="U201" t="str" cm="1">
        <f t="array" ref="U201">_xlfn.IFS(T201 &lt; 8, "Standard", T201 &lt; 12, "Premium", T201 &lt; 16, "Premium Plus")</f>
        <v>Standard</v>
      </c>
      <c r="V201" s="18">
        <v>427</v>
      </c>
      <c r="W201" t="s">
        <v>63</v>
      </c>
      <c r="X201" s="18">
        <v>1</v>
      </c>
      <c r="Y201" s="18">
        <v>1</v>
      </c>
      <c r="Z201" t="b">
        <v>0</v>
      </c>
      <c r="AA201" s="18">
        <v>159</v>
      </c>
      <c r="AB201" s="18">
        <v>98</v>
      </c>
      <c r="AC201" s="18">
        <f t="shared" si="52"/>
        <v>257</v>
      </c>
      <c r="AD201" t="s">
        <v>74</v>
      </c>
      <c r="AE201" t="s">
        <v>56</v>
      </c>
      <c r="AF201" t="s">
        <v>57</v>
      </c>
      <c r="AG201" s="18">
        <v>66</v>
      </c>
      <c r="AH201" s="13">
        <v>3.3</v>
      </c>
      <c r="AI201" t="b">
        <v>0</v>
      </c>
      <c r="AJ201" t="s">
        <v>30</v>
      </c>
      <c r="AK201" s="18">
        <v>647</v>
      </c>
      <c r="AL201" s="18" t="str" cm="1">
        <f t="array" ref="AL201">_xlfn.IFS(AK201&lt;1000, "Bronze", AK201&lt;2000, "Silver", AK201&lt;3000, "Gold", AK201&lt;4000, "Platinum",AK201&gt;4000, "Diamond")</f>
        <v>Bronze</v>
      </c>
      <c r="AM201" t="s">
        <v>58</v>
      </c>
      <c r="AN201" t="s">
        <v>59</v>
      </c>
      <c r="AO201" t="s">
        <v>33</v>
      </c>
    </row>
    <row r="202" spans="1:41" x14ac:dyDescent="0.35">
      <c r="A202">
        <v>7309</v>
      </c>
      <c r="B202" t="s">
        <v>176</v>
      </c>
      <c r="C202" t="s">
        <v>472</v>
      </c>
      <c r="D202" s="1">
        <f>DATE(I202,H202,G202)</f>
        <v>45473</v>
      </c>
      <c r="E202">
        <f>FIND("/",C202)</f>
        <v>2</v>
      </c>
      <c r="F202">
        <f>FIND("/",C202,(E202+1))</f>
        <v>5</v>
      </c>
      <c r="G202" t="str">
        <f>MID(C202, E202+1,2)</f>
        <v>30</v>
      </c>
      <c r="H202" t="str">
        <f>LEFT(C202,E202-1)</f>
        <v>6</v>
      </c>
      <c r="I202" t="str">
        <f>RIGHT(C202,4)</f>
        <v>2024</v>
      </c>
      <c r="J202" t="s">
        <v>54</v>
      </c>
      <c r="K202" s="1">
        <f t="shared" si="54"/>
        <v>45615</v>
      </c>
      <c r="L202">
        <f t="shared" si="55"/>
        <v>3</v>
      </c>
      <c r="M202">
        <f t="shared" si="56"/>
        <v>6</v>
      </c>
      <c r="N202" t="str">
        <f t="shared" si="57"/>
        <v>19</v>
      </c>
      <c r="O202" t="str">
        <f t="shared" si="58"/>
        <v>11</v>
      </c>
      <c r="P202" t="str">
        <f t="shared" si="59"/>
        <v>2024</v>
      </c>
      <c r="Q202" s="13">
        <f t="shared" si="50"/>
        <v>20.285714285714285</v>
      </c>
      <c r="R202">
        <f t="shared" si="51"/>
        <v>171.5</v>
      </c>
      <c r="S202" s="27">
        <f t="shared" si="53"/>
        <v>8.454225352112676</v>
      </c>
      <c r="T202" s="11">
        <v>15.99</v>
      </c>
      <c r="U202" t="str" cm="1">
        <f t="array" ref="U202">_xlfn.IFS(T202 &lt; 8, "Standard", T202 &lt; 12, "Premium", T202 &lt; 16, "Premium Plus")</f>
        <v>Premium Plus</v>
      </c>
      <c r="V202" s="18">
        <v>343</v>
      </c>
      <c r="W202" t="s">
        <v>51</v>
      </c>
      <c r="X202" s="18">
        <v>2</v>
      </c>
      <c r="Y202" s="18">
        <v>2</v>
      </c>
      <c r="Z202" t="b">
        <v>0</v>
      </c>
      <c r="AA202" s="18">
        <v>830</v>
      </c>
      <c r="AB202" s="18">
        <v>172</v>
      </c>
      <c r="AC202" s="18">
        <f t="shared" si="52"/>
        <v>1002</v>
      </c>
      <c r="AD202" t="s">
        <v>43</v>
      </c>
      <c r="AE202" t="s">
        <v>56</v>
      </c>
      <c r="AF202" t="s">
        <v>37</v>
      </c>
      <c r="AG202" s="18">
        <v>99</v>
      </c>
      <c r="AH202" s="13">
        <v>4.9000000000000004</v>
      </c>
      <c r="AI202" t="b">
        <v>0</v>
      </c>
      <c r="AJ202" t="s">
        <v>30</v>
      </c>
      <c r="AK202" s="18">
        <v>1281</v>
      </c>
      <c r="AL202" s="18" t="str" cm="1">
        <f t="array" ref="AL202">_xlfn.IFS(AK202&lt;1000, "Bronze", AK202&lt;2000, "Silver", AK202&lt;3000, "Gold", AK202&lt;4000, "Platinum",AK202&gt;4000, "Diamond")</f>
        <v>Silver</v>
      </c>
      <c r="AM202" t="s">
        <v>76</v>
      </c>
      <c r="AN202" t="s">
        <v>39</v>
      </c>
      <c r="AO202" t="s">
        <v>40</v>
      </c>
    </row>
    <row r="203" spans="1:41" x14ac:dyDescent="0.35">
      <c r="A203">
        <v>9803</v>
      </c>
      <c r="B203" t="s">
        <v>405</v>
      </c>
      <c r="C203" t="s">
        <v>661</v>
      </c>
      <c r="D203" s="1">
        <f>DATE(I203,H203,G203)</f>
        <v>45487</v>
      </c>
      <c r="E203">
        <f>FIND("/",C203)</f>
        <v>2</v>
      </c>
      <c r="F203">
        <f>FIND("/",C203,(E203+1))</f>
        <v>5</v>
      </c>
      <c r="G203" t="str">
        <f>MID(C203, E203+1,2)</f>
        <v>14</v>
      </c>
      <c r="H203" t="str">
        <f>LEFT(C203,E203-1)</f>
        <v>7</v>
      </c>
      <c r="I203" t="str">
        <f>RIGHT(C203,4)</f>
        <v>2024</v>
      </c>
      <c r="J203" t="s">
        <v>109</v>
      </c>
      <c r="K203" s="1">
        <f t="shared" si="54"/>
        <v>45619</v>
      </c>
      <c r="L203">
        <f t="shared" si="55"/>
        <v>3</v>
      </c>
      <c r="M203">
        <f t="shared" si="56"/>
        <v>6</v>
      </c>
      <c r="N203" t="str">
        <f t="shared" si="57"/>
        <v>23</v>
      </c>
      <c r="O203" t="str">
        <f t="shared" si="58"/>
        <v>11</v>
      </c>
      <c r="P203" t="str">
        <f t="shared" si="59"/>
        <v>2024</v>
      </c>
      <c r="Q203" s="13">
        <f t="shared" si="50"/>
        <v>18.857142857142858</v>
      </c>
      <c r="R203">
        <f t="shared" si="51"/>
        <v>159</v>
      </c>
      <c r="S203" s="27">
        <f t="shared" si="53"/>
        <v>8.4318181818181817</v>
      </c>
      <c r="T203" s="11">
        <v>11.99</v>
      </c>
      <c r="U203" t="str" cm="1">
        <f t="array" ref="U203">_xlfn.IFS(T203 &lt; 8, "Standard", T203 &lt; 12, "Premium", T203 &lt; 16, "Premium Plus")</f>
        <v>Premium</v>
      </c>
      <c r="V203" s="18">
        <v>318</v>
      </c>
      <c r="W203" t="s">
        <v>36</v>
      </c>
      <c r="X203" s="18">
        <v>2</v>
      </c>
      <c r="Y203" s="18">
        <v>1</v>
      </c>
      <c r="Z203" t="b">
        <v>0</v>
      </c>
      <c r="AA203" s="18">
        <v>376</v>
      </c>
      <c r="AB203" s="18">
        <v>44</v>
      </c>
      <c r="AC203" s="18">
        <f t="shared" si="52"/>
        <v>420</v>
      </c>
      <c r="AD203" t="s">
        <v>27</v>
      </c>
      <c r="AE203" t="s">
        <v>75</v>
      </c>
      <c r="AF203" t="s">
        <v>45</v>
      </c>
      <c r="AG203" s="18">
        <v>42</v>
      </c>
      <c r="AH203" s="13">
        <v>3.9</v>
      </c>
      <c r="AI203" t="b">
        <v>0</v>
      </c>
      <c r="AJ203" t="s">
        <v>30</v>
      </c>
      <c r="AK203" s="18">
        <v>3078</v>
      </c>
      <c r="AL203" s="18" t="str" cm="1">
        <f t="array" ref="AL203">_xlfn.IFS(AK203&lt;1000, "Bronze", AK203&lt;2000, "Silver", AK203&lt;3000, "Gold", AK203&lt;4000, "Platinum",AK203&gt;4000, "Diamond")</f>
        <v>Platinum</v>
      </c>
      <c r="AM203" t="s">
        <v>58</v>
      </c>
      <c r="AN203" t="s">
        <v>69</v>
      </c>
      <c r="AO203" t="s">
        <v>33</v>
      </c>
    </row>
    <row r="204" spans="1:41" x14ac:dyDescent="0.35">
      <c r="A204">
        <v>1253</v>
      </c>
      <c r="B204" t="s">
        <v>157</v>
      </c>
      <c r="C204" s="1">
        <v>45542</v>
      </c>
      <c r="D204" s="1">
        <v>45424</v>
      </c>
      <c r="E204" s="1"/>
      <c r="F204" s="1"/>
      <c r="G204" s="1"/>
      <c r="H204" s="1"/>
      <c r="I204" s="1"/>
      <c r="J204" s="1">
        <v>45424</v>
      </c>
      <c r="K204" s="1">
        <v>45542</v>
      </c>
      <c r="L204" s="1"/>
      <c r="M204" s="1"/>
      <c r="N204" s="1"/>
      <c r="O204" s="1"/>
      <c r="P204" s="1"/>
      <c r="Q204" s="13">
        <f t="shared" si="50"/>
        <v>16.857142857142858</v>
      </c>
      <c r="R204">
        <f t="shared" si="51"/>
        <v>140</v>
      </c>
      <c r="S204" s="27">
        <f t="shared" si="53"/>
        <v>8.3050847457627111</v>
      </c>
      <c r="T204" s="11">
        <v>11.99</v>
      </c>
      <c r="U204" t="str" cm="1">
        <f t="array" ref="U204">_xlfn.IFS(T204 &lt; 8, "Standard", T204 &lt; 12, "Premium", T204 &lt; 16, "Premium Plus")</f>
        <v>Premium</v>
      </c>
      <c r="V204" s="18">
        <v>280</v>
      </c>
      <c r="W204" t="s">
        <v>63</v>
      </c>
      <c r="X204" s="18">
        <v>1</v>
      </c>
      <c r="Y204" s="18">
        <v>1</v>
      </c>
      <c r="Z204" t="b">
        <v>1</v>
      </c>
      <c r="AA204" s="18">
        <v>702</v>
      </c>
      <c r="AB204" s="18">
        <v>58</v>
      </c>
      <c r="AC204" s="18">
        <f t="shared" si="52"/>
        <v>760</v>
      </c>
      <c r="AD204" t="s">
        <v>92</v>
      </c>
      <c r="AE204" t="s">
        <v>28</v>
      </c>
      <c r="AF204" t="s">
        <v>78</v>
      </c>
      <c r="AG204" s="18">
        <v>13</v>
      </c>
      <c r="AH204" s="13">
        <v>3.2</v>
      </c>
      <c r="AI204" t="b">
        <v>0</v>
      </c>
      <c r="AJ204" t="s">
        <v>30</v>
      </c>
      <c r="AK204" s="18">
        <v>4116</v>
      </c>
      <c r="AL204" s="18" t="str" cm="1">
        <f t="array" ref="AL204">_xlfn.IFS(AK204&lt;1000, "Bronze", AK204&lt;2000, "Silver", AK204&lt;3000, "Gold", AK204&lt;4000, "Platinum",AK204&gt;4000, "Diamond")</f>
        <v>Diamond</v>
      </c>
      <c r="AM204" t="s">
        <v>31</v>
      </c>
      <c r="AN204" t="s">
        <v>59</v>
      </c>
      <c r="AO204" t="s">
        <v>33</v>
      </c>
    </row>
    <row r="205" spans="1:41" x14ac:dyDescent="0.35">
      <c r="A205">
        <v>5407</v>
      </c>
      <c r="B205" t="s">
        <v>101</v>
      </c>
      <c r="C205" t="s">
        <v>187</v>
      </c>
      <c r="D205" s="1">
        <f>DATE(I205,H205,G205)</f>
        <v>45212</v>
      </c>
      <c r="E205">
        <f>FIND("/",C205)</f>
        <v>3</v>
      </c>
      <c r="F205">
        <f>FIND("/",C205,(E205+1))</f>
        <v>6</v>
      </c>
      <c r="G205" t="str">
        <f>MID(C205, E205+1,2)</f>
        <v>13</v>
      </c>
      <c r="H205" t="str">
        <f>LEFT(C205,E205-1)</f>
        <v>10</v>
      </c>
      <c r="I205" t="str">
        <f>RIGHT(C205,4)</f>
        <v>2023</v>
      </c>
      <c r="J205" s="1">
        <v>45394</v>
      </c>
      <c r="K205" s="1">
        <f>J205</f>
        <v>45394</v>
      </c>
      <c r="L205" s="1"/>
      <c r="M205" s="1"/>
      <c r="N205" s="1"/>
      <c r="O205" s="1"/>
      <c r="P205" s="1"/>
      <c r="Q205" s="13">
        <f t="shared" si="50"/>
        <v>26</v>
      </c>
      <c r="R205">
        <f t="shared" si="51"/>
        <v>214.5</v>
      </c>
      <c r="S205" s="27">
        <f t="shared" si="53"/>
        <v>8.25</v>
      </c>
      <c r="T205" s="11">
        <v>7.99</v>
      </c>
      <c r="U205" t="str" cm="1">
        <f t="array" ref="U205">_xlfn.IFS(T205 &lt; 8, "Standard", T205 &lt; 12, "Premium", T205 &lt; 16, "Premium Plus")</f>
        <v>Standard</v>
      </c>
      <c r="V205" s="18">
        <v>429</v>
      </c>
      <c r="W205" t="s">
        <v>63</v>
      </c>
      <c r="X205" s="18">
        <v>3</v>
      </c>
      <c r="Y205" s="18">
        <v>5</v>
      </c>
      <c r="Z205" t="b">
        <v>0</v>
      </c>
      <c r="AA205" s="18">
        <v>988</v>
      </c>
      <c r="AB205" s="18">
        <v>115</v>
      </c>
      <c r="AC205" s="18">
        <f t="shared" si="52"/>
        <v>1103</v>
      </c>
      <c r="AD205" t="s">
        <v>27</v>
      </c>
      <c r="AE205" t="s">
        <v>56</v>
      </c>
      <c r="AF205" t="s">
        <v>57</v>
      </c>
      <c r="AG205" s="18">
        <v>19</v>
      </c>
      <c r="AH205" s="13">
        <v>4.3</v>
      </c>
      <c r="AI205" t="b">
        <v>1</v>
      </c>
      <c r="AJ205" t="s">
        <v>30</v>
      </c>
      <c r="AK205" s="18">
        <v>3773</v>
      </c>
      <c r="AL205" s="18" t="str" cm="1">
        <f t="array" ref="AL205">_xlfn.IFS(AK205&lt;1000, "Bronze", AK205&lt;2000, "Silver", AK205&lt;3000, "Gold", AK205&lt;4000, "Platinum",AK205&gt;4000, "Diamond")</f>
        <v>Platinum</v>
      </c>
      <c r="AM205" t="s">
        <v>76</v>
      </c>
      <c r="AN205" t="s">
        <v>32</v>
      </c>
      <c r="AO205" t="s">
        <v>60</v>
      </c>
    </row>
    <row r="206" spans="1:41" x14ac:dyDescent="0.35">
      <c r="A206">
        <v>8733</v>
      </c>
      <c r="B206" t="s">
        <v>294</v>
      </c>
      <c r="C206" s="1">
        <v>45449</v>
      </c>
      <c r="D206" s="1">
        <f>C206</f>
        <v>45449</v>
      </c>
      <c r="E206" s="1"/>
      <c r="F206" s="1"/>
      <c r="G206" s="1"/>
      <c r="H206" s="1"/>
      <c r="I206" s="1"/>
      <c r="J206" t="s">
        <v>129</v>
      </c>
      <c r="K206" s="1">
        <f>DATE(P206,O206,N206)</f>
        <v>45642</v>
      </c>
      <c r="L206">
        <f>FIND("/",J206)</f>
        <v>3</v>
      </c>
      <c r="M206">
        <f>FIND("/",J206,(L206+1))</f>
        <v>6</v>
      </c>
      <c r="N206" t="str">
        <f>MID(J206, L206+1,2)</f>
        <v>16</v>
      </c>
      <c r="O206" t="str">
        <f>LEFT(J206,L206-1)</f>
        <v>12</v>
      </c>
      <c r="P206" t="str">
        <f>RIGHT(J206,4)</f>
        <v>2024</v>
      </c>
      <c r="Q206" s="13">
        <f t="shared" si="50"/>
        <v>27.571428571428573</v>
      </c>
      <c r="R206">
        <f t="shared" si="51"/>
        <v>225.5</v>
      </c>
      <c r="S206" s="27">
        <f t="shared" si="53"/>
        <v>8.1787564766839367</v>
      </c>
      <c r="T206" s="11">
        <v>15.99</v>
      </c>
      <c r="U206" t="str" cm="1">
        <f t="array" ref="U206">_xlfn.IFS(T206 &lt; 8, "Standard", T206 &lt; 12, "Premium", T206 &lt; 16, "Premium Plus")</f>
        <v>Premium Plus</v>
      </c>
      <c r="V206" s="18">
        <v>451</v>
      </c>
      <c r="W206" t="s">
        <v>63</v>
      </c>
      <c r="X206" s="18">
        <v>4</v>
      </c>
      <c r="Y206" s="18">
        <v>4</v>
      </c>
      <c r="Z206" t="b">
        <v>1</v>
      </c>
      <c r="AA206" s="18">
        <v>742</v>
      </c>
      <c r="AB206" s="18">
        <v>140</v>
      </c>
      <c r="AC206" s="18">
        <f t="shared" si="52"/>
        <v>882</v>
      </c>
      <c r="AD206" t="s">
        <v>68</v>
      </c>
      <c r="AE206" t="s">
        <v>44</v>
      </c>
      <c r="AF206" t="s">
        <v>64</v>
      </c>
      <c r="AG206" s="18">
        <v>37</v>
      </c>
      <c r="AH206" s="13">
        <v>4.0999999999999996</v>
      </c>
      <c r="AI206" t="b">
        <v>1</v>
      </c>
      <c r="AJ206" t="s">
        <v>30</v>
      </c>
      <c r="AK206" s="18">
        <v>3708</v>
      </c>
      <c r="AL206" s="18" t="str" cm="1">
        <f t="array" ref="AL206">_xlfn.IFS(AK206&lt;1000, "Bronze", AK206&lt;2000, "Silver", AK206&lt;3000, "Gold", AK206&lt;4000, "Platinum",AK206&gt;4000, "Diamond")</f>
        <v>Platinum</v>
      </c>
      <c r="AM206" t="s">
        <v>76</v>
      </c>
      <c r="AN206" t="s">
        <v>79</v>
      </c>
      <c r="AO206" t="s">
        <v>33</v>
      </c>
    </row>
    <row r="207" spans="1:41" x14ac:dyDescent="0.35">
      <c r="A207">
        <v>5916</v>
      </c>
      <c r="B207" t="s">
        <v>148</v>
      </c>
      <c r="C207" t="s">
        <v>493</v>
      </c>
      <c r="D207" s="1">
        <v>45547</v>
      </c>
      <c r="E207">
        <f>FIND("/",C207)</f>
        <v>2</v>
      </c>
      <c r="F207">
        <f>FIND("/",C207,(E207+1))</f>
        <v>5</v>
      </c>
      <c r="G207" t="str">
        <f>MID(C207, E207+1,2)</f>
        <v>18</v>
      </c>
      <c r="H207" t="str">
        <f>LEFT(C207,E207-1)</f>
        <v>9</v>
      </c>
      <c r="I207" t="str">
        <f>RIGHT(C207,4)</f>
        <v>2024</v>
      </c>
      <c r="J207" s="1">
        <v>45547</v>
      </c>
      <c r="K207" s="1">
        <v>45553</v>
      </c>
      <c r="L207" s="1"/>
      <c r="M207" s="1"/>
      <c r="N207" s="1"/>
      <c r="O207" s="1"/>
      <c r="P207" s="1"/>
      <c r="Q207" s="13">
        <f t="shared" si="50"/>
        <v>0.8571428571428571</v>
      </c>
      <c r="R207">
        <f t="shared" si="51"/>
        <v>7</v>
      </c>
      <c r="S207" s="27">
        <f t="shared" si="53"/>
        <v>8.1666666666666679</v>
      </c>
      <c r="T207" s="11">
        <v>15.99</v>
      </c>
      <c r="U207" t="str" cm="1">
        <f t="array" ref="U207">_xlfn.IFS(T207 &lt; 8, "Standard", T207 &lt; 12, "Premium", T207 &lt; 16, "Premium Plus")</f>
        <v>Premium Plus</v>
      </c>
      <c r="V207" s="18">
        <v>14</v>
      </c>
      <c r="W207" t="s">
        <v>36</v>
      </c>
      <c r="X207" s="18">
        <v>4</v>
      </c>
      <c r="Y207" s="18">
        <v>2</v>
      </c>
      <c r="Z207" t="b">
        <v>1</v>
      </c>
      <c r="AA207" s="18">
        <v>57</v>
      </c>
      <c r="AB207" s="18">
        <v>175</v>
      </c>
      <c r="AC207" s="18">
        <f t="shared" si="52"/>
        <v>232</v>
      </c>
      <c r="AD207" t="s">
        <v>74</v>
      </c>
      <c r="AE207" t="s">
        <v>44</v>
      </c>
      <c r="AF207" t="s">
        <v>78</v>
      </c>
      <c r="AG207" s="18">
        <v>41</v>
      </c>
      <c r="AH207" s="13">
        <v>3.4</v>
      </c>
      <c r="AI207" t="b">
        <v>1</v>
      </c>
      <c r="AJ207" t="s">
        <v>30</v>
      </c>
      <c r="AK207" s="18">
        <v>2175</v>
      </c>
      <c r="AL207" s="18" t="str" cm="1">
        <f t="array" ref="AL207">_xlfn.IFS(AK207&lt;1000, "Bronze", AK207&lt;2000, "Silver", AK207&lt;3000, "Gold", AK207&lt;4000, "Platinum",AK207&gt;4000, "Diamond")</f>
        <v>Gold</v>
      </c>
      <c r="AM207" t="s">
        <v>31</v>
      </c>
      <c r="AN207" t="s">
        <v>69</v>
      </c>
      <c r="AO207" t="s">
        <v>93</v>
      </c>
    </row>
    <row r="208" spans="1:41" x14ac:dyDescent="0.35">
      <c r="A208">
        <v>9618</v>
      </c>
      <c r="B208" t="s">
        <v>234</v>
      </c>
      <c r="C208" t="s">
        <v>390</v>
      </c>
      <c r="D208" s="1">
        <f>DATE(I208,H208,G208)</f>
        <v>45613</v>
      </c>
      <c r="E208">
        <f>FIND("/",C208)</f>
        <v>3</v>
      </c>
      <c r="F208">
        <f>FIND("/",C208,(E208+1))</f>
        <v>6</v>
      </c>
      <c r="G208" t="str">
        <f>MID(C208, E208+1,2)</f>
        <v>17</v>
      </c>
      <c r="H208" t="str">
        <f>LEFT(C208,E208-1)</f>
        <v>11</v>
      </c>
      <c r="I208" t="str">
        <f>RIGHT(C208,4)</f>
        <v>2024</v>
      </c>
      <c r="J208" t="s">
        <v>90</v>
      </c>
      <c r="K208" s="1">
        <f>DATE(P208,O208,N208)</f>
        <v>45626</v>
      </c>
      <c r="L208">
        <f>FIND("/",J208)</f>
        <v>3</v>
      </c>
      <c r="M208">
        <f>FIND("/",J208,(L208+1))</f>
        <v>6</v>
      </c>
      <c r="N208" t="str">
        <f>MID(J208, L208+1,2)</f>
        <v>30</v>
      </c>
      <c r="O208" t="str">
        <f>LEFT(J208,L208-1)</f>
        <v>11</v>
      </c>
      <c r="P208" t="str">
        <f>RIGHT(J208,4)</f>
        <v>2024</v>
      </c>
      <c r="Q208" s="13">
        <f t="shared" si="50"/>
        <v>1.8571428571428572</v>
      </c>
      <c r="R208">
        <f t="shared" si="51"/>
        <v>15</v>
      </c>
      <c r="S208" s="27">
        <f t="shared" si="53"/>
        <v>8.0769230769230766</v>
      </c>
      <c r="T208" s="11">
        <v>11.99</v>
      </c>
      <c r="U208" t="str" cm="1">
        <f t="array" ref="U208">_xlfn.IFS(T208 &lt; 8, "Standard", T208 &lt; 12, "Premium", T208 &lt; 16, "Premium Plus")</f>
        <v>Premium</v>
      </c>
      <c r="V208" s="18">
        <v>30</v>
      </c>
      <c r="W208" t="s">
        <v>73</v>
      </c>
      <c r="X208" s="18">
        <v>5</v>
      </c>
      <c r="Y208" s="18">
        <v>4</v>
      </c>
      <c r="Z208" t="b">
        <v>1</v>
      </c>
      <c r="AA208" s="18">
        <v>310</v>
      </c>
      <c r="AB208" s="18">
        <v>162</v>
      </c>
      <c r="AC208" s="18">
        <f t="shared" si="52"/>
        <v>472</v>
      </c>
      <c r="AD208" t="s">
        <v>68</v>
      </c>
      <c r="AE208" t="s">
        <v>44</v>
      </c>
      <c r="AF208" t="s">
        <v>37</v>
      </c>
      <c r="AG208" s="18">
        <v>30</v>
      </c>
      <c r="AH208" s="13">
        <v>3.1</v>
      </c>
      <c r="AI208" t="b">
        <v>1</v>
      </c>
      <c r="AJ208" t="s">
        <v>30</v>
      </c>
      <c r="AK208" s="18">
        <v>3566</v>
      </c>
      <c r="AL208" s="18" t="str" cm="1">
        <f t="array" ref="AL208">_xlfn.IFS(AK208&lt;1000, "Bronze", AK208&lt;2000, "Silver", AK208&lt;3000, "Gold", AK208&lt;4000, "Platinum",AK208&gt;4000, "Diamond")</f>
        <v>Platinum</v>
      </c>
      <c r="AM208" t="s">
        <v>76</v>
      </c>
      <c r="AN208" t="s">
        <v>59</v>
      </c>
      <c r="AO208" t="s">
        <v>40</v>
      </c>
    </row>
    <row r="209" spans="1:41" x14ac:dyDescent="0.35">
      <c r="A209">
        <v>7230</v>
      </c>
      <c r="B209" t="s">
        <v>473</v>
      </c>
      <c r="C209" t="s">
        <v>474</v>
      </c>
      <c r="D209" s="1">
        <f>DATE(I209,H209,G209)</f>
        <v>45463</v>
      </c>
      <c r="E209">
        <f>FIND("/",C209)</f>
        <v>2</v>
      </c>
      <c r="F209">
        <f>FIND("/",C209,(E209+1))</f>
        <v>5</v>
      </c>
      <c r="G209" t="str">
        <f>MID(C209, E209+1,2)</f>
        <v>20</v>
      </c>
      <c r="H209" t="str">
        <f>LEFT(C209,E209-1)</f>
        <v>6</v>
      </c>
      <c r="I209" t="str">
        <f>RIGHT(C209,4)</f>
        <v>2024</v>
      </c>
      <c r="J209" t="s">
        <v>25</v>
      </c>
      <c r="K209" s="1">
        <f>DATE(P209,O209,N209)</f>
        <v>45639</v>
      </c>
      <c r="L209">
        <f>FIND("/",J209)</f>
        <v>3</v>
      </c>
      <c r="M209">
        <f>FIND("/",J209,(L209+1))</f>
        <v>6</v>
      </c>
      <c r="N209" t="str">
        <f>MID(J209, L209+1,2)</f>
        <v>13</v>
      </c>
      <c r="O209" t="str">
        <f>LEFT(J209,L209-1)</f>
        <v>12</v>
      </c>
      <c r="P209" t="str">
        <f>RIGHT(J209,4)</f>
        <v>2024</v>
      </c>
      <c r="Q209" s="13">
        <f t="shared" si="50"/>
        <v>25.142857142857142</v>
      </c>
      <c r="R209">
        <f t="shared" si="51"/>
        <v>202.5</v>
      </c>
      <c r="S209" s="27">
        <f t="shared" si="53"/>
        <v>8.0539772727272734</v>
      </c>
      <c r="T209" s="11">
        <v>11.99</v>
      </c>
      <c r="U209" t="str" cm="1">
        <f t="array" ref="U209">_xlfn.IFS(T209 &lt; 8, "Standard", T209 &lt; 12, "Premium", T209 &lt; 16, "Premium Plus")</f>
        <v>Premium</v>
      </c>
      <c r="V209" s="18">
        <v>405</v>
      </c>
      <c r="W209" t="s">
        <v>36</v>
      </c>
      <c r="X209" s="18">
        <v>3</v>
      </c>
      <c r="Y209" s="18">
        <v>3</v>
      </c>
      <c r="Z209" t="b">
        <v>0</v>
      </c>
      <c r="AA209" s="18">
        <v>90</v>
      </c>
      <c r="AB209" s="18">
        <v>151</v>
      </c>
      <c r="AC209" s="18">
        <f t="shared" si="52"/>
        <v>241</v>
      </c>
      <c r="AD209" t="s">
        <v>43</v>
      </c>
      <c r="AE209" t="s">
        <v>44</v>
      </c>
      <c r="AF209" t="s">
        <v>37</v>
      </c>
      <c r="AG209" s="18">
        <v>64</v>
      </c>
      <c r="AH209" s="13">
        <v>4.0999999999999996</v>
      </c>
      <c r="AI209" t="b">
        <v>0</v>
      </c>
      <c r="AJ209" t="s">
        <v>30</v>
      </c>
      <c r="AK209" s="18">
        <v>1368</v>
      </c>
      <c r="AL209" s="18" t="str" cm="1">
        <f t="array" ref="AL209">_xlfn.IFS(AK209&lt;1000, "Bronze", AK209&lt;2000, "Silver", AK209&lt;3000, "Gold", AK209&lt;4000, "Platinum",AK209&gt;4000, "Diamond")</f>
        <v>Silver</v>
      </c>
      <c r="AM209" t="s">
        <v>65</v>
      </c>
      <c r="AN209" t="s">
        <v>39</v>
      </c>
      <c r="AO209" t="s">
        <v>40</v>
      </c>
    </row>
    <row r="210" spans="1:41" x14ac:dyDescent="0.35">
      <c r="A210">
        <v>9609</v>
      </c>
      <c r="B210" t="s">
        <v>344</v>
      </c>
      <c r="C210" s="1">
        <v>44994</v>
      </c>
      <c r="D210" s="1">
        <v>45496</v>
      </c>
      <c r="E210" s="1"/>
      <c r="F210" s="1"/>
      <c r="G210" s="1"/>
      <c r="H210" s="1"/>
      <c r="I210" s="1"/>
      <c r="J210" t="s">
        <v>99</v>
      </c>
      <c r="K210" s="1">
        <f>DATE(P210,O210,N210)</f>
        <v>45623</v>
      </c>
      <c r="L210">
        <f>FIND("/",J210)</f>
        <v>3</v>
      </c>
      <c r="M210">
        <f>FIND("/",J210,(L210+1))</f>
        <v>6</v>
      </c>
      <c r="N210" t="str">
        <f>MID(J210, L210+1,2)</f>
        <v>27</v>
      </c>
      <c r="O210" t="str">
        <f>LEFT(J210,L210-1)</f>
        <v>11</v>
      </c>
      <c r="P210" t="str">
        <f>RIGHT(J210,4)</f>
        <v>2024</v>
      </c>
      <c r="Q210" s="13">
        <f t="shared" si="50"/>
        <v>18.142857142857142</v>
      </c>
      <c r="R210">
        <f t="shared" si="51"/>
        <v>146</v>
      </c>
      <c r="S210" s="27">
        <f t="shared" si="53"/>
        <v>8.0472440944881889</v>
      </c>
      <c r="T210" s="11">
        <v>11.99</v>
      </c>
      <c r="U210" t="str" cm="1">
        <f t="array" ref="U210">_xlfn.IFS(T210 &lt; 8, "Standard", T210 &lt; 12, "Premium", T210 &lt; 16, "Premium Plus")</f>
        <v>Premium</v>
      </c>
      <c r="V210" s="18">
        <v>292</v>
      </c>
      <c r="W210" t="s">
        <v>100</v>
      </c>
      <c r="X210" s="18">
        <v>3</v>
      </c>
      <c r="Y210" s="18">
        <v>4</v>
      </c>
      <c r="Z210" t="b">
        <v>1</v>
      </c>
      <c r="AA210" s="18">
        <v>653</v>
      </c>
      <c r="AB210" s="18">
        <v>173</v>
      </c>
      <c r="AC210" s="18">
        <f t="shared" si="52"/>
        <v>826</v>
      </c>
      <c r="AD210" t="s">
        <v>68</v>
      </c>
      <c r="AE210" t="s">
        <v>44</v>
      </c>
      <c r="AF210" t="s">
        <v>29</v>
      </c>
      <c r="AG210" s="18">
        <v>8</v>
      </c>
      <c r="AH210" s="13">
        <v>3.5</v>
      </c>
      <c r="AI210" t="b">
        <v>0</v>
      </c>
      <c r="AJ210" t="s">
        <v>30</v>
      </c>
      <c r="AK210" s="18">
        <v>3823</v>
      </c>
      <c r="AL210" s="18" t="str" cm="1">
        <f t="array" ref="AL210">_xlfn.IFS(AK210&lt;1000, "Bronze", AK210&lt;2000, "Silver", AK210&lt;3000, "Gold", AK210&lt;4000, "Platinum",AK210&gt;4000, "Diamond")</f>
        <v>Platinum</v>
      </c>
      <c r="AM210" t="s">
        <v>76</v>
      </c>
      <c r="AN210" t="s">
        <v>39</v>
      </c>
      <c r="AO210" t="s">
        <v>93</v>
      </c>
    </row>
    <row r="211" spans="1:41" x14ac:dyDescent="0.35">
      <c r="A211">
        <v>1635</v>
      </c>
      <c r="B211" t="s">
        <v>434</v>
      </c>
      <c r="C211" t="s">
        <v>432</v>
      </c>
      <c r="D211" s="1">
        <f>DATE(I211,H211,G211)</f>
        <v>45282</v>
      </c>
      <c r="E211">
        <f>FIND("/",C211)</f>
        <v>3</v>
      </c>
      <c r="F211">
        <f>FIND("/",C211,(E211+1))</f>
        <v>6</v>
      </c>
      <c r="G211" t="str">
        <f>MID(C211, E211+1,2)</f>
        <v>22</v>
      </c>
      <c r="H211" t="str">
        <f>LEFT(C211,E211-1)</f>
        <v>12</v>
      </c>
      <c r="I211" t="str">
        <f>RIGHT(C211,4)</f>
        <v>2023</v>
      </c>
      <c r="J211" s="1">
        <v>45424</v>
      </c>
      <c r="K211" s="1">
        <f>J211</f>
        <v>45424</v>
      </c>
      <c r="L211" s="1"/>
      <c r="M211" s="1"/>
      <c r="N211" s="1"/>
      <c r="O211" s="1"/>
      <c r="P211" s="1"/>
      <c r="Q211" s="13">
        <f t="shared" si="50"/>
        <v>20.285714285714285</v>
      </c>
      <c r="R211">
        <f t="shared" si="51"/>
        <v>160.5</v>
      </c>
      <c r="S211" s="27">
        <f t="shared" si="53"/>
        <v>7.9119718309859159</v>
      </c>
      <c r="T211" s="11">
        <v>15.99</v>
      </c>
      <c r="U211" t="str" cm="1">
        <f t="array" ref="U211">_xlfn.IFS(T211 &lt; 8, "Standard", T211 &lt; 12, "Premium", T211 &lt; 16, "Premium Plus")</f>
        <v>Premium Plus</v>
      </c>
      <c r="V211" s="18">
        <v>321</v>
      </c>
      <c r="W211" t="s">
        <v>48</v>
      </c>
      <c r="X211" s="18">
        <v>1</v>
      </c>
      <c r="Y211" s="18">
        <v>5</v>
      </c>
      <c r="Z211" t="b">
        <v>1</v>
      </c>
      <c r="AA211" s="18">
        <v>276</v>
      </c>
      <c r="AB211" s="18">
        <v>182</v>
      </c>
      <c r="AC211" s="18">
        <f t="shared" si="52"/>
        <v>458</v>
      </c>
      <c r="AD211" t="s">
        <v>68</v>
      </c>
      <c r="AE211" t="s">
        <v>75</v>
      </c>
      <c r="AF211" t="s">
        <v>45</v>
      </c>
      <c r="AG211" s="18">
        <v>52</v>
      </c>
      <c r="AH211" s="13">
        <v>4.9000000000000004</v>
      </c>
      <c r="AI211" t="b">
        <v>1</v>
      </c>
      <c r="AJ211" t="s">
        <v>30</v>
      </c>
      <c r="AK211" s="18">
        <v>1013</v>
      </c>
      <c r="AL211" s="18" t="str" cm="1">
        <f t="array" ref="AL211">_xlfn.IFS(AK211&lt;1000, "Bronze", AK211&lt;2000, "Silver", AK211&lt;3000, "Gold", AK211&lt;4000, "Platinum",AK211&gt;4000, "Diamond")</f>
        <v>Silver</v>
      </c>
      <c r="AM211" t="s">
        <v>76</v>
      </c>
      <c r="AN211" t="s">
        <v>32</v>
      </c>
      <c r="AO211" t="s">
        <v>40</v>
      </c>
    </row>
    <row r="212" spans="1:41" x14ac:dyDescent="0.35">
      <c r="A212">
        <v>9710</v>
      </c>
      <c r="B212" t="s">
        <v>98</v>
      </c>
      <c r="C212" s="1">
        <v>44963</v>
      </c>
      <c r="D212" s="1">
        <v>45427</v>
      </c>
      <c r="E212" s="1"/>
      <c r="F212" s="1"/>
      <c r="G212" s="1"/>
      <c r="H212" s="1"/>
      <c r="I212" s="1"/>
      <c r="J212" t="s">
        <v>99</v>
      </c>
      <c r="K212" s="1">
        <f>DATE(P212,O212,N212)</f>
        <v>45623</v>
      </c>
      <c r="L212">
        <f>FIND("/",J212)</f>
        <v>3</v>
      </c>
      <c r="M212">
        <f>FIND("/",J212,(L212+1))</f>
        <v>6</v>
      </c>
      <c r="N212" t="str">
        <f>MID(J212, L212+1,2)</f>
        <v>27</v>
      </c>
      <c r="O212" t="str">
        <f>LEFT(J212,L212-1)</f>
        <v>11</v>
      </c>
      <c r="P212" t="str">
        <f>RIGHT(J212,4)</f>
        <v>2024</v>
      </c>
      <c r="Q212" s="13">
        <f t="shared" si="50"/>
        <v>28</v>
      </c>
      <c r="R212">
        <f t="shared" si="51"/>
        <v>220.5</v>
      </c>
      <c r="S212" s="27">
        <f t="shared" si="53"/>
        <v>7.875</v>
      </c>
      <c r="T212" s="11">
        <v>7.99</v>
      </c>
      <c r="U212" t="str" cm="1">
        <f t="array" ref="U212">_xlfn.IFS(T212 &lt; 8, "Standard", T212 &lt; 12, "Premium", T212 &lt; 16, "Premium Plus")</f>
        <v>Standard</v>
      </c>
      <c r="V212" s="18">
        <v>441</v>
      </c>
      <c r="W212" t="s">
        <v>100</v>
      </c>
      <c r="X212" s="18">
        <v>1</v>
      </c>
      <c r="Y212" s="18">
        <v>5</v>
      </c>
      <c r="Z212" t="b">
        <v>0</v>
      </c>
      <c r="AA212" s="18">
        <v>228</v>
      </c>
      <c r="AB212" s="18">
        <v>39</v>
      </c>
      <c r="AC212" s="18">
        <f t="shared" si="52"/>
        <v>267</v>
      </c>
      <c r="AD212" t="s">
        <v>74</v>
      </c>
      <c r="AE212" t="s">
        <v>28</v>
      </c>
      <c r="AF212" t="s">
        <v>45</v>
      </c>
      <c r="AG212" s="18">
        <v>50</v>
      </c>
      <c r="AH212" s="13">
        <v>3.1</v>
      </c>
      <c r="AI212" t="b">
        <v>1</v>
      </c>
      <c r="AJ212" t="s">
        <v>30</v>
      </c>
      <c r="AK212" s="18">
        <v>1159</v>
      </c>
      <c r="AL212" s="18" t="str" cm="1">
        <f t="array" ref="AL212">_xlfn.IFS(AK212&lt;1000, "Bronze", AK212&lt;2000, "Silver", AK212&lt;3000, "Gold", AK212&lt;4000, "Platinum",AK212&gt;4000, "Diamond")</f>
        <v>Silver</v>
      </c>
      <c r="AM212" t="s">
        <v>65</v>
      </c>
      <c r="AN212" t="s">
        <v>69</v>
      </c>
      <c r="AO212" t="s">
        <v>40</v>
      </c>
    </row>
    <row r="213" spans="1:41" x14ac:dyDescent="0.35">
      <c r="A213">
        <v>5216</v>
      </c>
      <c r="B213" t="s">
        <v>367</v>
      </c>
      <c r="C213" t="s">
        <v>607</v>
      </c>
      <c r="D213" s="1">
        <f>DATE(I213,H213,G213)</f>
        <v>45557</v>
      </c>
      <c r="E213">
        <f>FIND("/",C213)</f>
        <v>2</v>
      </c>
      <c r="F213">
        <f>FIND("/",C213,(E213+1))</f>
        <v>5</v>
      </c>
      <c r="G213" t="str">
        <f>MID(C213, E213+1,2)</f>
        <v>22</v>
      </c>
      <c r="H213" t="str">
        <f>LEFT(C213,E213-1)</f>
        <v>9</v>
      </c>
      <c r="I213" t="str">
        <f>RIGHT(C213,4)</f>
        <v>2024</v>
      </c>
      <c r="J213" t="s">
        <v>134</v>
      </c>
      <c r="K213" s="1">
        <f>DATE(P213,O213,N213)</f>
        <v>45617</v>
      </c>
      <c r="L213">
        <f>FIND("/",J213)</f>
        <v>3</v>
      </c>
      <c r="M213">
        <f>FIND("/",J213,(L213+1))</f>
        <v>6</v>
      </c>
      <c r="N213" t="str">
        <f>MID(J213, L213+1,2)</f>
        <v>21</v>
      </c>
      <c r="O213" t="str">
        <f>LEFT(J213,L213-1)</f>
        <v>11</v>
      </c>
      <c r="P213" t="str">
        <f>RIGHT(J213,4)</f>
        <v>2024</v>
      </c>
      <c r="Q213" s="13">
        <f t="shared" si="50"/>
        <v>8.5714285714285712</v>
      </c>
      <c r="R213">
        <f t="shared" si="51"/>
        <v>67.5</v>
      </c>
      <c r="S213" s="27">
        <f t="shared" si="53"/>
        <v>7.875</v>
      </c>
      <c r="T213" s="11">
        <v>15.99</v>
      </c>
      <c r="U213" t="str" cm="1">
        <f t="array" ref="U213">_xlfn.IFS(T213 &lt; 8, "Standard", T213 &lt; 12, "Premium", T213 &lt; 16, "Premium Plus")</f>
        <v>Premium Plus</v>
      </c>
      <c r="V213" s="18">
        <v>135</v>
      </c>
      <c r="W213" t="s">
        <v>73</v>
      </c>
      <c r="X213" s="18">
        <v>3</v>
      </c>
      <c r="Y213" s="18">
        <v>2</v>
      </c>
      <c r="Z213" t="b">
        <v>0</v>
      </c>
      <c r="AA213" s="18">
        <v>523</v>
      </c>
      <c r="AB213" s="18">
        <v>159</v>
      </c>
      <c r="AC213" s="18">
        <f t="shared" si="52"/>
        <v>682</v>
      </c>
      <c r="AD213" t="s">
        <v>27</v>
      </c>
      <c r="AE213" t="s">
        <v>44</v>
      </c>
      <c r="AF213" t="s">
        <v>29</v>
      </c>
      <c r="AG213" s="18">
        <v>11</v>
      </c>
      <c r="AH213" s="13">
        <v>4.8</v>
      </c>
      <c r="AI213" t="b">
        <v>1</v>
      </c>
      <c r="AJ213" t="s">
        <v>30</v>
      </c>
      <c r="AK213" s="18">
        <v>2872</v>
      </c>
      <c r="AL213" s="18" t="str" cm="1">
        <f t="array" ref="AL213">_xlfn.IFS(AK213&lt;1000, "Bronze", AK213&lt;2000, "Silver", AK213&lt;3000, "Gold", AK213&lt;4000, "Platinum",AK213&gt;4000, "Diamond")</f>
        <v>Gold</v>
      </c>
      <c r="AM213" t="s">
        <v>65</v>
      </c>
      <c r="AN213" t="s">
        <v>79</v>
      </c>
      <c r="AO213" t="s">
        <v>93</v>
      </c>
    </row>
    <row r="214" spans="1:41" x14ac:dyDescent="0.35">
      <c r="A214">
        <v>2851</v>
      </c>
      <c r="B214" t="s">
        <v>118</v>
      </c>
      <c r="C214" t="s">
        <v>119</v>
      </c>
      <c r="D214" s="1">
        <f>DATE(I214,H214,G214)</f>
        <v>45434</v>
      </c>
      <c r="E214">
        <f>FIND("/",C214)</f>
        <v>2</v>
      </c>
      <c r="F214">
        <f>FIND("/",C214,(E214+1))</f>
        <v>5</v>
      </c>
      <c r="G214" t="str">
        <f>MID(C214, E214+1,2)</f>
        <v>22</v>
      </c>
      <c r="H214" t="str">
        <f>LEFT(C214,E214-1)</f>
        <v>5</v>
      </c>
      <c r="I214" t="str">
        <f>RIGHT(C214,4)</f>
        <v>2024</v>
      </c>
      <c r="J214" t="s">
        <v>109</v>
      </c>
      <c r="K214" s="1">
        <f>DATE(P214,O214,N214)</f>
        <v>45619</v>
      </c>
      <c r="L214">
        <f>FIND("/",J214)</f>
        <v>3</v>
      </c>
      <c r="M214">
        <f>FIND("/",J214,(L214+1))</f>
        <v>6</v>
      </c>
      <c r="N214" t="str">
        <f>MID(J214, L214+1,2)</f>
        <v>23</v>
      </c>
      <c r="O214" t="str">
        <f>LEFT(J214,L214-1)</f>
        <v>11</v>
      </c>
      <c r="P214" t="str">
        <f>RIGHT(J214,4)</f>
        <v>2024</v>
      </c>
      <c r="Q214" s="13">
        <f t="shared" si="50"/>
        <v>26.428571428571427</v>
      </c>
      <c r="R214">
        <f t="shared" si="51"/>
        <v>207.5</v>
      </c>
      <c r="S214" s="27">
        <f t="shared" si="53"/>
        <v>7.8513513513513518</v>
      </c>
      <c r="T214" s="11">
        <v>15.99</v>
      </c>
      <c r="U214" t="str" cm="1">
        <f t="array" ref="U214">_xlfn.IFS(T214 &lt; 8, "Standard", T214 &lt; 12, "Premium", T214 &lt; 16, "Premium Plus")</f>
        <v>Premium Plus</v>
      </c>
      <c r="V214" s="18">
        <v>415</v>
      </c>
      <c r="W214" t="s">
        <v>100</v>
      </c>
      <c r="X214" s="18">
        <v>3</v>
      </c>
      <c r="Y214" s="18">
        <v>5</v>
      </c>
      <c r="Z214" t="b">
        <v>1</v>
      </c>
      <c r="AA214" s="18">
        <v>769</v>
      </c>
      <c r="AB214" s="18">
        <v>144</v>
      </c>
      <c r="AC214" s="18">
        <f t="shared" si="52"/>
        <v>913</v>
      </c>
      <c r="AD214" t="s">
        <v>68</v>
      </c>
      <c r="AE214" t="s">
        <v>75</v>
      </c>
      <c r="AF214" t="s">
        <v>57</v>
      </c>
      <c r="AG214" s="18">
        <v>98</v>
      </c>
      <c r="AH214" s="13">
        <v>3.9</v>
      </c>
      <c r="AI214" t="b">
        <v>0</v>
      </c>
      <c r="AJ214" t="s">
        <v>30</v>
      </c>
      <c r="AK214" s="18">
        <v>2759</v>
      </c>
      <c r="AL214" s="18" t="str" cm="1">
        <f t="array" ref="AL214">_xlfn.IFS(AK214&lt;1000, "Bronze", AK214&lt;2000, "Silver", AK214&lt;3000, "Gold", AK214&lt;4000, "Platinum",AK214&gt;4000, "Diamond")</f>
        <v>Gold</v>
      </c>
      <c r="AM214" t="s">
        <v>31</v>
      </c>
      <c r="AN214" t="s">
        <v>69</v>
      </c>
      <c r="AO214" t="s">
        <v>93</v>
      </c>
    </row>
    <row r="215" spans="1:41" x14ac:dyDescent="0.35">
      <c r="A215">
        <v>1419</v>
      </c>
      <c r="B215" t="s">
        <v>128</v>
      </c>
      <c r="C215" s="1">
        <v>44992</v>
      </c>
      <c r="D215" s="1">
        <v>45461</v>
      </c>
      <c r="E215" s="1"/>
      <c r="F215" s="1"/>
      <c r="G215" s="1"/>
      <c r="H215" s="1"/>
      <c r="I215" s="1"/>
      <c r="J215" t="s">
        <v>129</v>
      </c>
      <c r="K215" s="1">
        <f>DATE(P215,O215,N215)</f>
        <v>45642</v>
      </c>
      <c r="L215">
        <f>FIND("/",J215)</f>
        <v>3</v>
      </c>
      <c r="M215">
        <f>FIND("/",J215,(L215+1))</f>
        <v>6</v>
      </c>
      <c r="N215" t="str">
        <f>MID(J215, L215+1,2)</f>
        <v>16</v>
      </c>
      <c r="O215" t="str">
        <f>LEFT(J215,L215-1)</f>
        <v>12</v>
      </c>
      <c r="P215" t="str">
        <f>RIGHT(J215,4)</f>
        <v>2024</v>
      </c>
      <c r="Q215" s="13">
        <f t="shared" si="50"/>
        <v>25.857142857142858</v>
      </c>
      <c r="R215">
        <f t="shared" si="51"/>
        <v>203</v>
      </c>
      <c r="S215" s="27">
        <f t="shared" si="53"/>
        <v>7.8508287292817682</v>
      </c>
      <c r="T215" s="11">
        <v>11.99</v>
      </c>
      <c r="U215" t="str" cm="1">
        <f t="array" ref="U215">_xlfn.IFS(T215 &lt; 8, "Standard", T215 &lt; 12, "Premium", T215 &lt; 16, "Premium Plus")</f>
        <v>Premium</v>
      </c>
      <c r="V215" s="18">
        <v>406</v>
      </c>
      <c r="W215" t="s">
        <v>48</v>
      </c>
      <c r="X215" s="18">
        <v>2</v>
      </c>
      <c r="Y215" s="18">
        <v>6</v>
      </c>
      <c r="Z215" t="b">
        <v>0</v>
      </c>
      <c r="AA215" s="18">
        <v>983</v>
      </c>
      <c r="AB215" s="18">
        <v>113</v>
      </c>
      <c r="AC215" s="18">
        <f t="shared" si="52"/>
        <v>1096</v>
      </c>
      <c r="AD215" t="s">
        <v>55</v>
      </c>
      <c r="AE215" t="s">
        <v>75</v>
      </c>
      <c r="AF215" t="s">
        <v>37</v>
      </c>
      <c r="AG215" s="18">
        <v>78</v>
      </c>
      <c r="AH215" s="13">
        <v>3.1</v>
      </c>
      <c r="AI215" t="b">
        <v>0</v>
      </c>
      <c r="AJ215" t="s">
        <v>30</v>
      </c>
      <c r="AK215" s="18">
        <v>4245</v>
      </c>
      <c r="AL215" s="18" t="str" cm="1">
        <f t="array" ref="AL215">_xlfn.IFS(AK215&lt;1000, "Bronze", AK215&lt;2000, "Silver", AK215&lt;3000, "Gold", AK215&lt;4000, "Platinum",AK215&gt;4000, "Diamond")</f>
        <v>Diamond</v>
      </c>
      <c r="AM215" t="s">
        <v>31</v>
      </c>
      <c r="AN215" t="s">
        <v>32</v>
      </c>
      <c r="AO215" t="s">
        <v>93</v>
      </c>
    </row>
    <row r="216" spans="1:41" x14ac:dyDescent="0.35">
      <c r="A216">
        <v>8833</v>
      </c>
      <c r="B216" t="s">
        <v>91</v>
      </c>
      <c r="C216" s="1">
        <v>45479</v>
      </c>
      <c r="D216" s="1">
        <f>C216</f>
        <v>45479</v>
      </c>
      <c r="E216" s="1"/>
      <c r="F216" s="1"/>
      <c r="G216" s="1"/>
      <c r="H216" s="1"/>
      <c r="I216" s="1"/>
      <c r="J216" s="1">
        <v>45608</v>
      </c>
      <c r="K216" s="1">
        <f>J216</f>
        <v>45608</v>
      </c>
      <c r="L216" s="1"/>
      <c r="M216" s="1"/>
      <c r="N216" s="1"/>
      <c r="O216" s="1"/>
      <c r="P216" s="1"/>
      <c r="Q216" s="13">
        <f t="shared" si="50"/>
        <v>18.428571428571427</v>
      </c>
      <c r="R216">
        <f t="shared" si="51"/>
        <v>144.5</v>
      </c>
      <c r="S216" s="27">
        <f t="shared" si="53"/>
        <v>7.8410852713178301</v>
      </c>
      <c r="T216" s="11">
        <v>7.99</v>
      </c>
      <c r="U216" t="str" cm="1">
        <f t="array" ref="U216">_xlfn.IFS(T216 &lt; 8, "Standard", T216 &lt; 12, "Premium", T216 &lt; 16, "Premium Plus")</f>
        <v>Standard</v>
      </c>
      <c r="V216" s="18">
        <v>289</v>
      </c>
      <c r="W216" t="s">
        <v>36</v>
      </c>
      <c r="X216" s="18">
        <v>5</v>
      </c>
      <c r="Y216" s="18">
        <v>2</v>
      </c>
      <c r="Z216" t="b">
        <v>0</v>
      </c>
      <c r="AA216" s="18">
        <v>216</v>
      </c>
      <c r="AB216" s="18">
        <v>162</v>
      </c>
      <c r="AC216" s="18">
        <f t="shared" si="52"/>
        <v>378</v>
      </c>
      <c r="AD216" t="s">
        <v>92</v>
      </c>
      <c r="AE216" t="s">
        <v>28</v>
      </c>
      <c r="AF216" t="s">
        <v>29</v>
      </c>
      <c r="AG216" s="18">
        <v>99</v>
      </c>
      <c r="AH216" s="13">
        <v>3.7</v>
      </c>
      <c r="AI216" t="b">
        <v>1</v>
      </c>
      <c r="AJ216" t="s">
        <v>30</v>
      </c>
      <c r="AK216" s="18">
        <v>3711</v>
      </c>
      <c r="AL216" s="18" t="str" cm="1">
        <f t="array" ref="AL216">_xlfn.IFS(AK216&lt;1000, "Bronze", AK216&lt;2000, "Silver", AK216&lt;3000, "Gold", AK216&lt;4000, "Platinum",AK216&gt;4000, "Diamond")</f>
        <v>Platinum</v>
      </c>
      <c r="AM216" t="s">
        <v>76</v>
      </c>
      <c r="AN216" t="s">
        <v>32</v>
      </c>
      <c r="AO216" t="s">
        <v>40</v>
      </c>
    </row>
    <row r="217" spans="1:41" x14ac:dyDescent="0.35">
      <c r="A217">
        <v>2603</v>
      </c>
      <c r="B217" t="s">
        <v>659</v>
      </c>
      <c r="C217" t="s">
        <v>95</v>
      </c>
      <c r="D217" s="1">
        <f>DATE(I217,H217,G217)</f>
        <v>45430</v>
      </c>
      <c r="E217">
        <f>FIND("/",C217)</f>
        <v>2</v>
      </c>
      <c r="F217">
        <f>FIND("/",C217,(E217+1))</f>
        <v>5</v>
      </c>
      <c r="G217" t="str">
        <f>MID(C217, E217+1,2)</f>
        <v>18</v>
      </c>
      <c r="H217" t="str">
        <f>LEFT(C217,E217-1)</f>
        <v>5</v>
      </c>
      <c r="I217" t="str">
        <f>RIGHT(C217,4)</f>
        <v>2024</v>
      </c>
      <c r="J217" t="s">
        <v>84</v>
      </c>
      <c r="K217" s="1">
        <f>DATE(P217,O217,N217)</f>
        <v>45616</v>
      </c>
      <c r="L217">
        <f>FIND("/",J217)</f>
        <v>3</v>
      </c>
      <c r="M217">
        <f>FIND("/",J217,(L217+1))</f>
        <v>6</v>
      </c>
      <c r="N217" t="str">
        <f>MID(J217, L217+1,2)</f>
        <v>20</v>
      </c>
      <c r="O217" t="str">
        <f>LEFT(J217,L217-1)</f>
        <v>11</v>
      </c>
      <c r="P217" t="str">
        <f>RIGHT(J217,4)</f>
        <v>2024</v>
      </c>
      <c r="Q217" s="13">
        <f t="shared" si="50"/>
        <v>26.571428571428573</v>
      </c>
      <c r="R217">
        <f t="shared" si="51"/>
        <v>208</v>
      </c>
      <c r="S217" s="27">
        <f t="shared" si="53"/>
        <v>7.8279569892473111</v>
      </c>
      <c r="T217" s="11">
        <v>11.99</v>
      </c>
      <c r="U217" t="str" cm="1">
        <f t="array" ref="U217">_xlfn.IFS(T217 &lt; 8, "Standard", T217 &lt; 12, "Premium", T217 &lt; 16, "Premium Plus")</f>
        <v>Premium</v>
      </c>
      <c r="V217" s="18">
        <v>416</v>
      </c>
      <c r="W217" t="s">
        <v>100</v>
      </c>
      <c r="X217" s="18">
        <v>3</v>
      </c>
      <c r="Y217" s="18">
        <v>5</v>
      </c>
      <c r="Z217" t="b">
        <v>0</v>
      </c>
      <c r="AA217" s="18">
        <v>97</v>
      </c>
      <c r="AB217" s="18">
        <v>172</v>
      </c>
      <c r="AC217" s="18">
        <f t="shared" si="52"/>
        <v>269</v>
      </c>
      <c r="AD217" t="s">
        <v>27</v>
      </c>
      <c r="AE217" t="s">
        <v>56</v>
      </c>
      <c r="AF217" t="s">
        <v>57</v>
      </c>
      <c r="AG217" s="18">
        <v>89</v>
      </c>
      <c r="AH217" s="13">
        <v>4.3</v>
      </c>
      <c r="AI217" t="b">
        <v>1</v>
      </c>
      <c r="AJ217" t="s">
        <v>30</v>
      </c>
      <c r="AK217" s="18">
        <v>786</v>
      </c>
      <c r="AL217" s="18" t="str" cm="1">
        <f t="array" ref="AL217">_xlfn.IFS(AK217&lt;1000, "Bronze", AK217&lt;2000, "Silver", AK217&lt;3000, "Gold", AK217&lt;4000, "Platinum",AK217&gt;4000, "Diamond")</f>
        <v>Bronze</v>
      </c>
      <c r="AM217" t="s">
        <v>76</v>
      </c>
      <c r="AN217" t="s">
        <v>59</v>
      </c>
      <c r="AO217" t="s">
        <v>40</v>
      </c>
    </row>
    <row r="218" spans="1:41" x14ac:dyDescent="0.35">
      <c r="A218">
        <v>3217</v>
      </c>
      <c r="B218" t="s">
        <v>140</v>
      </c>
      <c r="C218" s="1">
        <v>45509</v>
      </c>
      <c r="D218" s="1">
        <f>C218</f>
        <v>45509</v>
      </c>
      <c r="E218" s="1"/>
      <c r="F218" s="1"/>
      <c r="G218" s="1"/>
      <c r="H218" s="1"/>
      <c r="I218" s="1"/>
      <c r="J218" t="s">
        <v>129</v>
      </c>
      <c r="K218" s="1">
        <f>DATE(P218,O218,N218)</f>
        <v>45642</v>
      </c>
      <c r="L218">
        <f>FIND("/",J218)</f>
        <v>3</v>
      </c>
      <c r="M218">
        <f>FIND("/",J218,(L218+1))</f>
        <v>6</v>
      </c>
      <c r="N218" t="str">
        <f>MID(J218, L218+1,2)</f>
        <v>16</v>
      </c>
      <c r="O218" t="str">
        <f>LEFT(J218,L218-1)</f>
        <v>12</v>
      </c>
      <c r="P218" t="str">
        <f>RIGHT(J218,4)</f>
        <v>2024</v>
      </c>
      <c r="Q218" s="13">
        <f t="shared" si="50"/>
        <v>19</v>
      </c>
      <c r="R218">
        <f t="shared" si="51"/>
        <v>148.5</v>
      </c>
      <c r="S218" s="27">
        <f t="shared" si="53"/>
        <v>7.8157894736842106</v>
      </c>
      <c r="T218" s="11">
        <v>15.99</v>
      </c>
      <c r="U218" t="str" cm="1">
        <f t="array" ref="U218">_xlfn.IFS(T218 &lt; 8, "Standard", T218 &lt; 12, "Premium", T218 &lt; 16, "Premium Plus")</f>
        <v>Premium Plus</v>
      </c>
      <c r="V218" s="18">
        <v>297</v>
      </c>
      <c r="W218" t="s">
        <v>73</v>
      </c>
      <c r="X218" s="18">
        <v>5</v>
      </c>
      <c r="Y218" s="18">
        <v>3</v>
      </c>
      <c r="Z218" t="b">
        <v>0</v>
      </c>
      <c r="AA218" s="18">
        <v>796</v>
      </c>
      <c r="AB218" s="18">
        <v>200</v>
      </c>
      <c r="AC218" s="18">
        <f t="shared" si="52"/>
        <v>996</v>
      </c>
      <c r="AD218" t="s">
        <v>92</v>
      </c>
      <c r="AE218" t="s">
        <v>75</v>
      </c>
      <c r="AF218" t="s">
        <v>78</v>
      </c>
      <c r="AG218" s="18">
        <v>36</v>
      </c>
      <c r="AH218" s="13">
        <v>3.1</v>
      </c>
      <c r="AI218" t="b">
        <v>1</v>
      </c>
      <c r="AJ218" t="s">
        <v>30</v>
      </c>
      <c r="AK218" s="18">
        <v>2132</v>
      </c>
      <c r="AL218" s="18" t="str" cm="1">
        <f t="array" ref="AL218">_xlfn.IFS(AK218&lt;1000, "Bronze", AK218&lt;2000, "Silver", AK218&lt;3000, "Gold", AK218&lt;4000, "Platinum",AK218&gt;4000, "Diamond")</f>
        <v>Gold</v>
      </c>
      <c r="AM218" t="s">
        <v>65</v>
      </c>
      <c r="AN218" t="s">
        <v>69</v>
      </c>
      <c r="AO218" t="s">
        <v>40</v>
      </c>
    </row>
    <row r="219" spans="1:41" x14ac:dyDescent="0.35">
      <c r="A219">
        <v>7869</v>
      </c>
      <c r="B219" t="s">
        <v>283</v>
      </c>
      <c r="C219" t="s">
        <v>660</v>
      </c>
      <c r="D219" s="1">
        <v>45303</v>
      </c>
      <c r="E219">
        <f>FIND("/",C219)</f>
        <v>2</v>
      </c>
      <c r="F219">
        <f>FIND("/",C219,(E219+1))</f>
        <v>5</v>
      </c>
      <c r="G219" t="str">
        <f>MID(C219, E219+1,2)</f>
        <v>23</v>
      </c>
      <c r="H219" t="str">
        <f>LEFT(C219,E219-1)</f>
        <v>5</v>
      </c>
      <c r="I219" t="str">
        <f>RIGHT(C219,4)</f>
        <v>2024</v>
      </c>
      <c r="J219" s="1">
        <v>45303</v>
      </c>
      <c r="K219" s="1">
        <v>45435</v>
      </c>
      <c r="L219" s="1"/>
      <c r="M219" s="1"/>
      <c r="N219" s="1"/>
      <c r="O219" s="1"/>
      <c r="P219" s="1"/>
      <c r="Q219" s="13">
        <f t="shared" si="50"/>
        <v>18.857142857142858</v>
      </c>
      <c r="R219">
        <f t="shared" si="51"/>
        <v>147</v>
      </c>
      <c r="S219" s="27">
        <f t="shared" si="53"/>
        <v>7.795454545454545</v>
      </c>
      <c r="T219" s="11">
        <v>15.99</v>
      </c>
      <c r="U219" t="str" cm="1">
        <f t="array" ref="U219">_xlfn.IFS(T219 &lt; 8, "Standard", T219 &lt; 12, "Premium", T219 &lt; 16, "Premium Plus")</f>
        <v>Premium Plus</v>
      </c>
      <c r="V219" s="18">
        <v>294</v>
      </c>
      <c r="W219" t="s">
        <v>36</v>
      </c>
      <c r="X219" s="18">
        <v>3</v>
      </c>
      <c r="Y219" s="18">
        <v>6</v>
      </c>
      <c r="Z219" t="b">
        <v>0</v>
      </c>
      <c r="AA219" s="18">
        <v>709</v>
      </c>
      <c r="AB219" s="18">
        <v>181</v>
      </c>
      <c r="AC219" s="18">
        <f t="shared" si="52"/>
        <v>890</v>
      </c>
      <c r="AD219" t="s">
        <v>74</v>
      </c>
      <c r="AE219" t="s">
        <v>75</v>
      </c>
      <c r="AF219" t="s">
        <v>57</v>
      </c>
      <c r="AG219" s="18">
        <v>39</v>
      </c>
      <c r="AH219" s="13">
        <v>3.2</v>
      </c>
      <c r="AI219" t="b">
        <v>1</v>
      </c>
      <c r="AJ219" t="s">
        <v>30</v>
      </c>
      <c r="AK219" s="18">
        <v>3091</v>
      </c>
      <c r="AL219" s="18" t="str" cm="1">
        <f t="array" ref="AL219">_xlfn.IFS(AK219&lt;1000, "Bronze", AK219&lt;2000, "Silver", AK219&lt;3000, "Gold", AK219&lt;4000, "Platinum",AK219&gt;4000, "Diamond")</f>
        <v>Platinum</v>
      </c>
      <c r="AM219" t="s">
        <v>58</v>
      </c>
      <c r="AN219" t="s">
        <v>32</v>
      </c>
      <c r="AO219" t="s">
        <v>40</v>
      </c>
    </row>
    <row r="220" spans="1:41" x14ac:dyDescent="0.35">
      <c r="A220">
        <v>8912</v>
      </c>
      <c r="B220" t="s">
        <v>169</v>
      </c>
      <c r="C220" s="1">
        <v>45421</v>
      </c>
      <c r="D220" s="1">
        <v>45488</v>
      </c>
      <c r="E220" s="1"/>
      <c r="F220" s="1"/>
      <c r="G220" s="1"/>
      <c r="H220" s="1"/>
      <c r="I220" s="1"/>
      <c r="J220" t="s">
        <v>134</v>
      </c>
      <c r="K220" s="1">
        <f>DATE(P220,O220,N220)</f>
        <v>45617</v>
      </c>
      <c r="L220">
        <f>FIND("/",J220)</f>
        <v>3</v>
      </c>
      <c r="M220">
        <f>FIND("/",J220,(L220+1))</f>
        <v>6</v>
      </c>
      <c r="N220" t="str">
        <f>MID(J220, L220+1,2)</f>
        <v>21</v>
      </c>
      <c r="O220" t="str">
        <f>LEFT(J220,L220-1)</f>
        <v>11</v>
      </c>
      <c r="P220" t="str">
        <f>RIGHT(J220,4)</f>
        <v>2024</v>
      </c>
      <c r="Q220" s="13">
        <f t="shared" si="50"/>
        <v>18.428571428571427</v>
      </c>
      <c r="R220">
        <f t="shared" si="51"/>
        <v>143.5</v>
      </c>
      <c r="S220" s="27">
        <f t="shared" si="53"/>
        <v>7.7868217054263571</v>
      </c>
      <c r="T220" s="11">
        <v>15.99</v>
      </c>
      <c r="U220" t="str" cm="1">
        <f t="array" ref="U220">_xlfn.IFS(T220 &lt; 8, "Standard", T220 &lt; 12, "Premium", T220 &lt; 16, "Premium Plus")</f>
        <v>Premium Plus</v>
      </c>
      <c r="V220" s="18">
        <v>287</v>
      </c>
      <c r="W220" t="s">
        <v>100</v>
      </c>
      <c r="X220" s="18">
        <v>3</v>
      </c>
      <c r="Y220" s="18">
        <v>6</v>
      </c>
      <c r="Z220" t="b">
        <v>0</v>
      </c>
      <c r="AA220" s="18">
        <v>714</v>
      </c>
      <c r="AB220" s="18">
        <v>3</v>
      </c>
      <c r="AC220" s="18">
        <f t="shared" si="52"/>
        <v>717</v>
      </c>
      <c r="AD220" t="s">
        <v>55</v>
      </c>
      <c r="AE220" t="s">
        <v>44</v>
      </c>
      <c r="AF220" t="s">
        <v>45</v>
      </c>
      <c r="AG220" s="18">
        <v>45</v>
      </c>
      <c r="AH220" s="13">
        <v>4.3</v>
      </c>
      <c r="AI220" t="b">
        <v>1</v>
      </c>
      <c r="AJ220" t="s">
        <v>30</v>
      </c>
      <c r="AK220" s="18">
        <v>4556</v>
      </c>
      <c r="AL220" s="18" t="str" cm="1">
        <f t="array" ref="AL220">_xlfn.IFS(AK220&lt;1000, "Bronze", AK220&lt;2000, "Silver", AK220&lt;3000, "Gold", AK220&lt;4000, "Platinum",AK220&gt;4000, "Diamond")</f>
        <v>Diamond</v>
      </c>
      <c r="AM220" t="s">
        <v>38</v>
      </c>
      <c r="AN220" t="s">
        <v>69</v>
      </c>
      <c r="AO220" t="s">
        <v>33</v>
      </c>
    </row>
    <row r="221" spans="1:41" x14ac:dyDescent="0.35">
      <c r="A221">
        <v>7168</v>
      </c>
      <c r="B221" t="s">
        <v>367</v>
      </c>
      <c r="C221" s="1">
        <v>45566</v>
      </c>
      <c r="D221" s="1">
        <v>45430</v>
      </c>
      <c r="E221" s="1"/>
      <c r="F221" s="1"/>
      <c r="G221" s="1"/>
      <c r="H221" s="1"/>
      <c r="I221" s="1"/>
      <c r="J221" t="s">
        <v>134</v>
      </c>
      <c r="K221" s="1">
        <f>DATE(P221,O221,N221)</f>
        <v>45617</v>
      </c>
      <c r="L221">
        <f>FIND("/",J221)</f>
        <v>3</v>
      </c>
      <c r="M221">
        <f>FIND("/",J221,(L221+1))</f>
        <v>6</v>
      </c>
      <c r="N221" t="str">
        <f>MID(J221, L221+1,2)</f>
        <v>21</v>
      </c>
      <c r="O221" t="str">
        <f>LEFT(J221,L221-1)</f>
        <v>11</v>
      </c>
      <c r="P221" t="str">
        <f>RIGHT(J221,4)</f>
        <v>2024</v>
      </c>
      <c r="Q221" s="13">
        <f t="shared" si="50"/>
        <v>26.714285714285715</v>
      </c>
      <c r="R221">
        <f t="shared" si="51"/>
        <v>208</v>
      </c>
      <c r="S221" s="27">
        <f t="shared" si="53"/>
        <v>7.786096256684492</v>
      </c>
      <c r="T221" s="11">
        <v>11.99</v>
      </c>
      <c r="U221" t="str" cm="1">
        <f t="array" ref="U221">_xlfn.IFS(T221 &lt; 8, "Standard", T221 &lt; 12, "Premium", T221 &lt; 16, "Premium Plus")</f>
        <v>Premium</v>
      </c>
      <c r="V221" s="18">
        <v>416</v>
      </c>
      <c r="W221" t="s">
        <v>48</v>
      </c>
      <c r="X221" s="18">
        <v>3</v>
      </c>
      <c r="Y221" s="18">
        <v>1</v>
      </c>
      <c r="Z221" t="b">
        <v>1</v>
      </c>
      <c r="AA221" s="18">
        <v>774</v>
      </c>
      <c r="AB221" s="18">
        <v>55</v>
      </c>
      <c r="AC221" s="18">
        <f t="shared" si="52"/>
        <v>829</v>
      </c>
      <c r="AD221" t="s">
        <v>92</v>
      </c>
      <c r="AE221" t="s">
        <v>28</v>
      </c>
      <c r="AF221" t="s">
        <v>78</v>
      </c>
      <c r="AG221" s="18">
        <v>41</v>
      </c>
      <c r="AH221" s="13">
        <v>3.3</v>
      </c>
      <c r="AI221" t="b">
        <v>0</v>
      </c>
      <c r="AJ221" t="s">
        <v>30</v>
      </c>
      <c r="AK221" s="18">
        <v>173</v>
      </c>
      <c r="AL221" s="18" t="str" cm="1">
        <f t="array" ref="AL221">_xlfn.IFS(AK221&lt;1000, "Bronze", AK221&lt;2000, "Silver", AK221&lt;3000, "Gold", AK221&lt;4000, "Platinum",AK221&gt;4000, "Diamond")</f>
        <v>Bronze</v>
      </c>
      <c r="AM221" t="s">
        <v>76</v>
      </c>
      <c r="AN221" t="s">
        <v>32</v>
      </c>
      <c r="AO221" t="s">
        <v>33</v>
      </c>
    </row>
    <row r="222" spans="1:41" x14ac:dyDescent="0.35">
      <c r="A222">
        <v>5761</v>
      </c>
      <c r="B222" t="s">
        <v>255</v>
      </c>
      <c r="C222" t="s">
        <v>256</v>
      </c>
      <c r="D222" s="1">
        <f>DATE(I222,H222,G222)</f>
        <v>45311</v>
      </c>
      <c r="E222">
        <f>FIND("/",C222)</f>
        <v>2</v>
      </c>
      <c r="F222">
        <f>FIND("/",C222,(E222+1))</f>
        <v>5</v>
      </c>
      <c r="G222" t="str">
        <f>MID(C222, E222+1,2)</f>
        <v>20</v>
      </c>
      <c r="H222" t="str">
        <f>LEFT(C222,E222-1)</f>
        <v>1</v>
      </c>
      <c r="I222" t="str">
        <f>RIGHT(C222,4)</f>
        <v>2024</v>
      </c>
      <c r="J222" s="1">
        <v>45516</v>
      </c>
      <c r="K222" s="1">
        <f>J222</f>
        <v>45516</v>
      </c>
      <c r="L222" s="1"/>
      <c r="M222" s="1"/>
      <c r="N222" s="1"/>
      <c r="O222" s="1"/>
      <c r="P222" s="1"/>
      <c r="Q222" s="13">
        <f t="shared" si="50"/>
        <v>29.285714285714285</v>
      </c>
      <c r="R222">
        <f t="shared" si="51"/>
        <v>226</v>
      </c>
      <c r="S222" s="27">
        <f t="shared" si="53"/>
        <v>7.717073170731708</v>
      </c>
      <c r="T222" s="11">
        <v>15.99</v>
      </c>
      <c r="U222" t="str" cm="1">
        <f t="array" ref="U222">_xlfn.IFS(T222 &lt; 8, "Standard", T222 &lt; 12, "Premium", T222 &lt; 16, "Premium Plus")</f>
        <v>Premium Plus</v>
      </c>
      <c r="V222" s="18">
        <v>452</v>
      </c>
      <c r="W222" t="s">
        <v>36</v>
      </c>
      <c r="X222" s="18">
        <v>2</v>
      </c>
      <c r="Y222" s="18">
        <v>5</v>
      </c>
      <c r="Z222" t="b">
        <v>0</v>
      </c>
      <c r="AA222" s="18">
        <v>315</v>
      </c>
      <c r="AB222" s="18">
        <v>118</v>
      </c>
      <c r="AC222" s="18">
        <f t="shared" si="52"/>
        <v>433</v>
      </c>
      <c r="AD222" t="s">
        <v>55</v>
      </c>
      <c r="AE222" t="s">
        <v>75</v>
      </c>
      <c r="AF222" t="s">
        <v>57</v>
      </c>
      <c r="AG222" s="18">
        <v>28</v>
      </c>
      <c r="AH222" s="13">
        <v>3</v>
      </c>
      <c r="AI222" t="b">
        <v>1</v>
      </c>
      <c r="AJ222" t="s">
        <v>30</v>
      </c>
      <c r="AK222" s="18">
        <v>2159</v>
      </c>
      <c r="AL222" s="18" t="str" cm="1">
        <f t="array" ref="AL222">_xlfn.IFS(AK222&lt;1000, "Bronze", AK222&lt;2000, "Silver", AK222&lt;3000, "Gold", AK222&lt;4000, "Platinum",AK222&gt;4000, "Diamond")</f>
        <v>Gold</v>
      </c>
      <c r="AM222" t="s">
        <v>76</v>
      </c>
      <c r="AN222" t="s">
        <v>39</v>
      </c>
      <c r="AO222" t="s">
        <v>40</v>
      </c>
    </row>
    <row r="223" spans="1:41" x14ac:dyDescent="0.35">
      <c r="A223">
        <v>3941</v>
      </c>
      <c r="B223" t="s">
        <v>608</v>
      </c>
      <c r="C223" t="s">
        <v>454</v>
      </c>
      <c r="D223" s="1">
        <f>DATE(I223,H223,G223)</f>
        <v>45551</v>
      </c>
      <c r="E223">
        <f>FIND("/",C223)</f>
        <v>2</v>
      </c>
      <c r="F223">
        <f>FIND("/",C223,(E223+1))</f>
        <v>5</v>
      </c>
      <c r="G223" t="str">
        <f>MID(C223, E223+1,2)</f>
        <v>16</v>
      </c>
      <c r="H223" t="str">
        <f>LEFT(C223,E223-1)</f>
        <v>9</v>
      </c>
      <c r="I223" t="str">
        <f>RIGHT(C223,4)</f>
        <v>2024</v>
      </c>
      <c r="J223" t="s">
        <v>168</v>
      </c>
      <c r="K223" s="1">
        <f>DATE(P223,O223,N223)</f>
        <v>45625</v>
      </c>
      <c r="L223">
        <f>FIND("/",J223)</f>
        <v>3</v>
      </c>
      <c r="M223">
        <f>FIND("/",J223,(L223+1))</f>
        <v>6</v>
      </c>
      <c r="N223" t="str">
        <f>MID(J223, L223+1,2)</f>
        <v>29</v>
      </c>
      <c r="O223" t="str">
        <f>LEFT(J223,L223-1)</f>
        <v>11</v>
      </c>
      <c r="P223" t="str">
        <f>RIGHT(J223,4)</f>
        <v>2024</v>
      </c>
      <c r="Q223" s="13">
        <f t="shared" si="50"/>
        <v>10.571428571428571</v>
      </c>
      <c r="R223">
        <f t="shared" si="51"/>
        <v>81.5</v>
      </c>
      <c r="S223" s="27">
        <f t="shared" si="53"/>
        <v>7.7094594594594597</v>
      </c>
      <c r="T223" s="11">
        <v>11.99</v>
      </c>
      <c r="U223" t="str" cm="1">
        <f t="array" ref="U223">_xlfn.IFS(T223 &lt; 8, "Standard", T223 &lt; 12, "Premium", T223 &lt; 16, "Premium Plus")</f>
        <v>Premium</v>
      </c>
      <c r="V223" s="18">
        <v>163</v>
      </c>
      <c r="W223" t="s">
        <v>100</v>
      </c>
      <c r="X223" s="18">
        <v>5</v>
      </c>
      <c r="Y223" s="18">
        <v>2</v>
      </c>
      <c r="Z223" t="b">
        <v>0</v>
      </c>
      <c r="AA223" s="18">
        <v>786</v>
      </c>
      <c r="AB223" s="18">
        <v>94</v>
      </c>
      <c r="AC223" s="18">
        <f t="shared" si="52"/>
        <v>880</v>
      </c>
      <c r="AD223" t="s">
        <v>49</v>
      </c>
      <c r="AE223" t="s">
        <v>75</v>
      </c>
      <c r="AF223" t="s">
        <v>45</v>
      </c>
      <c r="AG223" s="18">
        <v>18</v>
      </c>
      <c r="AH223" s="13">
        <v>4.5999999999999996</v>
      </c>
      <c r="AI223" t="b">
        <v>1</v>
      </c>
      <c r="AJ223" t="s">
        <v>30</v>
      </c>
      <c r="AK223" s="18">
        <v>1364</v>
      </c>
      <c r="AL223" s="18" t="str" cm="1">
        <f t="array" ref="AL223">_xlfn.IFS(AK223&lt;1000, "Bronze", AK223&lt;2000, "Silver", AK223&lt;3000, "Gold", AK223&lt;4000, "Platinum",AK223&gt;4000, "Diamond")</f>
        <v>Silver</v>
      </c>
      <c r="AM223" t="s">
        <v>38</v>
      </c>
      <c r="AN223" t="s">
        <v>59</v>
      </c>
      <c r="AO223" t="s">
        <v>93</v>
      </c>
    </row>
    <row r="224" spans="1:41" x14ac:dyDescent="0.35">
      <c r="A224">
        <v>4020</v>
      </c>
      <c r="B224" t="s">
        <v>691</v>
      </c>
      <c r="C224" t="s">
        <v>540</v>
      </c>
      <c r="D224" s="1">
        <v>45334</v>
      </c>
      <c r="E224">
        <f>FIND("/",C224)</f>
        <v>2</v>
      </c>
      <c r="F224">
        <f>FIND("/",C224,(E224+1))</f>
        <v>5</v>
      </c>
      <c r="G224" t="str">
        <f>MID(C224, E224+1,2)</f>
        <v>20</v>
      </c>
      <c r="H224" t="str">
        <f>LEFT(C224,E224-1)</f>
        <v>3</v>
      </c>
      <c r="I224" t="str">
        <f>RIGHT(C224,4)</f>
        <v>2024</v>
      </c>
      <c r="J224" s="1">
        <v>45334</v>
      </c>
      <c r="K224" s="1">
        <v>45371</v>
      </c>
      <c r="L224" s="1"/>
      <c r="M224" s="1"/>
      <c r="N224" s="1"/>
      <c r="O224" s="1"/>
      <c r="P224" s="1"/>
      <c r="Q224" s="13">
        <f t="shared" si="50"/>
        <v>5.2857142857142856</v>
      </c>
      <c r="R224">
        <f t="shared" si="51"/>
        <v>40.5</v>
      </c>
      <c r="S224" s="27">
        <f t="shared" si="53"/>
        <v>7.6621621621621623</v>
      </c>
      <c r="T224" s="11">
        <v>15.99</v>
      </c>
      <c r="U224" t="str" cm="1">
        <f t="array" ref="U224">_xlfn.IFS(T224 &lt; 8, "Standard", T224 &lt; 12, "Premium", T224 &lt; 16, "Premium Plus")</f>
        <v>Premium Plus</v>
      </c>
      <c r="V224" s="18">
        <v>81</v>
      </c>
      <c r="W224" t="s">
        <v>48</v>
      </c>
      <c r="X224" s="18">
        <v>1</v>
      </c>
      <c r="Y224" s="18">
        <v>6</v>
      </c>
      <c r="Z224" t="b">
        <v>0</v>
      </c>
      <c r="AA224" s="18">
        <v>390</v>
      </c>
      <c r="AB224" s="18">
        <v>43</v>
      </c>
      <c r="AC224" s="18">
        <f t="shared" si="52"/>
        <v>433</v>
      </c>
      <c r="AD224" t="s">
        <v>49</v>
      </c>
      <c r="AE224" t="s">
        <v>44</v>
      </c>
      <c r="AF224" t="s">
        <v>45</v>
      </c>
      <c r="AG224" s="18">
        <v>33</v>
      </c>
      <c r="AH224" s="13">
        <v>4</v>
      </c>
      <c r="AI224" t="b">
        <v>0</v>
      </c>
      <c r="AJ224" t="s">
        <v>30</v>
      </c>
      <c r="AK224" s="18">
        <v>4162</v>
      </c>
      <c r="AL224" s="18" t="str" cm="1">
        <f t="array" ref="AL224">_xlfn.IFS(AK224&lt;1000, "Bronze", AK224&lt;2000, "Silver", AK224&lt;3000, "Gold", AK224&lt;4000, "Platinum",AK224&gt;4000, "Diamond")</f>
        <v>Diamond</v>
      </c>
      <c r="AM224" t="s">
        <v>31</v>
      </c>
      <c r="AN224" t="s">
        <v>69</v>
      </c>
      <c r="AO224" t="s">
        <v>33</v>
      </c>
    </row>
    <row r="225" spans="1:41" x14ac:dyDescent="0.35">
      <c r="A225">
        <v>4875</v>
      </c>
      <c r="B225" t="s">
        <v>272</v>
      </c>
      <c r="C225" t="s">
        <v>460</v>
      </c>
      <c r="D225" s="1">
        <f>DATE(I225,H225,G225)</f>
        <v>45403</v>
      </c>
      <c r="E225">
        <f>FIND("/",C225)</f>
        <v>2</v>
      </c>
      <c r="F225">
        <f>FIND("/",C225,(E225+1))</f>
        <v>5</v>
      </c>
      <c r="G225" t="str">
        <f>MID(C225, E225+1,2)</f>
        <v>21</v>
      </c>
      <c r="H225" t="str">
        <f>LEFT(C225,E225-1)</f>
        <v>4</v>
      </c>
      <c r="I225" t="str">
        <f>RIGHT(C225,4)</f>
        <v>2024</v>
      </c>
      <c r="J225" t="s">
        <v>109</v>
      </c>
      <c r="K225" s="1">
        <f>DATE(P225,O225,N225)</f>
        <v>45619</v>
      </c>
      <c r="L225">
        <f>FIND("/",J225)</f>
        <v>3</v>
      </c>
      <c r="M225">
        <f>FIND("/",J225,(L225+1))</f>
        <v>6</v>
      </c>
      <c r="N225" t="str">
        <f>MID(J225, L225+1,2)</f>
        <v>23</v>
      </c>
      <c r="O225" t="str">
        <f>LEFT(J225,L225-1)</f>
        <v>11</v>
      </c>
      <c r="P225" t="str">
        <f>RIGHT(J225,4)</f>
        <v>2024</v>
      </c>
      <c r="Q225" s="13">
        <f t="shared" si="50"/>
        <v>30.857142857142858</v>
      </c>
      <c r="R225">
        <f t="shared" si="51"/>
        <v>234.5</v>
      </c>
      <c r="S225" s="27">
        <f t="shared" si="53"/>
        <v>7.5995370370370372</v>
      </c>
      <c r="T225" s="11">
        <v>7.99</v>
      </c>
      <c r="U225" t="str" cm="1">
        <f t="array" ref="U225">_xlfn.IFS(T225 &lt; 8, "Standard", T225 &lt; 12, "Premium", T225 &lt; 16, "Premium Plus")</f>
        <v>Standard</v>
      </c>
      <c r="V225" s="18">
        <v>469</v>
      </c>
      <c r="W225" t="s">
        <v>73</v>
      </c>
      <c r="X225" s="18">
        <v>2</v>
      </c>
      <c r="Y225" s="18">
        <v>1</v>
      </c>
      <c r="Z225" t="b">
        <v>0</v>
      </c>
      <c r="AA225" s="18">
        <v>160</v>
      </c>
      <c r="AB225" s="18">
        <v>79</v>
      </c>
      <c r="AC225" s="18">
        <f t="shared" si="52"/>
        <v>239</v>
      </c>
      <c r="AD225" t="s">
        <v>74</v>
      </c>
      <c r="AE225" t="s">
        <v>44</v>
      </c>
      <c r="AF225" t="s">
        <v>78</v>
      </c>
      <c r="AG225" s="18">
        <v>57</v>
      </c>
      <c r="AH225" s="13">
        <v>4.5</v>
      </c>
      <c r="AI225" t="b">
        <v>1</v>
      </c>
      <c r="AJ225" t="s">
        <v>30</v>
      </c>
      <c r="AK225" s="18">
        <v>314</v>
      </c>
      <c r="AL225" s="18" t="str" cm="1">
        <f t="array" ref="AL225">_xlfn.IFS(AK225&lt;1000, "Bronze", AK225&lt;2000, "Silver", AK225&lt;3000, "Gold", AK225&lt;4000, "Platinum",AK225&gt;4000, "Diamond")</f>
        <v>Bronze</v>
      </c>
      <c r="AM225" t="s">
        <v>31</v>
      </c>
      <c r="AN225" t="s">
        <v>59</v>
      </c>
      <c r="AO225" t="s">
        <v>93</v>
      </c>
    </row>
    <row r="226" spans="1:41" x14ac:dyDescent="0.35">
      <c r="A226">
        <v>3469</v>
      </c>
      <c r="B226" t="s">
        <v>122</v>
      </c>
      <c r="C226" s="1">
        <v>45085</v>
      </c>
      <c r="D226" s="1">
        <v>45468</v>
      </c>
      <c r="E226" s="1"/>
      <c r="F226" s="1"/>
      <c r="G226" s="1"/>
      <c r="H226" s="1"/>
      <c r="I226" s="1"/>
      <c r="J226" t="s">
        <v>103</v>
      </c>
      <c r="K226" s="1">
        <f>DATE(P226,O226,N226)</f>
        <v>45644</v>
      </c>
      <c r="L226">
        <f>FIND("/",J226)</f>
        <v>3</v>
      </c>
      <c r="M226">
        <f>FIND("/",J226,(L226+1))</f>
        <v>6</v>
      </c>
      <c r="N226" t="str">
        <f>MID(J226, L226+1,2)</f>
        <v>18</v>
      </c>
      <c r="O226" t="str">
        <f>LEFT(J226,L226-1)</f>
        <v>12</v>
      </c>
      <c r="P226" t="str">
        <f>RIGHT(J226,4)</f>
        <v>2024</v>
      </c>
      <c r="Q226" s="13">
        <f t="shared" si="50"/>
        <v>25.142857142857142</v>
      </c>
      <c r="R226">
        <f t="shared" si="51"/>
        <v>189.5</v>
      </c>
      <c r="S226" s="27">
        <f t="shared" si="53"/>
        <v>7.5369318181818183</v>
      </c>
      <c r="T226" s="11">
        <v>7.99</v>
      </c>
      <c r="U226" t="str" cm="1">
        <f t="array" ref="U226">_xlfn.IFS(T226 &lt; 8, "Standard", T226 &lt; 12, "Premium", T226 &lt; 16, "Premium Plus")</f>
        <v>Standard</v>
      </c>
      <c r="V226" s="18">
        <v>379</v>
      </c>
      <c r="W226" t="s">
        <v>36</v>
      </c>
      <c r="X226" s="18">
        <v>3</v>
      </c>
      <c r="Y226" s="18">
        <v>5</v>
      </c>
      <c r="Z226" t="b">
        <v>1</v>
      </c>
      <c r="AA226" s="18">
        <v>377</v>
      </c>
      <c r="AB226" s="18">
        <v>153</v>
      </c>
      <c r="AC226" s="18">
        <f t="shared" si="52"/>
        <v>530</v>
      </c>
      <c r="AD226" t="s">
        <v>68</v>
      </c>
      <c r="AE226" t="s">
        <v>75</v>
      </c>
      <c r="AF226" t="s">
        <v>45</v>
      </c>
      <c r="AG226" s="18">
        <v>67</v>
      </c>
      <c r="AH226" s="13">
        <v>3.6</v>
      </c>
      <c r="AI226" t="b">
        <v>1</v>
      </c>
      <c r="AJ226" t="s">
        <v>30</v>
      </c>
      <c r="AK226" s="18">
        <v>3702</v>
      </c>
      <c r="AL226" s="18" t="str" cm="1">
        <f t="array" ref="AL226">_xlfn.IFS(AK226&lt;1000, "Bronze", AK226&lt;2000, "Silver", AK226&lt;3000, "Gold", AK226&lt;4000, "Platinum",AK226&gt;4000, "Diamond")</f>
        <v>Platinum</v>
      </c>
      <c r="AM226" t="s">
        <v>31</v>
      </c>
      <c r="AN226" t="s">
        <v>59</v>
      </c>
      <c r="AO226" t="s">
        <v>93</v>
      </c>
    </row>
    <row r="227" spans="1:41" x14ac:dyDescent="0.35">
      <c r="A227">
        <v>9256</v>
      </c>
      <c r="B227" t="s">
        <v>257</v>
      </c>
      <c r="C227" s="1">
        <v>45109</v>
      </c>
      <c r="D227" s="1">
        <v>45464</v>
      </c>
      <c r="E227" s="1"/>
      <c r="F227" s="1"/>
      <c r="G227" s="1"/>
      <c r="H227" s="1"/>
      <c r="I227" s="1"/>
      <c r="J227" t="s">
        <v>82</v>
      </c>
      <c r="K227" s="1">
        <f>DATE(P227,O227,N227)</f>
        <v>45618</v>
      </c>
      <c r="L227">
        <f>FIND("/",J227)</f>
        <v>3</v>
      </c>
      <c r="M227">
        <f>FIND("/",J227,(L227+1))</f>
        <v>6</v>
      </c>
      <c r="N227" t="str">
        <f>MID(J227, L227+1,2)</f>
        <v>22</v>
      </c>
      <c r="O227" t="str">
        <f>LEFT(J227,L227-1)</f>
        <v>11</v>
      </c>
      <c r="P227" t="str">
        <f>RIGHT(J227,4)</f>
        <v>2024</v>
      </c>
      <c r="Q227" s="13">
        <f t="shared" si="50"/>
        <v>22</v>
      </c>
      <c r="R227">
        <f t="shared" si="51"/>
        <v>165.5</v>
      </c>
      <c r="S227" s="27">
        <f t="shared" si="53"/>
        <v>7.5227272727272725</v>
      </c>
      <c r="T227" s="11">
        <v>7.99</v>
      </c>
      <c r="U227" t="str" cm="1">
        <f t="array" ref="U227">_xlfn.IFS(T227 &lt; 8, "Standard", T227 &lt; 12, "Premium", T227 &lt; 16, "Premium Plus")</f>
        <v>Standard</v>
      </c>
      <c r="V227" s="18">
        <v>331</v>
      </c>
      <c r="W227" t="s">
        <v>100</v>
      </c>
      <c r="X227" s="18">
        <v>5</v>
      </c>
      <c r="Y227" s="18">
        <v>1</v>
      </c>
      <c r="Z227" t="b">
        <v>0</v>
      </c>
      <c r="AA227" s="18">
        <v>85</v>
      </c>
      <c r="AB227" s="18">
        <v>117</v>
      </c>
      <c r="AC227" s="18">
        <f t="shared" si="52"/>
        <v>202</v>
      </c>
      <c r="AD227" t="s">
        <v>92</v>
      </c>
      <c r="AE227" t="s">
        <v>56</v>
      </c>
      <c r="AF227" t="s">
        <v>78</v>
      </c>
      <c r="AG227" s="18">
        <v>21</v>
      </c>
      <c r="AH227" s="13">
        <v>4.8</v>
      </c>
      <c r="AI227" t="b">
        <v>1</v>
      </c>
      <c r="AJ227" t="s">
        <v>30</v>
      </c>
      <c r="AK227" s="18">
        <v>1454</v>
      </c>
      <c r="AL227" s="18" t="str" cm="1">
        <f t="array" ref="AL227">_xlfn.IFS(AK227&lt;1000, "Bronze", AK227&lt;2000, "Silver", AK227&lt;3000, "Gold", AK227&lt;4000, "Platinum",AK227&gt;4000, "Diamond")</f>
        <v>Silver</v>
      </c>
      <c r="AM227" t="s">
        <v>31</v>
      </c>
      <c r="AN227" t="s">
        <v>79</v>
      </c>
      <c r="AO227" t="s">
        <v>40</v>
      </c>
    </row>
    <row r="228" spans="1:41" x14ac:dyDescent="0.35">
      <c r="A228">
        <v>1674</v>
      </c>
      <c r="B228" t="s">
        <v>177</v>
      </c>
      <c r="C228" t="s">
        <v>577</v>
      </c>
      <c r="D228" s="1">
        <f>DATE(I228,H228,G228)</f>
        <v>45488</v>
      </c>
      <c r="E228">
        <f>FIND("/",C228)</f>
        <v>2</v>
      </c>
      <c r="F228">
        <f>FIND("/",C228,(E228+1))</f>
        <v>5</v>
      </c>
      <c r="G228" t="str">
        <f>MID(C228, E228+1,2)</f>
        <v>15</v>
      </c>
      <c r="H228" t="str">
        <f>LEFT(C228,E228-1)</f>
        <v>7</v>
      </c>
      <c r="I228" t="str">
        <f>RIGHT(C228,4)</f>
        <v>2024</v>
      </c>
      <c r="J228" t="s">
        <v>35</v>
      </c>
      <c r="K228" s="1">
        <f>DATE(P228,O228,N228)</f>
        <v>45641</v>
      </c>
      <c r="L228">
        <f>FIND("/",J228)</f>
        <v>3</v>
      </c>
      <c r="M228">
        <f>FIND("/",J228,(L228+1))</f>
        <v>6</v>
      </c>
      <c r="N228" t="str">
        <f>MID(J228, L228+1,2)</f>
        <v>15</v>
      </c>
      <c r="O228" t="str">
        <f>LEFT(J228,L228-1)</f>
        <v>12</v>
      </c>
      <c r="P228" t="str">
        <f>RIGHT(J228,4)</f>
        <v>2024</v>
      </c>
      <c r="Q228" s="13">
        <f t="shared" si="50"/>
        <v>21.857142857142858</v>
      </c>
      <c r="R228">
        <f t="shared" si="51"/>
        <v>164</v>
      </c>
      <c r="S228" s="27">
        <f t="shared" si="53"/>
        <v>7.5032679738562091</v>
      </c>
      <c r="T228" s="11">
        <v>11.99</v>
      </c>
      <c r="U228" t="str" cm="1">
        <f t="array" ref="U228">_xlfn.IFS(T228 &lt; 8, "Standard", T228 &lt; 12, "Premium", T228 &lt; 16, "Premium Plus")</f>
        <v>Premium</v>
      </c>
      <c r="V228" s="18">
        <v>328</v>
      </c>
      <c r="W228" t="s">
        <v>73</v>
      </c>
      <c r="X228" s="18">
        <v>2</v>
      </c>
      <c r="Y228" s="18">
        <v>2</v>
      </c>
      <c r="Z228" t="b">
        <v>1</v>
      </c>
      <c r="AA228" s="18">
        <v>415</v>
      </c>
      <c r="AB228" s="18">
        <v>162</v>
      </c>
      <c r="AC228" s="18">
        <f t="shared" si="52"/>
        <v>577</v>
      </c>
      <c r="AD228" t="s">
        <v>49</v>
      </c>
      <c r="AE228" t="s">
        <v>28</v>
      </c>
      <c r="AF228" t="s">
        <v>78</v>
      </c>
      <c r="AG228" s="18">
        <v>19</v>
      </c>
      <c r="AH228" s="13">
        <v>4.4000000000000004</v>
      </c>
      <c r="AI228" t="b">
        <v>1</v>
      </c>
      <c r="AJ228" t="s">
        <v>30</v>
      </c>
      <c r="AK228" s="18">
        <v>1311</v>
      </c>
      <c r="AL228" s="18" t="str" cm="1">
        <f t="array" ref="AL228">_xlfn.IFS(AK228&lt;1000, "Bronze", AK228&lt;2000, "Silver", AK228&lt;3000, "Gold", AK228&lt;4000, "Platinum",AK228&gt;4000, "Diamond")</f>
        <v>Silver</v>
      </c>
      <c r="AM228" t="s">
        <v>76</v>
      </c>
      <c r="AN228" t="s">
        <v>39</v>
      </c>
      <c r="AO228" t="s">
        <v>33</v>
      </c>
    </row>
    <row r="229" spans="1:41" x14ac:dyDescent="0.35">
      <c r="A229">
        <v>9520</v>
      </c>
      <c r="B229" t="s">
        <v>405</v>
      </c>
      <c r="C229" s="1">
        <v>45054</v>
      </c>
      <c r="D229" s="1">
        <v>45303</v>
      </c>
      <c r="E229" s="1"/>
      <c r="F229" s="1"/>
      <c r="G229" s="1"/>
      <c r="H229" s="1"/>
      <c r="I229" s="1"/>
      <c r="J229" s="1">
        <v>45303</v>
      </c>
      <c r="K229" s="1">
        <v>45430</v>
      </c>
      <c r="L229" s="1"/>
      <c r="M229" s="1"/>
      <c r="N229" s="1"/>
      <c r="O229" s="1"/>
      <c r="P229" s="1"/>
      <c r="Q229" s="13">
        <f t="shared" si="50"/>
        <v>18.142857142857142</v>
      </c>
      <c r="R229">
        <f t="shared" si="51"/>
        <v>136</v>
      </c>
      <c r="S229" s="27">
        <f t="shared" si="53"/>
        <v>7.4960629921259843</v>
      </c>
      <c r="T229" s="11">
        <v>11.99</v>
      </c>
      <c r="U229" t="str" cm="1">
        <f t="array" ref="U229">_xlfn.IFS(T229 &lt; 8, "Standard", T229 &lt; 12, "Premium", T229 &lt; 16, "Premium Plus")</f>
        <v>Premium</v>
      </c>
      <c r="V229" s="18">
        <v>272</v>
      </c>
      <c r="W229" t="s">
        <v>100</v>
      </c>
      <c r="X229" s="18">
        <v>1</v>
      </c>
      <c r="Y229" s="18">
        <v>2</v>
      </c>
      <c r="Z229" t="b">
        <v>0</v>
      </c>
      <c r="AA229" s="18">
        <v>520</v>
      </c>
      <c r="AB229" s="18">
        <v>170</v>
      </c>
      <c r="AC229" s="18">
        <f t="shared" si="52"/>
        <v>690</v>
      </c>
      <c r="AD229" t="s">
        <v>74</v>
      </c>
      <c r="AE229" t="s">
        <v>28</v>
      </c>
      <c r="AF229" t="s">
        <v>37</v>
      </c>
      <c r="AG229" s="18">
        <v>100</v>
      </c>
      <c r="AH229" s="13">
        <v>5</v>
      </c>
      <c r="AI229" t="b">
        <v>0</v>
      </c>
      <c r="AJ229" t="s">
        <v>30</v>
      </c>
      <c r="AK229" s="18">
        <v>260</v>
      </c>
      <c r="AL229" s="18" t="str" cm="1">
        <f t="array" ref="AL229">_xlfn.IFS(AK229&lt;1000, "Bronze", AK229&lt;2000, "Silver", AK229&lt;3000, "Gold", AK229&lt;4000, "Platinum",AK229&gt;4000, "Diamond")</f>
        <v>Bronze</v>
      </c>
      <c r="AM229" t="s">
        <v>58</v>
      </c>
      <c r="AN229" t="s">
        <v>32</v>
      </c>
      <c r="AO229" t="s">
        <v>33</v>
      </c>
    </row>
    <row r="230" spans="1:41" x14ac:dyDescent="0.35">
      <c r="A230">
        <v>7828</v>
      </c>
      <c r="B230" t="s">
        <v>555</v>
      </c>
      <c r="C230" s="1">
        <v>45142</v>
      </c>
      <c r="D230" s="1">
        <v>45334</v>
      </c>
      <c r="E230" s="1"/>
      <c r="F230" s="1"/>
      <c r="G230" s="1"/>
      <c r="H230" s="1"/>
      <c r="I230" s="1"/>
      <c r="J230" s="1">
        <v>45334</v>
      </c>
      <c r="K230" s="1">
        <v>45558</v>
      </c>
      <c r="L230" s="1"/>
      <c r="M230" s="1"/>
      <c r="N230" s="1"/>
      <c r="O230" s="1"/>
      <c r="P230" s="1"/>
      <c r="Q230" s="13">
        <f t="shared" si="50"/>
        <v>32</v>
      </c>
      <c r="R230">
        <f t="shared" si="51"/>
        <v>238.5</v>
      </c>
      <c r="S230" s="27">
        <f t="shared" si="53"/>
        <v>7.453125</v>
      </c>
      <c r="T230" s="11">
        <v>7.99</v>
      </c>
      <c r="U230" t="str" cm="1">
        <f t="array" ref="U230">_xlfn.IFS(T230 &lt; 8, "Standard", T230 &lt; 12, "Premium", T230 &lt; 16, "Premium Plus")</f>
        <v>Standard</v>
      </c>
      <c r="V230" s="18">
        <v>477</v>
      </c>
      <c r="W230" t="s">
        <v>63</v>
      </c>
      <c r="X230" s="18">
        <v>5</v>
      </c>
      <c r="Y230" s="18">
        <v>5</v>
      </c>
      <c r="Z230" t="b">
        <v>0</v>
      </c>
      <c r="AA230" s="18">
        <v>969</v>
      </c>
      <c r="AB230" s="18">
        <v>12</v>
      </c>
      <c r="AC230" s="18">
        <f t="shared" si="52"/>
        <v>981</v>
      </c>
      <c r="AD230" t="s">
        <v>92</v>
      </c>
      <c r="AE230" t="s">
        <v>44</v>
      </c>
      <c r="AF230" t="s">
        <v>64</v>
      </c>
      <c r="AG230" s="18">
        <v>37</v>
      </c>
      <c r="AH230" s="13">
        <v>4.7</v>
      </c>
      <c r="AI230" t="b">
        <v>0</v>
      </c>
      <c r="AJ230" t="s">
        <v>30</v>
      </c>
      <c r="AK230" s="18">
        <v>877</v>
      </c>
      <c r="AL230" s="18" t="str" cm="1">
        <f t="array" ref="AL230">_xlfn.IFS(AK230&lt;1000, "Bronze", AK230&lt;2000, "Silver", AK230&lt;3000, "Gold", AK230&lt;4000, "Platinum",AK230&gt;4000, "Diamond")</f>
        <v>Bronze</v>
      </c>
      <c r="AM230" t="s">
        <v>65</v>
      </c>
      <c r="AN230" t="s">
        <v>69</v>
      </c>
      <c r="AO230" t="s">
        <v>93</v>
      </c>
    </row>
    <row r="231" spans="1:41" x14ac:dyDescent="0.35">
      <c r="A231">
        <v>9258</v>
      </c>
      <c r="B231" t="s">
        <v>504</v>
      </c>
      <c r="C231" t="s">
        <v>358</v>
      </c>
      <c r="D231" s="1">
        <f>DATE(I231,H231,G231)</f>
        <v>45348</v>
      </c>
      <c r="E231">
        <f>FIND("/",C231)</f>
        <v>2</v>
      </c>
      <c r="F231">
        <f>FIND("/",C231,(E231+1))</f>
        <v>5</v>
      </c>
      <c r="G231" t="str">
        <f>MID(C231, E231+1,2)</f>
        <v>26</v>
      </c>
      <c r="H231" t="str">
        <f>LEFT(C231,E231-1)</f>
        <v>2</v>
      </c>
      <c r="I231" t="str">
        <f>RIGHT(C231,4)</f>
        <v>2024</v>
      </c>
      <c r="J231" s="1">
        <v>45455</v>
      </c>
      <c r="K231" s="1">
        <f>J231</f>
        <v>45455</v>
      </c>
      <c r="L231" s="1"/>
      <c r="M231" s="1"/>
      <c r="N231" s="1"/>
      <c r="O231" s="1"/>
      <c r="P231" s="1"/>
      <c r="Q231" s="13">
        <f t="shared" si="50"/>
        <v>15.285714285714286</v>
      </c>
      <c r="R231">
        <f t="shared" si="51"/>
        <v>113.5</v>
      </c>
      <c r="S231" s="27">
        <f t="shared" si="53"/>
        <v>7.4252336448598131</v>
      </c>
      <c r="T231" s="11">
        <v>15.99</v>
      </c>
      <c r="U231" t="str" cm="1">
        <f t="array" ref="U231">_xlfn.IFS(T231 &lt; 8, "Standard", T231 &lt; 12, "Premium", T231 &lt; 16, "Premium Plus")</f>
        <v>Premium Plus</v>
      </c>
      <c r="V231" s="18">
        <v>227</v>
      </c>
      <c r="W231" t="s">
        <v>51</v>
      </c>
      <c r="X231" s="18">
        <v>2</v>
      </c>
      <c r="Y231" s="18">
        <v>1</v>
      </c>
      <c r="Z231" t="b">
        <v>0</v>
      </c>
      <c r="AA231" s="18">
        <v>581</v>
      </c>
      <c r="AB231" s="18">
        <v>146</v>
      </c>
      <c r="AC231" s="18">
        <f t="shared" si="52"/>
        <v>727</v>
      </c>
      <c r="AD231" t="s">
        <v>74</v>
      </c>
      <c r="AE231" t="s">
        <v>28</v>
      </c>
      <c r="AF231" t="s">
        <v>57</v>
      </c>
      <c r="AG231" s="18">
        <v>37</v>
      </c>
      <c r="AH231" s="13">
        <v>4.4000000000000004</v>
      </c>
      <c r="AI231" t="b">
        <v>0</v>
      </c>
      <c r="AJ231" t="s">
        <v>30</v>
      </c>
      <c r="AK231" s="18">
        <v>2488</v>
      </c>
      <c r="AL231" s="18" t="str" cm="1">
        <f t="array" ref="AL231">_xlfn.IFS(AK231&lt;1000, "Bronze", AK231&lt;2000, "Silver", AK231&lt;3000, "Gold", AK231&lt;4000, "Platinum",AK231&gt;4000, "Diamond")</f>
        <v>Gold</v>
      </c>
      <c r="AM231" t="s">
        <v>38</v>
      </c>
      <c r="AN231" t="s">
        <v>79</v>
      </c>
      <c r="AO231" t="s">
        <v>60</v>
      </c>
    </row>
    <row r="232" spans="1:41" x14ac:dyDescent="0.35">
      <c r="A232">
        <v>6750</v>
      </c>
      <c r="B232" t="s">
        <v>23</v>
      </c>
      <c r="C232" t="s">
        <v>410</v>
      </c>
      <c r="D232" s="1">
        <f>DATE(I232,H232,G232)</f>
        <v>45135</v>
      </c>
      <c r="E232">
        <f>FIND("/",C232)</f>
        <v>2</v>
      </c>
      <c r="F232">
        <f>FIND("/",C232,(E232+1))</f>
        <v>5</v>
      </c>
      <c r="G232" t="str">
        <f>MID(C232, E232+1,2)</f>
        <v>28</v>
      </c>
      <c r="H232" t="str">
        <f>LEFT(C232,E232-1)</f>
        <v>7</v>
      </c>
      <c r="I232" t="str">
        <f>RIGHT(C232,4)</f>
        <v>2023</v>
      </c>
      <c r="J232" s="1">
        <v>45334</v>
      </c>
      <c r="K232" s="1">
        <f>J232</f>
        <v>45334</v>
      </c>
      <c r="L232" s="1"/>
      <c r="M232" s="1"/>
      <c r="N232" s="1"/>
      <c r="O232" s="1"/>
      <c r="P232" s="1"/>
      <c r="Q232" s="13">
        <f t="shared" si="50"/>
        <v>28.428571428571427</v>
      </c>
      <c r="R232">
        <f t="shared" si="51"/>
        <v>211</v>
      </c>
      <c r="S232" s="27">
        <f t="shared" si="53"/>
        <v>7.4221105527638196</v>
      </c>
      <c r="T232" s="11">
        <v>7.99</v>
      </c>
      <c r="U232" t="str" cm="1">
        <f t="array" ref="U232">_xlfn.IFS(T232 &lt; 8, "Standard", T232 &lt; 12, "Premium", T232 &lt; 16, "Premium Plus")</f>
        <v>Standard</v>
      </c>
      <c r="V232" s="18">
        <v>422</v>
      </c>
      <c r="W232" t="s">
        <v>48</v>
      </c>
      <c r="X232" s="18">
        <v>3</v>
      </c>
      <c r="Y232" s="18">
        <v>5</v>
      </c>
      <c r="Z232" t="b">
        <v>0</v>
      </c>
      <c r="AA232" s="18">
        <v>399</v>
      </c>
      <c r="AB232" s="18">
        <v>27</v>
      </c>
      <c r="AC232" s="18">
        <f t="shared" si="52"/>
        <v>426</v>
      </c>
      <c r="AD232" t="s">
        <v>92</v>
      </c>
      <c r="AE232" t="s">
        <v>56</v>
      </c>
      <c r="AF232" t="s">
        <v>64</v>
      </c>
      <c r="AG232" s="18">
        <v>12</v>
      </c>
      <c r="AH232" s="13">
        <v>4.4000000000000004</v>
      </c>
      <c r="AI232" t="b">
        <v>1</v>
      </c>
      <c r="AJ232" t="s">
        <v>30</v>
      </c>
      <c r="AK232" s="18">
        <v>1330</v>
      </c>
      <c r="AL232" s="18" t="str" cm="1">
        <f t="array" ref="AL232">_xlfn.IFS(AK232&lt;1000, "Bronze", AK232&lt;2000, "Silver", AK232&lt;3000, "Gold", AK232&lt;4000, "Platinum",AK232&gt;4000, "Diamond")</f>
        <v>Silver</v>
      </c>
      <c r="AM232" t="s">
        <v>31</v>
      </c>
      <c r="AN232" t="s">
        <v>39</v>
      </c>
      <c r="AO232" t="s">
        <v>40</v>
      </c>
    </row>
    <row r="233" spans="1:41" x14ac:dyDescent="0.35">
      <c r="A233">
        <v>7145</v>
      </c>
      <c r="B233" t="s">
        <v>612</v>
      </c>
      <c r="C233" t="s">
        <v>403</v>
      </c>
      <c r="D233" s="1">
        <f>DATE(I233,H233,G233)</f>
        <v>45593</v>
      </c>
      <c r="E233">
        <f>FIND("/",C233)</f>
        <v>3</v>
      </c>
      <c r="F233">
        <f>FIND("/",C233,(E233+1))</f>
        <v>6</v>
      </c>
      <c r="G233" t="str">
        <f>MID(C233, E233+1,2)</f>
        <v>28</v>
      </c>
      <c r="H233" t="str">
        <f>LEFT(C233,E233-1)</f>
        <v>10</v>
      </c>
      <c r="I233" t="str">
        <f>RIGHT(C233,4)</f>
        <v>2024</v>
      </c>
      <c r="J233" t="s">
        <v>82</v>
      </c>
      <c r="K233" s="1">
        <f>DATE(P233,O233,N233)</f>
        <v>45618</v>
      </c>
      <c r="L233">
        <f>FIND("/",J233)</f>
        <v>3</v>
      </c>
      <c r="M233">
        <f>FIND("/",J233,(L233+1))</f>
        <v>6</v>
      </c>
      <c r="N233" t="str">
        <f>MID(J233, L233+1,2)</f>
        <v>22</v>
      </c>
      <c r="O233" t="str">
        <f>LEFT(J233,L233-1)</f>
        <v>11</v>
      </c>
      <c r="P233" t="str">
        <f>RIGHT(J233,4)</f>
        <v>2024</v>
      </c>
      <c r="Q233" s="13">
        <f t="shared" si="50"/>
        <v>3.5714285714285716</v>
      </c>
      <c r="R233">
        <f t="shared" si="51"/>
        <v>26.5</v>
      </c>
      <c r="S233" s="27">
        <f t="shared" si="53"/>
        <v>7.42</v>
      </c>
      <c r="T233" s="11">
        <v>7.99</v>
      </c>
      <c r="U233" t="str" cm="1">
        <f t="array" ref="U233">_xlfn.IFS(T233 &lt; 8, "Standard", T233 &lt; 12, "Premium", T233 &lt; 16, "Premium Plus")</f>
        <v>Standard</v>
      </c>
      <c r="V233" s="18">
        <v>53</v>
      </c>
      <c r="W233" t="s">
        <v>36</v>
      </c>
      <c r="X233" s="18">
        <v>2</v>
      </c>
      <c r="Y233" s="18">
        <v>1</v>
      </c>
      <c r="Z233" t="b">
        <v>0</v>
      </c>
      <c r="AA233" s="18">
        <v>647</v>
      </c>
      <c r="AB233" s="18">
        <v>165</v>
      </c>
      <c r="AC233" s="18">
        <f t="shared" si="52"/>
        <v>812</v>
      </c>
      <c r="AD233" t="s">
        <v>27</v>
      </c>
      <c r="AE233" t="s">
        <v>28</v>
      </c>
      <c r="AF233" t="s">
        <v>57</v>
      </c>
      <c r="AG233" s="18">
        <v>88</v>
      </c>
      <c r="AH233" s="13">
        <v>4</v>
      </c>
      <c r="AI233" t="b">
        <v>0</v>
      </c>
      <c r="AJ233" t="s">
        <v>30</v>
      </c>
      <c r="AK233" s="18">
        <v>4867</v>
      </c>
      <c r="AL233" s="18" t="str" cm="1">
        <f t="array" ref="AL233">_xlfn.IFS(AK233&lt;1000, "Bronze", AK233&lt;2000, "Silver", AK233&lt;3000, "Gold", AK233&lt;4000, "Platinum",AK233&gt;4000, "Diamond")</f>
        <v>Diamond</v>
      </c>
      <c r="AM233" t="s">
        <v>31</v>
      </c>
      <c r="AN233" t="s">
        <v>39</v>
      </c>
      <c r="AO233" t="s">
        <v>33</v>
      </c>
    </row>
    <row r="234" spans="1:41" x14ac:dyDescent="0.35">
      <c r="A234">
        <v>5109</v>
      </c>
      <c r="B234" t="s">
        <v>179</v>
      </c>
      <c r="C234" t="s">
        <v>571</v>
      </c>
      <c r="D234" s="1">
        <f>DATE(I234,H234,G234)</f>
        <v>45406</v>
      </c>
      <c r="E234">
        <f>FIND("/",C234)</f>
        <v>2</v>
      </c>
      <c r="F234">
        <f>FIND("/",C234,(E234+1))</f>
        <v>5</v>
      </c>
      <c r="G234" t="str">
        <f>MID(C234, E234+1,2)</f>
        <v>24</v>
      </c>
      <c r="H234" t="str">
        <f>LEFT(C234,E234-1)</f>
        <v>4</v>
      </c>
      <c r="I234" t="str">
        <f>RIGHT(C234,4)</f>
        <v>2024</v>
      </c>
      <c r="J234" t="s">
        <v>25</v>
      </c>
      <c r="K234" s="1">
        <f>DATE(P234,O234,N234)</f>
        <v>45639</v>
      </c>
      <c r="L234">
        <f>FIND("/",J234)</f>
        <v>3</v>
      </c>
      <c r="M234">
        <f>FIND("/",J234,(L234+1))</f>
        <v>6</v>
      </c>
      <c r="N234" t="str">
        <f>MID(J234, L234+1,2)</f>
        <v>13</v>
      </c>
      <c r="O234" t="str">
        <f>LEFT(J234,L234-1)</f>
        <v>12</v>
      </c>
      <c r="P234" t="str">
        <f>RIGHT(J234,4)</f>
        <v>2024</v>
      </c>
      <c r="Q234" s="13">
        <f t="shared" si="50"/>
        <v>33.285714285714285</v>
      </c>
      <c r="R234">
        <f t="shared" si="51"/>
        <v>245</v>
      </c>
      <c r="S234" s="27">
        <f t="shared" si="53"/>
        <v>7.3605150214592276</v>
      </c>
      <c r="T234" s="11">
        <v>11.99</v>
      </c>
      <c r="U234" t="str" cm="1">
        <f t="array" ref="U234">_xlfn.IFS(T234 &lt; 8, "Standard", T234 &lt; 12, "Premium", T234 &lt; 16, "Premium Plus")</f>
        <v>Premium</v>
      </c>
      <c r="V234" s="18">
        <v>490</v>
      </c>
      <c r="W234" t="s">
        <v>51</v>
      </c>
      <c r="X234" s="18">
        <v>4</v>
      </c>
      <c r="Y234" s="18">
        <v>3</v>
      </c>
      <c r="Z234" t="b">
        <v>0</v>
      </c>
      <c r="AA234" s="18">
        <v>466</v>
      </c>
      <c r="AB234" s="18">
        <v>106</v>
      </c>
      <c r="AC234" s="18">
        <f t="shared" si="52"/>
        <v>572</v>
      </c>
      <c r="AD234" t="s">
        <v>74</v>
      </c>
      <c r="AE234" t="s">
        <v>56</v>
      </c>
      <c r="AF234" t="s">
        <v>78</v>
      </c>
      <c r="AG234" s="18">
        <v>91</v>
      </c>
      <c r="AH234" s="13">
        <v>3.7</v>
      </c>
      <c r="AI234" t="b">
        <v>0</v>
      </c>
      <c r="AJ234" t="s">
        <v>30</v>
      </c>
      <c r="AK234" s="18">
        <v>1080</v>
      </c>
      <c r="AL234" s="18" t="str" cm="1">
        <f t="array" ref="AL234">_xlfn.IFS(AK234&lt;1000, "Bronze", AK234&lt;2000, "Silver", AK234&lt;3000, "Gold", AK234&lt;4000, "Platinum",AK234&gt;4000, "Diamond")</f>
        <v>Silver</v>
      </c>
      <c r="AM234" t="s">
        <v>65</v>
      </c>
      <c r="AN234" t="s">
        <v>32</v>
      </c>
      <c r="AO234" t="s">
        <v>33</v>
      </c>
    </row>
    <row r="235" spans="1:41" x14ac:dyDescent="0.35">
      <c r="A235">
        <v>4019</v>
      </c>
      <c r="B235" t="s">
        <v>174</v>
      </c>
      <c r="C235" t="s">
        <v>175</v>
      </c>
      <c r="D235" s="1">
        <f>DATE(I235,H235,G235)</f>
        <v>45289</v>
      </c>
      <c r="E235">
        <f>FIND("/",C235)</f>
        <v>3</v>
      </c>
      <c r="F235">
        <f>FIND("/",C235,(E235+1))</f>
        <v>6</v>
      </c>
      <c r="G235" t="str">
        <f>MID(C235, E235+1,2)</f>
        <v>29</v>
      </c>
      <c r="H235" t="str">
        <f>LEFT(C235,E235-1)</f>
        <v>12</v>
      </c>
      <c r="I235" t="str">
        <f>RIGHT(C235,4)</f>
        <v>2023</v>
      </c>
      <c r="J235" s="1">
        <v>45455</v>
      </c>
      <c r="K235" s="1">
        <f>J235</f>
        <v>45455</v>
      </c>
      <c r="L235" s="1"/>
      <c r="M235" s="1"/>
      <c r="N235" s="1"/>
      <c r="O235" s="1"/>
      <c r="P235" s="1"/>
      <c r="Q235" s="13">
        <f t="shared" si="50"/>
        <v>23.714285714285715</v>
      </c>
      <c r="R235">
        <f t="shared" si="51"/>
        <v>174.5</v>
      </c>
      <c r="S235" s="27">
        <f t="shared" si="53"/>
        <v>7.3584337349397586</v>
      </c>
      <c r="T235" s="11">
        <v>15.99</v>
      </c>
      <c r="U235" t="str" cm="1">
        <f t="array" ref="U235">_xlfn.IFS(T235 &lt; 8, "Standard", T235 &lt; 12, "Premium", T235 &lt; 16, "Premium Plus")</f>
        <v>Premium Plus</v>
      </c>
      <c r="V235" s="18">
        <v>349</v>
      </c>
      <c r="W235" t="s">
        <v>51</v>
      </c>
      <c r="X235" s="18">
        <v>1</v>
      </c>
      <c r="Y235" s="18">
        <v>6</v>
      </c>
      <c r="Z235" t="b">
        <v>1</v>
      </c>
      <c r="AA235" s="18">
        <v>334</v>
      </c>
      <c r="AB235" s="18">
        <v>76</v>
      </c>
      <c r="AC235" s="18">
        <f t="shared" si="52"/>
        <v>410</v>
      </c>
      <c r="AD235" t="s">
        <v>43</v>
      </c>
      <c r="AE235" t="s">
        <v>56</v>
      </c>
      <c r="AF235" t="s">
        <v>45</v>
      </c>
      <c r="AG235" s="18">
        <v>32</v>
      </c>
      <c r="AH235" s="13">
        <v>3.3</v>
      </c>
      <c r="AI235" t="b">
        <v>0</v>
      </c>
      <c r="AJ235" t="s">
        <v>30</v>
      </c>
      <c r="AK235" s="18">
        <v>1911</v>
      </c>
      <c r="AL235" s="18" t="str" cm="1">
        <f t="array" ref="AL235">_xlfn.IFS(AK235&lt;1000, "Bronze", AK235&lt;2000, "Silver", AK235&lt;3000, "Gold", AK235&lt;4000, "Platinum",AK235&gt;4000, "Diamond")</f>
        <v>Silver</v>
      </c>
      <c r="AM235" t="s">
        <v>65</v>
      </c>
      <c r="AN235" t="s">
        <v>39</v>
      </c>
      <c r="AO235" t="s">
        <v>40</v>
      </c>
    </row>
    <row r="236" spans="1:41" x14ac:dyDescent="0.35">
      <c r="A236">
        <v>4945</v>
      </c>
      <c r="B236" t="s">
        <v>313</v>
      </c>
      <c r="C236" s="1">
        <v>45387</v>
      </c>
      <c r="D236" s="1">
        <f>C236</f>
        <v>45387</v>
      </c>
      <c r="E236" s="1"/>
      <c r="F236" s="1"/>
      <c r="G236" s="1"/>
      <c r="H236" s="1"/>
      <c r="I236" s="1"/>
      <c r="J236" t="s">
        <v>82</v>
      </c>
      <c r="K236" s="1">
        <f>DATE(P236,O236,N236)</f>
        <v>45618</v>
      </c>
      <c r="L236">
        <f>FIND("/",J236)</f>
        <v>3</v>
      </c>
      <c r="M236">
        <f>FIND("/",J236,(L236+1))</f>
        <v>6</v>
      </c>
      <c r="N236" t="str">
        <f>MID(J236, L236+1,2)</f>
        <v>22</v>
      </c>
      <c r="O236" t="str">
        <f>LEFT(J236,L236-1)</f>
        <v>11</v>
      </c>
      <c r="P236" t="str">
        <f>RIGHT(J236,4)</f>
        <v>2024</v>
      </c>
      <c r="Q236" s="13">
        <f t="shared" si="50"/>
        <v>33</v>
      </c>
      <c r="R236">
        <f t="shared" si="51"/>
        <v>242.5</v>
      </c>
      <c r="S236" s="27">
        <f t="shared" si="53"/>
        <v>7.3484848484848486</v>
      </c>
      <c r="T236" s="11">
        <v>11.99</v>
      </c>
      <c r="U236" t="str" cm="1">
        <f t="array" ref="U236">_xlfn.IFS(T236 &lt; 8, "Standard", T236 &lt; 12, "Premium", T236 &lt; 16, "Premium Plus")</f>
        <v>Premium</v>
      </c>
      <c r="V236" s="18">
        <v>485</v>
      </c>
      <c r="W236" t="s">
        <v>100</v>
      </c>
      <c r="X236" s="18">
        <v>1</v>
      </c>
      <c r="Y236" s="18">
        <v>1</v>
      </c>
      <c r="Z236" t="b">
        <v>1</v>
      </c>
      <c r="AA236" s="18">
        <v>230</v>
      </c>
      <c r="AB236" s="18">
        <v>21</v>
      </c>
      <c r="AC236" s="18">
        <f t="shared" si="52"/>
        <v>251</v>
      </c>
      <c r="AD236" t="s">
        <v>43</v>
      </c>
      <c r="AE236" t="s">
        <v>28</v>
      </c>
      <c r="AF236" t="s">
        <v>57</v>
      </c>
      <c r="AG236" s="18">
        <v>83</v>
      </c>
      <c r="AH236" s="13">
        <v>4.0999999999999996</v>
      </c>
      <c r="AI236" t="b">
        <v>0</v>
      </c>
      <c r="AJ236" t="s">
        <v>30</v>
      </c>
      <c r="AK236" s="18">
        <v>2284</v>
      </c>
      <c r="AL236" s="18" t="str" cm="1">
        <f t="array" ref="AL236">_xlfn.IFS(AK236&lt;1000, "Bronze", AK236&lt;2000, "Silver", AK236&lt;3000, "Gold", AK236&lt;4000, "Platinum",AK236&gt;4000, "Diamond")</f>
        <v>Gold</v>
      </c>
      <c r="AM236" t="s">
        <v>76</v>
      </c>
      <c r="AN236" t="s">
        <v>39</v>
      </c>
      <c r="AO236" t="s">
        <v>40</v>
      </c>
    </row>
    <row r="237" spans="1:41" x14ac:dyDescent="0.35">
      <c r="A237">
        <v>2186</v>
      </c>
      <c r="B237" t="s">
        <v>473</v>
      </c>
      <c r="C237" t="s">
        <v>99</v>
      </c>
      <c r="D237" s="1">
        <f>DATE(I237,H237,G237)</f>
        <v>45623</v>
      </c>
      <c r="E237">
        <f>FIND("/",C237)</f>
        <v>3</v>
      </c>
      <c r="F237">
        <f>FIND("/",C237,(E237+1))</f>
        <v>6</v>
      </c>
      <c r="G237" t="str">
        <f>MID(C237, E237+1,2)</f>
        <v>27</v>
      </c>
      <c r="H237" t="str">
        <f>LEFT(C237,E237-1)</f>
        <v>11</v>
      </c>
      <c r="I237" t="str">
        <f>RIGHT(C237,4)</f>
        <v>2024</v>
      </c>
      <c r="J237" t="s">
        <v>103</v>
      </c>
      <c r="K237" s="1">
        <f>DATE(P237,O237,N237)</f>
        <v>45644</v>
      </c>
      <c r="L237">
        <f>FIND("/",J237)</f>
        <v>3</v>
      </c>
      <c r="M237">
        <f>FIND("/",J237,(L237+1))</f>
        <v>6</v>
      </c>
      <c r="N237" t="str">
        <f>MID(J237, L237+1,2)</f>
        <v>18</v>
      </c>
      <c r="O237" t="str">
        <f>LEFT(J237,L237-1)</f>
        <v>12</v>
      </c>
      <c r="P237" t="str">
        <f>RIGHT(J237,4)</f>
        <v>2024</v>
      </c>
      <c r="Q237" s="13">
        <f t="shared" si="50"/>
        <v>3</v>
      </c>
      <c r="R237">
        <f t="shared" si="51"/>
        <v>22</v>
      </c>
      <c r="S237" s="27">
        <f t="shared" si="53"/>
        <v>7.333333333333333</v>
      </c>
      <c r="T237" s="11">
        <v>7.99</v>
      </c>
      <c r="U237" t="str" cm="1">
        <f t="array" ref="U237">_xlfn.IFS(T237 &lt; 8, "Standard", T237 &lt; 12, "Premium", T237 &lt; 16, "Premium Plus")</f>
        <v>Standard</v>
      </c>
      <c r="V237" s="18">
        <v>44</v>
      </c>
      <c r="W237" t="s">
        <v>36</v>
      </c>
      <c r="X237" s="18">
        <v>4</v>
      </c>
      <c r="Y237" s="18">
        <v>4</v>
      </c>
      <c r="Z237" t="b">
        <v>0</v>
      </c>
      <c r="AA237" s="18">
        <v>89</v>
      </c>
      <c r="AB237" s="18">
        <v>90</v>
      </c>
      <c r="AC237" s="18">
        <f t="shared" si="52"/>
        <v>179</v>
      </c>
      <c r="AD237" t="s">
        <v>55</v>
      </c>
      <c r="AE237" t="s">
        <v>44</v>
      </c>
      <c r="AF237" t="s">
        <v>78</v>
      </c>
      <c r="AG237" s="18">
        <v>48</v>
      </c>
      <c r="AH237" s="13">
        <v>5</v>
      </c>
      <c r="AI237" t="b">
        <v>1</v>
      </c>
      <c r="AJ237" t="s">
        <v>30</v>
      </c>
      <c r="AK237" s="18">
        <v>4633</v>
      </c>
      <c r="AL237" s="18" t="str" cm="1">
        <f t="array" ref="AL237">_xlfn.IFS(AK237&lt;1000, "Bronze", AK237&lt;2000, "Silver", AK237&lt;3000, "Gold", AK237&lt;4000, "Platinum",AK237&gt;4000, "Diamond")</f>
        <v>Diamond</v>
      </c>
      <c r="AM237" t="s">
        <v>38</v>
      </c>
      <c r="AN237" t="s">
        <v>39</v>
      </c>
      <c r="AO237" t="s">
        <v>93</v>
      </c>
    </row>
    <row r="238" spans="1:41" x14ac:dyDescent="0.35">
      <c r="A238">
        <v>2829</v>
      </c>
      <c r="B238" t="s">
        <v>365</v>
      </c>
      <c r="C238" t="s">
        <v>366</v>
      </c>
      <c r="D238" s="1">
        <v>45547</v>
      </c>
      <c r="E238">
        <f>FIND("/",C238)</f>
        <v>2</v>
      </c>
      <c r="F238">
        <f>FIND("/",C238,(E238+1))</f>
        <v>5</v>
      </c>
      <c r="G238" t="str">
        <f>MID(C238, E238+1,2)</f>
        <v>23</v>
      </c>
      <c r="H238" t="str">
        <f>LEFT(C238,E238-1)</f>
        <v>9</v>
      </c>
      <c r="I238" t="str">
        <f>RIGHT(C238,4)</f>
        <v>2024</v>
      </c>
      <c r="J238" s="1">
        <v>45547</v>
      </c>
      <c r="K238" s="1">
        <v>45558</v>
      </c>
      <c r="L238" s="1"/>
      <c r="M238" s="1"/>
      <c r="N238" s="1"/>
      <c r="O238" s="1"/>
      <c r="P238" s="1"/>
      <c r="Q238" s="13">
        <f t="shared" si="50"/>
        <v>1.5714285714285714</v>
      </c>
      <c r="R238">
        <f t="shared" si="51"/>
        <v>11.5</v>
      </c>
      <c r="S238" s="27">
        <f t="shared" si="53"/>
        <v>7.3181818181818183</v>
      </c>
      <c r="T238" s="11">
        <v>15.99</v>
      </c>
      <c r="U238" t="str" cm="1">
        <f t="array" ref="U238">_xlfn.IFS(T238 &lt; 8, "Standard", T238 &lt; 12, "Premium", T238 &lt; 16, "Premium Plus")</f>
        <v>Premium Plus</v>
      </c>
      <c r="V238" s="18">
        <v>23</v>
      </c>
      <c r="W238" t="s">
        <v>26</v>
      </c>
      <c r="X238" s="18">
        <v>2</v>
      </c>
      <c r="Y238" s="18">
        <v>2</v>
      </c>
      <c r="Z238" t="b">
        <v>0</v>
      </c>
      <c r="AA238" s="18">
        <v>577</v>
      </c>
      <c r="AB238" s="18">
        <v>131</v>
      </c>
      <c r="AC238" s="18">
        <f t="shared" si="52"/>
        <v>708</v>
      </c>
      <c r="AD238" t="s">
        <v>92</v>
      </c>
      <c r="AE238" t="s">
        <v>56</v>
      </c>
      <c r="AF238" t="s">
        <v>37</v>
      </c>
      <c r="AG238" s="18">
        <v>14</v>
      </c>
      <c r="AH238" s="13">
        <v>3.9</v>
      </c>
      <c r="AI238" t="b">
        <v>0</v>
      </c>
      <c r="AJ238" t="s">
        <v>30</v>
      </c>
      <c r="AK238" s="18">
        <v>4048</v>
      </c>
      <c r="AL238" s="18" t="str" cm="1">
        <f t="array" ref="AL238">_xlfn.IFS(AK238&lt;1000, "Bronze", AK238&lt;2000, "Silver", AK238&lt;3000, "Gold", AK238&lt;4000, "Platinum",AK238&gt;4000, "Diamond")</f>
        <v>Diamond</v>
      </c>
      <c r="AM238" t="s">
        <v>76</v>
      </c>
      <c r="AN238" t="s">
        <v>69</v>
      </c>
      <c r="AO238" t="s">
        <v>40</v>
      </c>
    </row>
    <row r="239" spans="1:41" x14ac:dyDescent="0.35">
      <c r="A239">
        <v>5836</v>
      </c>
      <c r="B239" t="s">
        <v>504</v>
      </c>
      <c r="C239" s="1">
        <v>45512</v>
      </c>
      <c r="D239" s="1">
        <f>C239</f>
        <v>45512</v>
      </c>
      <c r="E239" s="1"/>
      <c r="F239" s="1"/>
      <c r="G239" s="1"/>
      <c r="H239" s="1"/>
      <c r="I239" s="1"/>
      <c r="J239" t="s">
        <v>134</v>
      </c>
      <c r="K239" s="1">
        <f>DATE(P239,O239,N239)</f>
        <v>45617</v>
      </c>
      <c r="L239">
        <f>FIND("/",J239)</f>
        <v>3</v>
      </c>
      <c r="M239">
        <f>FIND("/",J239,(L239+1))</f>
        <v>6</v>
      </c>
      <c r="N239" t="str">
        <f>MID(J239, L239+1,2)</f>
        <v>21</v>
      </c>
      <c r="O239" t="str">
        <f>LEFT(J239,L239-1)</f>
        <v>11</v>
      </c>
      <c r="P239" t="str">
        <f>RIGHT(J239,4)</f>
        <v>2024</v>
      </c>
      <c r="Q239" s="13">
        <f t="shared" si="50"/>
        <v>15</v>
      </c>
      <c r="R239">
        <f t="shared" si="51"/>
        <v>109.5</v>
      </c>
      <c r="S239" s="27">
        <f t="shared" si="53"/>
        <v>7.3</v>
      </c>
      <c r="T239" s="11">
        <v>15.99</v>
      </c>
      <c r="U239" t="str" cm="1">
        <f t="array" ref="U239">_xlfn.IFS(T239 &lt; 8, "Standard", T239 &lt; 12, "Premium", T239 &lt; 16, "Premium Plus")</f>
        <v>Premium Plus</v>
      </c>
      <c r="V239" s="18">
        <v>219</v>
      </c>
      <c r="W239" t="s">
        <v>48</v>
      </c>
      <c r="X239" s="18">
        <v>1</v>
      </c>
      <c r="Y239" s="18">
        <v>5</v>
      </c>
      <c r="Z239" t="b">
        <v>1</v>
      </c>
      <c r="AA239" s="18">
        <v>347</v>
      </c>
      <c r="AB239" s="18">
        <v>55</v>
      </c>
      <c r="AC239" s="18">
        <f t="shared" si="52"/>
        <v>402</v>
      </c>
      <c r="AD239" t="s">
        <v>92</v>
      </c>
      <c r="AE239" t="s">
        <v>75</v>
      </c>
      <c r="AF239" t="s">
        <v>45</v>
      </c>
      <c r="AG239" s="18">
        <v>64</v>
      </c>
      <c r="AH239" s="13">
        <v>4.5999999999999996</v>
      </c>
      <c r="AI239" t="b">
        <v>1</v>
      </c>
      <c r="AJ239" t="s">
        <v>30</v>
      </c>
      <c r="AK239" s="18">
        <v>4817</v>
      </c>
      <c r="AL239" s="18" t="str" cm="1">
        <f t="array" ref="AL239">_xlfn.IFS(AK239&lt;1000, "Bronze", AK239&lt;2000, "Silver", AK239&lt;3000, "Gold", AK239&lt;4000, "Platinum",AK239&gt;4000, "Diamond")</f>
        <v>Diamond</v>
      </c>
      <c r="AM239" t="s">
        <v>31</v>
      </c>
      <c r="AN239" t="s">
        <v>32</v>
      </c>
      <c r="AO239" t="s">
        <v>33</v>
      </c>
    </row>
    <row r="240" spans="1:41" x14ac:dyDescent="0.35">
      <c r="A240">
        <v>9430</v>
      </c>
      <c r="B240" t="s">
        <v>329</v>
      </c>
      <c r="C240" s="1">
        <v>44996</v>
      </c>
      <c r="D240" s="1">
        <v>45467</v>
      </c>
      <c r="E240" s="1"/>
      <c r="F240" s="1"/>
      <c r="G240" s="1"/>
      <c r="H240" s="1"/>
      <c r="I240" s="1"/>
      <c r="J240" t="s">
        <v>134</v>
      </c>
      <c r="K240" s="1">
        <f>DATE(P240,O240,N240)</f>
        <v>45617</v>
      </c>
      <c r="L240">
        <f>FIND("/",J240)</f>
        <v>3</v>
      </c>
      <c r="M240">
        <f>FIND("/",J240,(L240+1))</f>
        <v>6</v>
      </c>
      <c r="N240" t="str">
        <f>MID(J240, L240+1,2)</f>
        <v>21</v>
      </c>
      <c r="O240" t="str">
        <f>LEFT(J240,L240-1)</f>
        <v>11</v>
      </c>
      <c r="P240" t="str">
        <f>RIGHT(J240,4)</f>
        <v>2024</v>
      </c>
      <c r="Q240" s="13">
        <f t="shared" si="50"/>
        <v>21.428571428571427</v>
      </c>
      <c r="R240">
        <f t="shared" si="51"/>
        <v>156</v>
      </c>
      <c r="S240" s="27">
        <f t="shared" si="53"/>
        <v>7.28</v>
      </c>
      <c r="T240" s="11">
        <v>7.99</v>
      </c>
      <c r="U240" t="str" cm="1">
        <f t="array" ref="U240">_xlfn.IFS(T240 &lt; 8, "Standard", T240 &lt; 12, "Premium", T240 &lt; 16, "Premium Plus")</f>
        <v>Standard</v>
      </c>
      <c r="V240" s="18">
        <v>312</v>
      </c>
      <c r="W240" t="s">
        <v>48</v>
      </c>
      <c r="X240" s="18">
        <v>4</v>
      </c>
      <c r="Y240" s="18">
        <v>1</v>
      </c>
      <c r="Z240" t="b">
        <v>0</v>
      </c>
      <c r="AA240" s="18">
        <v>769</v>
      </c>
      <c r="AB240" s="18">
        <v>140</v>
      </c>
      <c r="AC240" s="18">
        <f t="shared" si="52"/>
        <v>909</v>
      </c>
      <c r="AD240" t="s">
        <v>49</v>
      </c>
      <c r="AE240" t="s">
        <v>44</v>
      </c>
      <c r="AF240" t="s">
        <v>45</v>
      </c>
      <c r="AG240" s="18">
        <v>94</v>
      </c>
      <c r="AH240" s="13">
        <v>4.8</v>
      </c>
      <c r="AI240" t="b">
        <v>1</v>
      </c>
      <c r="AJ240" t="s">
        <v>30</v>
      </c>
      <c r="AK240" s="18">
        <v>3674</v>
      </c>
      <c r="AL240" s="18" t="str" cm="1">
        <f t="array" ref="AL240">_xlfn.IFS(AK240&lt;1000, "Bronze", AK240&lt;2000, "Silver", AK240&lt;3000, "Gold", AK240&lt;4000, "Platinum",AK240&gt;4000, "Diamond")</f>
        <v>Platinum</v>
      </c>
      <c r="AM240" t="s">
        <v>38</v>
      </c>
      <c r="AN240" t="s">
        <v>79</v>
      </c>
      <c r="AO240" t="s">
        <v>60</v>
      </c>
    </row>
    <row r="241" spans="1:41" x14ac:dyDescent="0.35">
      <c r="A241">
        <v>6539</v>
      </c>
      <c r="B241" t="s">
        <v>201</v>
      </c>
      <c r="C241" t="s">
        <v>468</v>
      </c>
      <c r="D241" s="1">
        <v>45303</v>
      </c>
      <c r="E241">
        <f>FIND("/",C241)</f>
        <v>2</v>
      </c>
      <c r="F241">
        <f>FIND("/",C241,(E241+1))</f>
        <v>5</v>
      </c>
      <c r="G241" t="str">
        <f>MID(C241, E241+1,2)</f>
        <v>19</v>
      </c>
      <c r="H241" t="str">
        <f>LEFT(C241,E241-1)</f>
        <v>4</v>
      </c>
      <c r="I241" t="str">
        <f>RIGHT(C241,4)</f>
        <v>2024</v>
      </c>
      <c r="J241" s="1">
        <v>45303</v>
      </c>
      <c r="K241" s="1">
        <v>45401</v>
      </c>
      <c r="L241" s="1"/>
      <c r="M241" s="1"/>
      <c r="N241" s="1"/>
      <c r="O241" s="1"/>
      <c r="P241" s="1"/>
      <c r="Q241" s="13">
        <f t="shared" si="50"/>
        <v>14</v>
      </c>
      <c r="R241">
        <f t="shared" si="51"/>
        <v>101.5</v>
      </c>
      <c r="S241" s="27">
        <f t="shared" si="53"/>
        <v>7.25</v>
      </c>
      <c r="T241" s="11">
        <v>11.99</v>
      </c>
      <c r="U241" t="str" cm="1">
        <f t="array" ref="U241">_xlfn.IFS(T241 &lt; 8, "Standard", T241 &lt; 12, "Premium", T241 &lt; 16, "Premium Plus")</f>
        <v>Premium</v>
      </c>
      <c r="V241" s="18">
        <v>203</v>
      </c>
      <c r="W241" t="s">
        <v>63</v>
      </c>
      <c r="X241" s="18">
        <v>1</v>
      </c>
      <c r="Y241" s="18">
        <v>3</v>
      </c>
      <c r="Z241" t="b">
        <v>0</v>
      </c>
      <c r="AA241" s="18">
        <v>961</v>
      </c>
      <c r="AB241" s="18">
        <v>41</v>
      </c>
      <c r="AC241" s="18">
        <f t="shared" si="52"/>
        <v>1002</v>
      </c>
      <c r="AD241" t="s">
        <v>68</v>
      </c>
      <c r="AE241" t="s">
        <v>44</v>
      </c>
      <c r="AF241" t="s">
        <v>37</v>
      </c>
      <c r="AG241" s="18">
        <v>76</v>
      </c>
      <c r="AH241" s="13">
        <v>4.2</v>
      </c>
      <c r="AI241" t="b">
        <v>1</v>
      </c>
      <c r="AJ241" t="s">
        <v>30</v>
      </c>
      <c r="AK241" s="18">
        <v>3276</v>
      </c>
      <c r="AL241" s="18" t="str" cm="1">
        <f t="array" ref="AL241">_xlfn.IFS(AK241&lt;1000, "Bronze", AK241&lt;2000, "Silver", AK241&lt;3000, "Gold", AK241&lt;4000, "Platinum",AK241&gt;4000, "Diamond")</f>
        <v>Platinum</v>
      </c>
      <c r="AM241" t="s">
        <v>38</v>
      </c>
      <c r="AN241" t="s">
        <v>69</v>
      </c>
      <c r="AO241" t="s">
        <v>40</v>
      </c>
    </row>
    <row r="242" spans="1:41" x14ac:dyDescent="0.35">
      <c r="A242">
        <v>5410</v>
      </c>
      <c r="B242" t="s">
        <v>628</v>
      </c>
      <c r="C242" s="1">
        <v>45084</v>
      </c>
      <c r="D242" s="1">
        <f>C242</f>
        <v>45084</v>
      </c>
      <c r="E242" s="1"/>
      <c r="F242" s="1"/>
      <c r="G242" s="1"/>
      <c r="H242" s="1"/>
      <c r="I242" s="1"/>
      <c r="J242" s="1">
        <v>45303</v>
      </c>
      <c r="K242" s="1">
        <f>J242</f>
        <v>45303</v>
      </c>
      <c r="L242" s="1"/>
      <c r="M242" s="1"/>
      <c r="N242" s="1"/>
      <c r="O242" s="1"/>
      <c r="P242" s="1"/>
      <c r="Q242" s="13">
        <f t="shared" si="50"/>
        <v>31.285714285714285</v>
      </c>
      <c r="R242">
        <f t="shared" si="51"/>
        <v>223.5</v>
      </c>
      <c r="S242" s="27">
        <f t="shared" si="53"/>
        <v>7.1438356164383565</v>
      </c>
      <c r="T242" s="11">
        <v>15.99</v>
      </c>
      <c r="U242" t="str" cm="1">
        <f t="array" ref="U242">_xlfn.IFS(T242 &lt; 8, "Standard", T242 &lt; 12, "Premium", T242 &lt; 16, "Premium Plus")</f>
        <v>Premium Plus</v>
      </c>
      <c r="V242" s="18">
        <v>447</v>
      </c>
      <c r="W242" t="s">
        <v>63</v>
      </c>
      <c r="X242" s="18">
        <v>1</v>
      </c>
      <c r="Y242" s="18">
        <v>5</v>
      </c>
      <c r="Z242" t="b">
        <v>0</v>
      </c>
      <c r="AA242" s="18">
        <v>615</v>
      </c>
      <c r="AB242" s="18">
        <v>132</v>
      </c>
      <c r="AC242" s="18">
        <f t="shared" si="52"/>
        <v>747</v>
      </c>
      <c r="AD242" t="s">
        <v>68</v>
      </c>
      <c r="AE242" t="s">
        <v>75</v>
      </c>
      <c r="AF242" t="s">
        <v>45</v>
      </c>
      <c r="AG242" s="18">
        <v>88</v>
      </c>
      <c r="AH242" s="13">
        <v>3.9</v>
      </c>
      <c r="AI242" t="b">
        <v>0</v>
      </c>
      <c r="AJ242" t="s">
        <v>30</v>
      </c>
      <c r="AK242" s="18">
        <v>4927</v>
      </c>
      <c r="AL242" s="18" t="str" cm="1">
        <f t="array" ref="AL242">_xlfn.IFS(AK242&lt;1000, "Bronze", AK242&lt;2000, "Silver", AK242&lt;3000, "Gold", AK242&lt;4000, "Platinum",AK242&gt;4000, "Diamond")</f>
        <v>Diamond</v>
      </c>
      <c r="AM242" t="s">
        <v>38</v>
      </c>
      <c r="AN242" t="s">
        <v>79</v>
      </c>
      <c r="AO242" t="s">
        <v>33</v>
      </c>
    </row>
    <row r="243" spans="1:41" x14ac:dyDescent="0.35">
      <c r="A243">
        <v>2481</v>
      </c>
      <c r="B243" t="s">
        <v>361</v>
      </c>
      <c r="C243" t="s">
        <v>362</v>
      </c>
      <c r="D243" s="1">
        <f>DATE(I243,H243,G243)</f>
        <v>45374</v>
      </c>
      <c r="E243">
        <f>FIND("/",C243)</f>
        <v>2</v>
      </c>
      <c r="F243">
        <f>FIND("/",C243,(E243+1))</f>
        <v>5</v>
      </c>
      <c r="G243" t="str">
        <f>MID(C243, E243+1,2)</f>
        <v>23</v>
      </c>
      <c r="H243" t="str">
        <f>LEFT(C243,E243-1)</f>
        <v>3</v>
      </c>
      <c r="I243" t="str">
        <f>RIGHT(C243,4)</f>
        <v>2024</v>
      </c>
      <c r="J243" t="s">
        <v>84</v>
      </c>
      <c r="K243" s="1">
        <f>DATE(P243,O243,N243)</f>
        <v>45616</v>
      </c>
      <c r="L243">
        <f>FIND("/",J243)</f>
        <v>3</v>
      </c>
      <c r="M243">
        <f>FIND("/",J243,(L243+1))</f>
        <v>6</v>
      </c>
      <c r="N243" t="str">
        <f>MID(J243, L243+1,2)</f>
        <v>20</v>
      </c>
      <c r="O243" t="str">
        <f>LEFT(J243,L243-1)</f>
        <v>11</v>
      </c>
      <c r="P243" t="str">
        <f>RIGHT(J243,4)</f>
        <v>2024</v>
      </c>
      <c r="Q243" s="13">
        <f t="shared" si="50"/>
        <v>34.571428571428569</v>
      </c>
      <c r="R243">
        <f t="shared" si="51"/>
        <v>243.5</v>
      </c>
      <c r="S243" s="27">
        <f t="shared" si="53"/>
        <v>7.0433884297520661</v>
      </c>
      <c r="T243" s="11">
        <v>7.99</v>
      </c>
      <c r="U243" t="str" cm="1">
        <f t="array" ref="U243">_xlfn.IFS(T243 &lt; 8, "Standard", T243 &lt; 12, "Premium", T243 &lt; 16, "Premium Plus")</f>
        <v>Standard</v>
      </c>
      <c r="V243" s="18">
        <v>487</v>
      </c>
      <c r="W243" t="s">
        <v>100</v>
      </c>
      <c r="X243" s="18">
        <v>2</v>
      </c>
      <c r="Y243" s="18">
        <v>6</v>
      </c>
      <c r="Z243" t="b">
        <v>0</v>
      </c>
      <c r="AA243" s="18">
        <v>362</v>
      </c>
      <c r="AB243" s="18">
        <v>130</v>
      </c>
      <c r="AC243" s="18">
        <f t="shared" si="52"/>
        <v>492</v>
      </c>
      <c r="AD243" t="s">
        <v>92</v>
      </c>
      <c r="AE243" t="s">
        <v>75</v>
      </c>
      <c r="AF243" t="s">
        <v>64</v>
      </c>
      <c r="AG243" s="18">
        <v>36</v>
      </c>
      <c r="AH243" s="13">
        <v>3.3</v>
      </c>
      <c r="AI243" t="b">
        <v>1</v>
      </c>
      <c r="AJ243" t="s">
        <v>30</v>
      </c>
      <c r="AK243" s="18">
        <v>274</v>
      </c>
      <c r="AL243" s="18" t="str" cm="1">
        <f t="array" ref="AL243">_xlfn.IFS(AK243&lt;1000, "Bronze", AK243&lt;2000, "Silver", AK243&lt;3000, "Gold", AK243&lt;4000, "Platinum",AK243&gt;4000, "Diamond")</f>
        <v>Bronze</v>
      </c>
      <c r="AM243" t="s">
        <v>31</v>
      </c>
      <c r="AN243" t="s">
        <v>32</v>
      </c>
      <c r="AO243" t="s">
        <v>93</v>
      </c>
    </row>
    <row r="244" spans="1:41" x14ac:dyDescent="0.35">
      <c r="A244">
        <v>4700</v>
      </c>
      <c r="B244" t="s">
        <v>179</v>
      </c>
      <c r="C244" t="s">
        <v>317</v>
      </c>
      <c r="D244" s="1">
        <v>45394</v>
      </c>
      <c r="E244">
        <f>FIND("/",C244)</f>
        <v>3</v>
      </c>
      <c r="F244">
        <f>FIND("/",C244,(E244+1))</f>
        <v>6</v>
      </c>
      <c r="G244" t="str">
        <f>MID(C244, E244+1,2)</f>
        <v>16</v>
      </c>
      <c r="H244" t="str">
        <f>LEFT(C244,E244-1)</f>
        <v>11</v>
      </c>
      <c r="I244" t="str">
        <f>RIGHT(C244,4)</f>
        <v>2024</v>
      </c>
      <c r="J244" s="1">
        <v>45394</v>
      </c>
      <c r="K244" s="1">
        <v>45612</v>
      </c>
      <c r="L244" s="1"/>
      <c r="M244" s="1"/>
      <c r="N244" s="1"/>
      <c r="O244" s="1"/>
      <c r="P244" s="1"/>
      <c r="Q244" s="13">
        <f t="shared" si="50"/>
        <v>31.142857142857142</v>
      </c>
      <c r="R244">
        <f t="shared" si="51"/>
        <v>219</v>
      </c>
      <c r="S244" s="27">
        <f t="shared" si="53"/>
        <v>7.0321100917431192</v>
      </c>
      <c r="T244" s="11">
        <v>7.99</v>
      </c>
      <c r="U244" t="str" cm="1">
        <f t="array" ref="U244">_xlfn.IFS(T244 &lt; 8, "Standard", T244 &lt; 12, "Premium", T244 &lt; 16, "Premium Plus")</f>
        <v>Standard</v>
      </c>
      <c r="V244" s="18">
        <v>438</v>
      </c>
      <c r="W244" t="s">
        <v>26</v>
      </c>
      <c r="X244" s="18">
        <v>4</v>
      </c>
      <c r="Y244" s="18">
        <v>4</v>
      </c>
      <c r="Z244" t="b">
        <v>1</v>
      </c>
      <c r="AA244" s="18">
        <v>546</v>
      </c>
      <c r="AB244" s="18">
        <v>88</v>
      </c>
      <c r="AC244" s="18">
        <f t="shared" si="52"/>
        <v>634</v>
      </c>
      <c r="AD244" t="s">
        <v>49</v>
      </c>
      <c r="AE244" t="s">
        <v>75</v>
      </c>
      <c r="AF244" t="s">
        <v>78</v>
      </c>
      <c r="AG244" s="18">
        <v>36</v>
      </c>
      <c r="AH244" s="13">
        <v>3.5</v>
      </c>
      <c r="AI244" t="b">
        <v>0</v>
      </c>
      <c r="AJ244" t="s">
        <v>30</v>
      </c>
      <c r="AK244" s="18">
        <v>1906</v>
      </c>
      <c r="AL244" s="18" t="str" cm="1">
        <f t="array" ref="AL244">_xlfn.IFS(AK244&lt;1000, "Bronze", AK244&lt;2000, "Silver", AK244&lt;3000, "Gold", AK244&lt;4000, "Platinum",AK244&gt;4000, "Diamond")</f>
        <v>Silver</v>
      </c>
      <c r="AM244" t="s">
        <v>31</v>
      </c>
      <c r="AN244" t="s">
        <v>59</v>
      </c>
      <c r="AO244" t="s">
        <v>60</v>
      </c>
    </row>
    <row r="245" spans="1:41" x14ac:dyDescent="0.35">
      <c r="A245">
        <v>4044</v>
      </c>
      <c r="B245" t="s">
        <v>536</v>
      </c>
      <c r="C245" s="1">
        <v>45022</v>
      </c>
      <c r="D245" s="1">
        <v>45465</v>
      </c>
      <c r="E245" s="1"/>
      <c r="F245" s="1"/>
      <c r="G245" s="1"/>
      <c r="H245" s="1"/>
      <c r="I245" s="1"/>
      <c r="J245" t="s">
        <v>109</v>
      </c>
      <c r="K245" s="1">
        <f>DATE(P245,O245,N245)</f>
        <v>45619</v>
      </c>
      <c r="L245">
        <f>FIND("/",J245)</f>
        <v>3</v>
      </c>
      <c r="M245">
        <f>FIND("/",J245,(L245+1))</f>
        <v>6</v>
      </c>
      <c r="N245" t="str">
        <f>MID(J245, L245+1,2)</f>
        <v>23</v>
      </c>
      <c r="O245" t="str">
        <f>LEFT(J245,L245-1)</f>
        <v>11</v>
      </c>
      <c r="P245" t="str">
        <f>RIGHT(J245,4)</f>
        <v>2024</v>
      </c>
      <c r="Q245" s="13">
        <f t="shared" si="50"/>
        <v>22</v>
      </c>
      <c r="R245">
        <f t="shared" si="51"/>
        <v>154.5</v>
      </c>
      <c r="S245" s="27">
        <f t="shared" si="53"/>
        <v>7.0227272727272725</v>
      </c>
      <c r="T245" s="11">
        <v>15.99</v>
      </c>
      <c r="U245" t="str" cm="1">
        <f t="array" ref="U245">_xlfn.IFS(T245 &lt; 8, "Standard", T245 &lt; 12, "Premium", T245 &lt; 16, "Premium Plus")</f>
        <v>Premium Plus</v>
      </c>
      <c r="V245" s="18">
        <v>309</v>
      </c>
      <c r="W245" t="s">
        <v>100</v>
      </c>
      <c r="X245" s="18">
        <v>5</v>
      </c>
      <c r="Y245" s="18">
        <v>5</v>
      </c>
      <c r="Z245" t="b">
        <v>0</v>
      </c>
      <c r="AA245" s="18">
        <v>851</v>
      </c>
      <c r="AB245" s="18">
        <v>166</v>
      </c>
      <c r="AC245" s="18">
        <f t="shared" si="52"/>
        <v>1017</v>
      </c>
      <c r="AD245" t="s">
        <v>92</v>
      </c>
      <c r="AE245" t="s">
        <v>75</v>
      </c>
      <c r="AF245" t="s">
        <v>57</v>
      </c>
      <c r="AG245" s="18">
        <v>66</v>
      </c>
      <c r="AH245" s="13">
        <v>4</v>
      </c>
      <c r="AI245" t="b">
        <v>1</v>
      </c>
      <c r="AJ245" t="s">
        <v>30</v>
      </c>
      <c r="AK245" s="18">
        <v>4783</v>
      </c>
      <c r="AL245" s="18" t="str" cm="1">
        <f t="array" ref="AL245">_xlfn.IFS(AK245&lt;1000, "Bronze", AK245&lt;2000, "Silver", AK245&lt;3000, "Gold", AK245&lt;4000, "Platinum",AK245&gt;4000, "Diamond")</f>
        <v>Diamond</v>
      </c>
      <c r="AM245" t="s">
        <v>58</v>
      </c>
      <c r="AN245" t="s">
        <v>69</v>
      </c>
      <c r="AO245" t="s">
        <v>40</v>
      </c>
    </row>
    <row r="246" spans="1:41" x14ac:dyDescent="0.35">
      <c r="A246">
        <v>3325</v>
      </c>
      <c r="B246" t="s">
        <v>104</v>
      </c>
      <c r="C246" s="1">
        <v>45575</v>
      </c>
      <c r="D246" s="1">
        <f>C246</f>
        <v>45575</v>
      </c>
      <c r="E246" s="1"/>
      <c r="F246" s="1"/>
      <c r="G246" s="1"/>
      <c r="H246" s="1"/>
      <c r="I246" s="1"/>
      <c r="J246" t="s">
        <v>90</v>
      </c>
      <c r="K246" s="1">
        <f>DATE(P246,O246,N246)</f>
        <v>45626</v>
      </c>
      <c r="L246">
        <f>FIND("/",J246)</f>
        <v>3</v>
      </c>
      <c r="M246">
        <f>FIND("/",J246,(L246+1))</f>
        <v>6</v>
      </c>
      <c r="N246" t="str">
        <f>MID(J246, L246+1,2)</f>
        <v>30</v>
      </c>
      <c r="O246" t="str">
        <f>LEFT(J246,L246-1)</f>
        <v>11</v>
      </c>
      <c r="P246" t="str">
        <f>RIGHT(J246,4)</f>
        <v>2024</v>
      </c>
      <c r="Q246" s="13">
        <f t="shared" si="50"/>
        <v>7.2857142857142856</v>
      </c>
      <c r="R246">
        <f t="shared" si="51"/>
        <v>51</v>
      </c>
      <c r="S246" s="27">
        <f t="shared" si="53"/>
        <v>7</v>
      </c>
      <c r="T246" s="11">
        <v>15.99</v>
      </c>
      <c r="U246" t="str" cm="1">
        <f t="array" ref="U246">_xlfn.IFS(T246 &lt; 8, "Standard", T246 &lt; 12, "Premium", T246 &lt; 16, "Premium Plus")</f>
        <v>Premium Plus</v>
      </c>
      <c r="V246" s="18">
        <v>102</v>
      </c>
      <c r="W246" t="s">
        <v>36</v>
      </c>
      <c r="X246" s="18">
        <v>5</v>
      </c>
      <c r="Y246" s="18">
        <v>3</v>
      </c>
      <c r="Z246" t="b">
        <v>0</v>
      </c>
      <c r="AA246" s="18">
        <v>456</v>
      </c>
      <c r="AB246" s="18">
        <v>52</v>
      </c>
      <c r="AC246" s="18">
        <f t="shared" si="52"/>
        <v>508</v>
      </c>
      <c r="AD246" t="s">
        <v>74</v>
      </c>
      <c r="AE246" t="s">
        <v>44</v>
      </c>
      <c r="AF246" t="s">
        <v>78</v>
      </c>
      <c r="AG246" s="18">
        <v>32</v>
      </c>
      <c r="AH246" s="13">
        <v>4.9000000000000004</v>
      </c>
      <c r="AI246" t="b">
        <v>1</v>
      </c>
      <c r="AJ246" t="s">
        <v>30</v>
      </c>
      <c r="AK246" s="18">
        <v>1005</v>
      </c>
      <c r="AL246" s="18" t="str" cm="1">
        <f t="array" ref="AL246">_xlfn.IFS(AK246&lt;1000, "Bronze", AK246&lt;2000, "Silver", AK246&lt;3000, "Gold", AK246&lt;4000, "Platinum",AK246&gt;4000, "Diamond")</f>
        <v>Silver</v>
      </c>
      <c r="AM246" t="s">
        <v>38</v>
      </c>
      <c r="AN246" t="s">
        <v>69</v>
      </c>
      <c r="AO246" t="s">
        <v>33</v>
      </c>
    </row>
    <row r="247" spans="1:41" x14ac:dyDescent="0.35">
      <c r="A247">
        <v>8703</v>
      </c>
      <c r="B247" t="s">
        <v>254</v>
      </c>
      <c r="C247" s="1">
        <v>45450</v>
      </c>
      <c r="D247" s="1">
        <f>C247</f>
        <v>45450</v>
      </c>
      <c r="E247" s="1"/>
      <c r="F247" s="1"/>
      <c r="G247" s="1"/>
      <c r="H247" s="1"/>
      <c r="I247" s="1"/>
      <c r="J247" t="s">
        <v>82</v>
      </c>
      <c r="K247" s="1">
        <f>DATE(P247,O247,N247)</f>
        <v>45618</v>
      </c>
      <c r="L247">
        <f>FIND("/",J247)</f>
        <v>3</v>
      </c>
      <c r="M247">
        <f>FIND("/",J247,(L247+1))</f>
        <v>6</v>
      </c>
      <c r="N247" t="str">
        <f>MID(J247, L247+1,2)</f>
        <v>22</v>
      </c>
      <c r="O247" t="str">
        <f>LEFT(J247,L247-1)</f>
        <v>11</v>
      </c>
      <c r="P247" t="str">
        <f>RIGHT(J247,4)</f>
        <v>2024</v>
      </c>
      <c r="Q247" s="13">
        <f t="shared" si="50"/>
        <v>24</v>
      </c>
      <c r="R247">
        <f t="shared" si="51"/>
        <v>168</v>
      </c>
      <c r="S247" s="27">
        <f t="shared" si="53"/>
        <v>7</v>
      </c>
      <c r="T247" s="11">
        <v>15.99</v>
      </c>
      <c r="U247" t="str" cm="1">
        <f t="array" ref="U247">_xlfn.IFS(T247 &lt; 8, "Standard", T247 &lt; 12, "Premium", T247 &lt; 16, "Premium Plus")</f>
        <v>Premium Plus</v>
      </c>
      <c r="V247" s="18">
        <v>336</v>
      </c>
      <c r="W247" t="s">
        <v>36</v>
      </c>
      <c r="X247" s="18">
        <v>1</v>
      </c>
      <c r="Y247" s="18">
        <v>4</v>
      </c>
      <c r="Z247" t="b">
        <v>1</v>
      </c>
      <c r="AA247" s="18">
        <v>855</v>
      </c>
      <c r="AB247" s="18">
        <v>186</v>
      </c>
      <c r="AC247" s="18">
        <f t="shared" si="52"/>
        <v>1041</v>
      </c>
      <c r="AD247" t="s">
        <v>43</v>
      </c>
      <c r="AE247" t="s">
        <v>28</v>
      </c>
      <c r="AF247" t="s">
        <v>45</v>
      </c>
      <c r="AG247" s="18">
        <v>54</v>
      </c>
      <c r="AH247" s="13">
        <v>3.6</v>
      </c>
      <c r="AI247" t="b">
        <v>0</v>
      </c>
      <c r="AJ247" t="s">
        <v>30</v>
      </c>
      <c r="AK247" s="18">
        <v>3674</v>
      </c>
      <c r="AL247" s="18" t="str" cm="1">
        <f t="array" ref="AL247">_xlfn.IFS(AK247&lt;1000, "Bronze", AK247&lt;2000, "Silver", AK247&lt;3000, "Gold", AK247&lt;4000, "Platinum",AK247&gt;4000, "Diamond")</f>
        <v>Platinum</v>
      </c>
      <c r="AM247" t="s">
        <v>76</v>
      </c>
      <c r="AN247" t="s">
        <v>32</v>
      </c>
      <c r="AO247" t="s">
        <v>33</v>
      </c>
    </row>
    <row r="248" spans="1:41" x14ac:dyDescent="0.35">
      <c r="A248">
        <v>2190</v>
      </c>
      <c r="B248" t="s">
        <v>682</v>
      </c>
      <c r="C248" t="s">
        <v>198</v>
      </c>
      <c r="D248" s="1">
        <f>DATE(I248,H248,G248)</f>
        <v>45291</v>
      </c>
      <c r="E248">
        <f>FIND("/",C248)</f>
        <v>3</v>
      </c>
      <c r="F248">
        <f>FIND("/",C248,(E248+1))</f>
        <v>6</v>
      </c>
      <c r="G248" t="str">
        <f>MID(C248, E248+1,2)</f>
        <v>31</v>
      </c>
      <c r="H248" t="str">
        <f>LEFT(C248,E248-1)</f>
        <v>12</v>
      </c>
      <c r="I248" t="str">
        <f>RIGHT(C248,4)</f>
        <v>2023</v>
      </c>
      <c r="J248" s="1">
        <v>45424</v>
      </c>
      <c r="K248" s="1">
        <f>J248</f>
        <v>45424</v>
      </c>
      <c r="L248" s="1"/>
      <c r="M248" s="1"/>
      <c r="N248" s="1"/>
      <c r="O248" s="1"/>
      <c r="P248" s="1"/>
      <c r="Q248" s="13">
        <f t="shared" si="50"/>
        <v>19</v>
      </c>
      <c r="R248">
        <f t="shared" si="51"/>
        <v>131.5</v>
      </c>
      <c r="S248" s="27">
        <f t="shared" si="53"/>
        <v>6.9210526315789478</v>
      </c>
      <c r="T248" s="11">
        <v>7.99</v>
      </c>
      <c r="U248" t="str" cm="1">
        <f t="array" ref="U248">_xlfn.IFS(T248 &lt; 8, "Standard", T248 &lt; 12, "Premium", T248 &lt; 16, "Premium Plus")</f>
        <v>Standard</v>
      </c>
      <c r="V248" s="18">
        <v>263</v>
      </c>
      <c r="W248" t="s">
        <v>63</v>
      </c>
      <c r="X248" s="18">
        <v>4</v>
      </c>
      <c r="Y248" s="18">
        <v>1</v>
      </c>
      <c r="Z248" t="b">
        <v>1</v>
      </c>
      <c r="AA248" s="18">
        <v>799</v>
      </c>
      <c r="AB248" s="18">
        <v>14</v>
      </c>
      <c r="AC248" s="18">
        <f t="shared" si="52"/>
        <v>813</v>
      </c>
      <c r="AD248" t="s">
        <v>27</v>
      </c>
      <c r="AE248" t="s">
        <v>56</v>
      </c>
      <c r="AF248" t="s">
        <v>45</v>
      </c>
      <c r="AG248" s="18">
        <v>32</v>
      </c>
      <c r="AH248" s="13">
        <v>3.3</v>
      </c>
      <c r="AI248" t="b">
        <v>0</v>
      </c>
      <c r="AJ248" t="s">
        <v>30</v>
      </c>
      <c r="AK248" s="18">
        <v>2323</v>
      </c>
      <c r="AL248" s="18" t="str" cm="1">
        <f t="array" ref="AL248">_xlfn.IFS(AK248&lt;1000, "Bronze", AK248&lt;2000, "Silver", AK248&lt;3000, "Gold", AK248&lt;4000, "Platinum",AK248&gt;4000, "Diamond")</f>
        <v>Gold</v>
      </c>
      <c r="AM248" t="s">
        <v>31</v>
      </c>
      <c r="AN248" t="s">
        <v>59</v>
      </c>
      <c r="AO248" t="s">
        <v>40</v>
      </c>
    </row>
    <row r="249" spans="1:41" x14ac:dyDescent="0.35">
      <c r="A249">
        <v>7015</v>
      </c>
      <c r="B249" t="s">
        <v>675</v>
      </c>
      <c r="C249" s="1">
        <v>45332</v>
      </c>
      <c r="D249" s="1">
        <f>C249</f>
        <v>45332</v>
      </c>
      <c r="E249" s="1"/>
      <c r="F249" s="1"/>
      <c r="G249" s="1"/>
      <c r="H249" s="1"/>
      <c r="I249" s="1"/>
      <c r="J249" s="1">
        <v>45547</v>
      </c>
      <c r="K249" s="1">
        <f>J249</f>
        <v>45547</v>
      </c>
      <c r="L249" s="1"/>
      <c r="M249" s="1"/>
      <c r="N249" s="1"/>
      <c r="O249" s="1"/>
      <c r="P249" s="1"/>
      <c r="Q249" s="13">
        <f t="shared" si="50"/>
        <v>30.714285714285715</v>
      </c>
      <c r="R249">
        <f t="shared" si="51"/>
        <v>212</v>
      </c>
      <c r="S249" s="27">
        <f t="shared" si="53"/>
        <v>6.902325581395349</v>
      </c>
      <c r="T249" s="11">
        <v>11.99</v>
      </c>
      <c r="U249" t="str" cm="1">
        <f t="array" ref="U249">_xlfn.IFS(T249 &lt; 8, "Standard", T249 &lt; 12, "Premium", T249 &lt; 16, "Premium Plus")</f>
        <v>Premium</v>
      </c>
      <c r="V249" s="18">
        <v>424</v>
      </c>
      <c r="W249" t="s">
        <v>36</v>
      </c>
      <c r="X249" s="18">
        <v>1</v>
      </c>
      <c r="Y249" s="18">
        <v>3</v>
      </c>
      <c r="Z249" t="b">
        <v>1</v>
      </c>
      <c r="AA249" s="18">
        <v>684</v>
      </c>
      <c r="AB249" s="18">
        <v>127</v>
      </c>
      <c r="AC249" s="18">
        <f t="shared" si="52"/>
        <v>811</v>
      </c>
      <c r="AD249" t="s">
        <v>74</v>
      </c>
      <c r="AE249" t="s">
        <v>75</v>
      </c>
      <c r="AF249" t="s">
        <v>45</v>
      </c>
      <c r="AG249" s="18">
        <v>97</v>
      </c>
      <c r="AH249" s="13">
        <v>4.5999999999999996</v>
      </c>
      <c r="AI249" t="b">
        <v>0</v>
      </c>
      <c r="AJ249" t="s">
        <v>30</v>
      </c>
      <c r="AK249" s="18">
        <v>2070</v>
      </c>
      <c r="AL249" s="18" t="str" cm="1">
        <f t="array" ref="AL249">_xlfn.IFS(AK249&lt;1000, "Bronze", AK249&lt;2000, "Silver", AK249&lt;3000, "Gold", AK249&lt;4000, "Platinum",AK249&gt;4000, "Diamond")</f>
        <v>Gold</v>
      </c>
      <c r="AM249" t="s">
        <v>38</v>
      </c>
      <c r="AN249" t="s">
        <v>79</v>
      </c>
      <c r="AO249" t="s">
        <v>93</v>
      </c>
    </row>
    <row r="250" spans="1:41" x14ac:dyDescent="0.35">
      <c r="A250">
        <v>6641</v>
      </c>
      <c r="B250" t="s">
        <v>140</v>
      </c>
      <c r="C250" t="s">
        <v>192</v>
      </c>
      <c r="D250" s="1">
        <f>DATE(I250,H250,G250)</f>
        <v>45493</v>
      </c>
      <c r="E250">
        <f>FIND("/",C250)</f>
        <v>2</v>
      </c>
      <c r="F250">
        <f>FIND("/",C250,(E250+1))</f>
        <v>5</v>
      </c>
      <c r="G250" t="str">
        <f>MID(C250, E250+1,2)</f>
        <v>20</v>
      </c>
      <c r="H250" t="str">
        <f>LEFT(C250,E250-1)</f>
        <v>7</v>
      </c>
      <c r="I250" t="str">
        <f>RIGHT(C250,4)</f>
        <v>2024</v>
      </c>
      <c r="J250" s="1">
        <v>45516</v>
      </c>
      <c r="K250" s="1">
        <f>J250</f>
        <v>45516</v>
      </c>
      <c r="L250" s="1"/>
      <c r="M250" s="1"/>
      <c r="N250" s="1"/>
      <c r="O250" s="1"/>
      <c r="P250" s="1"/>
      <c r="Q250" s="13">
        <f t="shared" si="50"/>
        <v>3.2857142857142856</v>
      </c>
      <c r="R250">
        <f t="shared" si="51"/>
        <v>22.5</v>
      </c>
      <c r="S250" s="27">
        <f t="shared" si="53"/>
        <v>6.8478260869565224</v>
      </c>
      <c r="T250" s="11">
        <v>7.99</v>
      </c>
      <c r="U250" t="str" cm="1">
        <f t="array" ref="U250">_xlfn.IFS(T250 &lt; 8, "Standard", T250 &lt; 12, "Premium", T250 &lt; 16, "Premium Plus")</f>
        <v>Standard</v>
      </c>
      <c r="V250" s="18">
        <v>45</v>
      </c>
      <c r="W250" t="s">
        <v>63</v>
      </c>
      <c r="X250" s="18">
        <v>4</v>
      </c>
      <c r="Y250" s="18">
        <v>3</v>
      </c>
      <c r="Z250" t="b">
        <v>0</v>
      </c>
      <c r="AA250" s="18">
        <v>420</v>
      </c>
      <c r="AB250" s="18">
        <v>87</v>
      </c>
      <c r="AC250" s="18">
        <f t="shared" si="52"/>
        <v>507</v>
      </c>
      <c r="AD250" t="s">
        <v>49</v>
      </c>
      <c r="AE250" t="s">
        <v>75</v>
      </c>
      <c r="AF250" t="s">
        <v>45</v>
      </c>
      <c r="AG250" s="18">
        <v>41</v>
      </c>
      <c r="AH250" s="13">
        <v>3.3</v>
      </c>
      <c r="AI250" t="b">
        <v>1</v>
      </c>
      <c r="AJ250" t="s">
        <v>30</v>
      </c>
      <c r="AK250" s="18">
        <v>2965</v>
      </c>
      <c r="AL250" s="18" t="str" cm="1">
        <f t="array" ref="AL250">_xlfn.IFS(AK250&lt;1000, "Bronze", AK250&lt;2000, "Silver", AK250&lt;3000, "Gold", AK250&lt;4000, "Platinum",AK250&gt;4000, "Diamond")</f>
        <v>Gold</v>
      </c>
      <c r="AM250" t="s">
        <v>58</v>
      </c>
      <c r="AN250" t="s">
        <v>32</v>
      </c>
      <c r="AO250" t="s">
        <v>33</v>
      </c>
    </row>
    <row r="251" spans="1:41" x14ac:dyDescent="0.35">
      <c r="A251">
        <v>2854</v>
      </c>
      <c r="B251" t="s">
        <v>50</v>
      </c>
      <c r="C251" s="1">
        <v>45083</v>
      </c>
      <c r="D251" s="1">
        <v>45443</v>
      </c>
      <c r="E251" s="1"/>
      <c r="F251" s="1"/>
      <c r="G251" s="1"/>
      <c r="H251" s="1"/>
      <c r="I251" s="1"/>
      <c r="J251" t="s">
        <v>35</v>
      </c>
      <c r="K251" s="1">
        <f>DATE(P251,O251,N251)</f>
        <v>45641</v>
      </c>
      <c r="L251">
        <f>FIND("/",J251)</f>
        <v>3</v>
      </c>
      <c r="M251">
        <f>FIND("/",J251,(L251+1))</f>
        <v>6</v>
      </c>
      <c r="N251" t="str">
        <f>MID(J251, L251+1,2)</f>
        <v>15</v>
      </c>
      <c r="O251" t="str">
        <f>LEFT(J251,L251-1)</f>
        <v>12</v>
      </c>
      <c r="P251" t="str">
        <f>RIGHT(J251,4)</f>
        <v>2024</v>
      </c>
      <c r="Q251" s="13">
        <f t="shared" si="50"/>
        <v>28.285714285714285</v>
      </c>
      <c r="R251">
        <f t="shared" si="51"/>
        <v>193</v>
      </c>
      <c r="S251" s="27">
        <f t="shared" si="53"/>
        <v>6.8232323232323235</v>
      </c>
      <c r="T251" s="11">
        <v>11.99</v>
      </c>
      <c r="U251" t="str" cm="1">
        <f t="array" ref="U251">_xlfn.IFS(T251 &lt; 8, "Standard", T251 &lt; 12, "Premium", T251 &lt; 16, "Premium Plus")</f>
        <v>Premium</v>
      </c>
      <c r="V251" s="18">
        <v>386</v>
      </c>
      <c r="W251" t="s">
        <v>51</v>
      </c>
      <c r="X251" s="18">
        <v>1</v>
      </c>
      <c r="Y251" s="18">
        <v>4</v>
      </c>
      <c r="Z251" t="b">
        <v>1</v>
      </c>
      <c r="AA251" s="18">
        <v>230</v>
      </c>
      <c r="AB251" s="18">
        <v>2</v>
      </c>
      <c r="AC251" s="18">
        <f t="shared" si="52"/>
        <v>232</v>
      </c>
      <c r="AD251" t="s">
        <v>27</v>
      </c>
      <c r="AE251" t="s">
        <v>28</v>
      </c>
      <c r="AF251" t="s">
        <v>45</v>
      </c>
      <c r="AG251" s="18">
        <v>39</v>
      </c>
      <c r="AH251" s="13">
        <v>3.7</v>
      </c>
      <c r="AI251" t="b">
        <v>0</v>
      </c>
      <c r="AJ251" t="s">
        <v>30</v>
      </c>
      <c r="AK251" s="18">
        <v>1823</v>
      </c>
      <c r="AL251" s="18" t="str" cm="1">
        <f t="array" ref="AL251">_xlfn.IFS(AK251&lt;1000, "Bronze", AK251&lt;2000, "Silver", AK251&lt;3000, "Gold", AK251&lt;4000, "Platinum",AK251&gt;4000, "Diamond")</f>
        <v>Silver</v>
      </c>
      <c r="AM251" t="s">
        <v>65</v>
      </c>
      <c r="AN251" t="s">
        <v>79</v>
      </c>
      <c r="AO251" t="s">
        <v>60</v>
      </c>
    </row>
    <row r="252" spans="1:41" x14ac:dyDescent="0.35">
      <c r="A252">
        <v>6170</v>
      </c>
      <c r="B252" t="s">
        <v>244</v>
      </c>
      <c r="C252" t="s">
        <v>392</v>
      </c>
      <c r="D252" s="1">
        <f>DATE(I252,H252,G252)</f>
        <v>45464</v>
      </c>
      <c r="E252">
        <f>FIND("/",C252)</f>
        <v>2</v>
      </c>
      <c r="F252">
        <f>FIND("/",C252,(E252+1))</f>
        <v>5</v>
      </c>
      <c r="G252" t="str">
        <f>MID(C252, E252+1,2)</f>
        <v>21</v>
      </c>
      <c r="H252" t="str">
        <f>LEFT(C252,E252-1)</f>
        <v>6</v>
      </c>
      <c r="I252" t="str">
        <f>RIGHT(C252,4)</f>
        <v>2024</v>
      </c>
      <c r="J252" t="s">
        <v>82</v>
      </c>
      <c r="K252" s="1">
        <f>DATE(P252,O252,N252)</f>
        <v>45618</v>
      </c>
      <c r="L252">
        <f>FIND("/",J252)</f>
        <v>3</v>
      </c>
      <c r="M252">
        <f>FIND("/",J252,(L252+1))</f>
        <v>6</v>
      </c>
      <c r="N252" t="str">
        <f>MID(J252, L252+1,2)</f>
        <v>22</v>
      </c>
      <c r="O252" t="str">
        <f>LEFT(J252,L252-1)</f>
        <v>11</v>
      </c>
      <c r="P252" t="str">
        <f>RIGHT(J252,4)</f>
        <v>2024</v>
      </c>
      <c r="Q252" s="13">
        <f t="shared" si="50"/>
        <v>22</v>
      </c>
      <c r="R252">
        <f t="shared" si="51"/>
        <v>149</v>
      </c>
      <c r="S252" s="27">
        <f t="shared" si="53"/>
        <v>6.7727272727272725</v>
      </c>
      <c r="T252" s="11">
        <v>15.99</v>
      </c>
      <c r="U252" t="str" cm="1">
        <f t="array" ref="U252">_xlfn.IFS(T252 &lt; 8, "Standard", T252 &lt; 12, "Premium", T252 &lt; 16, "Premium Plus")</f>
        <v>Premium Plus</v>
      </c>
      <c r="V252" s="18">
        <v>298</v>
      </c>
      <c r="W252" t="s">
        <v>63</v>
      </c>
      <c r="X252" s="18">
        <v>5</v>
      </c>
      <c r="Y252" s="18">
        <v>1</v>
      </c>
      <c r="Z252" t="b">
        <v>1</v>
      </c>
      <c r="AA252" s="18">
        <v>943</v>
      </c>
      <c r="AB252" s="18">
        <v>187</v>
      </c>
      <c r="AC252" s="18">
        <f t="shared" si="52"/>
        <v>1130</v>
      </c>
      <c r="AD252" t="s">
        <v>49</v>
      </c>
      <c r="AE252" t="s">
        <v>75</v>
      </c>
      <c r="AF252" t="s">
        <v>57</v>
      </c>
      <c r="AG252" s="18">
        <v>60</v>
      </c>
      <c r="AH252" s="13">
        <v>3.7</v>
      </c>
      <c r="AI252" t="b">
        <v>0</v>
      </c>
      <c r="AJ252" t="s">
        <v>30</v>
      </c>
      <c r="AK252" s="18">
        <v>4338</v>
      </c>
      <c r="AL252" s="18" t="str" cm="1">
        <f t="array" ref="AL252">_xlfn.IFS(AK252&lt;1000, "Bronze", AK252&lt;2000, "Silver", AK252&lt;3000, "Gold", AK252&lt;4000, "Platinum",AK252&gt;4000, "Diamond")</f>
        <v>Diamond</v>
      </c>
      <c r="AM252" t="s">
        <v>65</v>
      </c>
      <c r="AN252" t="s">
        <v>32</v>
      </c>
      <c r="AO252" t="s">
        <v>33</v>
      </c>
    </row>
    <row r="253" spans="1:41" x14ac:dyDescent="0.35">
      <c r="A253">
        <v>1754</v>
      </c>
      <c r="B253" t="s">
        <v>70</v>
      </c>
      <c r="C253" t="s">
        <v>108</v>
      </c>
      <c r="D253" s="1">
        <f>DATE(I253,H253,G253)</f>
        <v>45456</v>
      </c>
      <c r="E253">
        <f>FIND("/",C253)</f>
        <v>2</v>
      </c>
      <c r="F253">
        <f>FIND("/",C253,(E253+1))</f>
        <v>5</v>
      </c>
      <c r="G253" t="str">
        <f>MID(C253, E253+1,2)</f>
        <v>13</v>
      </c>
      <c r="H253" t="str">
        <f>LEFT(C253,E253-1)</f>
        <v>6</v>
      </c>
      <c r="I253" t="str">
        <f>RIGHT(C253,4)</f>
        <v>2024</v>
      </c>
      <c r="J253" t="s">
        <v>84</v>
      </c>
      <c r="K253" s="1">
        <f>DATE(P253,O253,N253)</f>
        <v>45616</v>
      </c>
      <c r="L253">
        <f>FIND("/",J253)</f>
        <v>3</v>
      </c>
      <c r="M253">
        <f>FIND("/",J253,(L253+1))</f>
        <v>6</v>
      </c>
      <c r="N253" t="str">
        <f>MID(J253, L253+1,2)</f>
        <v>20</v>
      </c>
      <c r="O253" t="str">
        <f>LEFT(J253,L253-1)</f>
        <v>11</v>
      </c>
      <c r="P253" t="str">
        <f>RIGHT(J253,4)</f>
        <v>2024</v>
      </c>
      <c r="Q253" s="13">
        <f t="shared" si="50"/>
        <v>22.857142857142858</v>
      </c>
      <c r="R253">
        <f t="shared" si="51"/>
        <v>154.5</v>
      </c>
      <c r="S253" s="27">
        <f t="shared" si="53"/>
        <v>6.7593749999999995</v>
      </c>
      <c r="T253" s="11">
        <v>15.99</v>
      </c>
      <c r="U253" t="str" cm="1">
        <f t="array" ref="U253">_xlfn.IFS(T253 &lt; 8, "Standard", T253 &lt; 12, "Premium", T253 &lt; 16, "Premium Plus")</f>
        <v>Premium Plus</v>
      </c>
      <c r="V253" s="18">
        <v>309</v>
      </c>
      <c r="W253" t="s">
        <v>100</v>
      </c>
      <c r="X253" s="18">
        <v>5</v>
      </c>
      <c r="Y253" s="18">
        <v>6</v>
      </c>
      <c r="Z253" t="b">
        <v>0</v>
      </c>
      <c r="AA253" s="18">
        <v>760</v>
      </c>
      <c r="AB253" s="18">
        <v>72</v>
      </c>
      <c r="AC253" s="18">
        <f t="shared" si="52"/>
        <v>832</v>
      </c>
      <c r="AD253" t="s">
        <v>92</v>
      </c>
      <c r="AE253" t="s">
        <v>56</v>
      </c>
      <c r="AF253" t="s">
        <v>78</v>
      </c>
      <c r="AG253" s="18">
        <v>91</v>
      </c>
      <c r="AH253" s="13">
        <v>4.8</v>
      </c>
      <c r="AI253" t="b">
        <v>1</v>
      </c>
      <c r="AJ253" t="s">
        <v>30</v>
      </c>
      <c r="AK253" s="18">
        <v>2336</v>
      </c>
      <c r="AL253" s="18" t="str" cm="1">
        <f t="array" ref="AL253">_xlfn.IFS(AK253&lt;1000, "Bronze", AK253&lt;2000, "Silver", AK253&lt;3000, "Gold", AK253&lt;4000, "Platinum",AK253&gt;4000, "Diamond")</f>
        <v>Gold</v>
      </c>
      <c r="AM253" t="s">
        <v>58</v>
      </c>
      <c r="AN253" t="s">
        <v>32</v>
      </c>
      <c r="AO253" t="s">
        <v>40</v>
      </c>
    </row>
    <row r="254" spans="1:41" x14ac:dyDescent="0.35">
      <c r="A254">
        <v>5389</v>
      </c>
      <c r="B254" t="s">
        <v>721</v>
      </c>
      <c r="C254" t="s">
        <v>722</v>
      </c>
      <c r="D254" s="1">
        <f>DATE(I254,H254,G254)</f>
        <v>45439</v>
      </c>
      <c r="E254">
        <f>FIND("/",C254)</f>
        <v>2</v>
      </c>
      <c r="F254">
        <f>FIND("/",C254,(E254+1))</f>
        <v>5</v>
      </c>
      <c r="G254" t="str">
        <f>MID(C254, E254+1,2)</f>
        <v>27</v>
      </c>
      <c r="H254" t="str">
        <f>LEFT(C254,E254-1)</f>
        <v>5</v>
      </c>
      <c r="I254" t="str">
        <f>RIGHT(C254,4)</f>
        <v>2024</v>
      </c>
      <c r="J254" t="s">
        <v>168</v>
      </c>
      <c r="K254" s="1">
        <f>DATE(P254,O254,N254)</f>
        <v>45625</v>
      </c>
      <c r="L254">
        <f>FIND("/",J254)</f>
        <v>3</v>
      </c>
      <c r="M254">
        <f>FIND("/",J254,(L254+1))</f>
        <v>6</v>
      </c>
      <c r="N254" t="str">
        <f>MID(J254, L254+1,2)</f>
        <v>29</v>
      </c>
      <c r="O254" t="str">
        <f>LEFT(J254,L254-1)</f>
        <v>11</v>
      </c>
      <c r="P254" t="str">
        <f>RIGHT(J254,4)</f>
        <v>2024</v>
      </c>
      <c r="Q254" s="13">
        <f t="shared" si="50"/>
        <v>26.571428571428573</v>
      </c>
      <c r="R254">
        <f t="shared" si="51"/>
        <v>176</v>
      </c>
      <c r="S254" s="27">
        <f t="shared" si="53"/>
        <v>6.6236559139784941</v>
      </c>
      <c r="T254" s="11">
        <v>11.99</v>
      </c>
      <c r="U254" t="str" cm="1">
        <f t="array" ref="U254">_xlfn.IFS(T254 &lt; 8, "Standard", T254 &lt; 12, "Premium", T254 &lt; 16, "Premium Plus")</f>
        <v>Premium</v>
      </c>
      <c r="V254" s="18">
        <v>352</v>
      </c>
      <c r="W254" t="s">
        <v>36</v>
      </c>
      <c r="X254" s="18">
        <v>4</v>
      </c>
      <c r="Y254" s="18">
        <v>1</v>
      </c>
      <c r="Z254" t="b">
        <v>0</v>
      </c>
      <c r="AA254" s="18">
        <v>521</v>
      </c>
      <c r="AB254" s="18">
        <v>128</v>
      </c>
      <c r="AC254" s="18">
        <f t="shared" si="52"/>
        <v>649</v>
      </c>
      <c r="AD254" t="s">
        <v>74</v>
      </c>
      <c r="AE254" t="s">
        <v>75</v>
      </c>
      <c r="AF254" t="s">
        <v>64</v>
      </c>
      <c r="AG254" s="18">
        <v>59</v>
      </c>
      <c r="AH254" s="13">
        <v>4.5999999999999996</v>
      </c>
      <c r="AI254" t="b">
        <v>1</v>
      </c>
      <c r="AJ254" t="s">
        <v>30</v>
      </c>
      <c r="AK254" s="18">
        <v>2131</v>
      </c>
      <c r="AL254" s="18" t="str" cm="1">
        <f t="array" ref="AL254">_xlfn.IFS(AK254&lt;1000, "Bronze", AK254&lt;2000, "Silver", AK254&lt;3000, "Gold", AK254&lt;4000, "Platinum",AK254&gt;4000, "Diamond")</f>
        <v>Gold</v>
      </c>
      <c r="AM254" t="s">
        <v>31</v>
      </c>
      <c r="AN254" t="s">
        <v>32</v>
      </c>
      <c r="AO254" t="s">
        <v>40</v>
      </c>
    </row>
    <row r="255" spans="1:41" x14ac:dyDescent="0.35">
      <c r="A255">
        <v>9149</v>
      </c>
      <c r="B255" t="s">
        <v>439</v>
      </c>
      <c r="C255" s="1">
        <v>45047</v>
      </c>
      <c r="D255" s="1">
        <v>45459</v>
      </c>
      <c r="E255" s="1"/>
      <c r="F255" s="1"/>
      <c r="G255" s="1"/>
      <c r="H255" s="1"/>
      <c r="I255" s="1"/>
      <c r="J255" t="s">
        <v>72</v>
      </c>
      <c r="K255" s="1">
        <f>DATE(P255,O255,N255)</f>
        <v>45643</v>
      </c>
      <c r="L255">
        <f>FIND("/",J255)</f>
        <v>3</v>
      </c>
      <c r="M255">
        <f>FIND("/",J255,(L255+1))</f>
        <v>6</v>
      </c>
      <c r="N255" t="str">
        <f>MID(J255, L255+1,2)</f>
        <v>17</v>
      </c>
      <c r="O255" t="str">
        <f>LEFT(J255,L255-1)</f>
        <v>12</v>
      </c>
      <c r="P255" t="str">
        <f>RIGHT(J255,4)</f>
        <v>2024</v>
      </c>
      <c r="Q255" s="13">
        <f t="shared" si="50"/>
        <v>26.285714285714285</v>
      </c>
      <c r="R255">
        <f t="shared" si="51"/>
        <v>174</v>
      </c>
      <c r="S255" s="27">
        <f t="shared" si="53"/>
        <v>6.6195652173913047</v>
      </c>
      <c r="T255" s="11">
        <v>15.99</v>
      </c>
      <c r="U255" t="str" cm="1">
        <f t="array" ref="U255">_xlfn.IFS(T255 &lt; 8, "Standard", T255 &lt; 12, "Premium", T255 &lt; 16, "Premium Plus")</f>
        <v>Premium Plus</v>
      </c>
      <c r="V255" s="18">
        <v>348</v>
      </c>
      <c r="W255" t="s">
        <v>51</v>
      </c>
      <c r="X255" s="18">
        <v>2</v>
      </c>
      <c r="Y255" s="18">
        <v>6</v>
      </c>
      <c r="Z255" t="b">
        <v>1</v>
      </c>
      <c r="AA255" s="18">
        <v>378</v>
      </c>
      <c r="AB255" s="18">
        <v>56</v>
      </c>
      <c r="AC255" s="18">
        <f t="shared" si="52"/>
        <v>434</v>
      </c>
      <c r="AD255" t="s">
        <v>68</v>
      </c>
      <c r="AE255" t="s">
        <v>44</v>
      </c>
      <c r="AF255" t="s">
        <v>57</v>
      </c>
      <c r="AG255" s="18">
        <v>9</v>
      </c>
      <c r="AH255" s="13">
        <v>4.5</v>
      </c>
      <c r="AI255" t="b">
        <v>1</v>
      </c>
      <c r="AJ255" t="s">
        <v>30</v>
      </c>
      <c r="AK255" s="18">
        <v>595</v>
      </c>
      <c r="AL255" s="18" t="str" cm="1">
        <f t="array" ref="AL255">_xlfn.IFS(AK255&lt;1000, "Bronze", AK255&lt;2000, "Silver", AK255&lt;3000, "Gold", AK255&lt;4000, "Platinum",AK255&gt;4000, "Diamond")</f>
        <v>Bronze</v>
      </c>
      <c r="AM255" t="s">
        <v>58</v>
      </c>
      <c r="AN255" t="s">
        <v>69</v>
      </c>
      <c r="AO255" t="s">
        <v>33</v>
      </c>
    </row>
    <row r="256" spans="1:41" x14ac:dyDescent="0.35">
      <c r="A256">
        <v>3892</v>
      </c>
      <c r="B256" t="s">
        <v>280</v>
      </c>
      <c r="C256" t="s">
        <v>416</v>
      </c>
      <c r="D256" s="1">
        <f>DATE(I256,H256,G256)</f>
        <v>45128</v>
      </c>
      <c r="E256">
        <f>FIND("/",C256)</f>
        <v>2</v>
      </c>
      <c r="F256">
        <f>FIND("/",C256,(E256+1))</f>
        <v>5</v>
      </c>
      <c r="G256" t="str">
        <f>MID(C256, E256+1,2)</f>
        <v>21</v>
      </c>
      <c r="H256" t="str">
        <f>LEFT(C256,E256-1)</f>
        <v>7</v>
      </c>
      <c r="I256" t="str">
        <f>RIGHT(C256,4)</f>
        <v>2023</v>
      </c>
      <c r="J256" s="1">
        <v>45363</v>
      </c>
      <c r="K256" s="1">
        <f>J256</f>
        <v>45363</v>
      </c>
      <c r="L256" s="1"/>
      <c r="M256" s="1"/>
      <c r="N256" s="1"/>
      <c r="O256" s="1"/>
      <c r="P256" s="1"/>
      <c r="Q256" s="13">
        <f t="shared" si="50"/>
        <v>33.571428571428569</v>
      </c>
      <c r="R256">
        <f t="shared" si="51"/>
        <v>221</v>
      </c>
      <c r="S256" s="27">
        <f t="shared" si="53"/>
        <v>6.5829787234042554</v>
      </c>
      <c r="T256" s="11">
        <v>7.99</v>
      </c>
      <c r="U256" t="str" cm="1">
        <f t="array" ref="U256">_xlfn.IFS(T256 &lt; 8, "Standard", T256 &lt; 12, "Premium", T256 &lt; 16, "Premium Plus")</f>
        <v>Standard</v>
      </c>
      <c r="V256" s="18">
        <v>442</v>
      </c>
      <c r="W256" t="s">
        <v>26</v>
      </c>
      <c r="X256" s="18">
        <v>3</v>
      </c>
      <c r="Y256" s="18">
        <v>6</v>
      </c>
      <c r="Z256" t="b">
        <v>1</v>
      </c>
      <c r="AA256" s="18">
        <v>875</v>
      </c>
      <c r="AB256" s="18">
        <v>70</v>
      </c>
      <c r="AC256" s="18">
        <f t="shared" si="52"/>
        <v>945</v>
      </c>
      <c r="AD256" t="s">
        <v>43</v>
      </c>
      <c r="AE256" t="s">
        <v>28</v>
      </c>
      <c r="AF256" t="s">
        <v>37</v>
      </c>
      <c r="AG256" s="18">
        <v>96</v>
      </c>
      <c r="AH256" s="13">
        <v>3.7</v>
      </c>
      <c r="AI256" t="b">
        <v>0</v>
      </c>
      <c r="AJ256" t="s">
        <v>30</v>
      </c>
      <c r="AK256" s="18">
        <v>1628</v>
      </c>
      <c r="AL256" s="18" t="str" cm="1">
        <f t="array" ref="AL256">_xlfn.IFS(AK256&lt;1000, "Bronze", AK256&lt;2000, "Silver", AK256&lt;3000, "Gold", AK256&lt;4000, "Platinum",AK256&gt;4000, "Diamond")</f>
        <v>Silver</v>
      </c>
      <c r="AM256" t="s">
        <v>58</v>
      </c>
      <c r="AN256" t="s">
        <v>39</v>
      </c>
      <c r="AO256" t="s">
        <v>33</v>
      </c>
    </row>
    <row r="257" spans="1:41" x14ac:dyDescent="0.35">
      <c r="A257">
        <v>4622</v>
      </c>
      <c r="B257" t="s">
        <v>191</v>
      </c>
      <c r="C257" t="s">
        <v>84</v>
      </c>
      <c r="D257" s="1">
        <f>DATE(I257,H257,G257)</f>
        <v>45616</v>
      </c>
      <c r="E257">
        <f>FIND("/",C257)</f>
        <v>3</v>
      </c>
      <c r="F257">
        <f>FIND("/",C257,(E257+1))</f>
        <v>6</v>
      </c>
      <c r="G257" t="str">
        <f>MID(C257, E257+1,2)</f>
        <v>20</v>
      </c>
      <c r="H257" t="str">
        <f>LEFT(C257,E257-1)</f>
        <v>11</v>
      </c>
      <c r="I257" t="str">
        <f>RIGHT(C257,4)</f>
        <v>2024</v>
      </c>
      <c r="J257" t="s">
        <v>35</v>
      </c>
      <c r="K257" s="1">
        <f>DATE(P257,O257,N257)</f>
        <v>45641</v>
      </c>
      <c r="L257">
        <f>FIND("/",J257)</f>
        <v>3</v>
      </c>
      <c r="M257">
        <f>FIND("/",J257,(L257+1))</f>
        <v>6</v>
      </c>
      <c r="N257" t="str">
        <f>MID(J257, L257+1,2)</f>
        <v>15</v>
      </c>
      <c r="O257" t="str">
        <f>LEFT(J257,L257-1)</f>
        <v>12</v>
      </c>
      <c r="P257" t="str">
        <f>RIGHT(J257,4)</f>
        <v>2024</v>
      </c>
      <c r="Q257" s="13">
        <f t="shared" si="50"/>
        <v>3.5714285714285716</v>
      </c>
      <c r="R257">
        <f t="shared" si="51"/>
        <v>23.5</v>
      </c>
      <c r="S257" s="27">
        <f t="shared" si="53"/>
        <v>6.58</v>
      </c>
      <c r="T257" s="11">
        <v>7.99</v>
      </c>
      <c r="U257" t="str" cm="1">
        <f t="array" ref="U257">_xlfn.IFS(T257 &lt; 8, "Standard", T257 &lt; 12, "Premium", T257 &lt; 16, "Premium Plus")</f>
        <v>Standard</v>
      </c>
      <c r="V257" s="18">
        <v>47</v>
      </c>
      <c r="W257" t="s">
        <v>26</v>
      </c>
      <c r="X257" s="18">
        <v>2</v>
      </c>
      <c r="Y257" s="18">
        <v>4</v>
      </c>
      <c r="Z257" t="b">
        <v>1</v>
      </c>
      <c r="AA257" s="18">
        <v>770</v>
      </c>
      <c r="AB257" s="18">
        <v>2</v>
      </c>
      <c r="AC257" s="18">
        <f t="shared" si="52"/>
        <v>772</v>
      </c>
      <c r="AD257" t="s">
        <v>68</v>
      </c>
      <c r="AE257" t="s">
        <v>56</v>
      </c>
      <c r="AF257" t="s">
        <v>64</v>
      </c>
      <c r="AG257" s="18">
        <v>46</v>
      </c>
      <c r="AH257" s="13">
        <v>4.7</v>
      </c>
      <c r="AI257" t="b">
        <v>1</v>
      </c>
      <c r="AJ257" t="s">
        <v>30</v>
      </c>
      <c r="AK257" s="18">
        <v>371</v>
      </c>
      <c r="AL257" s="18" t="str" cm="1">
        <f t="array" ref="AL257">_xlfn.IFS(AK257&lt;1000, "Bronze", AK257&lt;2000, "Silver", AK257&lt;3000, "Gold", AK257&lt;4000, "Platinum",AK257&gt;4000, "Diamond")</f>
        <v>Bronze</v>
      </c>
      <c r="AM257" t="s">
        <v>38</v>
      </c>
      <c r="AN257" t="s">
        <v>59</v>
      </c>
      <c r="AO257" t="s">
        <v>40</v>
      </c>
    </row>
    <row r="258" spans="1:41" x14ac:dyDescent="0.35">
      <c r="A258">
        <v>2690</v>
      </c>
      <c r="B258" t="s">
        <v>177</v>
      </c>
      <c r="C258" s="1">
        <v>45055</v>
      </c>
      <c r="D258" s="1">
        <v>45374</v>
      </c>
      <c r="E258" s="1"/>
      <c r="F258" s="1"/>
      <c r="G258" s="1"/>
      <c r="H258" s="1"/>
      <c r="I258" s="1"/>
      <c r="J258" t="s">
        <v>168</v>
      </c>
      <c r="K258" s="1">
        <f>DATE(P258,O258,N258)</f>
        <v>45625</v>
      </c>
      <c r="L258">
        <f>FIND("/",J258)</f>
        <v>3</v>
      </c>
      <c r="M258">
        <f>FIND("/",J258,(L258+1))</f>
        <v>6</v>
      </c>
      <c r="N258" t="str">
        <f>MID(J258, L258+1,2)</f>
        <v>29</v>
      </c>
      <c r="O258" t="str">
        <f>LEFT(J258,L258-1)</f>
        <v>11</v>
      </c>
      <c r="P258" t="str">
        <f>RIGHT(J258,4)</f>
        <v>2024</v>
      </c>
      <c r="Q258" s="13">
        <f t="shared" ref="Q258:Q321" si="60">(K258-D258)/7</f>
        <v>35.857142857142854</v>
      </c>
      <c r="R258">
        <f t="shared" ref="R258:R321" si="61">V258/2</f>
        <v>233</v>
      </c>
      <c r="S258" s="27">
        <f t="shared" si="53"/>
        <v>6.4980079681274905</v>
      </c>
      <c r="T258" s="11">
        <v>15.99</v>
      </c>
      <c r="U258" t="str" cm="1">
        <f t="array" ref="U258">_xlfn.IFS(T258 &lt; 8, "Standard", T258 &lt; 12, "Premium", T258 &lt; 16, "Premium Plus")</f>
        <v>Premium Plus</v>
      </c>
      <c r="V258" s="18">
        <v>466</v>
      </c>
      <c r="W258" t="s">
        <v>48</v>
      </c>
      <c r="X258" s="18">
        <v>3</v>
      </c>
      <c r="Y258" s="18">
        <v>2</v>
      </c>
      <c r="Z258" t="b">
        <v>0</v>
      </c>
      <c r="AA258" s="18">
        <v>977</v>
      </c>
      <c r="AB258" s="18">
        <v>94</v>
      </c>
      <c r="AC258" s="18">
        <f t="shared" ref="AC258:AC321" si="62">SUM(AA258:AB258)</f>
        <v>1071</v>
      </c>
      <c r="AD258" t="s">
        <v>92</v>
      </c>
      <c r="AE258" t="s">
        <v>75</v>
      </c>
      <c r="AF258" t="s">
        <v>45</v>
      </c>
      <c r="AG258" s="18">
        <v>67</v>
      </c>
      <c r="AH258" s="13">
        <v>3.6</v>
      </c>
      <c r="AI258" t="b">
        <v>1</v>
      </c>
      <c r="AJ258" t="s">
        <v>30</v>
      </c>
      <c r="AK258" s="18">
        <v>4004</v>
      </c>
      <c r="AL258" s="18" t="str" cm="1">
        <f t="array" ref="AL258">_xlfn.IFS(AK258&lt;1000, "Bronze", AK258&lt;2000, "Silver", AK258&lt;3000, "Gold", AK258&lt;4000, "Platinum",AK258&gt;4000, "Diamond")</f>
        <v>Diamond</v>
      </c>
      <c r="AM258" t="s">
        <v>31</v>
      </c>
      <c r="AN258" t="s">
        <v>32</v>
      </c>
      <c r="AO258" t="s">
        <v>93</v>
      </c>
    </row>
    <row r="259" spans="1:41" x14ac:dyDescent="0.35">
      <c r="A259">
        <v>7463</v>
      </c>
      <c r="B259" t="s">
        <v>389</v>
      </c>
      <c r="C259" t="s">
        <v>136</v>
      </c>
      <c r="D259" s="1">
        <f>DATE(I259,H259,G259)</f>
        <v>45184</v>
      </c>
      <c r="E259">
        <f>FIND("/",C259)</f>
        <v>2</v>
      </c>
      <c r="F259">
        <f>FIND("/",C259,(E259+1))</f>
        <v>5</v>
      </c>
      <c r="G259" t="str">
        <f>MID(C259, E259+1,2)</f>
        <v>15</v>
      </c>
      <c r="H259" t="str">
        <f>LEFT(C259,E259-1)</f>
        <v>9</v>
      </c>
      <c r="I259" t="str">
        <f>RIGHT(C259,4)</f>
        <v>2023</v>
      </c>
      <c r="J259" s="1">
        <v>45455</v>
      </c>
      <c r="K259" s="1">
        <f>J259</f>
        <v>45455</v>
      </c>
      <c r="L259" s="1"/>
      <c r="M259" s="1"/>
      <c r="N259" s="1"/>
      <c r="O259" s="1"/>
      <c r="P259" s="1"/>
      <c r="Q259" s="13">
        <f t="shared" si="60"/>
        <v>38.714285714285715</v>
      </c>
      <c r="R259">
        <f t="shared" si="61"/>
        <v>250</v>
      </c>
      <c r="S259" s="27">
        <f t="shared" ref="S259:S322" si="63">R259/Q259</f>
        <v>6.4575645756457565</v>
      </c>
      <c r="T259" s="11">
        <v>11.99</v>
      </c>
      <c r="U259" t="str" cm="1">
        <f t="array" ref="U259">_xlfn.IFS(T259 &lt; 8, "Standard", T259 &lt; 12, "Premium", T259 &lt; 16, "Premium Plus")</f>
        <v>Premium</v>
      </c>
      <c r="V259" s="18">
        <v>500</v>
      </c>
      <c r="W259" t="s">
        <v>51</v>
      </c>
      <c r="X259" s="18">
        <v>3</v>
      </c>
      <c r="Y259" s="18">
        <v>5</v>
      </c>
      <c r="Z259" t="b">
        <v>1</v>
      </c>
      <c r="AA259" s="18">
        <v>362</v>
      </c>
      <c r="AB259" s="18">
        <v>38</v>
      </c>
      <c r="AC259" s="18">
        <f t="shared" si="62"/>
        <v>400</v>
      </c>
      <c r="AD259" t="s">
        <v>92</v>
      </c>
      <c r="AE259" t="s">
        <v>44</v>
      </c>
      <c r="AF259" t="s">
        <v>29</v>
      </c>
      <c r="AG259" s="18">
        <v>100</v>
      </c>
      <c r="AH259" s="13">
        <v>4</v>
      </c>
      <c r="AI259" t="b">
        <v>0</v>
      </c>
      <c r="AJ259" t="s">
        <v>30</v>
      </c>
      <c r="AK259" s="18">
        <v>3679</v>
      </c>
      <c r="AL259" s="18" t="str" cm="1">
        <f t="array" ref="AL259">_xlfn.IFS(AK259&lt;1000, "Bronze", AK259&lt;2000, "Silver", AK259&lt;3000, "Gold", AK259&lt;4000, "Platinum",AK259&gt;4000, "Diamond")</f>
        <v>Platinum</v>
      </c>
      <c r="AM259" t="s">
        <v>38</v>
      </c>
      <c r="AN259" t="s">
        <v>79</v>
      </c>
      <c r="AO259" t="s">
        <v>40</v>
      </c>
    </row>
    <row r="260" spans="1:41" x14ac:dyDescent="0.35">
      <c r="A260">
        <v>6109</v>
      </c>
      <c r="B260" t="s">
        <v>194</v>
      </c>
      <c r="C260" t="s">
        <v>195</v>
      </c>
      <c r="D260" s="1">
        <f>DATE(I260,H260,G260)</f>
        <v>45224</v>
      </c>
      <c r="E260">
        <f>FIND("/",C260)</f>
        <v>3</v>
      </c>
      <c r="F260">
        <f>FIND("/",C260,(E260+1))</f>
        <v>6</v>
      </c>
      <c r="G260" t="str">
        <f>MID(C260, E260+1,2)</f>
        <v>25</v>
      </c>
      <c r="H260" t="str">
        <f>LEFT(C260,E260-1)</f>
        <v>10</v>
      </c>
      <c r="I260" t="str">
        <f>RIGHT(C260,4)</f>
        <v>2023</v>
      </c>
      <c r="J260" s="1">
        <v>45455</v>
      </c>
      <c r="K260" s="1">
        <f>J260</f>
        <v>45455</v>
      </c>
      <c r="L260" s="1"/>
      <c r="M260" s="1"/>
      <c r="N260" s="1"/>
      <c r="O260" s="1"/>
      <c r="P260" s="1"/>
      <c r="Q260" s="13">
        <f t="shared" si="60"/>
        <v>33</v>
      </c>
      <c r="R260">
        <f t="shared" si="61"/>
        <v>212.5</v>
      </c>
      <c r="S260" s="27">
        <f t="shared" si="63"/>
        <v>6.4393939393939394</v>
      </c>
      <c r="T260" s="11">
        <v>15.99</v>
      </c>
      <c r="U260" t="str" cm="1">
        <f t="array" ref="U260">_xlfn.IFS(T260 &lt; 8, "Standard", T260 &lt; 12, "Premium", T260 &lt; 16, "Premium Plus")</f>
        <v>Premium Plus</v>
      </c>
      <c r="V260" s="18">
        <v>425</v>
      </c>
      <c r="W260" t="s">
        <v>100</v>
      </c>
      <c r="X260" s="18">
        <v>2</v>
      </c>
      <c r="Y260" s="18">
        <v>2</v>
      </c>
      <c r="Z260" t="b">
        <v>1</v>
      </c>
      <c r="AA260" s="18">
        <v>552</v>
      </c>
      <c r="AB260" s="18">
        <v>27</v>
      </c>
      <c r="AC260" s="18">
        <f t="shared" si="62"/>
        <v>579</v>
      </c>
      <c r="AD260" t="s">
        <v>74</v>
      </c>
      <c r="AE260" t="s">
        <v>75</v>
      </c>
      <c r="AF260" t="s">
        <v>64</v>
      </c>
      <c r="AG260" s="18">
        <v>36</v>
      </c>
      <c r="AH260" s="13">
        <v>4</v>
      </c>
      <c r="AI260" t="b">
        <v>1</v>
      </c>
      <c r="AJ260" t="s">
        <v>30</v>
      </c>
      <c r="AK260" s="18">
        <v>1325</v>
      </c>
      <c r="AL260" s="18" t="str" cm="1">
        <f t="array" ref="AL260">_xlfn.IFS(AK260&lt;1000, "Bronze", AK260&lt;2000, "Silver", AK260&lt;3000, "Gold", AK260&lt;4000, "Platinum",AK260&gt;4000, "Diamond")</f>
        <v>Silver</v>
      </c>
      <c r="AM260" t="s">
        <v>58</v>
      </c>
      <c r="AN260" t="s">
        <v>32</v>
      </c>
      <c r="AO260" t="s">
        <v>60</v>
      </c>
    </row>
    <row r="261" spans="1:41" x14ac:dyDescent="0.35">
      <c r="A261">
        <v>7751</v>
      </c>
      <c r="B261" t="s">
        <v>190</v>
      </c>
      <c r="C261" s="1">
        <v>45511</v>
      </c>
      <c r="D261" s="1">
        <v>45370</v>
      </c>
      <c r="E261" s="1"/>
      <c r="F261" s="1"/>
      <c r="G261" s="1"/>
      <c r="H261" s="1"/>
      <c r="I261" s="1"/>
      <c r="J261" t="s">
        <v>109</v>
      </c>
      <c r="K261" s="1">
        <f>DATE(P261,O261,N261)</f>
        <v>45619</v>
      </c>
      <c r="L261">
        <f>FIND("/",J261)</f>
        <v>3</v>
      </c>
      <c r="M261">
        <f>FIND("/",J261,(L261+1))</f>
        <v>6</v>
      </c>
      <c r="N261" t="str">
        <f>MID(J261, L261+1,2)</f>
        <v>23</v>
      </c>
      <c r="O261" t="str">
        <f>LEFT(J261,L261-1)</f>
        <v>11</v>
      </c>
      <c r="P261" t="str">
        <f>RIGHT(J261,4)</f>
        <v>2024</v>
      </c>
      <c r="Q261" s="13">
        <f t="shared" si="60"/>
        <v>35.571428571428569</v>
      </c>
      <c r="R261">
        <f t="shared" si="61"/>
        <v>228.5</v>
      </c>
      <c r="S261" s="27">
        <f t="shared" si="63"/>
        <v>6.4236947791164658</v>
      </c>
      <c r="T261" s="11">
        <v>11.99</v>
      </c>
      <c r="U261" t="str" cm="1">
        <f t="array" ref="U261">_xlfn.IFS(T261 &lt; 8, "Standard", T261 &lt; 12, "Premium", T261 &lt; 16, "Premium Plus")</f>
        <v>Premium</v>
      </c>
      <c r="V261" s="18">
        <v>457</v>
      </c>
      <c r="W261" t="s">
        <v>48</v>
      </c>
      <c r="X261" s="18">
        <v>2</v>
      </c>
      <c r="Y261" s="18">
        <v>5</v>
      </c>
      <c r="Z261" t="b">
        <v>1</v>
      </c>
      <c r="AA261" s="18">
        <v>754</v>
      </c>
      <c r="AB261" s="18">
        <v>98</v>
      </c>
      <c r="AC261" s="18">
        <f t="shared" si="62"/>
        <v>852</v>
      </c>
      <c r="AD261" t="s">
        <v>43</v>
      </c>
      <c r="AE261" t="s">
        <v>28</v>
      </c>
      <c r="AF261" t="s">
        <v>45</v>
      </c>
      <c r="AG261" s="18">
        <v>53</v>
      </c>
      <c r="AH261" s="13">
        <v>3.6</v>
      </c>
      <c r="AI261" t="b">
        <v>1</v>
      </c>
      <c r="AJ261" t="s">
        <v>30</v>
      </c>
      <c r="AK261" s="18">
        <v>935</v>
      </c>
      <c r="AL261" s="18" t="str" cm="1">
        <f t="array" ref="AL261">_xlfn.IFS(AK261&lt;1000, "Bronze", AK261&lt;2000, "Silver", AK261&lt;3000, "Gold", AK261&lt;4000, "Platinum",AK261&gt;4000, "Diamond")</f>
        <v>Bronze</v>
      </c>
      <c r="AM261" t="s">
        <v>31</v>
      </c>
      <c r="AN261" t="s">
        <v>69</v>
      </c>
      <c r="AO261" t="s">
        <v>40</v>
      </c>
    </row>
    <row r="262" spans="1:41" x14ac:dyDescent="0.35">
      <c r="A262">
        <v>4706</v>
      </c>
      <c r="B262" t="s">
        <v>170</v>
      </c>
      <c r="C262" s="1">
        <v>45140</v>
      </c>
      <c r="D262" s="1">
        <v>45193</v>
      </c>
      <c r="E262" s="1"/>
      <c r="F262" s="1"/>
      <c r="G262" s="1"/>
      <c r="H262" s="1"/>
      <c r="I262" s="1"/>
      <c r="J262" s="1">
        <v>45455</v>
      </c>
      <c r="K262" s="1">
        <f>J262</f>
        <v>45455</v>
      </c>
      <c r="L262" s="1"/>
      <c r="M262" s="1"/>
      <c r="N262" s="1"/>
      <c r="O262" s="1"/>
      <c r="P262" s="1"/>
      <c r="Q262" s="13">
        <f t="shared" si="60"/>
        <v>37.428571428571431</v>
      </c>
      <c r="R262">
        <f t="shared" si="61"/>
        <v>240</v>
      </c>
      <c r="S262" s="27">
        <f t="shared" si="63"/>
        <v>6.4122137404580153</v>
      </c>
      <c r="T262" s="11">
        <v>11.99</v>
      </c>
      <c r="U262" t="str" cm="1">
        <f t="array" ref="U262">_xlfn.IFS(T262 &lt; 8, "Standard", T262 &lt; 12, "Premium", T262 &lt; 16, "Premium Plus")</f>
        <v>Premium</v>
      </c>
      <c r="V262" s="18">
        <v>480</v>
      </c>
      <c r="W262" t="s">
        <v>48</v>
      </c>
      <c r="X262" s="18">
        <v>1</v>
      </c>
      <c r="Y262" s="18">
        <v>2</v>
      </c>
      <c r="Z262" t="b">
        <v>1</v>
      </c>
      <c r="AA262" s="18">
        <v>350</v>
      </c>
      <c r="AB262" s="18">
        <v>122</v>
      </c>
      <c r="AC262" s="18">
        <f t="shared" si="62"/>
        <v>472</v>
      </c>
      <c r="AD262" t="s">
        <v>92</v>
      </c>
      <c r="AE262" t="s">
        <v>28</v>
      </c>
      <c r="AF262" t="s">
        <v>57</v>
      </c>
      <c r="AG262" s="18">
        <v>59</v>
      </c>
      <c r="AH262" s="13">
        <v>4.5999999999999996</v>
      </c>
      <c r="AI262" t="b">
        <v>0</v>
      </c>
      <c r="AJ262" t="s">
        <v>30</v>
      </c>
      <c r="AK262" s="18">
        <v>3568</v>
      </c>
      <c r="AL262" s="18" t="str" cm="1">
        <f t="array" ref="AL262">_xlfn.IFS(AK262&lt;1000, "Bronze", AK262&lt;2000, "Silver", AK262&lt;3000, "Gold", AK262&lt;4000, "Platinum",AK262&gt;4000, "Diamond")</f>
        <v>Platinum</v>
      </c>
      <c r="AM262" t="s">
        <v>38</v>
      </c>
      <c r="AN262" t="s">
        <v>59</v>
      </c>
      <c r="AO262" t="s">
        <v>60</v>
      </c>
    </row>
    <row r="263" spans="1:41" x14ac:dyDescent="0.35">
      <c r="A263">
        <v>8250</v>
      </c>
      <c r="B263" t="s">
        <v>177</v>
      </c>
      <c r="C263" t="s">
        <v>178</v>
      </c>
      <c r="D263" s="1">
        <f>DATE(I263,H263,G263)</f>
        <v>45366</v>
      </c>
      <c r="E263">
        <f>FIND("/",C263)</f>
        <v>2</v>
      </c>
      <c r="F263">
        <f>FIND("/",C263,(E263+1))</f>
        <v>5</v>
      </c>
      <c r="G263" t="str">
        <f>MID(C263, E263+1,2)</f>
        <v>15</v>
      </c>
      <c r="H263" t="str">
        <f>LEFT(C263,E263-1)</f>
        <v>3</v>
      </c>
      <c r="I263" t="str">
        <f>RIGHT(C263,4)</f>
        <v>2024</v>
      </c>
      <c r="J263" t="s">
        <v>168</v>
      </c>
      <c r="K263" s="1">
        <f>DATE(P263,O263,N263)</f>
        <v>45625</v>
      </c>
      <c r="L263">
        <f>FIND("/",J263)</f>
        <v>3</v>
      </c>
      <c r="M263">
        <f>FIND("/",J263,(L263+1))</f>
        <v>6</v>
      </c>
      <c r="N263" t="str">
        <f>MID(J263, L263+1,2)</f>
        <v>29</v>
      </c>
      <c r="O263" t="str">
        <f>LEFT(J263,L263-1)</f>
        <v>11</v>
      </c>
      <c r="P263" t="str">
        <f>RIGHT(J263,4)</f>
        <v>2024</v>
      </c>
      <c r="Q263" s="13">
        <f t="shared" si="60"/>
        <v>37</v>
      </c>
      <c r="R263">
        <f t="shared" si="61"/>
        <v>234.5</v>
      </c>
      <c r="S263" s="27">
        <f t="shared" si="63"/>
        <v>6.3378378378378377</v>
      </c>
      <c r="T263" s="11">
        <v>15.99</v>
      </c>
      <c r="U263" t="str" cm="1">
        <f t="array" ref="U263">_xlfn.IFS(T263 &lt; 8, "Standard", T263 &lt; 12, "Premium", T263 &lt; 16, "Premium Plus")</f>
        <v>Premium Plus</v>
      </c>
      <c r="V263" s="18">
        <v>469</v>
      </c>
      <c r="W263" t="s">
        <v>51</v>
      </c>
      <c r="X263" s="18">
        <v>3</v>
      </c>
      <c r="Y263" s="18">
        <v>5</v>
      </c>
      <c r="Z263" t="b">
        <v>1</v>
      </c>
      <c r="AA263" s="18">
        <v>406</v>
      </c>
      <c r="AB263" s="18">
        <v>71</v>
      </c>
      <c r="AC263" s="18">
        <f t="shared" si="62"/>
        <v>477</v>
      </c>
      <c r="AD263" t="s">
        <v>68</v>
      </c>
      <c r="AE263" t="s">
        <v>75</v>
      </c>
      <c r="AF263" t="s">
        <v>78</v>
      </c>
      <c r="AG263" s="18">
        <v>88</v>
      </c>
      <c r="AH263" s="13">
        <v>4.8</v>
      </c>
      <c r="AI263" t="b">
        <v>1</v>
      </c>
      <c r="AJ263" t="s">
        <v>30</v>
      </c>
      <c r="AK263" s="18">
        <v>423</v>
      </c>
      <c r="AL263" s="18" t="str" cm="1">
        <f t="array" ref="AL263">_xlfn.IFS(AK263&lt;1000, "Bronze", AK263&lt;2000, "Silver", AK263&lt;3000, "Gold", AK263&lt;4000, "Platinum",AK263&gt;4000, "Diamond")</f>
        <v>Bronze</v>
      </c>
      <c r="AM263" t="s">
        <v>58</v>
      </c>
      <c r="AN263" t="s">
        <v>79</v>
      </c>
      <c r="AO263" t="s">
        <v>40</v>
      </c>
    </row>
    <row r="264" spans="1:41" x14ac:dyDescent="0.35">
      <c r="A264">
        <v>6929</v>
      </c>
      <c r="B264" t="s">
        <v>114</v>
      </c>
      <c r="C264" t="s">
        <v>418</v>
      </c>
      <c r="D264" s="1">
        <v>45424</v>
      </c>
      <c r="E264">
        <f>FIND("/",C264)</f>
        <v>3</v>
      </c>
      <c r="F264">
        <f>FIND("/",C264,(E264+1))</f>
        <v>6</v>
      </c>
      <c r="G264" t="str">
        <f>MID(C264, E264+1,2)</f>
        <v>29</v>
      </c>
      <c r="H264" t="str">
        <f>LEFT(C264,E264-1)</f>
        <v>10</v>
      </c>
      <c r="I264" t="str">
        <f>RIGHT(C264,4)</f>
        <v>2024</v>
      </c>
      <c r="J264" s="1">
        <v>45424</v>
      </c>
      <c r="K264" s="1">
        <v>45594</v>
      </c>
      <c r="L264" s="1"/>
      <c r="M264" s="1"/>
      <c r="N264" s="1"/>
      <c r="O264" s="1"/>
      <c r="P264" s="1"/>
      <c r="Q264" s="13">
        <f t="shared" si="60"/>
        <v>24.285714285714285</v>
      </c>
      <c r="R264">
        <f t="shared" si="61"/>
        <v>151</v>
      </c>
      <c r="S264" s="27">
        <f t="shared" si="63"/>
        <v>6.2176470588235295</v>
      </c>
      <c r="T264" s="11">
        <v>11.99</v>
      </c>
      <c r="U264" t="str" cm="1">
        <f t="array" ref="U264">_xlfn.IFS(T264 &lt; 8, "Standard", T264 &lt; 12, "Premium", T264 &lt; 16, "Premium Plus")</f>
        <v>Premium</v>
      </c>
      <c r="V264" s="18">
        <v>302</v>
      </c>
      <c r="W264" t="s">
        <v>26</v>
      </c>
      <c r="X264" s="18">
        <v>5</v>
      </c>
      <c r="Y264" s="18">
        <v>5</v>
      </c>
      <c r="Z264" t="b">
        <v>1</v>
      </c>
      <c r="AA264" s="18">
        <v>42</v>
      </c>
      <c r="AB264" s="18">
        <v>196</v>
      </c>
      <c r="AC264" s="18">
        <f t="shared" si="62"/>
        <v>238</v>
      </c>
      <c r="AD264" t="s">
        <v>55</v>
      </c>
      <c r="AE264" t="s">
        <v>56</v>
      </c>
      <c r="AF264" t="s">
        <v>29</v>
      </c>
      <c r="AG264" s="18">
        <v>74</v>
      </c>
      <c r="AH264" s="13">
        <v>4.5999999999999996</v>
      </c>
      <c r="AI264" t="b">
        <v>0</v>
      </c>
      <c r="AJ264" t="s">
        <v>30</v>
      </c>
      <c r="AK264" s="18">
        <v>3616</v>
      </c>
      <c r="AL264" s="18" t="str" cm="1">
        <f t="array" ref="AL264">_xlfn.IFS(AK264&lt;1000, "Bronze", AK264&lt;2000, "Silver", AK264&lt;3000, "Gold", AK264&lt;4000, "Platinum",AK264&gt;4000, "Diamond")</f>
        <v>Platinum</v>
      </c>
      <c r="AM264" t="s">
        <v>65</v>
      </c>
      <c r="AN264" t="s">
        <v>32</v>
      </c>
      <c r="AO264" t="s">
        <v>93</v>
      </c>
    </row>
    <row r="265" spans="1:41" x14ac:dyDescent="0.35">
      <c r="A265">
        <v>5905</v>
      </c>
      <c r="B265" t="s">
        <v>345</v>
      </c>
      <c r="C265" s="1">
        <v>45446</v>
      </c>
      <c r="D265" s="1">
        <f>C265</f>
        <v>45446</v>
      </c>
      <c r="E265" s="1"/>
      <c r="F265" s="1"/>
      <c r="G265" s="1"/>
      <c r="H265" s="1"/>
      <c r="I265" s="1"/>
      <c r="J265" s="1">
        <v>45547</v>
      </c>
      <c r="K265" s="1">
        <f>J265</f>
        <v>45547</v>
      </c>
      <c r="L265" s="1"/>
      <c r="M265" s="1"/>
      <c r="N265" s="1"/>
      <c r="O265" s="1"/>
      <c r="P265" s="1"/>
      <c r="Q265" s="13">
        <f t="shared" si="60"/>
        <v>14.428571428571429</v>
      </c>
      <c r="R265">
        <f t="shared" si="61"/>
        <v>89</v>
      </c>
      <c r="S265" s="27">
        <f t="shared" si="63"/>
        <v>6.1683168316831685</v>
      </c>
      <c r="T265" s="11">
        <v>15.99</v>
      </c>
      <c r="U265" t="str" cm="1">
        <f t="array" ref="U265">_xlfn.IFS(T265 &lt; 8, "Standard", T265 &lt; 12, "Premium", T265 &lt; 16, "Premium Plus")</f>
        <v>Premium Plus</v>
      </c>
      <c r="V265" s="18">
        <v>178</v>
      </c>
      <c r="W265" t="s">
        <v>73</v>
      </c>
      <c r="X265" s="18">
        <v>5</v>
      </c>
      <c r="Y265" s="18">
        <v>5</v>
      </c>
      <c r="Z265" t="b">
        <v>0</v>
      </c>
      <c r="AA265" s="18">
        <v>489</v>
      </c>
      <c r="AB265" s="18">
        <v>6</v>
      </c>
      <c r="AC265" s="18">
        <f t="shared" si="62"/>
        <v>495</v>
      </c>
      <c r="AD265" t="s">
        <v>55</v>
      </c>
      <c r="AE265" t="s">
        <v>28</v>
      </c>
      <c r="AF265" t="s">
        <v>57</v>
      </c>
      <c r="AG265" s="18">
        <v>72</v>
      </c>
      <c r="AH265" s="13">
        <v>4.5</v>
      </c>
      <c r="AI265" t="b">
        <v>0</v>
      </c>
      <c r="AJ265" t="s">
        <v>30</v>
      </c>
      <c r="AK265" s="18">
        <v>3356</v>
      </c>
      <c r="AL265" s="18" t="str" cm="1">
        <f t="array" ref="AL265">_xlfn.IFS(AK265&lt;1000, "Bronze", AK265&lt;2000, "Silver", AK265&lt;3000, "Gold", AK265&lt;4000, "Platinum",AK265&gt;4000, "Diamond")</f>
        <v>Platinum</v>
      </c>
      <c r="AM265" t="s">
        <v>65</v>
      </c>
      <c r="AN265" t="s">
        <v>32</v>
      </c>
      <c r="AO265" t="s">
        <v>33</v>
      </c>
    </row>
    <row r="266" spans="1:41" x14ac:dyDescent="0.35">
      <c r="A266">
        <v>5067</v>
      </c>
      <c r="B266" t="s">
        <v>207</v>
      </c>
      <c r="C266" t="s">
        <v>208</v>
      </c>
      <c r="D266" s="1">
        <f>DATE(I266,H266,G266)</f>
        <v>45535</v>
      </c>
      <c r="E266">
        <f>FIND("/",C266)</f>
        <v>2</v>
      </c>
      <c r="F266">
        <f>FIND("/",C266,(E266+1))</f>
        <v>5</v>
      </c>
      <c r="G266" t="str">
        <f>MID(C266, E266+1,2)</f>
        <v>31</v>
      </c>
      <c r="H266" t="str">
        <f>LEFT(C266,E266-1)</f>
        <v>8</v>
      </c>
      <c r="I266" t="str">
        <f>RIGHT(C266,4)</f>
        <v>2024</v>
      </c>
      <c r="J266" t="s">
        <v>99</v>
      </c>
      <c r="K266" s="1">
        <f>DATE(P266,O266,N266)</f>
        <v>45623</v>
      </c>
      <c r="L266">
        <f>FIND("/",J266)</f>
        <v>3</v>
      </c>
      <c r="M266">
        <f>FIND("/",J266,(L266+1))</f>
        <v>6</v>
      </c>
      <c r="N266" t="str">
        <f>MID(J266, L266+1,2)</f>
        <v>27</v>
      </c>
      <c r="O266" t="str">
        <f>LEFT(J266,L266-1)</f>
        <v>11</v>
      </c>
      <c r="P266" t="str">
        <f>RIGHT(J266,4)</f>
        <v>2024</v>
      </c>
      <c r="Q266" s="13">
        <f t="shared" si="60"/>
        <v>12.571428571428571</v>
      </c>
      <c r="R266">
        <f t="shared" si="61"/>
        <v>77.5</v>
      </c>
      <c r="S266" s="27">
        <f t="shared" si="63"/>
        <v>6.1647727272727275</v>
      </c>
      <c r="T266" s="11">
        <v>7.99</v>
      </c>
      <c r="U266" t="str" cm="1">
        <f t="array" ref="U266">_xlfn.IFS(T266 &lt; 8, "Standard", T266 &lt; 12, "Premium", T266 &lt; 16, "Premium Plus")</f>
        <v>Standard</v>
      </c>
      <c r="V266" s="18">
        <v>155</v>
      </c>
      <c r="W266" t="s">
        <v>51</v>
      </c>
      <c r="X266" s="18">
        <v>5</v>
      </c>
      <c r="Y266" s="18">
        <v>1</v>
      </c>
      <c r="Z266" t="b">
        <v>1</v>
      </c>
      <c r="AA266" s="18">
        <v>305</v>
      </c>
      <c r="AB266" s="18">
        <v>77</v>
      </c>
      <c r="AC266" s="18">
        <f t="shared" si="62"/>
        <v>382</v>
      </c>
      <c r="AD266" t="s">
        <v>27</v>
      </c>
      <c r="AE266" t="s">
        <v>75</v>
      </c>
      <c r="AF266" t="s">
        <v>78</v>
      </c>
      <c r="AG266" s="18">
        <v>66</v>
      </c>
      <c r="AH266" s="13">
        <v>3.4</v>
      </c>
      <c r="AI266" t="b">
        <v>0</v>
      </c>
      <c r="AJ266" t="s">
        <v>30</v>
      </c>
      <c r="AK266" s="18">
        <v>234</v>
      </c>
      <c r="AL266" s="18" t="str" cm="1">
        <f t="array" ref="AL266">_xlfn.IFS(AK266&lt;1000, "Bronze", AK266&lt;2000, "Silver", AK266&lt;3000, "Gold", AK266&lt;4000, "Platinum",AK266&gt;4000, "Diamond")</f>
        <v>Bronze</v>
      </c>
      <c r="AM266" t="s">
        <v>65</v>
      </c>
      <c r="AN266" t="s">
        <v>59</v>
      </c>
      <c r="AO266" t="s">
        <v>93</v>
      </c>
    </row>
    <row r="267" spans="1:41" x14ac:dyDescent="0.35">
      <c r="A267">
        <v>1169</v>
      </c>
      <c r="B267" t="s">
        <v>157</v>
      </c>
      <c r="C267" t="s">
        <v>206</v>
      </c>
      <c r="D267" s="1">
        <v>45363</v>
      </c>
      <c r="E267">
        <f>FIND("/",C267)</f>
        <v>2</v>
      </c>
      <c r="F267">
        <f>FIND("/",C267,(E267+1))</f>
        <v>5</v>
      </c>
      <c r="G267" t="str">
        <f>MID(C267, E267+1,2)</f>
        <v>21</v>
      </c>
      <c r="H267" t="str">
        <f>LEFT(C267,E267-1)</f>
        <v>8</v>
      </c>
      <c r="I267" t="str">
        <f>RIGHT(C267,4)</f>
        <v>2024</v>
      </c>
      <c r="J267" s="1">
        <v>45363</v>
      </c>
      <c r="K267" s="1">
        <v>45525</v>
      </c>
      <c r="L267" s="1"/>
      <c r="M267" s="1"/>
      <c r="N267" s="1"/>
      <c r="O267" s="1"/>
      <c r="P267" s="1"/>
      <c r="Q267" s="13">
        <f t="shared" si="60"/>
        <v>23.142857142857142</v>
      </c>
      <c r="R267">
        <f t="shared" si="61"/>
        <v>142.5</v>
      </c>
      <c r="S267" s="27">
        <f t="shared" si="63"/>
        <v>6.1574074074074074</v>
      </c>
      <c r="T267" s="11">
        <v>11.99</v>
      </c>
      <c r="U267" t="str" cm="1">
        <f t="array" ref="U267">_xlfn.IFS(T267 &lt; 8, "Standard", T267 &lt; 12, "Premium", T267 &lt; 16, "Premium Plus")</f>
        <v>Premium</v>
      </c>
      <c r="V267" s="18">
        <v>285</v>
      </c>
      <c r="W267" t="s">
        <v>36</v>
      </c>
      <c r="X267" s="18">
        <v>3</v>
      </c>
      <c r="Y267" s="18">
        <v>1</v>
      </c>
      <c r="Z267" t="b">
        <v>0</v>
      </c>
      <c r="AA267" s="18">
        <v>13</v>
      </c>
      <c r="AB267" s="18">
        <v>103</v>
      </c>
      <c r="AC267" s="18">
        <f t="shared" si="62"/>
        <v>116</v>
      </c>
      <c r="AD267" t="s">
        <v>68</v>
      </c>
      <c r="AE267" t="s">
        <v>56</v>
      </c>
      <c r="AF267" t="s">
        <v>57</v>
      </c>
      <c r="AG267" s="18">
        <v>11</v>
      </c>
      <c r="AH267" s="13">
        <v>3.7</v>
      </c>
      <c r="AI267" t="b">
        <v>0</v>
      </c>
      <c r="AJ267" t="s">
        <v>30</v>
      </c>
      <c r="AK267" s="18">
        <v>2390</v>
      </c>
      <c r="AL267" s="18" t="str" cm="1">
        <f t="array" ref="AL267">_xlfn.IFS(AK267&lt;1000, "Bronze", AK267&lt;2000, "Silver", AK267&lt;3000, "Gold", AK267&lt;4000, "Platinum",AK267&gt;4000, "Diamond")</f>
        <v>Gold</v>
      </c>
      <c r="AM267" t="s">
        <v>76</v>
      </c>
      <c r="AN267" t="s">
        <v>32</v>
      </c>
      <c r="AO267" t="s">
        <v>40</v>
      </c>
    </row>
    <row r="268" spans="1:41" x14ac:dyDescent="0.35">
      <c r="A268">
        <v>3572</v>
      </c>
      <c r="B268" t="s">
        <v>598</v>
      </c>
      <c r="C268" s="1">
        <v>45386</v>
      </c>
      <c r="D268" s="1">
        <v>45374</v>
      </c>
      <c r="E268" s="1"/>
      <c r="F268" s="1"/>
      <c r="G268" s="1"/>
      <c r="H268" s="1"/>
      <c r="I268" s="1"/>
      <c r="J268" t="s">
        <v>35</v>
      </c>
      <c r="K268" s="1">
        <f>DATE(P268,O268,N268)</f>
        <v>45641</v>
      </c>
      <c r="L268">
        <f>FIND("/",J268)</f>
        <v>3</v>
      </c>
      <c r="M268">
        <f>FIND("/",J268,(L268+1))</f>
        <v>6</v>
      </c>
      <c r="N268" t="str">
        <f>MID(J268, L268+1,2)</f>
        <v>15</v>
      </c>
      <c r="O268" t="str">
        <f>LEFT(J268,L268-1)</f>
        <v>12</v>
      </c>
      <c r="P268" t="str">
        <f>RIGHT(J268,4)</f>
        <v>2024</v>
      </c>
      <c r="Q268" s="13">
        <f t="shared" si="60"/>
        <v>38.142857142857146</v>
      </c>
      <c r="R268">
        <f t="shared" si="61"/>
        <v>234</v>
      </c>
      <c r="S268" s="27">
        <f t="shared" si="63"/>
        <v>6.1348314606741567</v>
      </c>
      <c r="T268" s="11">
        <v>11.99</v>
      </c>
      <c r="U268" t="str" cm="1">
        <f t="array" ref="U268">_xlfn.IFS(T268 &lt; 8, "Standard", T268 &lt; 12, "Premium", T268 &lt; 16, "Premium Plus")</f>
        <v>Premium</v>
      </c>
      <c r="V268" s="18">
        <v>468</v>
      </c>
      <c r="W268" t="s">
        <v>51</v>
      </c>
      <c r="X268" s="18">
        <v>5</v>
      </c>
      <c r="Y268" s="18">
        <v>6</v>
      </c>
      <c r="Z268" t="b">
        <v>1</v>
      </c>
      <c r="AA268" s="18">
        <v>799</v>
      </c>
      <c r="AB268" s="18">
        <v>44</v>
      </c>
      <c r="AC268" s="18">
        <f t="shared" si="62"/>
        <v>843</v>
      </c>
      <c r="AD268" t="s">
        <v>55</v>
      </c>
      <c r="AE268" t="s">
        <v>28</v>
      </c>
      <c r="AF268" t="s">
        <v>57</v>
      </c>
      <c r="AG268" s="18">
        <v>98</v>
      </c>
      <c r="AH268" s="13">
        <v>4.9000000000000004</v>
      </c>
      <c r="AI268" t="b">
        <v>0</v>
      </c>
      <c r="AJ268" t="s">
        <v>30</v>
      </c>
      <c r="AK268" s="18">
        <v>4963</v>
      </c>
      <c r="AL268" s="18" t="str" cm="1">
        <f t="array" ref="AL268">_xlfn.IFS(AK268&lt;1000, "Bronze", AK268&lt;2000, "Silver", AK268&lt;3000, "Gold", AK268&lt;4000, "Platinum",AK268&gt;4000, "Diamond")</f>
        <v>Diamond</v>
      </c>
      <c r="AM268" t="s">
        <v>76</v>
      </c>
      <c r="AN268" t="s">
        <v>32</v>
      </c>
      <c r="AO268" t="s">
        <v>33</v>
      </c>
    </row>
    <row r="269" spans="1:41" x14ac:dyDescent="0.35">
      <c r="A269">
        <v>2363</v>
      </c>
      <c r="B269" t="s">
        <v>408</v>
      </c>
      <c r="C269" t="s">
        <v>459</v>
      </c>
      <c r="D269" s="1">
        <f>DATE(I269,H269,G269)</f>
        <v>45067</v>
      </c>
      <c r="E269">
        <f>FIND("/",C269)</f>
        <v>2</v>
      </c>
      <c r="F269">
        <f>FIND("/",C269,(E269+1))</f>
        <v>5</v>
      </c>
      <c r="G269" t="str">
        <f>MID(C269, E269+1,2)</f>
        <v>21</v>
      </c>
      <c r="H269" t="str">
        <f>LEFT(C269,E269-1)</f>
        <v>5</v>
      </c>
      <c r="I269" t="str">
        <f>RIGHT(C269,4)</f>
        <v>2023</v>
      </c>
      <c r="J269" s="1">
        <v>45303</v>
      </c>
      <c r="K269" s="1">
        <f>J269</f>
        <v>45303</v>
      </c>
      <c r="L269" s="1"/>
      <c r="M269" s="1"/>
      <c r="N269" s="1"/>
      <c r="O269" s="1"/>
      <c r="P269" s="1"/>
      <c r="Q269" s="13">
        <f t="shared" si="60"/>
        <v>33.714285714285715</v>
      </c>
      <c r="R269">
        <f t="shared" si="61"/>
        <v>205.5</v>
      </c>
      <c r="S269" s="27">
        <f t="shared" si="63"/>
        <v>6.0953389830508469</v>
      </c>
      <c r="T269" s="11">
        <v>7.99</v>
      </c>
      <c r="U269" t="str" cm="1">
        <f t="array" ref="U269">_xlfn.IFS(T269 &lt; 8, "Standard", T269 &lt; 12, "Premium", T269 &lt; 16, "Premium Plus")</f>
        <v>Standard</v>
      </c>
      <c r="V269" s="18">
        <v>411</v>
      </c>
      <c r="W269" t="s">
        <v>51</v>
      </c>
      <c r="X269" s="18">
        <v>3</v>
      </c>
      <c r="Y269" s="18">
        <v>2</v>
      </c>
      <c r="Z269" t="b">
        <v>1</v>
      </c>
      <c r="AA269" s="18">
        <v>412</v>
      </c>
      <c r="AB269" s="18">
        <v>20</v>
      </c>
      <c r="AC269" s="18">
        <f t="shared" si="62"/>
        <v>432</v>
      </c>
      <c r="AD269" t="s">
        <v>68</v>
      </c>
      <c r="AE269" t="s">
        <v>28</v>
      </c>
      <c r="AF269" t="s">
        <v>57</v>
      </c>
      <c r="AG269" s="18">
        <v>94</v>
      </c>
      <c r="AH269" s="13">
        <v>4.7</v>
      </c>
      <c r="AI269" t="b">
        <v>1</v>
      </c>
      <c r="AJ269" t="s">
        <v>30</v>
      </c>
      <c r="AK269" s="18">
        <v>4632</v>
      </c>
      <c r="AL269" s="18" t="str" cm="1">
        <f t="array" ref="AL269">_xlfn.IFS(AK269&lt;1000, "Bronze", AK269&lt;2000, "Silver", AK269&lt;3000, "Gold", AK269&lt;4000, "Platinum",AK269&gt;4000, "Diamond")</f>
        <v>Diamond</v>
      </c>
      <c r="AM269" t="s">
        <v>31</v>
      </c>
      <c r="AN269" t="s">
        <v>32</v>
      </c>
      <c r="AO269" t="s">
        <v>60</v>
      </c>
    </row>
    <row r="270" spans="1:41" x14ac:dyDescent="0.35">
      <c r="A270">
        <v>8864</v>
      </c>
      <c r="B270" t="s">
        <v>157</v>
      </c>
      <c r="C270" t="s">
        <v>540</v>
      </c>
      <c r="D270" s="1">
        <f>DATE(I270,H270,G270)</f>
        <v>45371</v>
      </c>
      <c r="E270">
        <f>FIND("/",C270)</f>
        <v>2</v>
      </c>
      <c r="F270">
        <f>FIND("/",C270,(E270+1))</f>
        <v>5</v>
      </c>
      <c r="G270" t="str">
        <f>MID(C270, E270+1,2)</f>
        <v>20</v>
      </c>
      <c r="H270" t="str">
        <f>LEFT(C270,E270-1)</f>
        <v>3</v>
      </c>
      <c r="I270" t="str">
        <f>RIGHT(C270,4)</f>
        <v>2024</v>
      </c>
      <c r="J270" t="s">
        <v>168</v>
      </c>
      <c r="K270" s="1">
        <f>DATE(P270,O270,N270)</f>
        <v>45625</v>
      </c>
      <c r="L270">
        <f>FIND("/",J270)</f>
        <v>3</v>
      </c>
      <c r="M270">
        <f>FIND("/",J270,(L270+1))</f>
        <v>6</v>
      </c>
      <c r="N270" t="str">
        <f>MID(J270, L270+1,2)</f>
        <v>29</v>
      </c>
      <c r="O270" t="str">
        <f>LEFT(J270,L270-1)</f>
        <v>11</v>
      </c>
      <c r="P270" t="str">
        <f>RIGHT(J270,4)</f>
        <v>2024</v>
      </c>
      <c r="Q270" s="13">
        <f t="shared" si="60"/>
        <v>36.285714285714285</v>
      </c>
      <c r="R270">
        <f t="shared" si="61"/>
        <v>220</v>
      </c>
      <c r="S270" s="27">
        <f t="shared" si="63"/>
        <v>6.0629921259842519</v>
      </c>
      <c r="T270" s="11">
        <v>11.99</v>
      </c>
      <c r="U270" t="str" cm="1">
        <f t="array" ref="U270">_xlfn.IFS(T270 &lt; 8, "Standard", T270 &lt; 12, "Premium", T270 &lt; 16, "Premium Plus")</f>
        <v>Premium</v>
      </c>
      <c r="V270" s="18">
        <v>440</v>
      </c>
      <c r="W270" t="s">
        <v>36</v>
      </c>
      <c r="X270" s="18">
        <v>4</v>
      </c>
      <c r="Y270" s="18">
        <v>3</v>
      </c>
      <c r="Z270" t="b">
        <v>1</v>
      </c>
      <c r="AA270" s="18">
        <v>80</v>
      </c>
      <c r="AB270" s="18">
        <v>143</v>
      </c>
      <c r="AC270" s="18">
        <f t="shared" si="62"/>
        <v>223</v>
      </c>
      <c r="AD270" t="s">
        <v>49</v>
      </c>
      <c r="AE270" t="s">
        <v>75</v>
      </c>
      <c r="AF270" t="s">
        <v>37</v>
      </c>
      <c r="AG270" s="18">
        <v>2</v>
      </c>
      <c r="AH270" s="13">
        <v>3.4</v>
      </c>
      <c r="AI270" t="b">
        <v>0</v>
      </c>
      <c r="AJ270" t="s">
        <v>30</v>
      </c>
      <c r="AK270" s="18">
        <v>4125</v>
      </c>
      <c r="AL270" s="18" t="str" cm="1">
        <f t="array" ref="AL270">_xlfn.IFS(AK270&lt;1000, "Bronze", AK270&lt;2000, "Silver", AK270&lt;3000, "Gold", AK270&lt;4000, "Platinum",AK270&gt;4000, "Diamond")</f>
        <v>Diamond</v>
      </c>
      <c r="AM270" t="s">
        <v>38</v>
      </c>
      <c r="AN270" t="s">
        <v>69</v>
      </c>
      <c r="AO270" t="s">
        <v>93</v>
      </c>
    </row>
    <row r="271" spans="1:41" x14ac:dyDescent="0.35">
      <c r="A271">
        <v>3978</v>
      </c>
      <c r="B271" t="s">
        <v>143</v>
      </c>
      <c r="C271" t="s">
        <v>115</v>
      </c>
      <c r="D271" s="1">
        <f>DATE(I271,H271,G271)</f>
        <v>45427</v>
      </c>
      <c r="E271">
        <f>FIND("/",C271)</f>
        <v>2</v>
      </c>
      <c r="F271">
        <f>FIND("/",C271,(E271+1))</f>
        <v>5</v>
      </c>
      <c r="G271" t="str">
        <f>MID(C271, E271+1,2)</f>
        <v>15</v>
      </c>
      <c r="H271" t="str">
        <f>LEFT(C271,E271-1)</f>
        <v>5</v>
      </c>
      <c r="I271" t="str">
        <f>RIGHT(C271,4)</f>
        <v>2024</v>
      </c>
      <c r="J271" t="s">
        <v>105</v>
      </c>
      <c r="K271" s="1">
        <f>DATE(P271,O271,N271)</f>
        <v>45624</v>
      </c>
      <c r="L271">
        <f>FIND("/",J271)</f>
        <v>3</v>
      </c>
      <c r="M271">
        <f>FIND("/",J271,(L271+1))</f>
        <v>6</v>
      </c>
      <c r="N271" t="str">
        <f>MID(J271, L271+1,2)</f>
        <v>28</v>
      </c>
      <c r="O271" t="str">
        <f>LEFT(J271,L271-1)</f>
        <v>11</v>
      </c>
      <c r="P271" t="str">
        <f>RIGHT(J271,4)</f>
        <v>2024</v>
      </c>
      <c r="Q271" s="13">
        <f t="shared" si="60"/>
        <v>28.142857142857142</v>
      </c>
      <c r="R271">
        <f t="shared" si="61"/>
        <v>170.5</v>
      </c>
      <c r="S271" s="27">
        <f t="shared" si="63"/>
        <v>6.0583756345177662</v>
      </c>
      <c r="T271" s="11">
        <v>7.99</v>
      </c>
      <c r="U271" t="str" cm="1">
        <f t="array" ref="U271">_xlfn.IFS(T271 &lt; 8, "Standard", T271 &lt; 12, "Premium", T271 &lt; 16, "Premium Plus")</f>
        <v>Standard</v>
      </c>
      <c r="V271" s="18">
        <v>341</v>
      </c>
      <c r="W271" t="s">
        <v>36</v>
      </c>
      <c r="X271" s="18">
        <v>3</v>
      </c>
      <c r="Y271" s="18">
        <v>4</v>
      </c>
      <c r="Z271" t="b">
        <v>0</v>
      </c>
      <c r="AA271" s="18">
        <v>27</v>
      </c>
      <c r="AB271" s="18">
        <v>82</v>
      </c>
      <c r="AC271" s="18">
        <f t="shared" si="62"/>
        <v>109</v>
      </c>
      <c r="AD271" t="s">
        <v>27</v>
      </c>
      <c r="AE271" t="s">
        <v>44</v>
      </c>
      <c r="AF271" t="s">
        <v>37</v>
      </c>
      <c r="AG271" s="18">
        <v>98</v>
      </c>
      <c r="AH271" s="13">
        <v>3.7</v>
      </c>
      <c r="AI271" t="b">
        <v>1</v>
      </c>
      <c r="AJ271" t="s">
        <v>30</v>
      </c>
      <c r="AK271" s="18">
        <v>561</v>
      </c>
      <c r="AL271" s="18" t="str" cm="1">
        <f t="array" ref="AL271">_xlfn.IFS(AK271&lt;1000, "Bronze", AK271&lt;2000, "Silver", AK271&lt;3000, "Gold", AK271&lt;4000, "Platinum",AK271&gt;4000, "Diamond")</f>
        <v>Bronze</v>
      </c>
      <c r="AM271" t="s">
        <v>58</v>
      </c>
      <c r="AN271" t="s">
        <v>32</v>
      </c>
      <c r="AO271" t="s">
        <v>60</v>
      </c>
    </row>
    <row r="272" spans="1:41" x14ac:dyDescent="0.35">
      <c r="A272">
        <v>6131</v>
      </c>
      <c r="B272" t="s">
        <v>80</v>
      </c>
      <c r="C272" t="s">
        <v>470</v>
      </c>
      <c r="D272" s="1">
        <f>DATE(I272,H272,G272)</f>
        <v>45503</v>
      </c>
      <c r="E272">
        <f>FIND("/",C272)</f>
        <v>2</v>
      </c>
      <c r="F272">
        <f>FIND("/",C272,(E272+1))</f>
        <v>5</v>
      </c>
      <c r="G272" t="str">
        <f>MID(C272, E272+1,2)</f>
        <v>30</v>
      </c>
      <c r="H272" t="str">
        <f>LEFT(C272,E272-1)</f>
        <v>7</v>
      </c>
      <c r="I272" t="str">
        <f>RIGHT(C272,4)</f>
        <v>2024</v>
      </c>
      <c r="J272" t="s">
        <v>72</v>
      </c>
      <c r="K272" s="1">
        <f>DATE(P272,O272,N272)</f>
        <v>45643</v>
      </c>
      <c r="L272">
        <f>FIND("/",J272)</f>
        <v>3</v>
      </c>
      <c r="M272">
        <f>FIND("/",J272,(L272+1))</f>
        <v>6</v>
      </c>
      <c r="N272" t="str">
        <f>MID(J272, L272+1,2)</f>
        <v>17</v>
      </c>
      <c r="O272" t="str">
        <f>LEFT(J272,L272-1)</f>
        <v>12</v>
      </c>
      <c r="P272" t="str">
        <f>RIGHT(J272,4)</f>
        <v>2024</v>
      </c>
      <c r="Q272" s="13">
        <f t="shared" si="60"/>
        <v>20</v>
      </c>
      <c r="R272">
        <f t="shared" si="61"/>
        <v>121</v>
      </c>
      <c r="S272" s="27">
        <f t="shared" si="63"/>
        <v>6.05</v>
      </c>
      <c r="T272" s="11">
        <v>7.99</v>
      </c>
      <c r="U272" t="str" cm="1">
        <f t="array" ref="U272">_xlfn.IFS(T272 &lt; 8, "Standard", T272 &lt; 12, "Premium", T272 &lt; 16, "Premium Plus")</f>
        <v>Standard</v>
      </c>
      <c r="V272" s="18">
        <v>242</v>
      </c>
      <c r="W272" t="s">
        <v>63</v>
      </c>
      <c r="X272" s="18">
        <v>5</v>
      </c>
      <c r="Y272" s="18">
        <v>2</v>
      </c>
      <c r="Z272" t="b">
        <v>1</v>
      </c>
      <c r="AA272" s="18">
        <v>156</v>
      </c>
      <c r="AB272" s="18">
        <v>166</v>
      </c>
      <c r="AC272" s="18">
        <f t="shared" si="62"/>
        <v>322</v>
      </c>
      <c r="AD272" t="s">
        <v>92</v>
      </c>
      <c r="AE272" t="s">
        <v>75</v>
      </c>
      <c r="AF272" t="s">
        <v>29</v>
      </c>
      <c r="AG272" s="18">
        <v>53</v>
      </c>
      <c r="AH272" s="13">
        <v>5</v>
      </c>
      <c r="AI272" t="b">
        <v>0</v>
      </c>
      <c r="AJ272" t="s">
        <v>30</v>
      </c>
      <c r="AK272" s="18">
        <v>1697</v>
      </c>
      <c r="AL272" s="18" t="str" cm="1">
        <f t="array" ref="AL272">_xlfn.IFS(AK272&lt;1000, "Bronze", AK272&lt;2000, "Silver", AK272&lt;3000, "Gold", AK272&lt;4000, "Platinum",AK272&gt;4000, "Diamond")</f>
        <v>Silver</v>
      </c>
      <c r="AM272" t="s">
        <v>31</v>
      </c>
      <c r="AN272" t="s">
        <v>32</v>
      </c>
      <c r="AO272" t="s">
        <v>40</v>
      </c>
    </row>
    <row r="273" spans="1:41" x14ac:dyDescent="0.35">
      <c r="A273">
        <v>9267</v>
      </c>
      <c r="B273" t="s">
        <v>284</v>
      </c>
      <c r="C273" s="1">
        <v>45478</v>
      </c>
      <c r="D273" s="1">
        <f>C273</f>
        <v>45478</v>
      </c>
      <c r="E273" s="1"/>
      <c r="F273" s="1"/>
      <c r="G273" s="1"/>
      <c r="H273" s="1"/>
      <c r="I273" s="1"/>
      <c r="J273" t="s">
        <v>156</v>
      </c>
      <c r="K273" s="1">
        <f>DATE(P273,O273,N273)</f>
        <v>45620</v>
      </c>
      <c r="L273">
        <f>FIND("/",J273)</f>
        <v>3</v>
      </c>
      <c r="M273">
        <f>FIND("/",J273,(L273+1))</f>
        <v>6</v>
      </c>
      <c r="N273" t="str">
        <f>MID(J273, L273+1,2)</f>
        <v>24</v>
      </c>
      <c r="O273" t="str">
        <f>LEFT(J273,L273-1)</f>
        <v>11</v>
      </c>
      <c r="P273" t="str">
        <f>RIGHT(J273,4)</f>
        <v>2024</v>
      </c>
      <c r="Q273" s="13">
        <f t="shared" si="60"/>
        <v>20.285714285714285</v>
      </c>
      <c r="R273">
        <f t="shared" si="61"/>
        <v>122.5</v>
      </c>
      <c r="S273" s="27">
        <f t="shared" si="63"/>
        <v>6.0387323943661979</v>
      </c>
      <c r="T273" s="11">
        <v>15.99</v>
      </c>
      <c r="U273" t="str" cm="1">
        <f t="array" ref="U273">_xlfn.IFS(T273 &lt; 8, "Standard", T273 &lt; 12, "Premium", T273 &lt; 16, "Premium Plus")</f>
        <v>Premium Plus</v>
      </c>
      <c r="V273" s="18">
        <v>245</v>
      </c>
      <c r="W273" t="s">
        <v>100</v>
      </c>
      <c r="X273" s="18">
        <v>3</v>
      </c>
      <c r="Y273" s="18">
        <v>5</v>
      </c>
      <c r="Z273" t="b">
        <v>1</v>
      </c>
      <c r="AA273" s="18">
        <v>862</v>
      </c>
      <c r="AB273" s="18">
        <v>129</v>
      </c>
      <c r="AC273" s="18">
        <f t="shared" si="62"/>
        <v>991</v>
      </c>
      <c r="AD273" t="s">
        <v>55</v>
      </c>
      <c r="AE273" t="s">
        <v>44</v>
      </c>
      <c r="AF273" t="s">
        <v>45</v>
      </c>
      <c r="AG273" s="18">
        <v>6</v>
      </c>
      <c r="AH273" s="13">
        <v>3.7</v>
      </c>
      <c r="AI273" t="b">
        <v>1</v>
      </c>
      <c r="AJ273" t="s">
        <v>30</v>
      </c>
      <c r="AK273" s="18">
        <v>2130</v>
      </c>
      <c r="AL273" s="18" t="str" cm="1">
        <f t="array" ref="AL273">_xlfn.IFS(AK273&lt;1000, "Bronze", AK273&lt;2000, "Silver", AK273&lt;3000, "Gold", AK273&lt;4000, "Platinum",AK273&gt;4000, "Diamond")</f>
        <v>Gold</v>
      </c>
      <c r="AM273" t="s">
        <v>31</v>
      </c>
      <c r="AN273" t="s">
        <v>39</v>
      </c>
      <c r="AO273" t="s">
        <v>60</v>
      </c>
    </row>
    <row r="274" spans="1:41" x14ac:dyDescent="0.35">
      <c r="A274">
        <v>5153</v>
      </c>
      <c r="B274" t="s">
        <v>254</v>
      </c>
      <c r="C274" t="s">
        <v>601</v>
      </c>
      <c r="D274" s="1">
        <f>DATE(I274,H274,G274)</f>
        <v>45469</v>
      </c>
      <c r="E274">
        <f>FIND("/",C274)</f>
        <v>2</v>
      </c>
      <c r="F274">
        <f>FIND("/",C274,(E274+1))</f>
        <v>5</v>
      </c>
      <c r="G274" t="str">
        <f>MID(C274, E274+1,2)</f>
        <v>26</v>
      </c>
      <c r="H274" t="str">
        <f>LEFT(C274,E274-1)</f>
        <v>6</v>
      </c>
      <c r="I274" t="str">
        <f>RIGHT(C274,4)</f>
        <v>2024</v>
      </c>
      <c r="J274" t="s">
        <v>103</v>
      </c>
      <c r="K274" s="1">
        <f>DATE(P274,O274,N274)</f>
        <v>45644</v>
      </c>
      <c r="L274">
        <f>FIND("/",J274)</f>
        <v>3</v>
      </c>
      <c r="M274">
        <f>FIND("/",J274,(L274+1))</f>
        <v>6</v>
      </c>
      <c r="N274" t="str">
        <f>MID(J274, L274+1,2)</f>
        <v>18</v>
      </c>
      <c r="O274" t="str">
        <f>LEFT(J274,L274-1)</f>
        <v>12</v>
      </c>
      <c r="P274" t="str">
        <f>RIGHT(J274,4)</f>
        <v>2024</v>
      </c>
      <c r="Q274" s="13">
        <f t="shared" si="60"/>
        <v>25</v>
      </c>
      <c r="R274">
        <f t="shared" si="61"/>
        <v>150</v>
      </c>
      <c r="S274" s="27">
        <f t="shared" si="63"/>
        <v>6</v>
      </c>
      <c r="T274" s="11">
        <v>7.99</v>
      </c>
      <c r="U274" t="str" cm="1">
        <f t="array" ref="U274">_xlfn.IFS(T274 &lt; 8, "Standard", T274 &lt; 12, "Premium", T274 &lt; 16, "Premium Plus")</f>
        <v>Standard</v>
      </c>
      <c r="V274" s="18">
        <v>300</v>
      </c>
      <c r="W274" t="s">
        <v>48</v>
      </c>
      <c r="X274" s="18">
        <v>1</v>
      </c>
      <c r="Y274" s="18">
        <v>4</v>
      </c>
      <c r="Z274" t="b">
        <v>1</v>
      </c>
      <c r="AA274" s="18">
        <v>413</v>
      </c>
      <c r="AB274" s="18">
        <v>154</v>
      </c>
      <c r="AC274" s="18">
        <f t="shared" si="62"/>
        <v>567</v>
      </c>
      <c r="AD274" t="s">
        <v>43</v>
      </c>
      <c r="AE274" t="s">
        <v>28</v>
      </c>
      <c r="AF274" t="s">
        <v>78</v>
      </c>
      <c r="AG274" s="18">
        <v>64</v>
      </c>
      <c r="AH274" s="13">
        <v>4.0999999999999996</v>
      </c>
      <c r="AI274" t="b">
        <v>0</v>
      </c>
      <c r="AJ274" t="s">
        <v>30</v>
      </c>
      <c r="AK274" s="18">
        <v>732</v>
      </c>
      <c r="AL274" s="18" t="str" cm="1">
        <f t="array" ref="AL274">_xlfn.IFS(AK274&lt;1000, "Bronze", AK274&lt;2000, "Silver", AK274&lt;3000, "Gold", AK274&lt;4000, "Platinum",AK274&gt;4000, "Diamond")</f>
        <v>Bronze</v>
      </c>
      <c r="AM274" t="s">
        <v>58</v>
      </c>
      <c r="AN274" t="s">
        <v>39</v>
      </c>
      <c r="AO274" t="s">
        <v>33</v>
      </c>
    </row>
    <row r="275" spans="1:41" x14ac:dyDescent="0.35">
      <c r="A275">
        <v>4205</v>
      </c>
      <c r="B275" t="s">
        <v>257</v>
      </c>
      <c r="C275" t="s">
        <v>528</v>
      </c>
      <c r="D275" s="1">
        <f>DATE(I275,H275,G275)</f>
        <v>45274</v>
      </c>
      <c r="E275">
        <f>FIND("/",C275)</f>
        <v>3</v>
      </c>
      <c r="F275">
        <f>FIND("/",C275,(E275+1))</f>
        <v>6</v>
      </c>
      <c r="G275" t="str">
        <f>MID(C275, E275+1,2)</f>
        <v>14</v>
      </c>
      <c r="H275" t="str">
        <f>LEFT(C275,E275-1)</f>
        <v>12</v>
      </c>
      <c r="I275" t="str">
        <f>RIGHT(C275,4)</f>
        <v>2023</v>
      </c>
      <c r="J275" s="1">
        <v>45455</v>
      </c>
      <c r="K275" s="1">
        <f>J275</f>
        <v>45455</v>
      </c>
      <c r="L275" s="1"/>
      <c r="M275" s="1"/>
      <c r="N275" s="1"/>
      <c r="O275" s="1"/>
      <c r="P275" s="1"/>
      <c r="Q275" s="13">
        <f t="shared" si="60"/>
        <v>25.857142857142858</v>
      </c>
      <c r="R275">
        <f t="shared" si="61"/>
        <v>151</v>
      </c>
      <c r="S275" s="27">
        <f t="shared" si="63"/>
        <v>5.8397790055248615</v>
      </c>
      <c r="T275" s="11">
        <v>15.99</v>
      </c>
      <c r="U275" t="str" cm="1">
        <f t="array" ref="U275">_xlfn.IFS(T275 &lt; 8, "Standard", T275 &lt; 12, "Premium", T275 &lt; 16, "Premium Plus")</f>
        <v>Premium Plus</v>
      </c>
      <c r="V275" s="18">
        <v>302</v>
      </c>
      <c r="W275" t="s">
        <v>73</v>
      </c>
      <c r="X275" s="18">
        <v>4</v>
      </c>
      <c r="Y275" s="18">
        <v>4</v>
      </c>
      <c r="Z275" t="b">
        <v>1</v>
      </c>
      <c r="AA275" s="18">
        <v>800</v>
      </c>
      <c r="AB275" s="18">
        <v>101</v>
      </c>
      <c r="AC275" s="18">
        <f t="shared" si="62"/>
        <v>901</v>
      </c>
      <c r="AD275" t="s">
        <v>27</v>
      </c>
      <c r="AE275" t="s">
        <v>75</v>
      </c>
      <c r="AF275" t="s">
        <v>64</v>
      </c>
      <c r="AG275" s="18">
        <v>89</v>
      </c>
      <c r="AH275" s="13">
        <v>4.3</v>
      </c>
      <c r="AI275" t="b">
        <v>0</v>
      </c>
      <c r="AJ275" t="s">
        <v>30</v>
      </c>
      <c r="AK275" s="18">
        <v>3411</v>
      </c>
      <c r="AL275" s="18" t="str" cm="1">
        <f t="array" ref="AL275">_xlfn.IFS(AK275&lt;1000, "Bronze", AK275&lt;2000, "Silver", AK275&lt;3000, "Gold", AK275&lt;4000, "Platinum",AK275&gt;4000, "Diamond")</f>
        <v>Platinum</v>
      </c>
      <c r="AM275" t="s">
        <v>58</v>
      </c>
      <c r="AN275" t="s">
        <v>79</v>
      </c>
      <c r="AO275" t="s">
        <v>40</v>
      </c>
    </row>
    <row r="276" spans="1:41" x14ac:dyDescent="0.35">
      <c r="A276">
        <v>5537</v>
      </c>
      <c r="B276" t="s">
        <v>212</v>
      </c>
      <c r="C276" s="1">
        <v>45635</v>
      </c>
      <c r="D276" s="1">
        <v>45486</v>
      </c>
      <c r="E276" s="1"/>
      <c r="F276" s="1"/>
      <c r="G276" s="1"/>
      <c r="H276" s="1"/>
      <c r="I276" s="1"/>
      <c r="J276" t="s">
        <v>54</v>
      </c>
      <c r="K276" s="1">
        <f>DATE(P276,O276,N276)</f>
        <v>45615</v>
      </c>
      <c r="L276">
        <f>FIND("/",J276)</f>
        <v>3</v>
      </c>
      <c r="M276">
        <f>FIND("/",J276,(L276+1))</f>
        <v>6</v>
      </c>
      <c r="N276" t="str">
        <f>MID(J276, L276+1,2)</f>
        <v>19</v>
      </c>
      <c r="O276" t="str">
        <f>LEFT(J276,L276-1)</f>
        <v>11</v>
      </c>
      <c r="P276" t="str">
        <f>RIGHT(J276,4)</f>
        <v>2024</v>
      </c>
      <c r="Q276" s="13">
        <f t="shared" si="60"/>
        <v>18.428571428571427</v>
      </c>
      <c r="R276">
        <f t="shared" si="61"/>
        <v>107</v>
      </c>
      <c r="S276" s="27">
        <f t="shared" si="63"/>
        <v>5.8062015503875974</v>
      </c>
      <c r="T276" s="11">
        <v>11.99</v>
      </c>
      <c r="U276" t="str" cm="1">
        <f t="array" ref="U276">_xlfn.IFS(T276 &lt; 8, "Standard", T276 &lt; 12, "Premium", T276 &lt; 16, "Premium Plus")</f>
        <v>Premium</v>
      </c>
      <c r="V276" s="18">
        <v>214</v>
      </c>
      <c r="W276" t="s">
        <v>51</v>
      </c>
      <c r="X276" s="18">
        <v>1</v>
      </c>
      <c r="Y276" s="18">
        <v>3</v>
      </c>
      <c r="Z276" t="b">
        <v>0</v>
      </c>
      <c r="AA276" s="18">
        <v>39</v>
      </c>
      <c r="AB276" s="18">
        <v>89</v>
      </c>
      <c r="AC276" s="18">
        <f t="shared" si="62"/>
        <v>128</v>
      </c>
      <c r="AD276" t="s">
        <v>43</v>
      </c>
      <c r="AE276" t="s">
        <v>44</v>
      </c>
      <c r="AF276" t="s">
        <v>29</v>
      </c>
      <c r="AG276" s="18">
        <v>37</v>
      </c>
      <c r="AH276" s="13">
        <v>3.5</v>
      </c>
      <c r="AI276" t="b">
        <v>1</v>
      </c>
      <c r="AJ276" t="s">
        <v>30</v>
      </c>
      <c r="AK276" s="18">
        <v>2597</v>
      </c>
      <c r="AL276" s="18" t="str" cm="1">
        <f t="array" ref="AL276">_xlfn.IFS(AK276&lt;1000, "Bronze", AK276&lt;2000, "Silver", AK276&lt;3000, "Gold", AK276&lt;4000, "Platinum",AK276&gt;4000, "Diamond")</f>
        <v>Gold</v>
      </c>
      <c r="AM276" t="s">
        <v>31</v>
      </c>
      <c r="AN276" t="s">
        <v>39</v>
      </c>
      <c r="AO276" t="s">
        <v>60</v>
      </c>
    </row>
    <row r="277" spans="1:41" x14ac:dyDescent="0.35">
      <c r="A277">
        <v>6619</v>
      </c>
      <c r="B277" t="s">
        <v>408</v>
      </c>
      <c r="C277" t="s">
        <v>293</v>
      </c>
      <c r="D277" s="1">
        <f>DATE(I277,H277,G277)</f>
        <v>45460</v>
      </c>
      <c r="E277">
        <f>FIND("/",C277)</f>
        <v>2</v>
      </c>
      <c r="F277">
        <f>FIND("/",C277,(E277+1))</f>
        <v>5</v>
      </c>
      <c r="G277" t="str">
        <f>MID(C277, E277+1,2)</f>
        <v>17</v>
      </c>
      <c r="H277" t="str">
        <f>LEFT(C277,E277-1)</f>
        <v>6</v>
      </c>
      <c r="I277" t="str">
        <f>RIGHT(C277,4)</f>
        <v>2024</v>
      </c>
      <c r="J277" t="s">
        <v>129</v>
      </c>
      <c r="K277" s="1">
        <f>DATE(P277,O277,N277)</f>
        <v>45642</v>
      </c>
      <c r="L277">
        <f>FIND("/",J277)</f>
        <v>3</v>
      </c>
      <c r="M277">
        <f>FIND("/",J277,(L277+1))</f>
        <v>6</v>
      </c>
      <c r="N277" t="str">
        <f>MID(J277, L277+1,2)</f>
        <v>16</v>
      </c>
      <c r="O277" t="str">
        <f>LEFT(J277,L277-1)</f>
        <v>12</v>
      </c>
      <c r="P277" t="str">
        <f>RIGHT(J277,4)</f>
        <v>2024</v>
      </c>
      <c r="Q277" s="13">
        <f t="shared" si="60"/>
        <v>26</v>
      </c>
      <c r="R277">
        <f t="shared" si="61"/>
        <v>150.5</v>
      </c>
      <c r="S277" s="27">
        <f t="shared" si="63"/>
        <v>5.7884615384615383</v>
      </c>
      <c r="T277" s="11">
        <v>15.99</v>
      </c>
      <c r="U277" t="str" cm="1">
        <f t="array" ref="U277">_xlfn.IFS(T277 &lt; 8, "Standard", T277 &lt; 12, "Premium", T277 &lt; 16, "Premium Plus")</f>
        <v>Premium Plus</v>
      </c>
      <c r="V277" s="18">
        <v>301</v>
      </c>
      <c r="W277" t="s">
        <v>51</v>
      </c>
      <c r="X277" s="18">
        <v>2</v>
      </c>
      <c r="Y277" s="18">
        <v>1</v>
      </c>
      <c r="Z277" t="b">
        <v>1</v>
      </c>
      <c r="AA277" s="18">
        <v>855</v>
      </c>
      <c r="AB277" s="18">
        <v>46</v>
      </c>
      <c r="AC277" s="18">
        <f t="shared" si="62"/>
        <v>901</v>
      </c>
      <c r="AD277" t="s">
        <v>55</v>
      </c>
      <c r="AE277" t="s">
        <v>75</v>
      </c>
      <c r="AF277" t="s">
        <v>57</v>
      </c>
      <c r="AG277" s="18">
        <v>26</v>
      </c>
      <c r="AH277" s="13">
        <v>4.4000000000000004</v>
      </c>
      <c r="AI277" t="b">
        <v>0</v>
      </c>
      <c r="AJ277" t="s">
        <v>30</v>
      </c>
      <c r="AK277" s="18">
        <v>658</v>
      </c>
      <c r="AL277" s="18" t="str" cm="1">
        <f t="array" ref="AL277">_xlfn.IFS(AK277&lt;1000, "Bronze", AK277&lt;2000, "Silver", AK277&lt;3000, "Gold", AK277&lt;4000, "Platinum",AK277&gt;4000, "Diamond")</f>
        <v>Bronze</v>
      </c>
      <c r="AM277" t="s">
        <v>31</v>
      </c>
      <c r="AN277" t="s">
        <v>32</v>
      </c>
      <c r="AO277" t="s">
        <v>33</v>
      </c>
    </row>
    <row r="278" spans="1:41" x14ac:dyDescent="0.35">
      <c r="A278">
        <v>3255</v>
      </c>
      <c r="B278" t="s">
        <v>547</v>
      </c>
      <c r="C278" s="1">
        <v>45444</v>
      </c>
      <c r="D278" s="1">
        <f>C278</f>
        <v>45444</v>
      </c>
      <c r="E278" s="1"/>
      <c r="F278" s="1"/>
      <c r="G278" s="1"/>
      <c r="H278" s="1"/>
      <c r="I278" s="1"/>
      <c r="J278" t="s">
        <v>99</v>
      </c>
      <c r="K278" s="1">
        <f>DATE(P278,O278,N278)</f>
        <v>45623</v>
      </c>
      <c r="L278">
        <f>FIND("/",J278)</f>
        <v>3</v>
      </c>
      <c r="M278">
        <f>FIND("/",J278,(L278+1))</f>
        <v>6</v>
      </c>
      <c r="N278" t="str">
        <f>MID(J278, L278+1,2)</f>
        <v>27</v>
      </c>
      <c r="O278" t="str">
        <f>LEFT(J278,L278-1)</f>
        <v>11</v>
      </c>
      <c r="P278" t="str">
        <f>RIGHT(J278,4)</f>
        <v>2024</v>
      </c>
      <c r="Q278" s="13">
        <f t="shared" si="60"/>
        <v>25.571428571428573</v>
      </c>
      <c r="R278">
        <f t="shared" si="61"/>
        <v>147</v>
      </c>
      <c r="S278" s="27">
        <f t="shared" si="63"/>
        <v>5.7486033519553068</v>
      </c>
      <c r="T278" s="11">
        <v>7.99</v>
      </c>
      <c r="U278" t="str" cm="1">
        <f t="array" ref="U278">_xlfn.IFS(T278 &lt; 8, "Standard", T278 &lt; 12, "Premium", T278 &lt; 16, "Premium Plus")</f>
        <v>Standard</v>
      </c>
      <c r="V278" s="18">
        <v>294</v>
      </c>
      <c r="W278" t="s">
        <v>63</v>
      </c>
      <c r="X278" s="18">
        <v>1</v>
      </c>
      <c r="Y278" s="18">
        <v>3</v>
      </c>
      <c r="Z278" t="b">
        <v>1</v>
      </c>
      <c r="AA278" s="18">
        <v>936</v>
      </c>
      <c r="AB278" s="18">
        <v>120</v>
      </c>
      <c r="AC278" s="18">
        <f t="shared" si="62"/>
        <v>1056</v>
      </c>
      <c r="AD278" t="s">
        <v>92</v>
      </c>
      <c r="AE278" t="s">
        <v>44</v>
      </c>
      <c r="AF278" t="s">
        <v>57</v>
      </c>
      <c r="AG278" s="18">
        <v>49</v>
      </c>
      <c r="AH278" s="13">
        <v>3.2</v>
      </c>
      <c r="AI278" t="b">
        <v>1</v>
      </c>
      <c r="AJ278" t="s">
        <v>30</v>
      </c>
      <c r="AK278" s="18">
        <v>3758</v>
      </c>
      <c r="AL278" s="18" t="str" cm="1">
        <f t="array" ref="AL278">_xlfn.IFS(AK278&lt;1000, "Bronze", AK278&lt;2000, "Silver", AK278&lt;3000, "Gold", AK278&lt;4000, "Platinum",AK278&gt;4000, "Diamond")</f>
        <v>Platinum</v>
      </c>
      <c r="AM278" t="s">
        <v>38</v>
      </c>
      <c r="AN278" t="s">
        <v>69</v>
      </c>
      <c r="AO278" t="s">
        <v>60</v>
      </c>
    </row>
    <row r="279" spans="1:41" x14ac:dyDescent="0.35">
      <c r="A279">
        <v>7439</v>
      </c>
      <c r="B279" t="s">
        <v>199</v>
      </c>
      <c r="C279" t="s">
        <v>520</v>
      </c>
      <c r="D279" s="1">
        <f>DATE(I279,H279,G279)</f>
        <v>45163</v>
      </c>
      <c r="E279">
        <f>FIND("/",C279)</f>
        <v>2</v>
      </c>
      <c r="F279">
        <f>FIND("/",C279,(E279+1))</f>
        <v>5</v>
      </c>
      <c r="G279" t="str">
        <f>MID(C279, E279+1,2)</f>
        <v>25</v>
      </c>
      <c r="H279" t="str">
        <f>LEFT(C279,E279-1)</f>
        <v>8</v>
      </c>
      <c r="I279" t="str">
        <f>RIGHT(C279,4)</f>
        <v>2023</v>
      </c>
      <c r="J279" s="1">
        <v>45424</v>
      </c>
      <c r="K279" s="1">
        <f>J279</f>
        <v>45424</v>
      </c>
      <c r="L279" s="1"/>
      <c r="M279" s="1"/>
      <c r="N279" s="1"/>
      <c r="O279" s="1"/>
      <c r="P279" s="1"/>
      <c r="Q279" s="13">
        <f t="shared" si="60"/>
        <v>37.285714285714285</v>
      </c>
      <c r="R279">
        <f t="shared" si="61"/>
        <v>213.5</v>
      </c>
      <c r="S279" s="27">
        <f t="shared" si="63"/>
        <v>5.7260536398467439</v>
      </c>
      <c r="T279" s="11">
        <v>15.99</v>
      </c>
      <c r="U279" t="str" cm="1">
        <f t="array" ref="U279">_xlfn.IFS(T279 &lt; 8, "Standard", T279 &lt; 12, "Premium", T279 &lt; 16, "Premium Plus")</f>
        <v>Premium Plus</v>
      </c>
      <c r="V279" s="18">
        <v>427</v>
      </c>
      <c r="W279" t="s">
        <v>73</v>
      </c>
      <c r="X279" s="18">
        <v>1</v>
      </c>
      <c r="Y279" s="18">
        <v>1</v>
      </c>
      <c r="Z279" t="b">
        <v>0</v>
      </c>
      <c r="AA279" s="18">
        <v>479</v>
      </c>
      <c r="AB279" s="18">
        <v>98</v>
      </c>
      <c r="AC279" s="18">
        <f t="shared" si="62"/>
        <v>577</v>
      </c>
      <c r="AD279" t="s">
        <v>27</v>
      </c>
      <c r="AE279" t="s">
        <v>28</v>
      </c>
      <c r="AF279" t="s">
        <v>64</v>
      </c>
      <c r="AG279" s="18">
        <v>18</v>
      </c>
      <c r="AH279" s="13">
        <v>3.8</v>
      </c>
      <c r="AI279" t="b">
        <v>1</v>
      </c>
      <c r="AJ279" t="s">
        <v>30</v>
      </c>
      <c r="AK279" s="18">
        <v>547</v>
      </c>
      <c r="AL279" s="18" t="str" cm="1">
        <f t="array" ref="AL279">_xlfn.IFS(AK279&lt;1000, "Bronze", AK279&lt;2000, "Silver", AK279&lt;3000, "Gold", AK279&lt;4000, "Platinum",AK279&gt;4000, "Diamond")</f>
        <v>Bronze</v>
      </c>
      <c r="AM279" t="s">
        <v>31</v>
      </c>
      <c r="AN279" t="s">
        <v>39</v>
      </c>
      <c r="AO279" t="s">
        <v>40</v>
      </c>
    </row>
    <row r="280" spans="1:41" x14ac:dyDescent="0.35">
      <c r="A280">
        <v>2581</v>
      </c>
      <c r="B280" t="s">
        <v>248</v>
      </c>
      <c r="C280" t="s">
        <v>180</v>
      </c>
      <c r="D280" s="1">
        <f>DATE(I280,H280,G280)</f>
        <v>45029</v>
      </c>
      <c r="E280">
        <f>FIND("/",C280)</f>
        <v>2</v>
      </c>
      <c r="F280">
        <f>FIND("/",C280,(E280+1))</f>
        <v>5</v>
      </c>
      <c r="G280" t="str">
        <f>MID(C280, E280+1,2)</f>
        <v>13</v>
      </c>
      <c r="H280" t="str">
        <f>LEFT(C280,E280-1)</f>
        <v>4</v>
      </c>
      <c r="I280" t="str">
        <f>RIGHT(C280,4)</f>
        <v>2023</v>
      </c>
      <c r="J280" s="1">
        <v>45334</v>
      </c>
      <c r="K280" s="1">
        <f>J280</f>
        <v>45334</v>
      </c>
      <c r="L280" s="1"/>
      <c r="M280" s="1"/>
      <c r="N280" s="1"/>
      <c r="O280" s="1"/>
      <c r="P280" s="1"/>
      <c r="Q280" s="13">
        <f t="shared" si="60"/>
        <v>43.571428571428569</v>
      </c>
      <c r="R280">
        <f t="shared" si="61"/>
        <v>247.5</v>
      </c>
      <c r="S280" s="27">
        <f t="shared" si="63"/>
        <v>5.6803278688524594</v>
      </c>
      <c r="T280" s="11">
        <v>15.99</v>
      </c>
      <c r="U280" t="str" cm="1">
        <f t="array" ref="U280">_xlfn.IFS(T280 &lt; 8, "Standard", T280 &lt; 12, "Premium", T280 &lt; 16, "Premium Plus")</f>
        <v>Premium Plus</v>
      </c>
      <c r="V280" s="18">
        <v>495</v>
      </c>
      <c r="W280" t="s">
        <v>51</v>
      </c>
      <c r="X280" s="18">
        <v>1</v>
      </c>
      <c r="Y280" s="18">
        <v>3</v>
      </c>
      <c r="Z280" t="b">
        <v>0</v>
      </c>
      <c r="AA280" s="18">
        <v>704</v>
      </c>
      <c r="AB280" s="18">
        <v>53</v>
      </c>
      <c r="AC280" s="18">
        <f t="shared" si="62"/>
        <v>757</v>
      </c>
      <c r="AD280" t="s">
        <v>49</v>
      </c>
      <c r="AE280" t="s">
        <v>56</v>
      </c>
      <c r="AF280" t="s">
        <v>64</v>
      </c>
      <c r="AG280" s="18">
        <v>94</v>
      </c>
      <c r="AH280" s="13">
        <v>3.4</v>
      </c>
      <c r="AI280" t="b">
        <v>0</v>
      </c>
      <c r="AJ280" t="s">
        <v>30</v>
      </c>
      <c r="AK280" s="18">
        <v>944</v>
      </c>
      <c r="AL280" s="18" t="str" cm="1">
        <f t="array" ref="AL280">_xlfn.IFS(AK280&lt;1000, "Bronze", AK280&lt;2000, "Silver", AK280&lt;3000, "Gold", AK280&lt;4000, "Platinum",AK280&gt;4000, "Diamond")</f>
        <v>Bronze</v>
      </c>
      <c r="AM280" t="s">
        <v>58</v>
      </c>
      <c r="AN280" t="s">
        <v>32</v>
      </c>
      <c r="AO280" t="s">
        <v>60</v>
      </c>
    </row>
    <row r="281" spans="1:41" x14ac:dyDescent="0.35">
      <c r="A281">
        <v>2381</v>
      </c>
      <c r="B281" t="s">
        <v>114</v>
      </c>
      <c r="C281" t="s">
        <v>115</v>
      </c>
      <c r="D281" s="1">
        <f>DATE(I281,H281,G281)</f>
        <v>45427</v>
      </c>
      <c r="E281">
        <f>FIND("/",C281)</f>
        <v>2</v>
      </c>
      <c r="F281">
        <f>FIND("/",C281,(E281+1))</f>
        <v>5</v>
      </c>
      <c r="G281" t="str">
        <f>MID(C281, E281+1,2)</f>
        <v>15</v>
      </c>
      <c r="H281" t="str">
        <f>LEFT(C281,E281-1)</f>
        <v>5</v>
      </c>
      <c r="I281" t="str">
        <f>RIGHT(C281,4)</f>
        <v>2024</v>
      </c>
      <c r="J281" t="s">
        <v>35</v>
      </c>
      <c r="K281" s="1">
        <f>DATE(P281,O281,N281)</f>
        <v>45641</v>
      </c>
      <c r="L281">
        <f>FIND("/",J281)</f>
        <v>3</v>
      </c>
      <c r="M281">
        <f>FIND("/",J281,(L281+1))</f>
        <v>6</v>
      </c>
      <c r="N281" t="str">
        <f>MID(J281, L281+1,2)</f>
        <v>15</v>
      </c>
      <c r="O281" t="str">
        <f>LEFT(J281,L281-1)</f>
        <v>12</v>
      </c>
      <c r="P281" t="str">
        <f>RIGHT(J281,4)</f>
        <v>2024</v>
      </c>
      <c r="Q281" s="13">
        <f t="shared" si="60"/>
        <v>30.571428571428573</v>
      </c>
      <c r="R281">
        <f t="shared" si="61"/>
        <v>173.5</v>
      </c>
      <c r="S281" s="27">
        <f t="shared" si="63"/>
        <v>5.6752336448598131</v>
      </c>
      <c r="T281" s="11">
        <v>7.99</v>
      </c>
      <c r="U281" t="str" cm="1">
        <f t="array" ref="U281">_xlfn.IFS(T281 &lt; 8, "Standard", T281 &lt; 12, "Premium", T281 &lt; 16, "Premium Plus")</f>
        <v>Standard</v>
      </c>
      <c r="V281" s="18">
        <v>347</v>
      </c>
      <c r="W281" t="s">
        <v>63</v>
      </c>
      <c r="X281" s="18">
        <v>2</v>
      </c>
      <c r="Y281" s="18">
        <v>5</v>
      </c>
      <c r="Z281" t="b">
        <v>0</v>
      </c>
      <c r="AA281" s="18">
        <v>415</v>
      </c>
      <c r="AB281" s="18">
        <v>194</v>
      </c>
      <c r="AC281" s="18">
        <f t="shared" si="62"/>
        <v>609</v>
      </c>
      <c r="AD281" t="s">
        <v>27</v>
      </c>
      <c r="AE281" t="s">
        <v>56</v>
      </c>
      <c r="AF281" t="s">
        <v>37</v>
      </c>
      <c r="AG281" s="18">
        <v>76</v>
      </c>
      <c r="AH281" s="13">
        <v>4.3</v>
      </c>
      <c r="AI281" t="b">
        <v>1</v>
      </c>
      <c r="AJ281" t="s">
        <v>30</v>
      </c>
      <c r="AK281" s="18">
        <v>1856</v>
      </c>
      <c r="AL281" s="18" t="str" cm="1">
        <f t="array" ref="AL281">_xlfn.IFS(AK281&lt;1000, "Bronze", AK281&lt;2000, "Silver", AK281&lt;3000, "Gold", AK281&lt;4000, "Platinum",AK281&gt;4000, "Diamond")</f>
        <v>Silver</v>
      </c>
      <c r="AM281" t="s">
        <v>76</v>
      </c>
      <c r="AN281" t="s">
        <v>32</v>
      </c>
      <c r="AO281" t="s">
        <v>40</v>
      </c>
    </row>
    <row r="282" spans="1:41" x14ac:dyDescent="0.35">
      <c r="A282">
        <v>9879</v>
      </c>
      <c r="B282" t="s">
        <v>143</v>
      </c>
      <c r="C282" s="1">
        <v>44959</v>
      </c>
      <c r="D282" s="1">
        <v>45260</v>
      </c>
      <c r="E282" s="1"/>
      <c r="F282" s="1"/>
      <c r="G282" s="1"/>
      <c r="H282" s="1"/>
      <c r="I282" s="1"/>
      <c r="J282" s="1">
        <v>45394</v>
      </c>
      <c r="K282" s="1">
        <f>J282</f>
        <v>45394</v>
      </c>
      <c r="L282" s="1"/>
      <c r="M282" s="1"/>
      <c r="N282" s="1"/>
      <c r="O282" s="1"/>
      <c r="P282" s="1"/>
      <c r="Q282" s="13">
        <f t="shared" si="60"/>
        <v>19.142857142857142</v>
      </c>
      <c r="R282">
        <f t="shared" si="61"/>
        <v>108.5</v>
      </c>
      <c r="S282" s="27">
        <f t="shared" si="63"/>
        <v>5.6679104477611943</v>
      </c>
      <c r="T282" s="11">
        <v>7.99</v>
      </c>
      <c r="U282" t="str" cm="1">
        <f t="array" ref="U282">_xlfn.IFS(T282 &lt; 8, "Standard", T282 &lt; 12, "Premium", T282 &lt; 16, "Premium Plus")</f>
        <v>Standard</v>
      </c>
      <c r="V282" s="18">
        <v>217</v>
      </c>
      <c r="W282" t="s">
        <v>63</v>
      </c>
      <c r="X282" s="18">
        <v>3</v>
      </c>
      <c r="Y282" s="18">
        <v>3</v>
      </c>
      <c r="Z282" t="b">
        <v>0</v>
      </c>
      <c r="AA282" s="18">
        <v>377</v>
      </c>
      <c r="AB282" s="18">
        <v>136</v>
      </c>
      <c r="AC282" s="18">
        <f t="shared" si="62"/>
        <v>513</v>
      </c>
      <c r="AD282" t="s">
        <v>43</v>
      </c>
      <c r="AE282" t="s">
        <v>28</v>
      </c>
      <c r="AF282" t="s">
        <v>45</v>
      </c>
      <c r="AG282" s="18">
        <v>8</v>
      </c>
      <c r="AH282" s="13">
        <v>4.2</v>
      </c>
      <c r="AI282" t="b">
        <v>1</v>
      </c>
      <c r="AJ282" t="s">
        <v>30</v>
      </c>
      <c r="AK282" s="18">
        <v>4327</v>
      </c>
      <c r="AL282" s="18" t="str" cm="1">
        <f t="array" ref="AL282">_xlfn.IFS(AK282&lt;1000, "Bronze", AK282&lt;2000, "Silver", AK282&lt;3000, "Gold", AK282&lt;4000, "Platinum",AK282&gt;4000, "Diamond")</f>
        <v>Diamond</v>
      </c>
      <c r="AM282" t="s">
        <v>38</v>
      </c>
      <c r="AN282" t="s">
        <v>69</v>
      </c>
      <c r="AO282" t="s">
        <v>60</v>
      </c>
    </row>
    <row r="283" spans="1:41" x14ac:dyDescent="0.35">
      <c r="A283">
        <v>7221</v>
      </c>
      <c r="B283" t="s">
        <v>367</v>
      </c>
      <c r="C283" t="s">
        <v>178</v>
      </c>
      <c r="D283" s="1">
        <f>DATE(I283,H283,G283)</f>
        <v>45366</v>
      </c>
      <c r="E283">
        <f>FIND("/",C283)</f>
        <v>2</v>
      </c>
      <c r="F283">
        <f>FIND("/",C283,(E283+1))</f>
        <v>5</v>
      </c>
      <c r="G283" t="str">
        <f>MID(C283, E283+1,2)</f>
        <v>15</v>
      </c>
      <c r="H283" t="str">
        <f>LEFT(C283,E283-1)</f>
        <v>3</v>
      </c>
      <c r="I283" t="str">
        <f>RIGHT(C283,4)</f>
        <v>2024</v>
      </c>
      <c r="J283" t="s">
        <v>87</v>
      </c>
      <c r="K283" s="1">
        <f>DATE(P283,O283,N283)</f>
        <v>45621</v>
      </c>
      <c r="L283">
        <f>FIND("/",J283)</f>
        <v>3</v>
      </c>
      <c r="M283">
        <f>FIND("/",J283,(L283+1))</f>
        <v>6</v>
      </c>
      <c r="N283" t="str">
        <f>MID(J283, L283+1,2)</f>
        <v>25</v>
      </c>
      <c r="O283" t="str">
        <f>LEFT(J283,L283-1)</f>
        <v>11</v>
      </c>
      <c r="P283" t="str">
        <f>RIGHT(J283,4)</f>
        <v>2024</v>
      </c>
      <c r="Q283" s="13">
        <f t="shared" si="60"/>
        <v>36.428571428571431</v>
      </c>
      <c r="R283">
        <f t="shared" si="61"/>
        <v>206</v>
      </c>
      <c r="S283" s="27">
        <f t="shared" si="63"/>
        <v>5.6549019607843132</v>
      </c>
      <c r="T283" s="11">
        <v>15.99</v>
      </c>
      <c r="U283" t="str" cm="1">
        <f t="array" ref="U283">_xlfn.IFS(T283 &lt; 8, "Standard", T283 &lt; 12, "Premium", T283 &lt; 16, "Premium Plus")</f>
        <v>Premium Plus</v>
      </c>
      <c r="V283" s="18">
        <v>412</v>
      </c>
      <c r="W283" t="s">
        <v>48</v>
      </c>
      <c r="X283" s="18">
        <v>2</v>
      </c>
      <c r="Y283" s="18">
        <v>5</v>
      </c>
      <c r="Z283" t="b">
        <v>1</v>
      </c>
      <c r="AA283" s="18">
        <v>450</v>
      </c>
      <c r="AB283" s="18">
        <v>147</v>
      </c>
      <c r="AC283" s="18">
        <f t="shared" si="62"/>
        <v>597</v>
      </c>
      <c r="AD283" t="s">
        <v>68</v>
      </c>
      <c r="AE283" t="s">
        <v>44</v>
      </c>
      <c r="AF283" t="s">
        <v>29</v>
      </c>
      <c r="AG283" s="18">
        <v>11</v>
      </c>
      <c r="AH283" s="13">
        <v>4.4000000000000004</v>
      </c>
      <c r="AI283" t="b">
        <v>1</v>
      </c>
      <c r="AJ283" t="s">
        <v>30</v>
      </c>
      <c r="AK283" s="18">
        <v>3542</v>
      </c>
      <c r="AL283" s="18" t="str" cm="1">
        <f t="array" ref="AL283">_xlfn.IFS(AK283&lt;1000, "Bronze", AK283&lt;2000, "Silver", AK283&lt;3000, "Gold", AK283&lt;4000, "Platinum",AK283&gt;4000, "Diamond")</f>
        <v>Platinum</v>
      </c>
      <c r="AM283" t="s">
        <v>76</v>
      </c>
      <c r="AN283" t="s">
        <v>79</v>
      </c>
      <c r="AO283" t="s">
        <v>93</v>
      </c>
    </row>
    <row r="284" spans="1:41" x14ac:dyDescent="0.35">
      <c r="A284">
        <v>7448</v>
      </c>
      <c r="B284" t="s">
        <v>88</v>
      </c>
      <c r="C284" s="1">
        <v>45203</v>
      </c>
      <c r="D284" s="1">
        <f>C284</f>
        <v>45203</v>
      </c>
      <c r="E284" s="1"/>
      <c r="F284" s="1"/>
      <c r="G284" s="1"/>
      <c r="H284" s="1"/>
      <c r="I284" s="1"/>
      <c r="J284" s="1">
        <v>45485</v>
      </c>
      <c r="K284" s="1">
        <f>J284</f>
        <v>45485</v>
      </c>
      <c r="L284" s="1"/>
      <c r="M284" s="1"/>
      <c r="N284" s="1"/>
      <c r="O284" s="1"/>
      <c r="P284" s="1"/>
      <c r="Q284" s="13">
        <f t="shared" si="60"/>
        <v>40.285714285714285</v>
      </c>
      <c r="R284">
        <f t="shared" si="61"/>
        <v>226.5</v>
      </c>
      <c r="S284" s="27">
        <f t="shared" si="63"/>
        <v>5.6223404255319149</v>
      </c>
      <c r="T284" s="11">
        <v>7.99</v>
      </c>
      <c r="U284" t="str" cm="1">
        <f t="array" ref="U284">_xlfn.IFS(T284 &lt; 8, "Standard", T284 &lt; 12, "Premium", T284 &lt; 16, "Premium Plus")</f>
        <v>Standard</v>
      </c>
      <c r="V284" s="18">
        <v>453</v>
      </c>
      <c r="W284" t="s">
        <v>51</v>
      </c>
      <c r="X284" s="18">
        <v>1</v>
      </c>
      <c r="Y284" s="18">
        <v>5</v>
      </c>
      <c r="Z284" t="b">
        <v>1</v>
      </c>
      <c r="AA284" s="18">
        <v>487</v>
      </c>
      <c r="AB284" s="18">
        <v>128</v>
      </c>
      <c r="AC284" s="18">
        <f t="shared" si="62"/>
        <v>615</v>
      </c>
      <c r="AD284" t="s">
        <v>55</v>
      </c>
      <c r="AE284" t="s">
        <v>75</v>
      </c>
      <c r="AF284" t="s">
        <v>45</v>
      </c>
      <c r="AG284" s="18">
        <v>41</v>
      </c>
      <c r="AH284" s="13">
        <v>4.5</v>
      </c>
      <c r="AI284" t="b">
        <v>1</v>
      </c>
      <c r="AJ284" t="s">
        <v>30</v>
      </c>
      <c r="AK284" s="18">
        <v>30</v>
      </c>
      <c r="AL284" s="18" t="str" cm="1">
        <f t="array" ref="AL284">_xlfn.IFS(AK284&lt;1000, "Bronze", AK284&lt;2000, "Silver", AK284&lt;3000, "Gold", AK284&lt;4000, "Platinum",AK284&gt;4000, "Diamond")</f>
        <v>Bronze</v>
      </c>
      <c r="AM284" t="s">
        <v>31</v>
      </c>
      <c r="AN284" t="s">
        <v>32</v>
      </c>
      <c r="AO284" t="s">
        <v>60</v>
      </c>
    </row>
    <row r="285" spans="1:41" x14ac:dyDescent="0.35">
      <c r="A285">
        <v>9593</v>
      </c>
      <c r="B285" t="s">
        <v>592</v>
      </c>
      <c r="C285" s="1">
        <v>45270</v>
      </c>
      <c r="D285" s="1">
        <v>45412</v>
      </c>
      <c r="E285" s="1"/>
      <c r="F285" s="1"/>
      <c r="G285" s="1"/>
      <c r="H285" s="1"/>
      <c r="I285" s="1"/>
      <c r="J285" t="s">
        <v>156</v>
      </c>
      <c r="K285" s="1">
        <f>DATE(P285,O285,N285)</f>
        <v>45620</v>
      </c>
      <c r="L285">
        <f>FIND("/",J285)</f>
        <v>3</v>
      </c>
      <c r="M285">
        <f>FIND("/",J285,(L285+1))</f>
        <v>6</v>
      </c>
      <c r="N285" t="str">
        <f>MID(J285, L285+1,2)</f>
        <v>24</v>
      </c>
      <c r="O285" t="str">
        <f>LEFT(J285,L285-1)</f>
        <v>11</v>
      </c>
      <c r="P285" t="str">
        <f>RIGHT(J285,4)</f>
        <v>2024</v>
      </c>
      <c r="Q285" s="13">
        <f t="shared" si="60"/>
        <v>29.714285714285715</v>
      </c>
      <c r="R285">
        <f t="shared" si="61"/>
        <v>165</v>
      </c>
      <c r="S285" s="27">
        <f t="shared" si="63"/>
        <v>5.552884615384615</v>
      </c>
      <c r="T285" s="11">
        <v>15.99</v>
      </c>
      <c r="U285" t="str" cm="1">
        <f t="array" ref="U285">_xlfn.IFS(T285 &lt; 8, "Standard", T285 &lt; 12, "Premium", T285 &lt; 16, "Premium Plus")</f>
        <v>Premium Plus</v>
      </c>
      <c r="V285" s="18">
        <v>330</v>
      </c>
      <c r="W285" t="s">
        <v>63</v>
      </c>
      <c r="X285" s="18">
        <v>3</v>
      </c>
      <c r="Y285" s="18">
        <v>1</v>
      </c>
      <c r="Z285" t="b">
        <v>1</v>
      </c>
      <c r="AA285" s="18">
        <v>69</v>
      </c>
      <c r="AB285" s="18">
        <v>101</v>
      </c>
      <c r="AC285" s="18">
        <f t="shared" si="62"/>
        <v>170</v>
      </c>
      <c r="AD285" t="s">
        <v>49</v>
      </c>
      <c r="AE285" t="s">
        <v>28</v>
      </c>
      <c r="AF285" t="s">
        <v>64</v>
      </c>
      <c r="AG285" s="18">
        <v>38</v>
      </c>
      <c r="AH285" s="13">
        <v>3</v>
      </c>
      <c r="AI285" t="b">
        <v>1</v>
      </c>
      <c r="AJ285" t="s">
        <v>30</v>
      </c>
      <c r="AK285" s="18">
        <v>4990</v>
      </c>
      <c r="AL285" s="18" t="str" cm="1">
        <f t="array" ref="AL285">_xlfn.IFS(AK285&lt;1000, "Bronze", AK285&lt;2000, "Silver", AK285&lt;3000, "Gold", AK285&lt;4000, "Platinum",AK285&gt;4000, "Diamond")</f>
        <v>Diamond</v>
      </c>
      <c r="AM285" t="s">
        <v>76</v>
      </c>
      <c r="AN285" t="s">
        <v>69</v>
      </c>
      <c r="AO285" t="s">
        <v>60</v>
      </c>
    </row>
    <row r="286" spans="1:41" x14ac:dyDescent="0.35">
      <c r="A286">
        <v>1214</v>
      </c>
      <c r="B286" t="s">
        <v>334</v>
      </c>
      <c r="C286" s="1">
        <v>45144</v>
      </c>
      <c r="D286" s="1">
        <v>45429</v>
      </c>
      <c r="E286" s="1"/>
      <c r="F286" s="1"/>
      <c r="G286" s="1"/>
      <c r="H286" s="1"/>
      <c r="I286" s="1"/>
      <c r="J286" s="1">
        <v>45608</v>
      </c>
      <c r="K286" s="1">
        <f>J286</f>
        <v>45608</v>
      </c>
      <c r="L286" s="1"/>
      <c r="M286" s="1"/>
      <c r="N286" s="1"/>
      <c r="O286" s="1"/>
      <c r="P286" s="1"/>
      <c r="Q286" s="13">
        <f t="shared" si="60"/>
        <v>25.571428571428573</v>
      </c>
      <c r="R286">
        <f t="shared" si="61"/>
        <v>140.5</v>
      </c>
      <c r="S286" s="27">
        <f t="shared" si="63"/>
        <v>5.494413407821229</v>
      </c>
      <c r="T286" s="11">
        <v>11.99</v>
      </c>
      <c r="U286" t="str" cm="1">
        <f t="array" ref="U286">_xlfn.IFS(T286 &lt; 8, "Standard", T286 &lt; 12, "Premium", T286 &lt; 16, "Premium Plus")</f>
        <v>Premium</v>
      </c>
      <c r="V286" s="18">
        <v>281</v>
      </c>
      <c r="W286" t="s">
        <v>26</v>
      </c>
      <c r="X286" s="18">
        <v>5</v>
      </c>
      <c r="Y286" s="18">
        <v>6</v>
      </c>
      <c r="Z286" t="b">
        <v>1</v>
      </c>
      <c r="AA286" s="18">
        <v>945</v>
      </c>
      <c r="AB286" s="18">
        <v>108</v>
      </c>
      <c r="AC286" s="18">
        <f t="shared" si="62"/>
        <v>1053</v>
      </c>
      <c r="AD286" t="s">
        <v>74</v>
      </c>
      <c r="AE286" t="s">
        <v>28</v>
      </c>
      <c r="AF286" t="s">
        <v>64</v>
      </c>
      <c r="AG286" s="18">
        <v>98</v>
      </c>
      <c r="AH286" s="13">
        <v>3.8</v>
      </c>
      <c r="AI286" t="b">
        <v>1</v>
      </c>
      <c r="AJ286" t="s">
        <v>30</v>
      </c>
      <c r="AK286" s="18">
        <v>110</v>
      </c>
      <c r="AL286" s="18" t="str" cm="1">
        <f t="array" ref="AL286">_xlfn.IFS(AK286&lt;1000, "Bronze", AK286&lt;2000, "Silver", AK286&lt;3000, "Gold", AK286&lt;4000, "Platinum",AK286&gt;4000, "Diamond")</f>
        <v>Bronze</v>
      </c>
      <c r="AM286" t="s">
        <v>38</v>
      </c>
      <c r="AN286" t="s">
        <v>39</v>
      </c>
      <c r="AO286" t="s">
        <v>93</v>
      </c>
    </row>
    <row r="287" spans="1:41" x14ac:dyDescent="0.35">
      <c r="A287">
        <v>6773</v>
      </c>
      <c r="B287" t="s">
        <v>473</v>
      </c>
      <c r="C287" s="1">
        <v>45445</v>
      </c>
      <c r="D287" s="1">
        <v>45406</v>
      </c>
      <c r="E287" s="1"/>
      <c r="F287" s="1"/>
      <c r="G287" s="1"/>
      <c r="H287" s="1"/>
      <c r="I287" s="1"/>
      <c r="J287" t="s">
        <v>168</v>
      </c>
      <c r="K287" s="1">
        <f t="shared" ref="K287:K293" si="64">DATE(P287,O287,N287)</f>
        <v>45625</v>
      </c>
      <c r="L287">
        <f t="shared" ref="L287:L293" si="65">FIND("/",J287)</f>
        <v>3</v>
      </c>
      <c r="M287">
        <f t="shared" ref="M287:M293" si="66">FIND("/",J287,(L287+1))</f>
        <v>6</v>
      </c>
      <c r="N287" t="str">
        <f t="shared" ref="N287:N293" si="67">MID(J287, L287+1,2)</f>
        <v>29</v>
      </c>
      <c r="O287" t="str">
        <f t="shared" ref="O287:O293" si="68">LEFT(J287,L287-1)</f>
        <v>11</v>
      </c>
      <c r="P287" t="str">
        <f t="shared" ref="P287:P293" si="69">RIGHT(J287,4)</f>
        <v>2024</v>
      </c>
      <c r="Q287" s="13">
        <f t="shared" si="60"/>
        <v>31.285714285714285</v>
      </c>
      <c r="R287">
        <f t="shared" si="61"/>
        <v>171.5</v>
      </c>
      <c r="S287" s="27">
        <f t="shared" si="63"/>
        <v>5.4817351598173518</v>
      </c>
      <c r="T287" s="11">
        <v>7.99</v>
      </c>
      <c r="U287" t="str" cm="1">
        <f t="array" ref="U287">_xlfn.IFS(T287 &lt; 8, "Standard", T287 &lt; 12, "Premium", T287 &lt; 16, "Premium Plus")</f>
        <v>Standard</v>
      </c>
      <c r="V287" s="18">
        <v>343</v>
      </c>
      <c r="W287" t="s">
        <v>36</v>
      </c>
      <c r="X287" s="18">
        <v>4</v>
      </c>
      <c r="Y287" s="18">
        <v>1</v>
      </c>
      <c r="Z287" t="b">
        <v>1</v>
      </c>
      <c r="AA287" s="18">
        <v>492</v>
      </c>
      <c r="AB287" s="18">
        <v>187</v>
      </c>
      <c r="AC287" s="18">
        <f t="shared" si="62"/>
        <v>679</v>
      </c>
      <c r="AD287" t="s">
        <v>27</v>
      </c>
      <c r="AE287" t="s">
        <v>28</v>
      </c>
      <c r="AF287" t="s">
        <v>78</v>
      </c>
      <c r="AG287" s="18">
        <v>75</v>
      </c>
      <c r="AH287" s="13">
        <v>4.9000000000000004</v>
      </c>
      <c r="AI287" t="b">
        <v>1</v>
      </c>
      <c r="AJ287" t="s">
        <v>30</v>
      </c>
      <c r="AK287" s="18">
        <v>628</v>
      </c>
      <c r="AL287" s="18" t="str" cm="1">
        <f t="array" ref="AL287">_xlfn.IFS(AK287&lt;1000, "Bronze", AK287&lt;2000, "Silver", AK287&lt;3000, "Gold", AK287&lt;4000, "Platinum",AK287&gt;4000, "Diamond")</f>
        <v>Bronze</v>
      </c>
      <c r="AM287" t="s">
        <v>65</v>
      </c>
      <c r="AN287" t="s">
        <v>59</v>
      </c>
      <c r="AO287" t="s">
        <v>33</v>
      </c>
    </row>
    <row r="288" spans="1:41" x14ac:dyDescent="0.35">
      <c r="A288">
        <v>6319</v>
      </c>
      <c r="B288" t="s">
        <v>584</v>
      </c>
      <c r="C288" s="1">
        <v>44988</v>
      </c>
      <c r="D288" s="1">
        <v>45344</v>
      </c>
      <c r="E288" s="1"/>
      <c r="F288" s="1"/>
      <c r="G288" s="1"/>
      <c r="H288" s="1"/>
      <c r="I288" s="1"/>
      <c r="J288" t="s">
        <v>129</v>
      </c>
      <c r="K288" s="1">
        <f t="shared" si="64"/>
        <v>45642</v>
      </c>
      <c r="L288">
        <f t="shared" si="65"/>
        <v>3</v>
      </c>
      <c r="M288">
        <f t="shared" si="66"/>
        <v>6</v>
      </c>
      <c r="N288" t="str">
        <f t="shared" si="67"/>
        <v>16</v>
      </c>
      <c r="O288" t="str">
        <f t="shared" si="68"/>
        <v>12</v>
      </c>
      <c r="P288" t="str">
        <f t="shared" si="69"/>
        <v>2024</v>
      </c>
      <c r="Q288" s="13">
        <f t="shared" si="60"/>
        <v>42.571428571428569</v>
      </c>
      <c r="R288">
        <f t="shared" si="61"/>
        <v>233</v>
      </c>
      <c r="S288" s="27">
        <f t="shared" si="63"/>
        <v>5.4731543624161079</v>
      </c>
      <c r="T288" s="11">
        <v>7.99</v>
      </c>
      <c r="U288" t="str" cm="1">
        <f t="array" ref="U288">_xlfn.IFS(T288 &lt; 8, "Standard", T288 &lt; 12, "Premium", T288 &lt; 16, "Premium Plus")</f>
        <v>Standard</v>
      </c>
      <c r="V288" s="18">
        <v>466</v>
      </c>
      <c r="W288" t="s">
        <v>100</v>
      </c>
      <c r="X288" s="18">
        <v>4</v>
      </c>
      <c r="Y288" s="18">
        <v>1</v>
      </c>
      <c r="Z288" t="b">
        <v>1</v>
      </c>
      <c r="AA288" s="18">
        <v>592</v>
      </c>
      <c r="AB288" s="18">
        <v>67</v>
      </c>
      <c r="AC288" s="18">
        <f t="shared" si="62"/>
        <v>659</v>
      </c>
      <c r="AD288" t="s">
        <v>92</v>
      </c>
      <c r="AE288" t="s">
        <v>44</v>
      </c>
      <c r="AF288" t="s">
        <v>78</v>
      </c>
      <c r="AG288" s="18">
        <v>81</v>
      </c>
      <c r="AH288" s="13">
        <v>4.8</v>
      </c>
      <c r="AI288" t="b">
        <v>0</v>
      </c>
      <c r="AJ288" t="s">
        <v>30</v>
      </c>
      <c r="AK288" s="18">
        <v>423</v>
      </c>
      <c r="AL288" s="18" t="str" cm="1">
        <f t="array" ref="AL288">_xlfn.IFS(AK288&lt;1000, "Bronze", AK288&lt;2000, "Silver", AK288&lt;3000, "Gold", AK288&lt;4000, "Platinum",AK288&gt;4000, "Diamond")</f>
        <v>Bronze</v>
      </c>
      <c r="AM288" t="s">
        <v>31</v>
      </c>
      <c r="AN288" t="s">
        <v>79</v>
      </c>
      <c r="AO288" t="s">
        <v>40</v>
      </c>
    </row>
    <row r="289" spans="1:41" x14ac:dyDescent="0.35">
      <c r="A289">
        <v>7136</v>
      </c>
      <c r="B289" t="s">
        <v>143</v>
      </c>
      <c r="C289" t="s">
        <v>303</v>
      </c>
      <c r="D289" s="1">
        <f t="shared" ref="D289:D296" si="70">DATE(I289,H289,G289)</f>
        <v>45431</v>
      </c>
      <c r="E289">
        <f t="shared" ref="E289:E296" si="71">FIND("/",C289)</f>
        <v>2</v>
      </c>
      <c r="F289">
        <f t="shared" ref="F289:F296" si="72">FIND("/",C289,(E289+1))</f>
        <v>5</v>
      </c>
      <c r="G289" t="str">
        <f t="shared" ref="G289:G296" si="73">MID(C289, E289+1,2)</f>
        <v>19</v>
      </c>
      <c r="H289" t="str">
        <f t="shared" ref="H289:H296" si="74">LEFT(C289,E289-1)</f>
        <v>5</v>
      </c>
      <c r="I289" t="str">
        <f t="shared" ref="I289:I296" si="75">RIGHT(C289,4)</f>
        <v>2024</v>
      </c>
      <c r="J289" t="s">
        <v>42</v>
      </c>
      <c r="K289" s="1">
        <f t="shared" si="64"/>
        <v>45640</v>
      </c>
      <c r="L289">
        <f t="shared" si="65"/>
        <v>3</v>
      </c>
      <c r="M289">
        <f t="shared" si="66"/>
        <v>6</v>
      </c>
      <c r="N289" t="str">
        <f t="shared" si="67"/>
        <v>14</v>
      </c>
      <c r="O289" t="str">
        <f t="shared" si="68"/>
        <v>12</v>
      </c>
      <c r="P289" t="str">
        <f t="shared" si="69"/>
        <v>2024</v>
      </c>
      <c r="Q289" s="13">
        <f t="shared" si="60"/>
        <v>29.857142857142858</v>
      </c>
      <c r="R289">
        <f t="shared" si="61"/>
        <v>163</v>
      </c>
      <c r="S289" s="27">
        <f t="shared" si="63"/>
        <v>5.4593301435406696</v>
      </c>
      <c r="T289" s="11">
        <v>7.99</v>
      </c>
      <c r="U289" t="str" cm="1">
        <f t="array" ref="U289">_xlfn.IFS(T289 &lt; 8, "Standard", T289 &lt; 12, "Premium", T289 &lt; 16, "Premium Plus")</f>
        <v>Standard</v>
      </c>
      <c r="V289" s="18">
        <v>326</v>
      </c>
      <c r="W289" t="s">
        <v>26</v>
      </c>
      <c r="X289" s="18">
        <v>5</v>
      </c>
      <c r="Y289" s="18">
        <v>1</v>
      </c>
      <c r="Z289" t="b">
        <v>0</v>
      </c>
      <c r="AA289" s="18">
        <v>590</v>
      </c>
      <c r="AB289" s="18">
        <v>105</v>
      </c>
      <c r="AC289" s="18">
        <f t="shared" si="62"/>
        <v>695</v>
      </c>
      <c r="AD289" t="s">
        <v>92</v>
      </c>
      <c r="AE289" t="s">
        <v>28</v>
      </c>
      <c r="AF289" t="s">
        <v>29</v>
      </c>
      <c r="AG289" s="18">
        <v>56</v>
      </c>
      <c r="AH289" s="13">
        <v>3.3</v>
      </c>
      <c r="AI289" t="b">
        <v>0</v>
      </c>
      <c r="AJ289" t="s">
        <v>30</v>
      </c>
      <c r="AK289" s="18">
        <v>1626</v>
      </c>
      <c r="AL289" s="18" t="str" cm="1">
        <f t="array" ref="AL289">_xlfn.IFS(AK289&lt;1000, "Bronze", AK289&lt;2000, "Silver", AK289&lt;3000, "Gold", AK289&lt;4000, "Platinum",AK289&gt;4000, "Diamond")</f>
        <v>Silver</v>
      </c>
      <c r="AM289" t="s">
        <v>58</v>
      </c>
      <c r="AN289" t="s">
        <v>69</v>
      </c>
      <c r="AO289" t="s">
        <v>60</v>
      </c>
    </row>
    <row r="290" spans="1:41" x14ac:dyDescent="0.35">
      <c r="A290">
        <v>6604</v>
      </c>
      <c r="B290" t="s">
        <v>148</v>
      </c>
      <c r="C290" t="s">
        <v>552</v>
      </c>
      <c r="D290" s="1">
        <f t="shared" si="70"/>
        <v>45459</v>
      </c>
      <c r="E290">
        <f t="shared" si="71"/>
        <v>2</v>
      </c>
      <c r="F290">
        <f t="shared" si="72"/>
        <v>5</v>
      </c>
      <c r="G290" t="str">
        <f t="shared" si="73"/>
        <v>16</v>
      </c>
      <c r="H290" t="str">
        <f t="shared" si="74"/>
        <v>6</v>
      </c>
      <c r="I290" t="str">
        <f t="shared" si="75"/>
        <v>2024</v>
      </c>
      <c r="J290" t="s">
        <v>82</v>
      </c>
      <c r="K290" s="1">
        <f t="shared" si="64"/>
        <v>45618</v>
      </c>
      <c r="L290">
        <f t="shared" si="65"/>
        <v>3</v>
      </c>
      <c r="M290">
        <f t="shared" si="66"/>
        <v>6</v>
      </c>
      <c r="N290" t="str">
        <f t="shared" si="67"/>
        <v>22</v>
      </c>
      <c r="O290" t="str">
        <f t="shared" si="68"/>
        <v>11</v>
      </c>
      <c r="P290" t="str">
        <f t="shared" si="69"/>
        <v>2024</v>
      </c>
      <c r="Q290" s="13">
        <f t="shared" si="60"/>
        <v>22.714285714285715</v>
      </c>
      <c r="R290">
        <f t="shared" si="61"/>
        <v>123.5</v>
      </c>
      <c r="S290" s="27">
        <f t="shared" si="63"/>
        <v>5.4371069182389933</v>
      </c>
      <c r="T290" s="11">
        <v>15.99</v>
      </c>
      <c r="U290" t="str" cm="1">
        <f t="array" ref="U290">_xlfn.IFS(T290 &lt; 8, "Standard", T290 &lt; 12, "Premium", T290 &lt; 16, "Premium Plus")</f>
        <v>Premium Plus</v>
      </c>
      <c r="V290" s="18">
        <v>247</v>
      </c>
      <c r="W290" t="s">
        <v>100</v>
      </c>
      <c r="X290" s="18">
        <v>5</v>
      </c>
      <c r="Y290" s="18">
        <v>4</v>
      </c>
      <c r="Z290" t="b">
        <v>0</v>
      </c>
      <c r="AA290" s="18">
        <v>186</v>
      </c>
      <c r="AB290" s="18">
        <v>158</v>
      </c>
      <c r="AC290" s="18">
        <f t="shared" si="62"/>
        <v>344</v>
      </c>
      <c r="AD290" t="s">
        <v>49</v>
      </c>
      <c r="AE290" t="s">
        <v>75</v>
      </c>
      <c r="AF290" t="s">
        <v>57</v>
      </c>
      <c r="AG290" s="18">
        <v>19</v>
      </c>
      <c r="AH290" s="13">
        <v>3.8</v>
      </c>
      <c r="AI290" t="b">
        <v>0</v>
      </c>
      <c r="AJ290" t="s">
        <v>30</v>
      </c>
      <c r="AK290" s="18">
        <v>125</v>
      </c>
      <c r="AL290" s="18" t="str" cm="1">
        <f t="array" ref="AL290">_xlfn.IFS(AK290&lt;1000, "Bronze", AK290&lt;2000, "Silver", AK290&lt;3000, "Gold", AK290&lt;4000, "Platinum",AK290&gt;4000, "Diamond")</f>
        <v>Bronze</v>
      </c>
      <c r="AM290" t="s">
        <v>31</v>
      </c>
      <c r="AN290" t="s">
        <v>39</v>
      </c>
      <c r="AO290" t="s">
        <v>93</v>
      </c>
    </row>
    <row r="291" spans="1:41" x14ac:dyDescent="0.35">
      <c r="A291">
        <v>7171</v>
      </c>
      <c r="B291" t="s">
        <v>70</v>
      </c>
      <c r="C291" t="s">
        <v>121</v>
      </c>
      <c r="D291" s="1">
        <f t="shared" si="70"/>
        <v>45321</v>
      </c>
      <c r="E291">
        <f t="shared" si="71"/>
        <v>2</v>
      </c>
      <c r="F291">
        <f t="shared" si="72"/>
        <v>5</v>
      </c>
      <c r="G291" t="str">
        <f t="shared" si="73"/>
        <v>30</v>
      </c>
      <c r="H291" t="str">
        <f t="shared" si="74"/>
        <v>1</v>
      </c>
      <c r="I291" t="str">
        <f t="shared" si="75"/>
        <v>2024</v>
      </c>
      <c r="J291" t="s">
        <v>214</v>
      </c>
      <c r="K291" s="1">
        <f t="shared" si="64"/>
        <v>45622</v>
      </c>
      <c r="L291">
        <f t="shared" si="65"/>
        <v>3</v>
      </c>
      <c r="M291">
        <f t="shared" si="66"/>
        <v>6</v>
      </c>
      <c r="N291" t="str">
        <f t="shared" si="67"/>
        <v>26</v>
      </c>
      <c r="O291" t="str">
        <f t="shared" si="68"/>
        <v>11</v>
      </c>
      <c r="P291" t="str">
        <f t="shared" si="69"/>
        <v>2024</v>
      </c>
      <c r="Q291" s="13">
        <f t="shared" si="60"/>
        <v>43</v>
      </c>
      <c r="R291">
        <f t="shared" si="61"/>
        <v>233.5</v>
      </c>
      <c r="S291" s="27">
        <f t="shared" si="63"/>
        <v>5.4302325581395348</v>
      </c>
      <c r="T291" s="11">
        <v>11.99</v>
      </c>
      <c r="U291" t="str" cm="1">
        <f t="array" ref="U291">_xlfn.IFS(T291 &lt; 8, "Standard", T291 &lt; 12, "Premium", T291 &lt; 16, "Premium Plus")</f>
        <v>Premium</v>
      </c>
      <c r="V291" s="18">
        <v>467</v>
      </c>
      <c r="W291" t="s">
        <v>26</v>
      </c>
      <c r="X291" s="18">
        <v>1</v>
      </c>
      <c r="Y291" s="18">
        <v>3</v>
      </c>
      <c r="Z291" t="b">
        <v>1</v>
      </c>
      <c r="AA291" s="18">
        <v>350</v>
      </c>
      <c r="AB291" s="18">
        <v>134</v>
      </c>
      <c r="AC291" s="18">
        <f t="shared" si="62"/>
        <v>484</v>
      </c>
      <c r="AD291" t="s">
        <v>74</v>
      </c>
      <c r="AE291" t="s">
        <v>44</v>
      </c>
      <c r="AF291" t="s">
        <v>64</v>
      </c>
      <c r="AG291" s="18">
        <v>1</v>
      </c>
      <c r="AH291" s="13">
        <v>3.9</v>
      </c>
      <c r="AI291" t="b">
        <v>0</v>
      </c>
      <c r="AJ291" t="s">
        <v>30</v>
      </c>
      <c r="AK291" s="18">
        <v>3037</v>
      </c>
      <c r="AL291" s="18" t="str" cm="1">
        <f t="array" ref="AL291">_xlfn.IFS(AK291&lt;1000, "Bronze", AK291&lt;2000, "Silver", AK291&lt;3000, "Gold", AK291&lt;4000, "Platinum",AK291&gt;4000, "Diamond")</f>
        <v>Platinum</v>
      </c>
      <c r="AM291" t="s">
        <v>58</v>
      </c>
      <c r="AN291" t="s">
        <v>79</v>
      </c>
      <c r="AO291" t="s">
        <v>60</v>
      </c>
    </row>
    <row r="292" spans="1:41" x14ac:dyDescent="0.35">
      <c r="A292">
        <v>1976</v>
      </c>
      <c r="B292" t="s">
        <v>249</v>
      </c>
      <c r="C292" t="s">
        <v>203</v>
      </c>
      <c r="D292" s="1">
        <f t="shared" si="70"/>
        <v>45585</v>
      </c>
      <c r="E292">
        <f t="shared" si="71"/>
        <v>3</v>
      </c>
      <c r="F292">
        <f t="shared" si="72"/>
        <v>6</v>
      </c>
      <c r="G292" t="str">
        <f t="shared" si="73"/>
        <v>20</v>
      </c>
      <c r="H292" t="str">
        <f t="shared" si="74"/>
        <v>10</v>
      </c>
      <c r="I292" t="str">
        <f t="shared" si="75"/>
        <v>2024</v>
      </c>
      <c r="J292" t="s">
        <v>129</v>
      </c>
      <c r="K292" s="1">
        <f t="shared" si="64"/>
        <v>45642</v>
      </c>
      <c r="L292">
        <f t="shared" si="65"/>
        <v>3</v>
      </c>
      <c r="M292">
        <f t="shared" si="66"/>
        <v>6</v>
      </c>
      <c r="N292" t="str">
        <f t="shared" si="67"/>
        <v>16</v>
      </c>
      <c r="O292" t="str">
        <f t="shared" si="68"/>
        <v>12</v>
      </c>
      <c r="P292" t="str">
        <f t="shared" si="69"/>
        <v>2024</v>
      </c>
      <c r="Q292" s="13">
        <f t="shared" si="60"/>
        <v>8.1428571428571423</v>
      </c>
      <c r="R292">
        <f t="shared" si="61"/>
        <v>44</v>
      </c>
      <c r="S292" s="27">
        <f t="shared" si="63"/>
        <v>5.4035087719298245</v>
      </c>
      <c r="T292" s="11">
        <v>11.99</v>
      </c>
      <c r="U292" t="str" cm="1">
        <f t="array" ref="U292">_xlfn.IFS(T292 &lt; 8, "Standard", T292 &lt; 12, "Premium", T292 &lt; 16, "Premium Plus")</f>
        <v>Premium</v>
      </c>
      <c r="V292" s="18">
        <v>88</v>
      </c>
      <c r="W292" t="s">
        <v>48</v>
      </c>
      <c r="X292" s="18">
        <v>3</v>
      </c>
      <c r="Y292" s="18">
        <v>1</v>
      </c>
      <c r="Z292" t="b">
        <v>0</v>
      </c>
      <c r="AA292" s="18">
        <v>247</v>
      </c>
      <c r="AB292" s="18">
        <v>30</v>
      </c>
      <c r="AC292" s="18">
        <f t="shared" si="62"/>
        <v>277</v>
      </c>
      <c r="AD292" t="s">
        <v>49</v>
      </c>
      <c r="AE292" t="s">
        <v>44</v>
      </c>
      <c r="AF292" t="s">
        <v>45</v>
      </c>
      <c r="AG292" s="18">
        <v>46</v>
      </c>
      <c r="AH292" s="13">
        <v>4.7</v>
      </c>
      <c r="AI292" t="b">
        <v>1</v>
      </c>
      <c r="AJ292" t="s">
        <v>30</v>
      </c>
      <c r="AK292" s="18">
        <v>172</v>
      </c>
      <c r="AL292" s="18" t="str" cm="1">
        <f t="array" ref="AL292">_xlfn.IFS(AK292&lt;1000, "Bronze", AK292&lt;2000, "Silver", AK292&lt;3000, "Gold", AK292&lt;4000, "Platinum",AK292&gt;4000, "Diamond")</f>
        <v>Bronze</v>
      </c>
      <c r="AM292" t="s">
        <v>76</v>
      </c>
      <c r="AN292" t="s">
        <v>39</v>
      </c>
      <c r="AO292" t="s">
        <v>93</v>
      </c>
    </row>
    <row r="293" spans="1:41" x14ac:dyDescent="0.35">
      <c r="A293">
        <v>2908</v>
      </c>
      <c r="B293" t="s">
        <v>248</v>
      </c>
      <c r="C293" t="s">
        <v>250</v>
      </c>
      <c r="D293" s="1">
        <f t="shared" si="70"/>
        <v>45561</v>
      </c>
      <c r="E293">
        <f t="shared" si="71"/>
        <v>2</v>
      </c>
      <c r="F293">
        <f t="shared" si="72"/>
        <v>5</v>
      </c>
      <c r="G293" t="str">
        <f t="shared" si="73"/>
        <v>26</v>
      </c>
      <c r="H293" t="str">
        <f t="shared" si="74"/>
        <v>9</v>
      </c>
      <c r="I293" t="str">
        <f t="shared" si="75"/>
        <v>2024</v>
      </c>
      <c r="J293" t="s">
        <v>82</v>
      </c>
      <c r="K293" s="1">
        <f t="shared" si="64"/>
        <v>45618</v>
      </c>
      <c r="L293">
        <f t="shared" si="65"/>
        <v>3</v>
      </c>
      <c r="M293">
        <f t="shared" si="66"/>
        <v>6</v>
      </c>
      <c r="N293" t="str">
        <f t="shared" si="67"/>
        <v>22</v>
      </c>
      <c r="O293" t="str">
        <f t="shared" si="68"/>
        <v>11</v>
      </c>
      <c r="P293" t="str">
        <f t="shared" si="69"/>
        <v>2024</v>
      </c>
      <c r="Q293" s="13">
        <f t="shared" si="60"/>
        <v>8.1428571428571423</v>
      </c>
      <c r="R293">
        <f t="shared" si="61"/>
        <v>44</v>
      </c>
      <c r="S293" s="27">
        <f t="shared" si="63"/>
        <v>5.4035087719298245</v>
      </c>
      <c r="T293" s="11">
        <v>11.99</v>
      </c>
      <c r="U293" t="str" cm="1">
        <f t="array" ref="U293">_xlfn.IFS(T293 &lt; 8, "Standard", T293 &lt; 12, "Premium", T293 &lt; 16, "Premium Plus")</f>
        <v>Premium</v>
      </c>
      <c r="V293" s="18">
        <v>88</v>
      </c>
      <c r="W293" t="s">
        <v>48</v>
      </c>
      <c r="X293" s="18">
        <v>4</v>
      </c>
      <c r="Y293" s="18">
        <v>2</v>
      </c>
      <c r="Z293" t="b">
        <v>1</v>
      </c>
      <c r="AA293" s="18">
        <v>343</v>
      </c>
      <c r="AB293" s="18">
        <v>163</v>
      </c>
      <c r="AC293" s="18">
        <f t="shared" si="62"/>
        <v>506</v>
      </c>
      <c r="AD293" t="s">
        <v>92</v>
      </c>
      <c r="AE293" t="s">
        <v>75</v>
      </c>
      <c r="AF293" t="s">
        <v>37</v>
      </c>
      <c r="AG293" s="18">
        <v>89</v>
      </c>
      <c r="AH293" s="13">
        <v>5</v>
      </c>
      <c r="AI293" t="b">
        <v>1</v>
      </c>
      <c r="AJ293" t="s">
        <v>30</v>
      </c>
      <c r="AK293" s="18">
        <v>2914</v>
      </c>
      <c r="AL293" s="18" t="str" cm="1">
        <f t="array" ref="AL293">_xlfn.IFS(AK293&lt;1000, "Bronze", AK293&lt;2000, "Silver", AK293&lt;3000, "Gold", AK293&lt;4000, "Platinum",AK293&gt;4000, "Diamond")</f>
        <v>Gold</v>
      </c>
      <c r="AM293" t="s">
        <v>65</v>
      </c>
      <c r="AN293" t="s">
        <v>79</v>
      </c>
      <c r="AO293" t="s">
        <v>33</v>
      </c>
    </row>
    <row r="294" spans="1:41" x14ac:dyDescent="0.35">
      <c r="A294">
        <v>1388</v>
      </c>
      <c r="B294" t="s">
        <v>157</v>
      </c>
      <c r="C294" t="s">
        <v>415</v>
      </c>
      <c r="D294" s="1">
        <f t="shared" si="70"/>
        <v>45310</v>
      </c>
      <c r="E294">
        <f t="shared" si="71"/>
        <v>2</v>
      </c>
      <c r="F294">
        <f t="shared" si="72"/>
        <v>5</v>
      </c>
      <c r="G294" t="str">
        <f t="shared" si="73"/>
        <v>19</v>
      </c>
      <c r="H294" t="str">
        <f t="shared" si="74"/>
        <v>1</v>
      </c>
      <c r="I294" t="str">
        <f t="shared" si="75"/>
        <v>2024</v>
      </c>
      <c r="J294" s="1">
        <v>45577</v>
      </c>
      <c r="K294" s="1">
        <f>J294</f>
        <v>45577</v>
      </c>
      <c r="L294" s="1"/>
      <c r="M294" s="1"/>
      <c r="N294" s="1"/>
      <c r="O294" s="1"/>
      <c r="P294" s="1"/>
      <c r="Q294" s="13">
        <f t="shared" si="60"/>
        <v>38.142857142857146</v>
      </c>
      <c r="R294">
        <f t="shared" si="61"/>
        <v>206</v>
      </c>
      <c r="S294" s="27">
        <f t="shared" si="63"/>
        <v>5.4007490636704114</v>
      </c>
      <c r="T294" s="11">
        <v>15.99</v>
      </c>
      <c r="U294" t="str" cm="1">
        <f t="array" ref="U294">_xlfn.IFS(T294 &lt; 8, "Standard", T294 &lt; 12, "Premium", T294 &lt; 16, "Premium Plus")</f>
        <v>Premium Plus</v>
      </c>
      <c r="V294" s="18">
        <v>412</v>
      </c>
      <c r="W294" t="s">
        <v>100</v>
      </c>
      <c r="X294" s="18">
        <v>3</v>
      </c>
      <c r="Y294" s="18">
        <v>3</v>
      </c>
      <c r="Z294" t="b">
        <v>1</v>
      </c>
      <c r="AA294" s="18">
        <v>999</v>
      </c>
      <c r="AB294" s="18">
        <v>127</v>
      </c>
      <c r="AC294" s="18">
        <f t="shared" si="62"/>
        <v>1126</v>
      </c>
      <c r="AD294" t="s">
        <v>27</v>
      </c>
      <c r="AE294" t="s">
        <v>75</v>
      </c>
      <c r="AF294" t="s">
        <v>29</v>
      </c>
      <c r="AG294" s="18">
        <v>4</v>
      </c>
      <c r="AH294" s="13">
        <v>4</v>
      </c>
      <c r="AI294" t="b">
        <v>0</v>
      </c>
      <c r="AJ294" t="s">
        <v>30</v>
      </c>
      <c r="AK294" s="18">
        <v>1258</v>
      </c>
      <c r="AL294" s="18" t="str" cm="1">
        <f t="array" ref="AL294">_xlfn.IFS(AK294&lt;1000, "Bronze", AK294&lt;2000, "Silver", AK294&lt;3000, "Gold", AK294&lt;4000, "Platinum",AK294&gt;4000, "Diamond")</f>
        <v>Silver</v>
      </c>
      <c r="AM294" t="s">
        <v>65</v>
      </c>
      <c r="AN294" t="s">
        <v>69</v>
      </c>
      <c r="AO294" t="s">
        <v>93</v>
      </c>
    </row>
    <row r="295" spans="1:41" x14ac:dyDescent="0.35">
      <c r="A295">
        <v>5291</v>
      </c>
      <c r="B295" t="s">
        <v>686</v>
      </c>
      <c r="C295" t="s">
        <v>535</v>
      </c>
      <c r="D295" s="1">
        <f t="shared" si="70"/>
        <v>45346</v>
      </c>
      <c r="E295">
        <f t="shared" si="71"/>
        <v>2</v>
      </c>
      <c r="F295">
        <f t="shared" si="72"/>
        <v>5</v>
      </c>
      <c r="G295" t="str">
        <f t="shared" si="73"/>
        <v>24</v>
      </c>
      <c r="H295" t="str">
        <f t="shared" si="74"/>
        <v>2</v>
      </c>
      <c r="I295" t="str">
        <f t="shared" si="75"/>
        <v>2024</v>
      </c>
      <c r="J295" t="s">
        <v>72</v>
      </c>
      <c r="K295" s="1">
        <f>DATE(P295,O295,N295)</f>
        <v>45643</v>
      </c>
      <c r="L295">
        <f>FIND("/",J295)</f>
        <v>3</v>
      </c>
      <c r="M295">
        <f>FIND("/",J295,(L295+1))</f>
        <v>6</v>
      </c>
      <c r="N295" t="str">
        <f>MID(J295, L295+1,2)</f>
        <v>17</v>
      </c>
      <c r="O295" t="str">
        <f>LEFT(J295,L295-1)</f>
        <v>12</v>
      </c>
      <c r="P295" t="str">
        <f>RIGHT(J295,4)</f>
        <v>2024</v>
      </c>
      <c r="Q295" s="13">
        <f t="shared" si="60"/>
        <v>42.428571428571431</v>
      </c>
      <c r="R295">
        <f t="shared" si="61"/>
        <v>227.5</v>
      </c>
      <c r="S295" s="27">
        <f t="shared" si="63"/>
        <v>5.3619528619528616</v>
      </c>
      <c r="T295" s="11">
        <v>11.99</v>
      </c>
      <c r="U295" t="str" cm="1">
        <f t="array" ref="U295">_xlfn.IFS(T295 &lt; 8, "Standard", T295 &lt; 12, "Premium", T295 &lt; 16, "Premium Plus")</f>
        <v>Premium</v>
      </c>
      <c r="V295" s="18">
        <v>455</v>
      </c>
      <c r="W295" t="s">
        <v>36</v>
      </c>
      <c r="X295" s="18">
        <v>3</v>
      </c>
      <c r="Y295" s="18">
        <v>6</v>
      </c>
      <c r="Z295" t="b">
        <v>1</v>
      </c>
      <c r="AA295" s="18">
        <v>15</v>
      </c>
      <c r="AB295" s="18">
        <v>36</v>
      </c>
      <c r="AC295" s="18">
        <f t="shared" si="62"/>
        <v>51</v>
      </c>
      <c r="AD295" t="s">
        <v>74</v>
      </c>
      <c r="AE295" t="s">
        <v>44</v>
      </c>
      <c r="AF295" t="s">
        <v>64</v>
      </c>
      <c r="AG295" s="18">
        <v>37</v>
      </c>
      <c r="AH295" s="13">
        <v>4.2</v>
      </c>
      <c r="AI295" t="b">
        <v>0</v>
      </c>
      <c r="AJ295" t="s">
        <v>30</v>
      </c>
      <c r="AK295" s="18">
        <v>4486</v>
      </c>
      <c r="AL295" s="18" t="str" cm="1">
        <f t="array" ref="AL295">_xlfn.IFS(AK295&lt;1000, "Bronze", AK295&lt;2000, "Silver", AK295&lt;3000, "Gold", AK295&lt;4000, "Platinum",AK295&gt;4000, "Diamond")</f>
        <v>Diamond</v>
      </c>
      <c r="AM295" t="s">
        <v>38</v>
      </c>
      <c r="AN295" t="s">
        <v>79</v>
      </c>
      <c r="AO295" t="s">
        <v>40</v>
      </c>
    </row>
    <row r="296" spans="1:41" x14ac:dyDescent="0.35">
      <c r="A296">
        <v>6130</v>
      </c>
      <c r="B296" t="s">
        <v>157</v>
      </c>
      <c r="C296" t="s">
        <v>371</v>
      </c>
      <c r="D296" s="1">
        <f t="shared" si="70"/>
        <v>45407</v>
      </c>
      <c r="E296">
        <f t="shared" si="71"/>
        <v>2</v>
      </c>
      <c r="F296">
        <f t="shared" si="72"/>
        <v>5</v>
      </c>
      <c r="G296" t="str">
        <f t="shared" si="73"/>
        <v>25</v>
      </c>
      <c r="H296" t="str">
        <f t="shared" si="74"/>
        <v>4</v>
      </c>
      <c r="I296" t="str">
        <f t="shared" si="75"/>
        <v>2024</v>
      </c>
      <c r="J296" t="s">
        <v>129</v>
      </c>
      <c r="K296" s="1">
        <f>DATE(P296,O296,N296)</f>
        <v>45642</v>
      </c>
      <c r="L296">
        <f>FIND("/",J296)</f>
        <v>3</v>
      </c>
      <c r="M296">
        <f>FIND("/",J296,(L296+1))</f>
        <v>6</v>
      </c>
      <c r="N296" t="str">
        <f>MID(J296, L296+1,2)</f>
        <v>16</v>
      </c>
      <c r="O296" t="str">
        <f>LEFT(J296,L296-1)</f>
        <v>12</v>
      </c>
      <c r="P296" t="str">
        <f>RIGHT(J296,4)</f>
        <v>2024</v>
      </c>
      <c r="Q296" s="13">
        <f t="shared" si="60"/>
        <v>33.571428571428569</v>
      </c>
      <c r="R296">
        <f t="shared" si="61"/>
        <v>180</v>
      </c>
      <c r="S296" s="27">
        <f t="shared" si="63"/>
        <v>5.3617021276595747</v>
      </c>
      <c r="T296" s="11">
        <v>11.99</v>
      </c>
      <c r="U296" t="str" cm="1">
        <f t="array" ref="U296">_xlfn.IFS(T296 &lt; 8, "Standard", T296 &lt; 12, "Premium", T296 &lt; 16, "Premium Plus")</f>
        <v>Premium</v>
      </c>
      <c r="V296" s="18">
        <v>360</v>
      </c>
      <c r="W296" t="s">
        <v>100</v>
      </c>
      <c r="X296" s="18">
        <v>1</v>
      </c>
      <c r="Y296" s="18">
        <v>2</v>
      </c>
      <c r="Z296" t="b">
        <v>1</v>
      </c>
      <c r="AA296" s="18">
        <v>161</v>
      </c>
      <c r="AB296" s="18">
        <v>93</v>
      </c>
      <c r="AC296" s="18">
        <f t="shared" si="62"/>
        <v>254</v>
      </c>
      <c r="AD296" t="s">
        <v>55</v>
      </c>
      <c r="AE296" t="s">
        <v>44</v>
      </c>
      <c r="AF296" t="s">
        <v>57</v>
      </c>
      <c r="AG296" s="18">
        <v>30</v>
      </c>
      <c r="AH296" s="13">
        <v>3.3</v>
      </c>
      <c r="AI296" t="b">
        <v>1</v>
      </c>
      <c r="AJ296" t="s">
        <v>30</v>
      </c>
      <c r="AK296" s="18">
        <v>2299</v>
      </c>
      <c r="AL296" s="18" t="str" cm="1">
        <f t="array" ref="AL296">_xlfn.IFS(AK296&lt;1000, "Bronze", AK296&lt;2000, "Silver", AK296&lt;3000, "Gold", AK296&lt;4000, "Platinum",AK296&gt;4000, "Diamond")</f>
        <v>Gold</v>
      </c>
      <c r="AM296" t="s">
        <v>65</v>
      </c>
      <c r="AN296" t="s">
        <v>59</v>
      </c>
      <c r="AO296" t="s">
        <v>40</v>
      </c>
    </row>
    <row r="297" spans="1:41" x14ac:dyDescent="0.35">
      <c r="A297">
        <v>5861</v>
      </c>
      <c r="B297" t="s">
        <v>325</v>
      </c>
      <c r="C297" s="1">
        <v>45143</v>
      </c>
      <c r="D297" s="1">
        <v>45126</v>
      </c>
      <c r="E297" s="1"/>
      <c r="F297" s="1"/>
      <c r="G297" s="1"/>
      <c r="H297" s="1"/>
      <c r="I297" s="1"/>
      <c r="J297" s="1">
        <v>45363</v>
      </c>
      <c r="K297" s="1">
        <f>J297</f>
        <v>45363</v>
      </c>
      <c r="L297" s="1"/>
      <c r="M297" s="1"/>
      <c r="N297" s="1"/>
      <c r="O297" s="1"/>
      <c r="P297" s="1"/>
      <c r="Q297" s="13">
        <f t="shared" si="60"/>
        <v>33.857142857142854</v>
      </c>
      <c r="R297">
        <f t="shared" si="61"/>
        <v>180.5</v>
      </c>
      <c r="S297" s="27">
        <f t="shared" si="63"/>
        <v>5.3312236286919834</v>
      </c>
      <c r="T297" s="11">
        <v>15.99</v>
      </c>
      <c r="U297" t="str" cm="1">
        <f t="array" ref="U297">_xlfn.IFS(T297 &lt; 8, "Standard", T297 &lt; 12, "Premium", T297 &lt; 16, "Premium Plus")</f>
        <v>Premium Plus</v>
      </c>
      <c r="V297" s="18">
        <v>361</v>
      </c>
      <c r="W297" t="s">
        <v>100</v>
      </c>
      <c r="X297" s="18">
        <v>3</v>
      </c>
      <c r="Y297" s="18">
        <v>6</v>
      </c>
      <c r="Z297" t="b">
        <v>0</v>
      </c>
      <c r="AA297" s="18">
        <v>407</v>
      </c>
      <c r="AB297" s="18">
        <v>126</v>
      </c>
      <c r="AC297" s="18">
        <f t="shared" si="62"/>
        <v>533</v>
      </c>
      <c r="AD297" t="s">
        <v>74</v>
      </c>
      <c r="AE297" t="s">
        <v>44</v>
      </c>
      <c r="AF297" t="s">
        <v>57</v>
      </c>
      <c r="AG297" s="18">
        <v>80</v>
      </c>
      <c r="AH297" s="13">
        <v>4.3</v>
      </c>
      <c r="AI297" t="b">
        <v>0</v>
      </c>
      <c r="AJ297" t="s">
        <v>30</v>
      </c>
      <c r="AK297" s="18">
        <v>728</v>
      </c>
      <c r="AL297" s="18" t="str" cm="1">
        <f t="array" ref="AL297">_xlfn.IFS(AK297&lt;1000, "Bronze", AK297&lt;2000, "Silver", AK297&lt;3000, "Gold", AK297&lt;4000, "Platinum",AK297&gt;4000, "Diamond")</f>
        <v>Bronze</v>
      </c>
      <c r="AM297" t="s">
        <v>38</v>
      </c>
      <c r="AN297" t="s">
        <v>32</v>
      </c>
      <c r="AO297" t="s">
        <v>33</v>
      </c>
    </row>
    <row r="298" spans="1:41" x14ac:dyDescent="0.35">
      <c r="A298">
        <v>5630</v>
      </c>
      <c r="B298" t="s">
        <v>328</v>
      </c>
      <c r="C298" s="1">
        <v>45028</v>
      </c>
      <c r="D298" s="1">
        <v>45562</v>
      </c>
      <c r="E298" s="1"/>
      <c r="F298" s="1"/>
      <c r="G298" s="1"/>
      <c r="H298" s="1"/>
      <c r="I298" s="1"/>
      <c r="J298" t="s">
        <v>156</v>
      </c>
      <c r="K298" s="1">
        <f>DATE(P298,O298,N298)</f>
        <v>45620</v>
      </c>
      <c r="L298">
        <f>FIND("/",J298)</f>
        <v>3</v>
      </c>
      <c r="M298">
        <f>FIND("/",J298,(L298+1))</f>
        <v>6</v>
      </c>
      <c r="N298" t="str">
        <f>MID(J298, L298+1,2)</f>
        <v>24</v>
      </c>
      <c r="O298" t="str">
        <f>LEFT(J298,L298-1)</f>
        <v>11</v>
      </c>
      <c r="P298" t="str">
        <f>RIGHT(J298,4)</f>
        <v>2024</v>
      </c>
      <c r="Q298" s="13">
        <f t="shared" si="60"/>
        <v>8.2857142857142865</v>
      </c>
      <c r="R298">
        <f t="shared" si="61"/>
        <v>44</v>
      </c>
      <c r="S298" s="27">
        <f t="shared" si="63"/>
        <v>5.3103448275862064</v>
      </c>
      <c r="T298" s="11">
        <v>7.99</v>
      </c>
      <c r="U298" t="str" cm="1">
        <f t="array" ref="U298">_xlfn.IFS(T298 &lt; 8, "Standard", T298 &lt; 12, "Premium", T298 &lt; 16, "Premium Plus")</f>
        <v>Standard</v>
      </c>
      <c r="V298" s="18">
        <v>88</v>
      </c>
      <c r="W298" t="s">
        <v>36</v>
      </c>
      <c r="X298" s="18">
        <v>4</v>
      </c>
      <c r="Y298" s="18">
        <v>6</v>
      </c>
      <c r="Z298" t="b">
        <v>1</v>
      </c>
      <c r="AA298" s="18">
        <v>782</v>
      </c>
      <c r="AB298" s="18">
        <v>180</v>
      </c>
      <c r="AC298" s="18">
        <f t="shared" si="62"/>
        <v>962</v>
      </c>
      <c r="AD298" t="s">
        <v>27</v>
      </c>
      <c r="AE298" t="s">
        <v>44</v>
      </c>
      <c r="AF298" t="s">
        <v>78</v>
      </c>
      <c r="AG298" s="18">
        <v>86</v>
      </c>
      <c r="AH298" s="13">
        <v>5</v>
      </c>
      <c r="AI298" t="b">
        <v>1</v>
      </c>
      <c r="AJ298" t="s">
        <v>30</v>
      </c>
      <c r="AK298" s="18">
        <v>2928</v>
      </c>
      <c r="AL298" s="18" t="str" cm="1">
        <f t="array" ref="AL298">_xlfn.IFS(AK298&lt;1000, "Bronze", AK298&lt;2000, "Silver", AK298&lt;3000, "Gold", AK298&lt;4000, "Platinum",AK298&gt;4000, "Diamond")</f>
        <v>Gold</v>
      </c>
      <c r="AM298" t="s">
        <v>76</v>
      </c>
      <c r="AN298" t="s">
        <v>39</v>
      </c>
      <c r="AO298" t="s">
        <v>93</v>
      </c>
    </row>
    <row r="299" spans="1:41" x14ac:dyDescent="0.35">
      <c r="A299">
        <v>8143</v>
      </c>
      <c r="B299" t="s">
        <v>106</v>
      </c>
      <c r="C299" t="s">
        <v>537</v>
      </c>
      <c r="D299" s="1">
        <f>DATE(I299,H299,G299)</f>
        <v>45441</v>
      </c>
      <c r="E299">
        <f>FIND("/",C299)</f>
        <v>2</v>
      </c>
      <c r="F299">
        <f>FIND("/",C299,(E299+1))</f>
        <v>5</v>
      </c>
      <c r="G299" t="str">
        <f>MID(C299, E299+1,2)</f>
        <v>29</v>
      </c>
      <c r="H299" t="str">
        <f>LEFT(C299,E299-1)</f>
        <v>5</v>
      </c>
      <c r="I299" t="str">
        <f>RIGHT(C299,4)</f>
        <v>2024</v>
      </c>
      <c r="J299" s="1">
        <v>45608</v>
      </c>
      <c r="K299" s="1">
        <f>J299</f>
        <v>45608</v>
      </c>
      <c r="L299" s="1"/>
      <c r="M299" s="1"/>
      <c r="N299" s="1"/>
      <c r="O299" s="1"/>
      <c r="P299" s="1"/>
      <c r="Q299" s="13">
        <f t="shared" si="60"/>
        <v>23.857142857142858</v>
      </c>
      <c r="R299">
        <f t="shared" si="61"/>
        <v>126</v>
      </c>
      <c r="S299" s="27">
        <f t="shared" si="63"/>
        <v>5.2814371257485027</v>
      </c>
      <c r="T299" s="11">
        <v>7.99</v>
      </c>
      <c r="U299" t="str" cm="1">
        <f t="array" ref="U299">_xlfn.IFS(T299 &lt; 8, "Standard", T299 &lt; 12, "Premium", T299 &lt; 16, "Premium Plus")</f>
        <v>Standard</v>
      </c>
      <c r="V299" s="18">
        <v>252</v>
      </c>
      <c r="W299" t="s">
        <v>36</v>
      </c>
      <c r="X299" s="18">
        <v>3</v>
      </c>
      <c r="Y299" s="18">
        <v>5</v>
      </c>
      <c r="Z299" t="b">
        <v>1</v>
      </c>
      <c r="AA299" s="18">
        <v>105</v>
      </c>
      <c r="AB299" s="18">
        <v>118</v>
      </c>
      <c r="AC299" s="18">
        <f t="shared" si="62"/>
        <v>223</v>
      </c>
      <c r="AD299" t="s">
        <v>74</v>
      </c>
      <c r="AE299" t="s">
        <v>44</v>
      </c>
      <c r="AF299" t="s">
        <v>37</v>
      </c>
      <c r="AG299" s="18">
        <v>52</v>
      </c>
      <c r="AH299" s="13">
        <v>4.4000000000000004</v>
      </c>
      <c r="AI299" t="b">
        <v>1</v>
      </c>
      <c r="AJ299" t="s">
        <v>30</v>
      </c>
      <c r="AK299" s="18">
        <v>2725</v>
      </c>
      <c r="AL299" s="18" t="str" cm="1">
        <f t="array" ref="AL299">_xlfn.IFS(AK299&lt;1000, "Bronze", AK299&lt;2000, "Silver", AK299&lt;3000, "Gold", AK299&lt;4000, "Platinum",AK299&gt;4000, "Diamond")</f>
        <v>Gold</v>
      </c>
      <c r="AM299" t="s">
        <v>38</v>
      </c>
      <c r="AN299" t="s">
        <v>59</v>
      </c>
      <c r="AO299" t="s">
        <v>40</v>
      </c>
    </row>
    <row r="300" spans="1:41" x14ac:dyDescent="0.35">
      <c r="A300">
        <v>3178</v>
      </c>
      <c r="B300" t="s">
        <v>238</v>
      </c>
      <c r="C300" t="s">
        <v>239</v>
      </c>
      <c r="D300" s="1">
        <f>DATE(I300,H300,G300)</f>
        <v>45370</v>
      </c>
      <c r="E300">
        <f>FIND("/",C300)</f>
        <v>2</v>
      </c>
      <c r="F300">
        <f>FIND("/",C300,(E300+1))</f>
        <v>5</v>
      </c>
      <c r="G300" t="str">
        <f>MID(C300, E300+1,2)</f>
        <v>19</v>
      </c>
      <c r="H300" t="str">
        <f>LEFT(C300,E300-1)</f>
        <v>3</v>
      </c>
      <c r="I300" t="str">
        <f>RIGHT(C300,4)</f>
        <v>2024</v>
      </c>
      <c r="J300" s="1">
        <v>45608</v>
      </c>
      <c r="K300" s="1">
        <f>J300</f>
        <v>45608</v>
      </c>
      <c r="L300" s="1"/>
      <c r="M300" s="1"/>
      <c r="N300" s="1"/>
      <c r="O300" s="1"/>
      <c r="P300" s="1"/>
      <c r="Q300" s="13">
        <f t="shared" si="60"/>
        <v>34</v>
      </c>
      <c r="R300">
        <f t="shared" si="61"/>
        <v>179.5</v>
      </c>
      <c r="S300" s="27">
        <f t="shared" si="63"/>
        <v>5.2794117647058822</v>
      </c>
      <c r="T300" s="11">
        <v>7.99</v>
      </c>
      <c r="U300" t="str" cm="1">
        <f t="array" ref="U300">_xlfn.IFS(T300 &lt; 8, "Standard", T300 &lt; 12, "Premium", T300 &lt; 16, "Premium Plus")</f>
        <v>Standard</v>
      </c>
      <c r="V300" s="18">
        <v>359</v>
      </c>
      <c r="W300" t="s">
        <v>63</v>
      </c>
      <c r="X300" s="18">
        <v>5</v>
      </c>
      <c r="Y300" s="18">
        <v>4</v>
      </c>
      <c r="Z300" t="b">
        <v>0</v>
      </c>
      <c r="AA300" s="18">
        <v>624</v>
      </c>
      <c r="AB300" s="18">
        <v>107</v>
      </c>
      <c r="AC300" s="18">
        <f t="shared" si="62"/>
        <v>731</v>
      </c>
      <c r="AD300" t="s">
        <v>55</v>
      </c>
      <c r="AE300" t="s">
        <v>44</v>
      </c>
      <c r="AF300" t="s">
        <v>57</v>
      </c>
      <c r="AG300" s="18">
        <v>4</v>
      </c>
      <c r="AH300" s="13">
        <v>3.1</v>
      </c>
      <c r="AI300" t="b">
        <v>1</v>
      </c>
      <c r="AJ300" t="s">
        <v>30</v>
      </c>
      <c r="AK300" s="18">
        <v>3698</v>
      </c>
      <c r="AL300" s="18" t="str" cm="1">
        <f t="array" ref="AL300">_xlfn.IFS(AK300&lt;1000, "Bronze", AK300&lt;2000, "Silver", AK300&lt;3000, "Gold", AK300&lt;4000, "Platinum",AK300&gt;4000, "Diamond")</f>
        <v>Platinum</v>
      </c>
      <c r="AM300" t="s">
        <v>76</v>
      </c>
      <c r="AN300" t="s">
        <v>39</v>
      </c>
      <c r="AO300" t="s">
        <v>33</v>
      </c>
    </row>
    <row r="301" spans="1:41" x14ac:dyDescent="0.35">
      <c r="A301">
        <v>4808</v>
      </c>
      <c r="B301" t="s">
        <v>280</v>
      </c>
      <c r="C301" t="s">
        <v>315</v>
      </c>
      <c r="D301" s="1">
        <f>DATE(I301,H301,G301)</f>
        <v>45377</v>
      </c>
      <c r="E301">
        <f>FIND("/",C301)</f>
        <v>2</v>
      </c>
      <c r="F301">
        <f>FIND("/",C301,(E301+1))</f>
        <v>5</v>
      </c>
      <c r="G301" t="str">
        <f>MID(C301, E301+1,2)</f>
        <v>26</v>
      </c>
      <c r="H301" t="str">
        <f>LEFT(C301,E301-1)</f>
        <v>3</v>
      </c>
      <c r="I301" t="str">
        <f>RIGHT(C301,4)</f>
        <v>2024</v>
      </c>
      <c r="J301" t="s">
        <v>99</v>
      </c>
      <c r="K301" s="1">
        <f>DATE(P301,O301,N301)</f>
        <v>45623</v>
      </c>
      <c r="L301">
        <f>FIND("/",J301)</f>
        <v>3</v>
      </c>
      <c r="M301">
        <f>FIND("/",J301,(L301+1))</f>
        <v>6</v>
      </c>
      <c r="N301" t="str">
        <f>MID(J301, L301+1,2)</f>
        <v>27</v>
      </c>
      <c r="O301" t="str">
        <f>LEFT(J301,L301-1)</f>
        <v>11</v>
      </c>
      <c r="P301" t="str">
        <f>RIGHT(J301,4)</f>
        <v>2024</v>
      </c>
      <c r="Q301" s="13">
        <f t="shared" si="60"/>
        <v>35.142857142857146</v>
      </c>
      <c r="R301">
        <f t="shared" si="61"/>
        <v>185.5</v>
      </c>
      <c r="S301" s="27">
        <f t="shared" si="63"/>
        <v>5.2784552845528454</v>
      </c>
      <c r="T301" s="11">
        <v>7.99</v>
      </c>
      <c r="U301" t="str" cm="1">
        <f t="array" ref="U301">_xlfn.IFS(T301 &lt; 8, "Standard", T301 &lt; 12, "Premium", T301 &lt; 16, "Premium Plus")</f>
        <v>Standard</v>
      </c>
      <c r="V301" s="18">
        <v>371</v>
      </c>
      <c r="W301" t="s">
        <v>100</v>
      </c>
      <c r="X301" s="18">
        <v>1</v>
      </c>
      <c r="Y301" s="18">
        <v>1</v>
      </c>
      <c r="Z301" t="b">
        <v>1</v>
      </c>
      <c r="AA301" s="18">
        <v>819</v>
      </c>
      <c r="AB301" s="18">
        <v>71</v>
      </c>
      <c r="AC301" s="18">
        <f t="shared" si="62"/>
        <v>890</v>
      </c>
      <c r="AD301" t="s">
        <v>43</v>
      </c>
      <c r="AE301" t="s">
        <v>28</v>
      </c>
      <c r="AF301" t="s">
        <v>57</v>
      </c>
      <c r="AG301" s="18">
        <v>36</v>
      </c>
      <c r="AH301" s="13">
        <v>4.0999999999999996</v>
      </c>
      <c r="AI301" t="b">
        <v>1</v>
      </c>
      <c r="AJ301" t="s">
        <v>30</v>
      </c>
      <c r="AK301" s="18">
        <v>2328</v>
      </c>
      <c r="AL301" s="18" t="str" cm="1">
        <f t="array" ref="AL301">_xlfn.IFS(AK301&lt;1000, "Bronze", AK301&lt;2000, "Silver", AK301&lt;3000, "Gold", AK301&lt;4000, "Platinum",AK301&gt;4000, "Diamond")</f>
        <v>Gold</v>
      </c>
      <c r="AM301" t="s">
        <v>76</v>
      </c>
      <c r="AN301" t="s">
        <v>32</v>
      </c>
      <c r="AO301" t="s">
        <v>93</v>
      </c>
    </row>
    <row r="302" spans="1:41" x14ac:dyDescent="0.35">
      <c r="A302">
        <v>2396</v>
      </c>
      <c r="B302" t="s">
        <v>272</v>
      </c>
      <c r="C302" s="1">
        <v>44969</v>
      </c>
      <c r="D302" s="1">
        <v>45431</v>
      </c>
      <c r="E302" s="1"/>
      <c r="F302" s="1"/>
      <c r="G302" s="1"/>
      <c r="H302" s="1"/>
      <c r="I302" s="1"/>
      <c r="J302" t="s">
        <v>87</v>
      </c>
      <c r="K302" s="1">
        <f>DATE(P302,O302,N302)</f>
        <v>45621</v>
      </c>
      <c r="L302">
        <f>FIND("/",J302)</f>
        <v>3</v>
      </c>
      <c r="M302">
        <f>FIND("/",J302,(L302+1))</f>
        <v>6</v>
      </c>
      <c r="N302" t="str">
        <f>MID(J302, L302+1,2)</f>
        <v>25</v>
      </c>
      <c r="O302" t="str">
        <f>LEFT(J302,L302-1)</f>
        <v>11</v>
      </c>
      <c r="P302" t="str">
        <f>RIGHT(J302,4)</f>
        <v>2024</v>
      </c>
      <c r="Q302" s="13">
        <f t="shared" si="60"/>
        <v>27.142857142857142</v>
      </c>
      <c r="R302">
        <f t="shared" si="61"/>
        <v>141.5</v>
      </c>
      <c r="S302" s="27">
        <f t="shared" si="63"/>
        <v>5.2131578947368418</v>
      </c>
      <c r="T302" s="11">
        <v>11.99</v>
      </c>
      <c r="U302" t="str" cm="1">
        <f t="array" ref="U302">_xlfn.IFS(T302 &lt; 8, "Standard", T302 &lt; 12, "Premium", T302 &lt; 16, "Premium Plus")</f>
        <v>Premium</v>
      </c>
      <c r="V302" s="18">
        <v>283</v>
      </c>
      <c r="W302" t="s">
        <v>26</v>
      </c>
      <c r="X302" s="18">
        <v>3</v>
      </c>
      <c r="Y302" s="18">
        <v>5</v>
      </c>
      <c r="Z302" t="b">
        <v>0</v>
      </c>
      <c r="AA302" s="18">
        <v>466</v>
      </c>
      <c r="AB302" s="18">
        <v>139</v>
      </c>
      <c r="AC302" s="18">
        <f t="shared" si="62"/>
        <v>605</v>
      </c>
      <c r="AD302" t="s">
        <v>49</v>
      </c>
      <c r="AE302" t="s">
        <v>28</v>
      </c>
      <c r="AF302" t="s">
        <v>29</v>
      </c>
      <c r="AG302" s="18">
        <v>62</v>
      </c>
      <c r="AH302" s="13">
        <v>4</v>
      </c>
      <c r="AI302" t="b">
        <v>1</v>
      </c>
      <c r="AJ302" t="s">
        <v>30</v>
      </c>
      <c r="AK302" s="18">
        <v>681</v>
      </c>
      <c r="AL302" s="18" t="str" cm="1">
        <f t="array" ref="AL302">_xlfn.IFS(AK302&lt;1000, "Bronze", AK302&lt;2000, "Silver", AK302&lt;3000, "Gold", AK302&lt;4000, "Platinum",AK302&gt;4000, "Diamond")</f>
        <v>Bronze</v>
      </c>
      <c r="AM302" t="s">
        <v>38</v>
      </c>
      <c r="AN302" t="s">
        <v>59</v>
      </c>
      <c r="AO302" t="s">
        <v>33</v>
      </c>
    </row>
    <row r="303" spans="1:41" x14ac:dyDescent="0.35">
      <c r="A303">
        <v>2466</v>
      </c>
      <c r="B303" t="s">
        <v>417</v>
      </c>
      <c r="C303" t="s">
        <v>418</v>
      </c>
      <c r="D303" s="1">
        <v>45363</v>
      </c>
      <c r="E303">
        <f>FIND("/",C303)</f>
        <v>3</v>
      </c>
      <c r="F303">
        <f>FIND("/",C303,(E303+1))</f>
        <v>6</v>
      </c>
      <c r="G303" t="str">
        <f>MID(C303, E303+1,2)</f>
        <v>29</v>
      </c>
      <c r="H303" t="str">
        <f>LEFT(C303,E303-1)</f>
        <v>10</v>
      </c>
      <c r="I303" t="str">
        <f>RIGHT(C303,4)</f>
        <v>2024</v>
      </c>
      <c r="J303" s="1">
        <v>45363</v>
      </c>
      <c r="K303" s="1">
        <v>45594</v>
      </c>
      <c r="L303" s="1"/>
      <c r="M303" s="1"/>
      <c r="N303" s="1"/>
      <c r="O303" s="1"/>
      <c r="P303" s="1"/>
      <c r="Q303" s="13">
        <f t="shared" si="60"/>
        <v>33</v>
      </c>
      <c r="R303">
        <f t="shared" si="61"/>
        <v>172</v>
      </c>
      <c r="S303" s="27">
        <f t="shared" si="63"/>
        <v>5.2121212121212119</v>
      </c>
      <c r="T303" s="11">
        <v>11.99</v>
      </c>
      <c r="U303" t="str" cm="1">
        <f t="array" ref="U303">_xlfn.IFS(T303 &lt; 8, "Standard", T303 &lt; 12, "Premium", T303 &lt; 16, "Premium Plus")</f>
        <v>Premium</v>
      </c>
      <c r="V303" s="18">
        <v>344</v>
      </c>
      <c r="W303" t="s">
        <v>51</v>
      </c>
      <c r="X303" s="18">
        <v>5</v>
      </c>
      <c r="Y303" s="18">
        <v>2</v>
      </c>
      <c r="Z303" t="b">
        <v>0</v>
      </c>
      <c r="AA303" s="18">
        <v>142</v>
      </c>
      <c r="AB303" s="18">
        <v>113</v>
      </c>
      <c r="AC303" s="18">
        <f t="shared" si="62"/>
        <v>255</v>
      </c>
      <c r="AD303" t="s">
        <v>27</v>
      </c>
      <c r="AE303" t="s">
        <v>28</v>
      </c>
      <c r="AF303" t="s">
        <v>37</v>
      </c>
      <c r="AG303" s="18">
        <v>100</v>
      </c>
      <c r="AH303" s="13">
        <v>4.5999999999999996</v>
      </c>
      <c r="AI303" t="b">
        <v>1</v>
      </c>
      <c r="AJ303" t="s">
        <v>30</v>
      </c>
      <c r="AK303" s="18">
        <v>599</v>
      </c>
      <c r="AL303" s="18" t="str" cm="1">
        <f t="array" ref="AL303">_xlfn.IFS(AK303&lt;1000, "Bronze", AK303&lt;2000, "Silver", AK303&lt;3000, "Gold", AK303&lt;4000, "Platinum",AK303&gt;4000, "Diamond")</f>
        <v>Bronze</v>
      </c>
      <c r="AM303" t="s">
        <v>76</v>
      </c>
      <c r="AN303" t="s">
        <v>59</v>
      </c>
      <c r="AO303" t="s">
        <v>33</v>
      </c>
    </row>
    <row r="304" spans="1:41" x14ac:dyDescent="0.35">
      <c r="A304">
        <v>6779</v>
      </c>
      <c r="B304" t="s">
        <v>204</v>
      </c>
      <c r="C304" t="s">
        <v>205</v>
      </c>
      <c r="D304" s="1">
        <v>45363</v>
      </c>
      <c r="E304">
        <f>FIND("/",C304)</f>
        <v>2</v>
      </c>
      <c r="F304">
        <f>FIND("/",C304,(E304+1))</f>
        <v>5</v>
      </c>
      <c r="G304" t="str">
        <f>MID(C304, E304+1,2)</f>
        <v>22</v>
      </c>
      <c r="H304" t="str">
        <f>LEFT(C304,E304-1)</f>
        <v>7</v>
      </c>
      <c r="I304" t="str">
        <f>RIGHT(C304,4)</f>
        <v>2024</v>
      </c>
      <c r="J304" s="1">
        <v>45363</v>
      </c>
      <c r="K304" s="1">
        <v>45495</v>
      </c>
      <c r="L304" s="1"/>
      <c r="M304" s="1"/>
      <c r="N304" s="1"/>
      <c r="O304" s="1"/>
      <c r="P304" s="1"/>
      <c r="Q304" s="13">
        <f t="shared" si="60"/>
        <v>18.857142857142858</v>
      </c>
      <c r="R304">
        <f t="shared" si="61"/>
        <v>98</v>
      </c>
      <c r="S304" s="27">
        <f t="shared" si="63"/>
        <v>5.1969696969696972</v>
      </c>
      <c r="T304" s="11">
        <v>7.99</v>
      </c>
      <c r="U304" t="str" cm="1">
        <f t="array" ref="U304">_xlfn.IFS(T304 &lt; 8, "Standard", T304 &lt; 12, "Premium", T304 &lt; 16, "Premium Plus")</f>
        <v>Standard</v>
      </c>
      <c r="V304" s="18">
        <v>196</v>
      </c>
      <c r="W304" t="s">
        <v>100</v>
      </c>
      <c r="X304" s="18">
        <v>1</v>
      </c>
      <c r="Y304" s="18">
        <v>6</v>
      </c>
      <c r="Z304" t="b">
        <v>1</v>
      </c>
      <c r="AA304" s="18">
        <v>936</v>
      </c>
      <c r="AB304" s="18">
        <v>152</v>
      </c>
      <c r="AC304" s="18">
        <f t="shared" si="62"/>
        <v>1088</v>
      </c>
      <c r="AD304" t="s">
        <v>68</v>
      </c>
      <c r="AE304" t="s">
        <v>28</v>
      </c>
      <c r="AF304" t="s">
        <v>45</v>
      </c>
      <c r="AG304" s="18">
        <v>3</v>
      </c>
      <c r="AH304" s="13">
        <v>3.1</v>
      </c>
      <c r="AI304" t="b">
        <v>1</v>
      </c>
      <c r="AJ304" t="s">
        <v>30</v>
      </c>
      <c r="AK304" s="18">
        <v>2845</v>
      </c>
      <c r="AL304" s="18" t="str" cm="1">
        <f t="array" ref="AL304">_xlfn.IFS(AK304&lt;1000, "Bronze", AK304&lt;2000, "Silver", AK304&lt;3000, "Gold", AK304&lt;4000, "Platinum",AK304&gt;4000, "Diamond")</f>
        <v>Gold</v>
      </c>
      <c r="AM304" t="s">
        <v>38</v>
      </c>
      <c r="AN304" t="s">
        <v>32</v>
      </c>
      <c r="AO304" t="s">
        <v>40</v>
      </c>
    </row>
    <row r="305" spans="1:41" x14ac:dyDescent="0.35">
      <c r="A305">
        <v>6454</v>
      </c>
      <c r="B305" t="s">
        <v>191</v>
      </c>
      <c r="C305" s="1">
        <v>45508</v>
      </c>
      <c r="D305" s="1">
        <f>C305</f>
        <v>45508</v>
      </c>
      <c r="E305" s="1"/>
      <c r="F305" s="1"/>
      <c r="G305" s="1"/>
      <c r="H305" s="1"/>
      <c r="I305" s="1"/>
      <c r="J305" t="s">
        <v>35</v>
      </c>
      <c r="K305" s="1">
        <f>DATE(P305,O305,N305)</f>
        <v>45641</v>
      </c>
      <c r="L305">
        <f>FIND("/",J305)</f>
        <v>3</v>
      </c>
      <c r="M305">
        <f>FIND("/",J305,(L305+1))</f>
        <v>6</v>
      </c>
      <c r="N305" t="str">
        <f>MID(J305, L305+1,2)</f>
        <v>15</v>
      </c>
      <c r="O305" t="str">
        <f>LEFT(J305,L305-1)</f>
        <v>12</v>
      </c>
      <c r="P305" t="str">
        <f>RIGHT(J305,4)</f>
        <v>2024</v>
      </c>
      <c r="Q305" s="13">
        <f t="shared" si="60"/>
        <v>19</v>
      </c>
      <c r="R305">
        <f t="shared" si="61"/>
        <v>98.5</v>
      </c>
      <c r="S305" s="27">
        <f t="shared" si="63"/>
        <v>5.1842105263157894</v>
      </c>
      <c r="T305" s="11">
        <v>15.99</v>
      </c>
      <c r="U305" t="str" cm="1">
        <f t="array" ref="U305">_xlfn.IFS(T305 &lt; 8, "Standard", T305 &lt; 12, "Premium", T305 &lt; 16, "Premium Plus")</f>
        <v>Premium Plus</v>
      </c>
      <c r="V305" s="18">
        <v>197</v>
      </c>
      <c r="W305" t="s">
        <v>73</v>
      </c>
      <c r="X305" s="18">
        <v>1</v>
      </c>
      <c r="Y305" s="18">
        <v>4</v>
      </c>
      <c r="Z305" t="b">
        <v>1</v>
      </c>
      <c r="AA305" s="18">
        <v>860</v>
      </c>
      <c r="AB305" s="18">
        <v>42</v>
      </c>
      <c r="AC305" s="18">
        <f t="shared" si="62"/>
        <v>902</v>
      </c>
      <c r="AD305" t="s">
        <v>27</v>
      </c>
      <c r="AE305" t="s">
        <v>56</v>
      </c>
      <c r="AF305" t="s">
        <v>78</v>
      </c>
      <c r="AG305" s="18">
        <v>97</v>
      </c>
      <c r="AH305" s="13">
        <v>4</v>
      </c>
      <c r="AI305" t="b">
        <v>1</v>
      </c>
      <c r="AJ305" t="s">
        <v>30</v>
      </c>
      <c r="AK305" s="18">
        <v>1704</v>
      </c>
      <c r="AL305" s="18" t="str" cm="1">
        <f t="array" ref="AL305">_xlfn.IFS(AK305&lt;1000, "Bronze", AK305&lt;2000, "Silver", AK305&lt;3000, "Gold", AK305&lt;4000, "Platinum",AK305&gt;4000, "Diamond")</f>
        <v>Silver</v>
      </c>
      <c r="AM305" t="s">
        <v>38</v>
      </c>
      <c r="AN305" t="s">
        <v>39</v>
      </c>
      <c r="AO305" t="s">
        <v>33</v>
      </c>
    </row>
    <row r="306" spans="1:41" x14ac:dyDescent="0.35">
      <c r="A306">
        <v>9363</v>
      </c>
      <c r="B306" t="s">
        <v>140</v>
      </c>
      <c r="C306" s="1">
        <v>45422</v>
      </c>
      <c r="D306" s="1">
        <v>45490</v>
      </c>
      <c r="E306" s="1"/>
      <c r="F306" s="1"/>
      <c r="G306" s="1"/>
      <c r="H306" s="1"/>
      <c r="I306" s="1"/>
      <c r="J306" t="s">
        <v>109</v>
      </c>
      <c r="K306" s="1">
        <f>DATE(P306,O306,N306)</f>
        <v>45619</v>
      </c>
      <c r="L306">
        <f>FIND("/",J306)</f>
        <v>3</v>
      </c>
      <c r="M306">
        <f>FIND("/",J306,(L306+1))</f>
        <v>6</v>
      </c>
      <c r="N306" t="str">
        <f>MID(J306, L306+1,2)</f>
        <v>23</v>
      </c>
      <c r="O306" t="str">
        <f>LEFT(J306,L306-1)</f>
        <v>11</v>
      </c>
      <c r="P306" t="str">
        <f>RIGHT(J306,4)</f>
        <v>2024</v>
      </c>
      <c r="Q306" s="13">
        <f t="shared" si="60"/>
        <v>18.428571428571427</v>
      </c>
      <c r="R306">
        <f t="shared" si="61"/>
        <v>95</v>
      </c>
      <c r="S306" s="27">
        <f t="shared" si="63"/>
        <v>5.1550387596899228</v>
      </c>
      <c r="T306" s="11">
        <v>11.99</v>
      </c>
      <c r="U306" t="str" cm="1">
        <f t="array" ref="U306">_xlfn.IFS(T306 &lt; 8, "Standard", T306 &lt; 12, "Premium", T306 &lt; 16, "Premium Plus")</f>
        <v>Premium</v>
      </c>
      <c r="V306" s="18">
        <v>190</v>
      </c>
      <c r="W306" t="s">
        <v>63</v>
      </c>
      <c r="X306" s="18">
        <v>2</v>
      </c>
      <c r="Y306" s="18">
        <v>1</v>
      </c>
      <c r="Z306" t="b">
        <v>0</v>
      </c>
      <c r="AA306" s="18">
        <v>359</v>
      </c>
      <c r="AB306" s="18">
        <v>192</v>
      </c>
      <c r="AC306" s="18">
        <f t="shared" si="62"/>
        <v>551</v>
      </c>
      <c r="AD306" t="s">
        <v>74</v>
      </c>
      <c r="AE306" t="s">
        <v>28</v>
      </c>
      <c r="AF306" t="s">
        <v>64</v>
      </c>
      <c r="AG306" s="18">
        <v>38</v>
      </c>
      <c r="AH306" s="13">
        <v>4.4000000000000004</v>
      </c>
      <c r="AI306" t="b">
        <v>1</v>
      </c>
      <c r="AJ306" t="s">
        <v>30</v>
      </c>
      <c r="AK306" s="18">
        <v>92</v>
      </c>
      <c r="AL306" s="18" t="str" cm="1">
        <f t="array" ref="AL306">_xlfn.IFS(AK306&lt;1000, "Bronze", AK306&lt;2000, "Silver", AK306&lt;3000, "Gold", AK306&lt;4000, "Platinum",AK306&gt;4000, "Diamond")</f>
        <v>Bronze</v>
      </c>
      <c r="AM306" t="s">
        <v>76</v>
      </c>
      <c r="AN306" t="s">
        <v>39</v>
      </c>
      <c r="AO306" t="s">
        <v>60</v>
      </c>
    </row>
    <row r="307" spans="1:41" x14ac:dyDescent="0.35">
      <c r="A307">
        <v>4833</v>
      </c>
      <c r="B307" t="s">
        <v>137</v>
      </c>
      <c r="C307" t="s">
        <v>447</v>
      </c>
      <c r="D307" s="1">
        <f>DATE(I307,H307,G307)</f>
        <v>45395</v>
      </c>
      <c r="E307">
        <f>FIND("/",C307)</f>
        <v>2</v>
      </c>
      <c r="F307">
        <f>FIND("/",C307,(E307+1))</f>
        <v>5</v>
      </c>
      <c r="G307" t="str">
        <f>MID(C307, E307+1,2)</f>
        <v>13</v>
      </c>
      <c r="H307" t="str">
        <f>LEFT(C307,E307-1)</f>
        <v>4</v>
      </c>
      <c r="I307" t="str">
        <f>RIGHT(C307,4)</f>
        <v>2024</v>
      </c>
      <c r="J307" s="1">
        <v>45577</v>
      </c>
      <c r="K307" s="1">
        <f>J307</f>
        <v>45577</v>
      </c>
      <c r="L307" s="1"/>
      <c r="M307" s="1"/>
      <c r="N307" s="1"/>
      <c r="O307" s="1"/>
      <c r="P307" s="1"/>
      <c r="Q307" s="13">
        <f t="shared" si="60"/>
        <v>26</v>
      </c>
      <c r="R307">
        <f t="shared" si="61"/>
        <v>134</v>
      </c>
      <c r="S307" s="27">
        <f t="shared" si="63"/>
        <v>5.1538461538461542</v>
      </c>
      <c r="T307" s="11">
        <v>7.99</v>
      </c>
      <c r="U307" t="str" cm="1">
        <f t="array" ref="U307">_xlfn.IFS(T307 &lt; 8, "Standard", T307 &lt; 12, "Premium", T307 &lt; 16, "Premium Plus")</f>
        <v>Standard</v>
      </c>
      <c r="V307" s="18">
        <v>268</v>
      </c>
      <c r="W307" t="s">
        <v>36</v>
      </c>
      <c r="X307" s="18">
        <v>4</v>
      </c>
      <c r="Y307" s="18">
        <v>4</v>
      </c>
      <c r="Z307" t="b">
        <v>1</v>
      </c>
      <c r="AA307" s="18">
        <v>778</v>
      </c>
      <c r="AB307" s="18">
        <v>122</v>
      </c>
      <c r="AC307" s="18">
        <f t="shared" si="62"/>
        <v>900</v>
      </c>
      <c r="AD307" t="s">
        <v>43</v>
      </c>
      <c r="AE307" t="s">
        <v>56</v>
      </c>
      <c r="AF307" t="s">
        <v>29</v>
      </c>
      <c r="AG307" s="18">
        <v>12</v>
      </c>
      <c r="AH307" s="13">
        <v>3.8</v>
      </c>
      <c r="AI307" t="b">
        <v>1</v>
      </c>
      <c r="AJ307" t="s">
        <v>30</v>
      </c>
      <c r="AK307" s="18">
        <v>3437</v>
      </c>
      <c r="AL307" s="18" t="str" cm="1">
        <f t="array" ref="AL307">_xlfn.IFS(AK307&lt;1000, "Bronze", AK307&lt;2000, "Silver", AK307&lt;3000, "Gold", AK307&lt;4000, "Platinum",AK307&gt;4000, "Diamond")</f>
        <v>Platinum</v>
      </c>
      <c r="AM307" t="s">
        <v>38</v>
      </c>
      <c r="AN307" t="s">
        <v>59</v>
      </c>
      <c r="AO307" t="s">
        <v>33</v>
      </c>
    </row>
    <row r="308" spans="1:41" x14ac:dyDescent="0.35">
      <c r="A308">
        <v>3910</v>
      </c>
      <c r="B308" t="s">
        <v>260</v>
      </c>
      <c r="C308" t="s">
        <v>198</v>
      </c>
      <c r="D308" s="1">
        <f>DATE(I308,H308,G308)</f>
        <v>45291</v>
      </c>
      <c r="E308">
        <f>FIND("/",C308)</f>
        <v>3</v>
      </c>
      <c r="F308">
        <f>FIND("/",C308,(E308+1))</f>
        <v>6</v>
      </c>
      <c r="G308" t="str">
        <f>MID(C308, E308+1,2)</f>
        <v>31</v>
      </c>
      <c r="H308" t="str">
        <f>LEFT(C308,E308-1)</f>
        <v>12</v>
      </c>
      <c r="I308" t="str">
        <f>RIGHT(C308,4)</f>
        <v>2023</v>
      </c>
      <c r="J308" s="1">
        <v>45516</v>
      </c>
      <c r="K308" s="1">
        <f>J308</f>
        <v>45516</v>
      </c>
      <c r="L308" s="1"/>
      <c r="M308" s="1"/>
      <c r="N308" s="1"/>
      <c r="O308" s="1"/>
      <c r="P308" s="1"/>
      <c r="Q308" s="13">
        <f t="shared" si="60"/>
        <v>32.142857142857146</v>
      </c>
      <c r="R308">
        <f t="shared" si="61"/>
        <v>165.5</v>
      </c>
      <c r="S308" s="27">
        <f t="shared" si="63"/>
        <v>5.1488888888888882</v>
      </c>
      <c r="T308" s="11">
        <v>11.99</v>
      </c>
      <c r="U308" t="str" cm="1">
        <f t="array" ref="U308">_xlfn.IFS(T308 &lt; 8, "Standard", T308 &lt; 12, "Premium", T308 &lt; 16, "Premium Plus")</f>
        <v>Premium</v>
      </c>
      <c r="V308" s="18">
        <v>331</v>
      </c>
      <c r="W308" t="s">
        <v>100</v>
      </c>
      <c r="X308" s="18">
        <v>1</v>
      </c>
      <c r="Y308" s="18">
        <v>2</v>
      </c>
      <c r="Z308" t="b">
        <v>0</v>
      </c>
      <c r="AA308" s="18">
        <v>667</v>
      </c>
      <c r="AB308" s="18">
        <v>43</v>
      </c>
      <c r="AC308" s="18">
        <f t="shared" si="62"/>
        <v>710</v>
      </c>
      <c r="AD308" t="s">
        <v>68</v>
      </c>
      <c r="AE308" t="s">
        <v>44</v>
      </c>
      <c r="AF308" t="s">
        <v>45</v>
      </c>
      <c r="AG308" s="18">
        <v>55</v>
      </c>
      <c r="AH308" s="13">
        <v>3.5</v>
      </c>
      <c r="AI308" t="b">
        <v>0</v>
      </c>
      <c r="AJ308" t="s">
        <v>30</v>
      </c>
      <c r="AK308" s="18">
        <v>670</v>
      </c>
      <c r="AL308" s="18" t="str" cm="1">
        <f t="array" ref="AL308">_xlfn.IFS(AK308&lt;1000, "Bronze", AK308&lt;2000, "Silver", AK308&lt;3000, "Gold", AK308&lt;4000, "Platinum",AK308&gt;4000, "Diamond")</f>
        <v>Bronze</v>
      </c>
      <c r="AM308" t="s">
        <v>31</v>
      </c>
      <c r="AN308" t="s">
        <v>79</v>
      </c>
      <c r="AO308" t="s">
        <v>60</v>
      </c>
    </row>
    <row r="309" spans="1:41" x14ac:dyDescent="0.35">
      <c r="A309">
        <v>7305</v>
      </c>
      <c r="B309" t="s">
        <v>224</v>
      </c>
      <c r="C309" s="1">
        <v>44960</v>
      </c>
      <c r="D309" s="1">
        <v>45221</v>
      </c>
      <c r="E309" s="1"/>
      <c r="F309" s="1"/>
      <c r="G309" s="1"/>
      <c r="H309" s="1"/>
      <c r="I309" s="1"/>
      <c r="J309" s="1">
        <v>45334</v>
      </c>
      <c r="K309" s="1">
        <f>J309</f>
        <v>45334</v>
      </c>
      <c r="L309" s="1"/>
      <c r="M309" s="1"/>
      <c r="N309" s="1"/>
      <c r="O309" s="1"/>
      <c r="P309" s="1"/>
      <c r="Q309" s="13">
        <f t="shared" si="60"/>
        <v>16.142857142857142</v>
      </c>
      <c r="R309">
        <f t="shared" si="61"/>
        <v>82.5</v>
      </c>
      <c r="S309" s="27">
        <f t="shared" si="63"/>
        <v>5.110619469026549</v>
      </c>
      <c r="T309" s="11">
        <v>7.99</v>
      </c>
      <c r="U309" t="str" cm="1">
        <f t="array" ref="U309">_xlfn.IFS(T309 &lt; 8, "Standard", T309 &lt; 12, "Premium", T309 &lt; 16, "Premium Plus")</f>
        <v>Standard</v>
      </c>
      <c r="V309" s="18">
        <v>165</v>
      </c>
      <c r="W309" t="s">
        <v>100</v>
      </c>
      <c r="X309" s="18">
        <v>5</v>
      </c>
      <c r="Y309" s="18">
        <v>4</v>
      </c>
      <c r="Z309" t="b">
        <v>0</v>
      </c>
      <c r="AA309" s="18">
        <v>267</v>
      </c>
      <c r="AB309" s="18">
        <v>146</v>
      </c>
      <c r="AC309" s="18">
        <f t="shared" si="62"/>
        <v>413</v>
      </c>
      <c r="AD309" t="s">
        <v>27</v>
      </c>
      <c r="AE309" t="s">
        <v>56</v>
      </c>
      <c r="AF309" t="s">
        <v>57</v>
      </c>
      <c r="AG309" s="18">
        <v>34</v>
      </c>
      <c r="AH309" s="13">
        <v>4.2</v>
      </c>
      <c r="AI309" t="b">
        <v>1</v>
      </c>
      <c r="AJ309" t="s">
        <v>30</v>
      </c>
      <c r="AK309" s="18">
        <v>3334</v>
      </c>
      <c r="AL309" s="18" t="str" cm="1">
        <f t="array" ref="AL309">_xlfn.IFS(AK309&lt;1000, "Bronze", AK309&lt;2000, "Silver", AK309&lt;3000, "Gold", AK309&lt;4000, "Platinum",AK309&gt;4000, "Diamond")</f>
        <v>Platinum</v>
      </c>
      <c r="AM309" t="s">
        <v>31</v>
      </c>
      <c r="AN309" t="s">
        <v>79</v>
      </c>
      <c r="AO309" t="s">
        <v>33</v>
      </c>
    </row>
    <row r="310" spans="1:41" x14ac:dyDescent="0.35">
      <c r="A310">
        <v>6944</v>
      </c>
      <c r="B310" t="s">
        <v>244</v>
      </c>
      <c r="C310" t="s">
        <v>681</v>
      </c>
      <c r="D310" s="1">
        <f>DATE(I310,H310,G310)</f>
        <v>45440</v>
      </c>
      <c r="E310">
        <f>FIND("/",C310)</f>
        <v>2</v>
      </c>
      <c r="F310">
        <f>FIND("/",C310,(E310+1))</f>
        <v>5</v>
      </c>
      <c r="G310" t="str">
        <f>MID(C310, E310+1,2)</f>
        <v>28</v>
      </c>
      <c r="H310" t="str">
        <f>LEFT(C310,E310-1)</f>
        <v>5</v>
      </c>
      <c r="I310" t="str">
        <f>RIGHT(C310,4)</f>
        <v>2024</v>
      </c>
      <c r="J310" t="s">
        <v>90</v>
      </c>
      <c r="K310" s="1">
        <f>DATE(P310,O310,N310)</f>
        <v>45626</v>
      </c>
      <c r="L310">
        <f>FIND("/",J310)</f>
        <v>3</v>
      </c>
      <c r="M310">
        <f>FIND("/",J310,(L310+1))</f>
        <v>6</v>
      </c>
      <c r="N310" t="str">
        <f>MID(J310, L310+1,2)</f>
        <v>30</v>
      </c>
      <c r="O310" t="str">
        <f>LEFT(J310,L310-1)</f>
        <v>11</v>
      </c>
      <c r="P310" t="str">
        <f>RIGHT(J310,4)</f>
        <v>2024</v>
      </c>
      <c r="Q310" s="13">
        <f t="shared" si="60"/>
        <v>26.571428571428573</v>
      </c>
      <c r="R310">
        <f t="shared" si="61"/>
        <v>135</v>
      </c>
      <c r="S310" s="27">
        <f t="shared" si="63"/>
        <v>5.0806451612903221</v>
      </c>
      <c r="T310" s="11">
        <v>15.99</v>
      </c>
      <c r="U310" t="str" cm="1">
        <f t="array" ref="U310">_xlfn.IFS(T310 &lt; 8, "Standard", T310 &lt; 12, "Premium", T310 &lt; 16, "Premium Plus")</f>
        <v>Premium Plus</v>
      </c>
      <c r="V310" s="18">
        <v>270</v>
      </c>
      <c r="W310" t="s">
        <v>73</v>
      </c>
      <c r="X310" s="18">
        <v>3</v>
      </c>
      <c r="Y310" s="18">
        <v>6</v>
      </c>
      <c r="Z310" t="b">
        <v>0</v>
      </c>
      <c r="AA310" s="18">
        <v>271</v>
      </c>
      <c r="AB310" s="18">
        <v>5</v>
      </c>
      <c r="AC310" s="18">
        <f t="shared" si="62"/>
        <v>276</v>
      </c>
      <c r="AD310" t="s">
        <v>49</v>
      </c>
      <c r="AE310" t="s">
        <v>56</v>
      </c>
      <c r="AF310" t="s">
        <v>57</v>
      </c>
      <c r="AG310" s="18">
        <v>41</v>
      </c>
      <c r="AH310" s="13">
        <v>3.5</v>
      </c>
      <c r="AI310" t="b">
        <v>0</v>
      </c>
      <c r="AJ310" t="s">
        <v>30</v>
      </c>
      <c r="AK310" s="18">
        <v>1135</v>
      </c>
      <c r="AL310" s="18" t="str" cm="1">
        <f t="array" ref="AL310">_xlfn.IFS(AK310&lt;1000, "Bronze", AK310&lt;2000, "Silver", AK310&lt;3000, "Gold", AK310&lt;4000, "Platinum",AK310&gt;4000, "Diamond")</f>
        <v>Silver</v>
      </c>
      <c r="AM310" t="s">
        <v>38</v>
      </c>
      <c r="AN310" t="s">
        <v>69</v>
      </c>
      <c r="AO310" t="s">
        <v>40</v>
      </c>
    </row>
    <row r="311" spans="1:41" x14ac:dyDescent="0.35">
      <c r="A311">
        <v>6181</v>
      </c>
      <c r="B311" t="s">
        <v>608</v>
      </c>
      <c r="C311" s="1">
        <v>45303</v>
      </c>
      <c r="D311" s="1">
        <f>C311</f>
        <v>45303</v>
      </c>
      <c r="E311" s="1"/>
      <c r="F311" s="1"/>
      <c r="G311" s="1"/>
      <c r="H311" s="1"/>
      <c r="I311" s="1"/>
      <c r="J311" s="1">
        <v>45424</v>
      </c>
      <c r="K311" s="1">
        <f>J311</f>
        <v>45424</v>
      </c>
      <c r="L311" s="1"/>
      <c r="M311" s="1"/>
      <c r="N311" s="1"/>
      <c r="O311" s="1"/>
      <c r="P311" s="1"/>
      <c r="Q311" s="13">
        <f t="shared" si="60"/>
        <v>17.285714285714285</v>
      </c>
      <c r="R311">
        <f t="shared" si="61"/>
        <v>87.5</v>
      </c>
      <c r="S311" s="27">
        <f t="shared" si="63"/>
        <v>5.0619834710743801</v>
      </c>
      <c r="T311" s="11">
        <v>11.99</v>
      </c>
      <c r="U311" t="str" cm="1">
        <f t="array" ref="U311">_xlfn.IFS(T311 &lt; 8, "Standard", T311 &lt; 12, "Premium", T311 &lt; 16, "Premium Plus")</f>
        <v>Premium</v>
      </c>
      <c r="V311" s="18">
        <v>175</v>
      </c>
      <c r="W311" t="s">
        <v>63</v>
      </c>
      <c r="X311" s="18">
        <v>4</v>
      </c>
      <c r="Y311" s="18">
        <v>3</v>
      </c>
      <c r="Z311" t="b">
        <v>1</v>
      </c>
      <c r="AA311" s="18">
        <v>424</v>
      </c>
      <c r="AB311" s="18">
        <v>125</v>
      </c>
      <c r="AC311" s="18">
        <f t="shared" si="62"/>
        <v>549</v>
      </c>
      <c r="AD311" t="s">
        <v>49</v>
      </c>
      <c r="AE311" t="s">
        <v>56</v>
      </c>
      <c r="AF311" t="s">
        <v>78</v>
      </c>
      <c r="AG311" s="18">
        <v>13</v>
      </c>
      <c r="AH311" s="13">
        <v>4.7</v>
      </c>
      <c r="AI311" t="b">
        <v>1</v>
      </c>
      <c r="AJ311" t="s">
        <v>30</v>
      </c>
      <c r="AK311" s="18">
        <v>2821</v>
      </c>
      <c r="AL311" s="18" t="str" cm="1">
        <f t="array" ref="AL311">_xlfn.IFS(AK311&lt;1000, "Bronze", AK311&lt;2000, "Silver", AK311&lt;3000, "Gold", AK311&lt;4000, "Platinum",AK311&gt;4000, "Diamond")</f>
        <v>Gold</v>
      </c>
      <c r="AM311" t="s">
        <v>58</v>
      </c>
      <c r="AN311" t="s">
        <v>32</v>
      </c>
      <c r="AO311" t="s">
        <v>40</v>
      </c>
    </row>
    <row r="312" spans="1:41" x14ac:dyDescent="0.35">
      <c r="A312">
        <v>8729</v>
      </c>
      <c r="B312" t="s">
        <v>363</v>
      </c>
      <c r="C312" s="1">
        <v>45536</v>
      </c>
      <c r="D312" s="1">
        <v>45321</v>
      </c>
      <c r="E312" s="1"/>
      <c r="F312" s="1"/>
      <c r="G312" s="1"/>
      <c r="H312" s="1"/>
      <c r="I312" s="1"/>
      <c r="J312" t="s">
        <v>25</v>
      </c>
      <c r="K312" s="1">
        <f>DATE(P312,O312,N312)</f>
        <v>45639</v>
      </c>
      <c r="L312">
        <f>FIND("/",J312)</f>
        <v>3</v>
      </c>
      <c r="M312">
        <f>FIND("/",J312,(L312+1))</f>
        <v>6</v>
      </c>
      <c r="N312" t="str">
        <f>MID(J312, L312+1,2)</f>
        <v>13</v>
      </c>
      <c r="O312" t="str">
        <f>LEFT(J312,L312-1)</f>
        <v>12</v>
      </c>
      <c r="P312" t="str">
        <f>RIGHT(J312,4)</f>
        <v>2024</v>
      </c>
      <c r="Q312" s="13">
        <f t="shared" si="60"/>
        <v>45.428571428571431</v>
      </c>
      <c r="R312">
        <f t="shared" si="61"/>
        <v>229.5</v>
      </c>
      <c r="S312" s="27">
        <f t="shared" si="63"/>
        <v>5.0518867924528301</v>
      </c>
      <c r="T312" s="11">
        <v>7.99</v>
      </c>
      <c r="U312" t="str" cm="1">
        <f t="array" ref="U312">_xlfn.IFS(T312 &lt; 8, "Standard", T312 &lt; 12, "Premium", T312 &lt; 16, "Premium Plus")</f>
        <v>Standard</v>
      </c>
      <c r="V312" s="18">
        <v>459</v>
      </c>
      <c r="W312" t="s">
        <v>51</v>
      </c>
      <c r="X312" s="18">
        <v>2</v>
      </c>
      <c r="Y312" s="18">
        <v>4</v>
      </c>
      <c r="Z312" t="b">
        <v>0</v>
      </c>
      <c r="AA312" s="18">
        <v>573</v>
      </c>
      <c r="AB312" s="18">
        <v>190</v>
      </c>
      <c r="AC312" s="18">
        <f t="shared" si="62"/>
        <v>763</v>
      </c>
      <c r="AD312" t="s">
        <v>68</v>
      </c>
      <c r="AE312" t="s">
        <v>28</v>
      </c>
      <c r="AF312" t="s">
        <v>57</v>
      </c>
      <c r="AG312" s="18">
        <v>81</v>
      </c>
      <c r="AH312" s="13">
        <v>4.3</v>
      </c>
      <c r="AI312" t="b">
        <v>0</v>
      </c>
      <c r="AJ312" t="s">
        <v>30</v>
      </c>
      <c r="AK312" s="18">
        <v>3910</v>
      </c>
      <c r="AL312" s="18" t="str" cm="1">
        <f t="array" ref="AL312">_xlfn.IFS(AK312&lt;1000, "Bronze", AK312&lt;2000, "Silver", AK312&lt;3000, "Gold", AK312&lt;4000, "Platinum",AK312&gt;4000, "Diamond")</f>
        <v>Platinum</v>
      </c>
      <c r="AM312" t="s">
        <v>58</v>
      </c>
      <c r="AN312" t="s">
        <v>79</v>
      </c>
      <c r="AO312" t="s">
        <v>93</v>
      </c>
    </row>
    <row r="313" spans="1:41" x14ac:dyDescent="0.35">
      <c r="A313">
        <v>9703</v>
      </c>
      <c r="B313" t="s">
        <v>106</v>
      </c>
      <c r="C313" t="s">
        <v>217</v>
      </c>
      <c r="D313" s="1">
        <f>DATE(I313,H313,G313)</f>
        <v>45351</v>
      </c>
      <c r="E313">
        <f>FIND("/",C313)</f>
        <v>2</v>
      </c>
      <c r="F313">
        <f>FIND("/",C313,(E313+1))</f>
        <v>5</v>
      </c>
      <c r="G313" t="str">
        <f>MID(C313, E313+1,2)</f>
        <v>29</v>
      </c>
      <c r="H313" t="str">
        <f>LEFT(C313,E313-1)</f>
        <v>2</v>
      </c>
      <c r="I313" t="str">
        <f>RIGHT(C313,4)</f>
        <v>2024</v>
      </c>
      <c r="J313" s="1">
        <v>45638</v>
      </c>
      <c r="K313" s="1">
        <f>J313</f>
        <v>45638</v>
      </c>
      <c r="L313" s="1"/>
      <c r="M313" s="1"/>
      <c r="N313" s="1"/>
      <c r="O313" s="1"/>
      <c r="P313" s="1"/>
      <c r="Q313" s="13">
        <f t="shared" si="60"/>
        <v>41</v>
      </c>
      <c r="R313">
        <f t="shared" si="61"/>
        <v>205</v>
      </c>
      <c r="S313" s="27">
        <f t="shared" si="63"/>
        <v>5</v>
      </c>
      <c r="T313" s="11">
        <v>11.99</v>
      </c>
      <c r="U313" t="str" cm="1">
        <f t="array" ref="U313">_xlfn.IFS(T313 &lt; 8, "Standard", T313 &lt; 12, "Premium", T313 &lt; 16, "Premium Plus")</f>
        <v>Premium</v>
      </c>
      <c r="V313" s="18">
        <v>410</v>
      </c>
      <c r="W313" t="s">
        <v>48</v>
      </c>
      <c r="X313" s="18">
        <v>3</v>
      </c>
      <c r="Y313" s="18">
        <v>5</v>
      </c>
      <c r="Z313" t="b">
        <v>0</v>
      </c>
      <c r="AA313" s="18">
        <v>826</v>
      </c>
      <c r="AB313" s="18">
        <v>182</v>
      </c>
      <c r="AC313" s="18">
        <f t="shared" si="62"/>
        <v>1008</v>
      </c>
      <c r="AD313" t="s">
        <v>49</v>
      </c>
      <c r="AE313" t="s">
        <v>75</v>
      </c>
      <c r="AF313" t="s">
        <v>64</v>
      </c>
      <c r="AG313" s="18">
        <v>69</v>
      </c>
      <c r="AH313" s="13">
        <v>4.2</v>
      </c>
      <c r="AI313" t="b">
        <v>0</v>
      </c>
      <c r="AJ313" t="s">
        <v>30</v>
      </c>
      <c r="AK313" s="18">
        <v>3441</v>
      </c>
      <c r="AL313" s="18" t="str" cm="1">
        <f t="array" ref="AL313">_xlfn.IFS(AK313&lt;1000, "Bronze", AK313&lt;2000, "Silver", AK313&lt;3000, "Gold", AK313&lt;4000, "Platinum",AK313&gt;4000, "Diamond")</f>
        <v>Platinum</v>
      </c>
      <c r="AM313" t="s">
        <v>65</v>
      </c>
      <c r="AN313" t="s">
        <v>39</v>
      </c>
      <c r="AO313" t="s">
        <v>93</v>
      </c>
    </row>
    <row r="314" spans="1:41" x14ac:dyDescent="0.35">
      <c r="A314">
        <v>1148</v>
      </c>
      <c r="B314" t="s">
        <v>88</v>
      </c>
      <c r="C314" t="s">
        <v>265</v>
      </c>
      <c r="D314" s="1">
        <f>DATE(I314,H314,G314)</f>
        <v>45442</v>
      </c>
      <c r="E314">
        <f>FIND("/",C314)</f>
        <v>2</v>
      </c>
      <c r="F314">
        <f>FIND("/",C314,(E314+1))</f>
        <v>5</v>
      </c>
      <c r="G314" t="str">
        <f>MID(C314, E314+1,2)</f>
        <v>30</v>
      </c>
      <c r="H314" t="str">
        <f>LEFT(C314,E314-1)</f>
        <v>5</v>
      </c>
      <c r="I314" t="str">
        <f>RIGHT(C314,4)</f>
        <v>2024</v>
      </c>
      <c r="J314" t="s">
        <v>105</v>
      </c>
      <c r="K314" s="1">
        <f>DATE(P314,O314,N314)</f>
        <v>45624</v>
      </c>
      <c r="L314">
        <f>FIND("/",J314)</f>
        <v>3</v>
      </c>
      <c r="M314">
        <f>FIND("/",J314,(L314+1))</f>
        <v>6</v>
      </c>
      <c r="N314" t="str">
        <f>MID(J314, L314+1,2)</f>
        <v>28</v>
      </c>
      <c r="O314" t="str">
        <f>LEFT(J314,L314-1)</f>
        <v>11</v>
      </c>
      <c r="P314" t="str">
        <f>RIGHT(J314,4)</f>
        <v>2024</v>
      </c>
      <c r="Q314" s="13">
        <f t="shared" si="60"/>
        <v>26</v>
      </c>
      <c r="R314">
        <f t="shared" si="61"/>
        <v>129.5</v>
      </c>
      <c r="S314" s="27">
        <f t="shared" si="63"/>
        <v>4.9807692307692308</v>
      </c>
      <c r="T314" s="11">
        <v>15.99</v>
      </c>
      <c r="U314" t="str" cm="1">
        <f t="array" ref="U314">_xlfn.IFS(T314 &lt; 8, "Standard", T314 &lt; 12, "Premium", T314 &lt; 16, "Premium Plus")</f>
        <v>Premium Plus</v>
      </c>
      <c r="V314" s="18">
        <v>259</v>
      </c>
      <c r="W314" t="s">
        <v>26</v>
      </c>
      <c r="X314" s="18">
        <v>1</v>
      </c>
      <c r="Y314" s="18">
        <v>5</v>
      </c>
      <c r="Z314" t="b">
        <v>1</v>
      </c>
      <c r="AA314" s="18">
        <v>597</v>
      </c>
      <c r="AB314" s="18">
        <v>165</v>
      </c>
      <c r="AC314" s="18">
        <f t="shared" si="62"/>
        <v>762</v>
      </c>
      <c r="AD314" t="s">
        <v>74</v>
      </c>
      <c r="AE314" t="s">
        <v>75</v>
      </c>
      <c r="AF314" t="s">
        <v>37</v>
      </c>
      <c r="AG314" s="18">
        <v>33</v>
      </c>
      <c r="AH314" s="13">
        <v>4.2</v>
      </c>
      <c r="AI314" t="b">
        <v>1</v>
      </c>
      <c r="AJ314" t="s">
        <v>30</v>
      </c>
      <c r="AK314" s="18">
        <v>668</v>
      </c>
      <c r="AL314" s="18" t="str" cm="1">
        <f t="array" ref="AL314">_xlfn.IFS(AK314&lt;1000, "Bronze", AK314&lt;2000, "Silver", AK314&lt;3000, "Gold", AK314&lt;4000, "Platinum",AK314&gt;4000, "Diamond")</f>
        <v>Bronze</v>
      </c>
      <c r="AM314" t="s">
        <v>76</v>
      </c>
      <c r="AN314" t="s">
        <v>32</v>
      </c>
      <c r="AO314" t="s">
        <v>60</v>
      </c>
    </row>
    <row r="315" spans="1:41" x14ac:dyDescent="0.35">
      <c r="A315">
        <v>7538</v>
      </c>
      <c r="B315" t="s">
        <v>232</v>
      </c>
      <c r="C315" s="1">
        <v>45631</v>
      </c>
      <c r="D315" s="1">
        <v>45529</v>
      </c>
      <c r="E315" s="1"/>
      <c r="F315" s="1"/>
      <c r="G315" s="1"/>
      <c r="H315" s="1"/>
      <c r="I315" s="1"/>
      <c r="J315" t="s">
        <v>214</v>
      </c>
      <c r="K315" s="1">
        <f>DATE(P315,O315,N315)</f>
        <v>45622</v>
      </c>
      <c r="L315">
        <f>FIND("/",J315)</f>
        <v>3</v>
      </c>
      <c r="M315">
        <f>FIND("/",J315,(L315+1))</f>
        <v>6</v>
      </c>
      <c r="N315" t="str">
        <f>MID(J315, L315+1,2)</f>
        <v>26</v>
      </c>
      <c r="O315" t="str">
        <f>LEFT(J315,L315-1)</f>
        <v>11</v>
      </c>
      <c r="P315" t="str">
        <f>RIGHT(J315,4)</f>
        <v>2024</v>
      </c>
      <c r="Q315" s="13">
        <f t="shared" si="60"/>
        <v>13.285714285714286</v>
      </c>
      <c r="R315">
        <f t="shared" si="61"/>
        <v>66</v>
      </c>
      <c r="S315" s="27">
        <f t="shared" si="63"/>
        <v>4.967741935483871</v>
      </c>
      <c r="T315" s="11">
        <v>7.99</v>
      </c>
      <c r="U315" t="str" cm="1">
        <f t="array" ref="U315">_xlfn.IFS(T315 &lt; 8, "Standard", T315 &lt; 12, "Premium", T315 &lt; 16, "Premium Plus")</f>
        <v>Standard</v>
      </c>
      <c r="V315" s="18">
        <v>132</v>
      </c>
      <c r="W315" t="s">
        <v>63</v>
      </c>
      <c r="X315" s="18">
        <v>4</v>
      </c>
      <c r="Y315" s="18">
        <v>5</v>
      </c>
      <c r="Z315" t="b">
        <v>1</v>
      </c>
      <c r="AA315" s="18">
        <v>30</v>
      </c>
      <c r="AB315" s="18">
        <v>177</v>
      </c>
      <c r="AC315" s="18">
        <f t="shared" si="62"/>
        <v>207</v>
      </c>
      <c r="AD315" t="s">
        <v>27</v>
      </c>
      <c r="AE315" t="s">
        <v>28</v>
      </c>
      <c r="AF315" t="s">
        <v>78</v>
      </c>
      <c r="AG315" s="18">
        <v>31</v>
      </c>
      <c r="AH315" s="13">
        <v>5</v>
      </c>
      <c r="AI315" t="b">
        <v>0</v>
      </c>
      <c r="AJ315" t="s">
        <v>30</v>
      </c>
      <c r="AK315" s="18">
        <v>2015</v>
      </c>
      <c r="AL315" s="18" t="str" cm="1">
        <f t="array" ref="AL315">_xlfn.IFS(AK315&lt;1000, "Bronze", AK315&lt;2000, "Silver", AK315&lt;3000, "Gold", AK315&lt;4000, "Platinum",AK315&gt;4000, "Diamond")</f>
        <v>Gold</v>
      </c>
      <c r="AM315" t="s">
        <v>76</v>
      </c>
      <c r="AN315" t="s">
        <v>32</v>
      </c>
      <c r="AO315" t="s">
        <v>60</v>
      </c>
    </row>
    <row r="316" spans="1:41" x14ac:dyDescent="0.35">
      <c r="A316">
        <v>2546</v>
      </c>
      <c r="B316" t="s">
        <v>495</v>
      </c>
      <c r="C316" t="s">
        <v>496</v>
      </c>
      <c r="D316" s="1">
        <f>DATE(I316,H316,G316)</f>
        <v>45063</v>
      </c>
      <c r="E316">
        <f>FIND("/",C316)</f>
        <v>2</v>
      </c>
      <c r="F316">
        <f>FIND("/",C316,(E316+1))</f>
        <v>5</v>
      </c>
      <c r="G316" t="str">
        <f>MID(C316, E316+1,2)</f>
        <v>17</v>
      </c>
      <c r="H316" t="str">
        <f>LEFT(C316,E316-1)</f>
        <v>5</v>
      </c>
      <c r="I316" t="str">
        <f>RIGHT(C316,4)</f>
        <v>2023</v>
      </c>
      <c r="J316" s="1">
        <v>45363</v>
      </c>
      <c r="K316" s="1">
        <f>J316</f>
        <v>45363</v>
      </c>
      <c r="L316" s="1"/>
      <c r="M316" s="1"/>
      <c r="N316" s="1"/>
      <c r="O316" s="1"/>
      <c r="P316" s="1"/>
      <c r="Q316" s="13">
        <f t="shared" si="60"/>
        <v>42.857142857142854</v>
      </c>
      <c r="R316">
        <f t="shared" si="61"/>
        <v>212.5</v>
      </c>
      <c r="S316" s="27">
        <f t="shared" si="63"/>
        <v>4.9583333333333339</v>
      </c>
      <c r="T316" s="11">
        <v>15.99</v>
      </c>
      <c r="U316" t="str" cm="1">
        <f t="array" ref="U316">_xlfn.IFS(T316 &lt; 8, "Standard", T316 &lt; 12, "Premium", T316 &lt; 16, "Premium Plus")</f>
        <v>Premium Plus</v>
      </c>
      <c r="V316" s="18">
        <v>425</v>
      </c>
      <c r="W316" t="s">
        <v>73</v>
      </c>
      <c r="X316" s="18">
        <v>3</v>
      </c>
      <c r="Y316" s="18">
        <v>6</v>
      </c>
      <c r="Z316" t="b">
        <v>0</v>
      </c>
      <c r="AA316" s="18">
        <v>236</v>
      </c>
      <c r="AB316" s="18">
        <v>37</v>
      </c>
      <c r="AC316" s="18">
        <f t="shared" si="62"/>
        <v>273</v>
      </c>
      <c r="AD316" t="s">
        <v>68</v>
      </c>
      <c r="AE316" t="s">
        <v>44</v>
      </c>
      <c r="AF316" t="s">
        <v>64</v>
      </c>
      <c r="AG316" s="18">
        <v>49</v>
      </c>
      <c r="AH316" s="13">
        <v>4</v>
      </c>
      <c r="AI316" t="b">
        <v>0</v>
      </c>
      <c r="AJ316" t="s">
        <v>30</v>
      </c>
      <c r="AK316" s="18">
        <v>1201</v>
      </c>
      <c r="AL316" s="18" t="str" cm="1">
        <f t="array" ref="AL316">_xlfn.IFS(AK316&lt;1000, "Bronze", AK316&lt;2000, "Silver", AK316&lt;3000, "Gold", AK316&lt;4000, "Platinum",AK316&gt;4000, "Diamond")</f>
        <v>Silver</v>
      </c>
      <c r="AM316" t="s">
        <v>31</v>
      </c>
      <c r="AN316" t="s">
        <v>79</v>
      </c>
      <c r="AO316" t="s">
        <v>60</v>
      </c>
    </row>
    <row r="317" spans="1:41" x14ac:dyDescent="0.35">
      <c r="A317">
        <v>4211</v>
      </c>
      <c r="B317" t="s">
        <v>515</v>
      </c>
      <c r="C317" s="1">
        <v>45483</v>
      </c>
      <c r="D317" s="1">
        <v>45107</v>
      </c>
      <c r="E317" s="1"/>
      <c r="F317" s="1"/>
      <c r="G317" s="1"/>
      <c r="H317" s="1"/>
      <c r="I317" s="1"/>
      <c r="J317" s="1">
        <v>45303</v>
      </c>
      <c r="K317" s="1">
        <f>J317</f>
        <v>45303</v>
      </c>
      <c r="L317" s="1"/>
      <c r="M317" s="1"/>
      <c r="N317" s="1"/>
      <c r="O317" s="1"/>
      <c r="P317" s="1"/>
      <c r="Q317" s="13">
        <f t="shared" si="60"/>
        <v>28</v>
      </c>
      <c r="R317">
        <f t="shared" si="61"/>
        <v>138.5</v>
      </c>
      <c r="S317" s="27">
        <f t="shared" si="63"/>
        <v>4.9464285714285712</v>
      </c>
      <c r="T317" s="11">
        <v>7.99</v>
      </c>
      <c r="U317" t="str" cm="1">
        <f t="array" ref="U317">_xlfn.IFS(T317 &lt; 8, "Standard", T317 &lt; 12, "Premium", T317 &lt; 16, "Premium Plus")</f>
        <v>Standard</v>
      </c>
      <c r="V317" s="18">
        <v>277</v>
      </c>
      <c r="W317" t="s">
        <v>100</v>
      </c>
      <c r="X317" s="18">
        <v>1</v>
      </c>
      <c r="Y317" s="18">
        <v>3</v>
      </c>
      <c r="Z317" t="b">
        <v>1</v>
      </c>
      <c r="AA317" s="18">
        <v>455</v>
      </c>
      <c r="AB317" s="18">
        <v>120</v>
      </c>
      <c r="AC317" s="18">
        <f t="shared" si="62"/>
        <v>575</v>
      </c>
      <c r="AD317" t="s">
        <v>92</v>
      </c>
      <c r="AE317" t="s">
        <v>28</v>
      </c>
      <c r="AF317" t="s">
        <v>57</v>
      </c>
      <c r="AG317" s="18">
        <v>92</v>
      </c>
      <c r="AH317" s="13">
        <v>4.7</v>
      </c>
      <c r="AI317" t="b">
        <v>0</v>
      </c>
      <c r="AJ317" t="s">
        <v>30</v>
      </c>
      <c r="AK317" s="18">
        <v>1360</v>
      </c>
      <c r="AL317" s="18" t="str" cm="1">
        <f t="array" ref="AL317">_xlfn.IFS(AK317&lt;1000, "Bronze", AK317&lt;2000, "Silver", AK317&lt;3000, "Gold", AK317&lt;4000, "Platinum",AK317&gt;4000, "Diamond")</f>
        <v>Silver</v>
      </c>
      <c r="AM317" t="s">
        <v>58</v>
      </c>
      <c r="AN317" t="s">
        <v>69</v>
      </c>
      <c r="AO317" t="s">
        <v>40</v>
      </c>
    </row>
    <row r="318" spans="1:41" x14ac:dyDescent="0.35">
      <c r="A318">
        <v>2734</v>
      </c>
      <c r="B318" t="s">
        <v>288</v>
      </c>
      <c r="C318" s="1">
        <v>45449</v>
      </c>
      <c r="D318" s="1">
        <v>45303</v>
      </c>
      <c r="E318" s="1"/>
      <c r="F318" s="1"/>
      <c r="G318" s="1"/>
      <c r="H318" s="1"/>
      <c r="I318" s="1"/>
      <c r="J318" s="1">
        <v>45303</v>
      </c>
      <c r="K318" s="1">
        <v>45395</v>
      </c>
      <c r="L318" s="1"/>
      <c r="M318" s="1"/>
      <c r="N318" s="1"/>
      <c r="O318" s="1"/>
      <c r="P318" s="1"/>
      <c r="Q318" s="13">
        <f t="shared" si="60"/>
        <v>13.142857142857142</v>
      </c>
      <c r="R318">
        <f t="shared" si="61"/>
        <v>65</v>
      </c>
      <c r="S318" s="27">
        <f t="shared" si="63"/>
        <v>4.9456521739130439</v>
      </c>
      <c r="T318" s="11">
        <v>11.99</v>
      </c>
      <c r="U318" t="str" cm="1">
        <f t="array" ref="U318">_xlfn.IFS(T318 &lt; 8, "Standard", T318 &lt; 12, "Premium", T318 &lt; 16, "Premium Plus")</f>
        <v>Premium</v>
      </c>
      <c r="V318" s="18">
        <v>130</v>
      </c>
      <c r="W318" t="s">
        <v>51</v>
      </c>
      <c r="X318" s="18">
        <v>1</v>
      </c>
      <c r="Y318" s="18">
        <v>1</v>
      </c>
      <c r="Z318" t="b">
        <v>1</v>
      </c>
      <c r="AA318" s="18">
        <v>428</v>
      </c>
      <c r="AB318" s="18">
        <v>119</v>
      </c>
      <c r="AC318" s="18">
        <f t="shared" si="62"/>
        <v>547</v>
      </c>
      <c r="AD318" t="s">
        <v>92</v>
      </c>
      <c r="AE318" t="s">
        <v>56</v>
      </c>
      <c r="AF318" t="s">
        <v>78</v>
      </c>
      <c r="AG318" s="18">
        <v>53</v>
      </c>
      <c r="AH318" s="13">
        <v>4.5</v>
      </c>
      <c r="AI318" t="b">
        <v>1</v>
      </c>
      <c r="AJ318" t="s">
        <v>30</v>
      </c>
      <c r="AK318" s="18">
        <v>4922</v>
      </c>
      <c r="AL318" s="18" t="str" cm="1">
        <f t="array" ref="AL318">_xlfn.IFS(AK318&lt;1000, "Bronze", AK318&lt;2000, "Silver", AK318&lt;3000, "Gold", AK318&lt;4000, "Platinum",AK318&gt;4000, "Diamond")</f>
        <v>Diamond</v>
      </c>
      <c r="AM318" t="s">
        <v>65</v>
      </c>
      <c r="AN318" t="s">
        <v>32</v>
      </c>
      <c r="AO318" t="s">
        <v>60</v>
      </c>
    </row>
    <row r="319" spans="1:41" x14ac:dyDescent="0.35">
      <c r="A319">
        <v>1035</v>
      </c>
      <c r="B319" t="s">
        <v>201</v>
      </c>
      <c r="C319" t="s">
        <v>141</v>
      </c>
      <c r="D319" s="1">
        <f>DATE(I319,H319,G319)</f>
        <v>45338</v>
      </c>
      <c r="E319">
        <f>FIND("/",C319)</f>
        <v>2</v>
      </c>
      <c r="F319">
        <f>FIND("/",C319,(E319+1))</f>
        <v>5</v>
      </c>
      <c r="G319" t="str">
        <f>MID(C319, E319+1,2)</f>
        <v>16</v>
      </c>
      <c r="H319" t="str">
        <f>LEFT(C319,E319-1)</f>
        <v>2</v>
      </c>
      <c r="I319" t="str">
        <f>RIGHT(C319,4)</f>
        <v>2024</v>
      </c>
      <c r="J319" t="s">
        <v>82</v>
      </c>
      <c r="K319" s="1">
        <f>DATE(P319,O319,N319)</f>
        <v>45618</v>
      </c>
      <c r="L319">
        <f>FIND("/",J319)</f>
        <v>3</v>
      </c>
      <c r="M319">
        <f>FIND("/",J319,(L319+1))</f>
        <v>6</v>
      </c>
      <c r="N319" t="str">
        <f>MID(J319, L319+1,2)</f>
        <v>22</v>
      </c>
      <c r="O319" t="str">
        <f>LEFT(J319,L319-1)</f>
        <v>11</v>
      </c>
      <c r="P319" t="str">
        <f>RIGHT(J319,4)</f>
        <v>2024</v>
      </c>
      <c r="Q319" s="13">
        <f t="shared" si="60"/>
        <v>40</v>
      </c>
      <c r="R319">
        <f t="shared" si="61"/>
        <v>197.5</v>
      </c>
      <c r="S319" s="27">
        <f t="shared" si="63"/>
        <v>4.9375</v>
      </c>
      <c r="T319" s="11">
        <v>11.99</v>
      </c>
      <c r="U319" t="str" cm="1">
        <f t="array" ref="U319">_xlfn.IFS(T319 &lt; 8, "Standard", T319 &lt; 12, "Premium", T319 &lt; 16, "Premium Plus")</f>
        <v>Premium</v>
      </c>
      <c r="V319" s="18">
        <v>395</v>
      </c>
      <c r="W319" t="s">
        <v>100</v>
      </c>
      <c r="X319" s="18">
        <v>2</v>
      </c>
      <c r="Y319" s="18">
        <v>4</v>
      </c>
      <c r="Z319" t="b">
        <v>1</v>
      </c>
      <c r="AA319" s="18">
        <v>139</v>
      </c>
      <c r="AB319" s="18">
        <v>29</v>
      </c>
      <c r="AC319" s="18">
        <f t="shared" si="62"/>
        <v>168</v>
      </c>
      <c r="AD319" t="s">
        <v>74</v>
      </c>
      <c r="AE319" t="s">
        <v>44</v>
      </c>
      <c r="AF319" t="s">
        <v>57</v>
      </c>
      <c r="AG319" s="18">
        <v>44</v>
      </c>
      <c r="AH319" s="13">
        <v>3.9</v>
      </c>
      <c r="AI319" t="b">
        <v>1</v>
      </c>
      <c r="AJ319" t="s">
        <v>30</v>
      </c>
      <c r="AK319" s="18">
        <v>3201</v>
      </c>
      <c r="AL319" s="18" t="str" cm="1">
        <f t="array" ref="AL319">_xlfn.IFS(AK319&lt;1000, "Bronze", AK319&lt;2000, "Silver", AK319&lt;3000, "Gold", AK319&lt;4000, "Platinum",AK319&gt;4000, "Diamond")</f>
        <v>Platinum</v>
      </c>
      <c r="AM319" t="s">
        <v>58</v>
      </c>
      <c r="AN319" t="s">
        <v>39</v>
      </c>
      <c r="AO319" t="s">
        <v>33</v>
      </c>
    </row>
    <row r="320" spans="1:41" x14ac:dyDescent="0.35">
      <c r="A320">
        <v>8077</v>
      </c>
      <c r="B320" t="s">
        <v>128</v>
      </c>
      <c r="C320" s="1">
        <v>45357</v>
      </c>
      <c r="D320" s="1">
        <v>45342</v>
      </c>
      <c r="E320" s="1"/>
      <c r="F320" s="1"/>
      <c r="G320" s="1"/>
      <c r="H320" s="1"/>
      <c r="I320" s="1"/>
      <c r="J320" t="s">
        <v>103</v>
      </c>
      <c r="K320" s="1">
        <f>DATE(P320,O320,N320)</f>
        <v>45644</v>
      </c>
      <c r="L320">
        <f>FIND("/",J320)</f>
        <v>3</v>
      </c>
      <c r="M320">
        <f>FIND("/",J320,(L320+1))</f>
        <v>6</v>
      </c>
      <c r="N320" t="str">
        <f>MID(J320, L320+1,2)</f>
        <v>18</v>
      </c>
      <c r="O320" t="str">
        <f>LEFT(J320,L320-1)</f>
        <v>12</v>
      </c>
      <c r="P320" t="str">
        <f>RIGHT(J320,4)</f>
        <v>2024</v>
      </c>
      <c r="Q320" s="13">
        <f t="shared" si="60"/>
        <v>43.142857142857146</v>
      </c>
      <c r="R320">
        <f t="shared" si="61"/>
        <v>213</v>
      </c>
      <c r="S320" s="27">
        <f t="shared" si="63"/>
        <v>4.9370860927152318</v>
      </c>
      <c r="T320" s="11">
        <v>11.99</v>
      </c>
      <c r="U320" t="str" cm="1">
        <f t="array" ref="U320">_xlfn.IFS(T320 &lt; 8, "Standard", T320 &lt; 12, "Premium", T320 &lt; 16, "Premium Plus")</f>
        <v>Premium</v>
      </c>
      <c r="V320" s="18">
        <v>426</v>
      </c>
      <c r="W320" t="s">
        <v>51</v>
      </c>
      <c r="X320" s="18">
        <v>4</v>
      </c>
      <c r="Y320" s="18">
        <v>6</v>
      </c>
      <c r="Z320" t="b">
        <v>0</v>
      </c>
      <c r="AA320" s="18">
        <v>450</v>
      </c>
      <c r="AB320" s="18">
        <v>92</v>
      </c>
      <c r="AC320" s="18">
        <f t="shared" si="62"/>
        <v>542</v>
      </c>
      <c r="AD320" t="s">
        <v>74</v>
      </c>
      <c r="AE320" t="s">
        <v>44</v>
      </c>
      <c r="AF320" t="s">
        <v>29</v>
      </c>
      <c r="AG320" s="18">
        <v>71</v>
      </c>
      <c r="AH320" s="13">
        <v>4.0999999999999996</v>
      </c>
      <c r="AI320" t="b">
        <v>0</v>
      </c>
      <c r="AJ320" t="s">
        <v>30</v>
      </c>
      <c r="AK320" s="18">
        <v>2647</v>
      </c>
      <c r="AL320" s="18" t="str" cm="1">
        <f t="array" ref="AL320">_xlfn.IFS(AK320&lt;1000, "Bronze", AK320&lt;2000, "Silver", AK320&lt;3000, "Gold", AK320&lt;4000, "Platinum",AK320&gt;4000, "Diamond")</f>
        <v>Gold</v>
      </c>
      <c r="AM320" t="s">
        <v>31</v>
      </c>
      <c r="AN320" t="s">
        <v>59</v>
      </c>
      <c r="AO320" t="s">
        <v>60</v>
      </c>
    </row>
    <row r="321" spans="1:41" x14ac:dyDescent="0.35">
      <c r="A321">
        <v>9537</v>
      </c>
      <c r="B321" t="s">
        <v>357</v>
      </c>
      <c r="C321" t="s">
        <v>305</v>
      </c>
      <c r="D321" s="1">
        <f>DATE(I321,H321,G321)</f>
        <v>45342</v>
      </c>
      <c r="E321">
        <f>FIND("/",C321)</f>
        <v>2</v>
      </c>
      <c r="F321">
        <f>FIND("/",C321,(E321+1))</f>
        <v>5</v>
      </c>
      <c r="G321" t="str">
        <f>MID(C321, E321+1,2)</f>
        <v>20</v>
      </c>
      <c r="H321" t="str">
        <f>LEFT(C321,E321-1)</f>
        <v>2</v>
      </c>
      <c r="I321" t="str">
        <f>RIGHT(C321,4)</f>
        <v>2024</v>
      </c>
      <c r="J321" t="s">
        <v>84</v>
      </c>
      <c r="K321" s="1">
        <f>DATE(P321,O321,N321)</f>
        <v>45616</v>
      </c>
      <c r="L321">
        <f>FIND("/",J321)</f>
        <v>3</v>
      </c>
      <c r="M321">
        <f>FIND("/",J321,(L321+1))</f>
        <v>6</v>
      </c>
      <c r="N321" t="str">
        <f>MID(J321, L321+1,2)</f>
        <v>20</v>
      </c>
      <c r="O321" t="str">
        <f>LEFT(J321,L321-1)</f>
        <v>11</v>
      </c>
      <c r="P321" t="str">
        <f>RIGHT(J321,4)</f>
        <v>2024</v>
      </c>
      <c r="Q321" s="13">
        <f t="shared" si="60"/>
        <v>39.142857142857146</v>
      </c>
      <c r="R321">
        <f t="shared" si="61"/>
        <v>193</v>
      </c>
      <c r="S321" s="27">
        <f t="shared" si="63"/>
        <v>4.9306569343065689</v>
      </c>
      <c r="T321" s="11">
        <v>11.99</v>
      </c>
      <c r="U321" t="str" cm="1">
        <f t="array" ref="U321">_xlfn.IFS(T321 &lt; 8, "Standard", T321 &lt; 12, "Premium", T321 &lt; 16, "Premium Plus")</f>
        <v>Premium</v>
      </c>
      <c r="V321" s="18">
        <v>386</v>
      </c>
      <c r="W321" t="s">
        <v>73</v>
      </c>
      <c r="X321" s="18">
        <v>3</v>
      </c>
      <c r="Y321" s="18">
        <v>3</v>
      </c>
      <c r="Z321" t="b">
        <v>0</v>
      </c>
      <c r="AA321" s="18">
        <v>693</v>
      </c>
      <c r="AB321" s="18">
        <v>61</v>
      </c>
      <c r="AC321" s="18">
        <f t="shared" si="62"/>
        <v>754</v>
      </c>
      <c r="AD321" t="s">
        <v>49</v>
      </c>
      <c r="AE321" t="s">
        <v>75</v>
      </c>
      <c r="AF321" t="s">
        <v>29</v>
      </c>
      <c r="AG321" s="18">
        <v>48</v>
      </c>
      <c r="AH321" s="13">
        <v>3.8</v>
      </c>
      <c r="AI321" t="b">
        <v>0</v>
      </c>
      <c r="AJ321" t="s">
        <v>30</v>
      </c>
      <c r="AK321" s="18">
        <v>4942</v>
      </c>
      <c r="AL321" s="18" t="str" cm="1">
        <f t="array" ref="AL321">_xlfn.IFS(AK321&lt;1000, "Bronze", AK321&lt;2000, "Silver", AK321&lt;3000, "Gold", AK321&lt;4000, "Platinum",AK321&gt;4000, "Diamond")</f>
        <v>Diamond</v>
      </c>
      <c r="AM321" t="s">
        <v>58</v>
      </c>
      <c r="AN321" t="s">
        <v>69</v>
      </c>
      <c r="AO321" t="s">
        <v>40</v>
      </c>
    </row>
    <row r="322" spans="1:41" x14ac:dyDescent="0.35">
      <c r="A322">
        <v>2079</v>
      </c>
      <c r="B322" t="s">
        <v>387</v>
      </c>
      <c r="C322" t="s">
        <v>672</v>
      </c>
      <c r="D322" s="1">
        <v>45334</v>
      </c>
      <c r="E322">
        <f>FIND("/",C322)</f>
        <v>2</v>
      </c>
      <c r="F322">
        <f>FIND("/",C322,(E322+1))</f>
        <v>5</v>
      </c>
      <c r="G322" t="str">
        <f>MID(C322, E322+1,2)</f>
        <v>25</v>
      </c>
      <c r="H322" t="str">
        <f>LEFT(C322,E322-1)</f>
        <v>6</v>
      </c>
      <c r="I322" t="str">
        <f>RIGHT(C322,4)</f>
        <v>2024</v>
      </c>
      <c r="J322" s="1">
        <v>45334</v>
      </c>
      <c r="K322" s="1">
        <v>45468</v>
      </c>
      <c r="L322" s="1"/>
      <c r="M322" s="1"/>
      <c r="N322" s="1"/>
      <c r="O322" s="1"/>
      <c r="P322" s="1"/>
      <c r="Q322" s="13">
        <f t="shared" ref="Q322:Q385" si="76">(K322-D322)/7</f>
        <v>19.142857142857142</v>
      </c>
      <c r="R322">
        <f t="shared" ref="R322:R385" si="77">V322/2</f>
        <v>94</v>
      </c>
      <c r="S322" s="27">
        <f t="shared" si="63"/>
        <v>4.91044776119403</v>
      </c>
      <c r="T322" s="11">
        <v>11.99</v>
      </c>
      <c r="U322" t="str" cm="1">
        <f t="array" ref="U322">_xlfn.IFS(T322 &lt; 8, "Standard", T322 &lt; 12, "Premium", T322 &lt; 16, "Premium Plus")</f>
        <v>Premium</v>
      </c>
      <c r="V322" s="18">
        <v>188</v>
      </c>
      <c r="W322" t="s">
        <v>63</v>
      </c>
      <c r="X322" s="18">
        <v>2</v>
      </c>
      <c r="Y322" s="18">
        <v>2</v>
      </c>
      <c r="Z322" t="b">
        <v>1</v>
      </c>
      <c r="AA322" s="18">
        <v>655</v>
      </c>
      <c r="AB322" s="18">
        <v>16</v>
      </c>
      <c r="AC322" s="18">
        <f t="shared" ref="AC322:AC385" si="78">SUM(AA322:AB322)</f>
        <v>671</v>
      </c>
      <c r="AD322" t="s">
        <v>27</v>
      </c>
      <c r="AE322" t="s">
        <v>28</v>
      </c>
      <c r="AF322" t="s">
        <v>64</v>
      </c>
      <c r="AG322" s="18">
        <v>50</v>
      </c>
      <c r="AH322" s="13">
        <v>3.3</v>
      </c>
      <c r="AI322" t="b">
        <v>1</v>
      </c>
      <c r="AJ322" t="s">
        <v>30</v>
      </c>
      <c r="AK322" s="18">
        <v>1311</v>
      </c>
      <c r="AL322" s="18" t="str" cm="1">
        <f t="array" ref="AL322">_xlfn.IFS(AK322&lt;1000, "Bronze", AK322&lt;2000, "Silver", AK322&lt;3000, "Gold", AK322&lt;4000, "Platinum",AK322&gt;4000, "Diamond")</f>
        <v>Silver</v>
      </c>
      <c r="AM322" t="s">
        <v>31</v>
      </c>
      <c r="AN322" t="s">
        <v>59</v>
      </c>
      <c r="AO322" t="s">
        <v>60</v>
      </c>
    </row>
    <row r="323" spans="1:41" x14ac:dyDescent="0.35">
      <c r="A323">
        <v>6219</v>
      </c>
      <c r="B323" t="s">
        <v>318</v>
      </c>
      <c r="C323" t="s">
        <v>205</v>
      </c>
      <c r="D323" s="1">
        <f>DATE(I323,H323,G323)</f>
        <v>45495</v>
      </c>
      <c r="E323">
        <f>FIND("/",C323)</f>
        <v>2</v>
      </c>
      <c r="F323">
        <f>FIND("/",C323,(E323+1))</f>
        <v>5</v>
      </c>
      <c r="G323" t="str">
        <f>MID(C323, E323+1,2)</f>
        <v>22</v>
      </c>
      <c r="H323" t="str">
        <f>LEFT(C323,E323-1)</f>
        <v>7</v>
      </c>
      <c r="I323" t="str">
        <f>RIGHT(C323,4)</f>
        <v>2024</v>
      </c>
      <c r="J323" t="s">
        <v>129</v>
      </c>
      <c r="K323" s="1">
        <f>DATE(P323,O323,N323)</f>
        <v>45642</v>
      </c>
      <c r="L323">
        <f>FIND("/",J323)</f>
        <v>3</v>
      </c>
      <c r="M323">
        <f>FIND("/",J323,(L323+1))</f>
        <v>6</v>
      </c>
      <c r="N323" t="str">
        <f>MID(J323, L323+1,2)</f>
        <v>16</v>
      </c>
      <c r="O323" t="str">
        <f>LEFT(J323,L323-1)</f>
        <v>12</v>
      </c>
      <c r="P323" t="str">
        <f>RIGHT(J323,4)</f>
        <v>2024</v>
      </c>
      <c r="Q323" s="13">
        <f t="shared" si="76"/>
        <v>21</v>
      </c>
      <c r="R323">
        <f t="shared" si="77"/>
        <v>103</v>
      </c>
      <c r="S323" s="27">
        <f t="shared" ref="S323:S386" si="79">R323/Q323</f>
        <v>4.9047619047619051</v>
      </c>
      <c r="T323" s="11">
        <v>11.99</v>
      </c>
      <c r="U323" t="str" cm="1">
        <f t="array" ref="U323">_xlfn.IFS(T323 &lt; 8, "Standard", T323 &lt; 12, "Premium", T323 &lt; 16, "Premium Plus")</f>
        <v>Premium</v>
      </c>
      <c r="V323" s="18">
        <v>206</v>
      </c>
      <c r="W323" t="s">
        <v>36</v>
      </c>
      <c r="X323" s="18">
        <v>4</v>
      </c>
      <c r="Y323" s="18">
        <v>1</v>
      </c>
      <c r="Z323" t="b">
        <v>0</v>
      </c>
      <c r="AA323" s="18">
        <v>981</v>
      </c>
      <c r="AB323" s="18">
        <v>60</v>
      </c>
      <c r="AC323" s="18">
        <f t="shared" si="78"/>
        <v>1041</v>
      </c>
      <c r="AD323" t="s">
        <v>49</v>
      </c>
      <c r="AE323" t="s">
        <v>28</v>
      </c>
      <c r="AF323" t="s">
        <v>64</v>
      </c>
      <c r="AG323" s="18">
        <v>41</v>
      </c>
      <c r="AH323" s="13">
        <v>4.4000000000000004</v>
      </c>
      <c r="AI323" t="b">
        <v>1</v>
      </c>
      <c r="AJ323" t="s">
        <v>30</v>
      </c>
      <c r="AK323" s="18">
        <v>4264</v>
      </c>
      <c r="AL323" s="18" t="str" cm="1">
        <f t="array" ref="AL323">_xlfn.IFS(AK323&lt;1000, "Bronze", AK323&lt;2000, "Silver", AK323&lt;3000, "Gold", AK323&lt;4000, "Platinum",AK323&gt;4000, "Diamond")</f>
        <v>Diamond</v>
      </c>
      <c r="AM323" t="s">
        <v>65</v>
      </c>
      <c r="AN323" t="s">
        <v>69</v>
      </c>
      <c r="AO323" t="s">
        <v>93</v>
      </c>
    </row>
    <row r="324" spans="1:41" x14ac:dyDescent="0.35">
      <c r="A324">
        <v>6998</v>
      </c>
      <c r="B324" t="s">
        <v>126</v>
      </c>
      <c r="C324" t="s">
        <v>543</v>
      </c>
      <c r="D324" s="1">
        <v>45334</v>
      </c>
      <c r="E324">
        <f>FIND("/",C324)</f>
        <v>2</v>
      </c>
      <c r="F324">
        <f>FIND("/",C324,(E324+1))</f>
        <v>5</v>
      </c>
      <c r="G324" t="str">
        <f>MID(C324, E324+1,2)</f>
        <v>22</v>
      </c>
      <c r="H324" t="str">
        <f>LEFT(C324,E324-1)</f>
        <v>3</v>
      </c>
      <c r="I324" t="str">
        <f>RIGHT(C324,4)</f>
        <v>2024</v>
      </c>
      <c r="J324" s="1">
        <v>45334</v>
      </c>
      <c r="K324" s="1">
        <v>45373</v>
      </c>
      <c r="L324" s="1"/>
      <c r="M324" s="1"/>
      <c r="N324" s="1"/>
      <c r="O324" s="1"/>
      <c r="P324" s="1"/>
      <c r="Q324" s="13">
        <f t="shared" si="76"/>
        <v>5.5714285714285712</v>
      </c>
      <c r="R324">
        <f t="shared" si="77"/>
        <v>27</v>
      </c>
      <c r="S324" s="27">
        <f t="shared" si="79"/>
        <v>4.8461538461538467</v>
      </c>
      <c r="T324" s="11">
        <v>7.99</v>
      </c>
      <c r="U324" t="str" cm="1">
        <f t="array" ref="U324">_xlfn.IFS(T324 &lt; 8, "Standard", T324 &lt; 12, "Premium", T324 &lt; 16, "Premium Plus")</f>
        <v>Standard</v>
      </c>
      <c r="V324" s="18">
        <v>54</v>
      </c>
      <c r="W324" t="s">
        <v>48</v>
      </c>
      <c r="X324" s="18">
        <v>4</v>
      </c>
      <c r="Y324" s="18">
        <v>5</v>
      </c>
      <c r="Z324" t="b">
        <v>1</v>
      </c>
      <c r="AA324" s="18">
        <v>285</v>
      </c>
      <c r="AB324" s="18">
        <v>66</v>
      </c>
      <c r="AC324" s="18">
        <f t="shared" si="78"/>
        <v>351</v>
      </c>
      <c r="AD324" t="s">
        <v>55</v>
      </c>
      <c r="AE324" t="s">
        <v>56</v>
      </c>
      <c r="AF324" t="s">
        <v>64</v>
      </c>
      <c r="AG324" s="18">
        <v>43</v>
      </c>
      <c r="AH324" s="13">
        <v>3.8</v>
      </c>
      <c r="AI324" t="b">
        <v>0</v>
      </c>
      <c r="AJ324" t="s">
        <v>30</v>
      </c>
      <c r="AK324" s="18">
        <v>290</v>
      </c>
      <c r="AL324" s="18" t="str" cm="1">
        <f t="array" ref="AL324">_xlfn.IFS(AK324&lt;1000, "Bronze", AK324&lt;2000, "Silver", AK324&lt;3000, "Gold", AK324&lt;4000, "Platinum",AK324&gt;4000, "Diamond")</f>
        <v>Bronze</v>
      </c>
      <c r="AM324" t="s">
        <v>76</v>
      </c>
      <c r="AN324" t="s">
        <v>69</v>
      </c>
      <c r="AO324" t="s">
        <v>60</v>
      </c>
    </row>
    <row r="325" spans="1:41" x14ac:dyDescent="0.35">
      <c r="A325">
        <v>8952</v>
      </c>
      <c r="B325" t="s">
        <v>183</v>
      </c>
      <c r="C325" s="1">
        <v>45140</v>
      </c>
      <c r="D325" s="1">
        <v>45462</v>
      </c>
      <c r="E325" s="1"/>
      <c r="F325" s="1"/>
      <c r="G325" s="1"/>
      <c r="H325" s="1"/>
      <c r="I325" s="1"/>
      <c r="J325" t="s">
        <v>82</v>
      </c>
      <c r="K325" s="1">
        <f>DATE(P325,O325,N325)</f>
        <v>45618</v>
      </c>
      <c r="L325">
        <f>FIND("/",J325)</f>
        <v>3</v>
      </c>
      <c r="M325">
        <f>FIND("/",J325,(L325+1))</f>
        <v>6</v>
      </c>
      <c r="N325" t="str">
        <f>MID(J325, L325+1,2)</f>
        <v>22</v>
      </c>
      <c r="O325" t="str">
        <f>LEFT(J325,L325-1)</f>
        <v>11</v>
      </c>
      <c r="P325" t="str">
        <f>RIGHT(J325,4)</f>
        <v>2024</v>
      </c>
      <c r="Q325" s="13">
        <f t="shared" si="76"/>
        <v>22.285714285714285</v>
      </c>
      <c r="R325">
        <f t="shared" si="77"/>
        <v>108</v>
      </c>
      <c r="S325" s="27">
        <f t="shared" si="79"/>
        <v>4.8461538461538467</v>
      </c>
      <c r="T325" s="11">
        <v>11.99</v>
      </c>
      <c r="U325" t="str" cm="1">
        <f t="array" ref="U325">_xlfn.IFS(T325 &lt; 8, "Standard", T325 &lt; 12, "Premium", T325 &lt; 16, "Premium Plus")</f>
        <v>Premium</v>
      </c>
      <c r="V325" s="18">
        <v>216</v>
      </c>
      <c r="W325" t="s">
        <v>100</v>
      </c>
      <c r="X325" s="18">
        <v>1</v>
      </c>
      <c r="Y325" s="18">
        <v>1</v>
      </c>
      <c r="Z325" t="b">
        <v>0</v>
      </c>
      <c r="AA325" s="18">
        <v>872</v>
      </c>
      <c r="AB325" s="18">
        <v>150</v>
      </c>
      <c r="AC325" s="18">
        <f t="shared" si="78"/>
        <v>1022</v>
      </c>
      <c r="AD325" t="s">
        <v>92</v>
      </c>
      <c r="AE325" t="s">
        <v>56</v>
      </c>
      <c r="AF325" t="s">
        <v>64</v>
      </c>
      <c r="AG325" s="18">
        <v>10</v>
      </c>
      <c r="AH325" s="13">
        <v>3.8</v>
      </c>
      <c r="AI325" t="b">
        <v>1</v>
      </c>
      <c r="AJ325" t="s">
        <v>30</v>
      </c>
      <c r="AK325" s="18">
        <v>4037</v>
      </c>
      <c r="AL325" s="18" t="str" cm="1">
        <f t="array" ref="AL325">_xlfn.IFS(AK325&lt;1000, "Bronze", AK325&lt;2000, "Silver", AK325&lt;3000, "Gold", AK325&lt;4000, "Platinum",AK325&gt;4000, "Diamond")</f>
        <v>Diamond</v>
      </c>
      <c r="AM325" t="s">
        <v>65</v>
      </c>
      <c r="AN325" t="s">
        <v>69</v>
      </c>
      <c r="AO325" t="s">
        <v>33</v>
      </c>
    </row>
    <row r="326" spans="1:41" x14ac:dyDescent="0.35">
      <c r="A326">
        <v>1333</v>
      </c>
      <c r="B326" t="s">
        <v>106</v>
      </c>
      <c r="C326" t="s">
        <v>727</v>
      </c>
      <c r="D326" s="1">
        <f t="shared" ref="D326:D331" si="80">DATE(I326,H326,G326)</f>
        <v>45398</v>
      </c>
      <c r="E326">
        <f t="shared" ref="E326:E331" si="81">FIND("/",C326)</f>
        <v>2</v>
      </c>
      <c r="F326">
        <f t="shared" ref="F326:F331" si="82">FIND("/",C326,(E326+1))</f>
        <v>5</v>
      </c>
      <c r="G326" t="str">
        <f t="shared" ref="G326:G331" si="83">MID(C326, E326+1,2)</f>
        <v>16</v>
      </c>
      <c r="H326" t="str">
        <f t="shared" ref="H326:H331" si="84">LEFT(C326,E326-1)</f>
        <v>4</v>
      </c>
      <c r="I326" t="str">
        <f t="shared" ref="I326:I331" si="85">RIGHT(C326,4)</f>
        <v>2024</v>
      </c>
      <c r="J326" t="s">
        <v>54</v>
      </c>
      <c r="K326" s="1">
        <f>DATE(P326,O326,N326)</f>
        <v>45615</v>
      </c>
      <c r="L326">
        <f>FIND("/",J326)</f>
        <v>3</v>
      </c>
      <c r="M326">
        <f>FIND("/",J326,(L326+1))</f>
        <v>6</v>
      </c>
      <c r="N326" t="str">
        <f>MID(J326, L326+1,2)</f>
        <v>19</v>
      </c>
      <c r="O326" t="str">
        <f>LEFT(J326,L326-1)</f>
        <v>11</v>
      </c>
      <c r="P326" t="str">
        <f>RIGHT(J326,4)</f>
        <v>2024</v>
      </c>
      <c r="Q326" s="13">
        <f t="shared" si="76"/>
        <v>31</v>
      </c>
      <c r="R326">
        <f t="shared" si="77"/>
        <v>150</v>
      </c>
      <c r="S326" s="27">
        <f t="shared" si="79"/>
        <v>4.838709677419355</v>
      </c>
      <c r="T326" s="11">
        <v>15.99</v>
      </c>
      <c r="U326" t="str" cm="1">
        <f t="array" ref="U326">_xlfn.IFS(T326 &lt; 8, "Standard", T326 &lt; 12, "Premium", T326 &lt; 16, "Premium Plus")</f>
        <v>Premium Plus</v>
      </c>
      <c r="V326" s="18">
        <v>300</v>
      </c>
      <c r="W326" t="s">
        <v>48</v>
      </c>
      <c r="X326" s="18">
        <v>5</v>
      </c>
      <c r="Y326" s="18">
        <v>4</v>
      </c>
      <c r="Z326" t="b">
        <v>1</v>
      </c>
      <c r="AA326" s="18">
        <v>819</v>
      </c>
      <c r="AB326" s="18">
        <v>143</v>
      </c>
      <c r="AC326" s="18">
        <f t="shared" si="78"/>
        <v>962</v>
      </c>
      <c r="AD326" t="s">
        <v>43</v>
      </c>
      <c r="AE326" t="s">
        <v>56</v>
      </c>
      <c r="AF326" t="s">
        <v>37</v>
      </c>
      <c r="AG326" s="18">
        <v>23</v>
      </c>
      <c r="AH326" s="13">
        <v>5</v>
      </c>
      <c r="AI326" t="b">
        <v>0</v>
      </c>
      <c r="AJ326" t="s">
        <v>30</v>
      </c>
      <c r="AK326" s="18">
        <v>2547</v>
      </c>
      <c r="AL326" s="18" t="str" cm="1">
        <f t="array" ref="AL326">_xlfn.IFS(AK326&lt;1000, "Bronze", AK326&lt;2000, "Silver", AK326&lt;3000, "Gold", AK326&lt;4000, "Platinum",AK326&gt;4000, "Diamond")</f>
        <v>Gold</v>
      </c>
      <c r="AM326" t="s">
        <v>65</v>
      </c>
      <c r="AN326" t="s">
        <v>39</v>
      </c>
      <c r="AO326" t="s">
        <v>33</v>
      </c>
    </row>
    <row r="327" spans="1:41" x14ac:dyDescent="0.35">
      <c r="A327">
        <v>4111</v>
      </c>
      <c r="B327" t="s">
        <v>359</v>
      </c>
      <c r="C327" t="s">
        <v>529</v>
      </c>
      <c r="D327" s="1">
        <f t="shared" si="80"/>
        <v>45405</v>
      </c>
      <c r="E327">
        <f t="shared" si="81"/>
        <v>2</v>
      </c>
      <c r="F327">
        <f t="shared" si="82"/>
        <v>5</v>
      </c>
      <c r="G327" t="str">
        <f t="shared" si="83"/>
        <v>23</v>
      </c>
      <c r="H327" t="str">
        <f t="shared" si="84"/>
        <v>4</v>
      </c>
      <c r="I327" t="str">
        <f t="shared" si="85"/>
        <v>2024</v>
      </c>
      <c r="J327" t="s">
        <v>99</v>
      </c>
      <c r="K327" s="1">
        <f>DATE(P327,O327,N327)</f>
        <v>45623</v>
      </c>
      <c r="L327">
        <f>FIND("/",J327)</f>
        <v>3</v>
      </c>
      <c r="M327">
        <f>FIND("/",J327,(L327+1))</f>
        <v>6</v>
      </c>
      <c r="N327" t="str">
        <f>MID(J327, L327+1,2)</f>
        <v>27</v>
      </c>
      <c r="O327" t="str">
        <f>LEFT(J327,L327-1)</f>
        <v>11</v>
      </c>
      <c r="P327" t="str">
        <f>RIGHT(J327,4)</f>
        <v>2024</v>
      </c>
      <c r="Q327" s="13">
        <f t="shared" si="76"/>
        <v>31.142857142857142</v>
      </c>
      <c r="R327">
        <f t="shared" si="77"/>
        <v>150.5</v>
      </c>
      <c r="S327" s="27">
        <f t="shared" si="79"/>
        <v>4.8325688073394497</v>
      </c>
      <c r="T327" s="11">
        <v>11.99</v>
      </c>
      <c r="U327" t="str" cm="1">
        <f t="array" ref="U327">_xlfn.IFS(T327 &lt; 8, "Standard", T327 &lt; 12, "Premium", T327 &lt; 16, "Premium Plus")</f>
        <v>Premium</v>
      </c>
      <c r="V327" s="18">
        <v>301</v>
      </c>
      <c r="W327" t="s">
        <v>48</v>
      </c>
      <c r="X327" s="18">
        <v>2</v>
      </c>
      <c r="Y327" s="18">
        <v>2</v>
      </c>
      <c r="Z327" t="b">
        <v>1</v>
      </c>
      <c r="AA327" s="18">
        <v>939</v>
      </c>
      <c r="AB327" s="18">
        <v>21</v>
      </c>
      <c r="AC327" s="18">
        <f t="shared" si="78"/>
        <v>960</v>
      </c>
      <c r="AD327" t="s">
        <v>74</v>
      </c>
      <c r="AE327" t="s">
        <v>56</v>
      </c>
      <c r="AF327" t="s">
        <v>45</v>
      </c>
      <c r="AG327" s="18">
        <v>83</v>
      </c>
      <c r="AH327" s="13">
        <v>4.9000000000000004</v>
      </c>
      <c r="AI327" t="b">
        <v>0</v>
      </c>
      <c r="AJ327" t="s">
        <v>30</v>
      </c>
      <c r="AK327" s="18">
        <v>1058</v>
      </c>
      <c r="AL327" s="18" t="str" cm="1">
        <f t="array" ref="AL327">_xlfn.IFS(AK327&lt;1000, "Bronze", AK327&lt;2000, "Silver", AK327&lt;3000, "Gold", AK327&lt;4000, "Platinum",AK327&gt;4000, "Diamond")</f>
        <v>Silver</v>
      </c>
      <c r="AM327" t="s">
        <v>31</v>
      </c>
      <c r="AN327" t="s">
        <v>59</v>
      </c>
      <c r="AO327" t="s">
        <v>60</v>
      </c>
    </row>
    <row r="328" spans="1:41" x14ac:dyDescent="0.35">
      <c r="A328">
        <v>7512</v>
      </c>
      <c r="B328" t="s">
        <v>505</v>
      </c>
      <c r="C328" t="s">
        <v>506</v>
      </c>
      <c r="D328" s="1">
        <f t="shared" si="80"/>
        <v>45273</v>
      </c>
      <c r="E328">
        <f t="shared" si="81"/>
        <v>3</v>
      </c>
      <c r="F328">
        <f t="shared" si="82"/>
        <v>6</v>
      </c>
      <c r="G328" t="str">
        <f t="shared" si="83"/>
        <v>13</v>
      </c>
      <c r="H328" t="str">
        <f t="shared" si="84"/>
        <v>12</v>
      </c>
      <c r="I328" t="str">
        <f t="shared" si="85"/>
        <v>2023</v>
      </c>
      <c r="J328" t="s">
        <v>156</v>
      </c>
      <c r="K328" s="1">
        <f>DATE(P328,O328,N328)</f>
        <v>45620</v>
      </c>
      <c r="L328">
        <f>FIND("/",J328)</f>
        <v>3</v>
      </c>
      <c r="M328">
        <f>FIND("/",J328,(L328+1))</f>
        <v>6</v>
      </c>
      <c r="N328" t="str">
        <f>MID(J328, L328+1,2)</f>
        <v>24</v>
      </c>
      <c r="O328" t="str">
        <f>LEFT(J328,L328-1)</f>
        <v>11</v>
      </c>
      <c r="P328" t="str">
        <f>RIGHT(J328,4)</f>
        <v>2024</v>
      </c>
      <c r="Q328" s="13">
        <f t="shared" si="76"/>
        <v>49.571428571428569</v>
      </c>
      <c r="R328">
        <f t="shared" si="77"/>
        <v>239.5</v>
      </c>
      <c r="S328" s="27">
        <f t="shared" si="79"/>
        <v>4.8314121037463975</v>
      </c>
      <c r="T328" s="11">
        <v>11.99</v>
      </c>
      <c r="U328" t="str" cm="1">
        <f t="array" ref="U328">_xlfn.IFS(T328 &lt; 8, "Standard", T328 &lt; 12, "Premium", T328 &lt; 16, "Premium Plus")</f>
        <v>Premium</v>
      </c>
      <c r="V328" s="18">
        <v>479</v>
      </c>
      <c r="W328" t="s">
        <v>73</v>
      </c>
      <c r="X328" s="18">
        <v>2</v>
      </c>
      <c r="Y328" s="18">
        <v>4</v>
      </c>
      <c r="Z328" t="b">
        <v>1</v>
      </c>
      <c r="AA328" s="18">
        <v>923</v>
      </c>
      <c r="AB328" s="18">
        <v>182</v>
      </c>
      <c r="AC328" s="18">
        <f t="shared" si="78"/>
        <v>1105</v>
      </c>
      <c r="AD328" t="s">
        <v>55</v>
      </c>
      <c r="AE328" t="s">
        <v>44</v>
      </c>
      <c r="AF328" t="s">
        <v>29</v>
      </c>
      <c r="AG328" s="18">
        <v>14</v>
      </c>
      <c r="AH328" s="13">
        <v>4.9000000000000004</v>
      </c>
      <c r="AI328" t="b">
        <v>1</v>
      </c>
      <c r="AJ328" t="s">
        <v>30</v>
      </c>
      <c r="AK328" s="18">
        <v>2666</v>
      </c>
      <c r="AL328" s="18" t="str" cm="1">
        <f t="array" ref="AL328">_xlfn.IFS(AK328&lt;1000, "Bronze", AK328&lt;2000, "Silver", AK328&lt;3000, "Gold", AK328&lt;4000, "Platinum",AK328&gt;4000, "Diamond")</f>
        <v>Gold</v>
      </c>
      <c r="AM328" t="s">
        <v>76</v>
      </c>
      <c r="AN328" t="s">
        <v>39</v>
      </c>
      <c r="AO328" t="s">
        <v>60</v>
      </c>
    </row>
    <row r="329" spans="1:41" x14ac:dyDescent="0.35">
      <c r="A329">
        <v>4608</v>
      </c>
      <c r="B329" t="s">
        <v>122</v>
      </c>
      <c r="C329" t="s">
        <v>123</v>
      </c>
      <c r="D329" s="1">
        <f t="shared" si="80"/>
        <v>45379</v>
      </c>
      <c r="E329">
        <f t="shared" si="81"/>
        <v>2</v>
      </c>
      <c r="F329">
        <f t="shared" si="82"/>
        <v>5</v>
      </c>
      <c r="G329" t="str">
        <f t="shared" si="83"/>
        <v>28</v>
      </c>
      <c r="H329" t="str">
        <f t="shared" si="84"/>
        <v>3</v>
      </c>
      <c r="I329" t="str">
        <f t="shared" si="85"/>
        <v>2024</v>
      </c>
      <c r="J329" t="s">
        <v>105</v>
      </c>
      <c r="K329" s="1">
        <f>DATE(P329,O329,N329)</f>
        <v>45624</v>
      </c>
      <c r="L329">
        <f>FIND("/",J329)</f>
        <v>3</v>
      </c>
      <c r="M329">
        <f>FIND("/",J329,(L329+1))</f>
        <v>6</v>
      </c>
      <c r="N329" t="str">
        <f>MID(J329, L329+1,2)</f>
        <v>28</v>
      </c>
      <c r="O329" t="str">
        <f>LEFT(J329,L329-1)</f>
        <v>11</v>
      </c>
      <c r="P329" t="str">
        <f>RIGHT(J329,4)</f>
        <v>2024</v>
      </c>
      <c r="Q329" s="13">
        <f t="shared" si="76"/>
        <v>35</v>
      </c>
      <c r="R329">
        <f t="shared" si="77"/>
        <v>169</v>
      </c>
      <c r="S329" s="27">
        <f t="shared" si="79"/>
        <v>4.8285714285714283</v>
      </c>
      <c r="T329" s="11">
        <v>11.99</v>
      </c>
      <c r="U329" t="str" cm="1">
        <f t="array" ref="U329">_xlfn.IFS(T329 &lt; 8, "Standard", T329 &lt; 12, "Premium", T329 &lt; 16, "Premium Plus")</f>
        <v>Premium</v>
      </c>
      <c r="V329" s="18">
        <v>338</v>
      </c>
      <c r="W329" t="s">
        <v>73</v>
      </c>
      <c r="X329" s="18">
        <v>3</v>
      </c>
      <c r="Y329" s="18">
        <v>2</v>
      </c>
      <c r="Z329" t="b">
        <v>1</v>
      </c>
      <c r="AA329" s="18">
        <v>528</v>
      </c>
      <c r="AB329" s="18">
        <v>184</v>
      </c>
      <c r="AC329" s="18">
        <f t="shared" si="78"/>
        <v>712</v>
      </c>
      <c r="AD329" t="s">
        <v>49</v>
      </c>
      <c r="AE329" t="s">
        <v>75</v>
      </c>
      <c r="AF329" t="s">
        <v>57</v>
      </c>
      <c r="AG329" s="18">
        <v>58</v>
      </c>
      <c r="AH329" s="13">
        <v>3.7</v>
      </c>
      <c r="AI329" t="b">
        <v>1</v>
      </c>
      <c r="AJ329" t="s">
        <v>30</v>
      </c>
      <c r="AK329" s="18">
        <v>3966</v>
      </c>
      <c r="AL329" s="18" t="str" cm="1">
        <f t="array" ref="AL329">_xlfn.IFS(AK329&lt;1000, "Bronze", AK329&lt;2000, "Silver", AK329&lt;3000, "Gold", AK329&lt;4000, "Platinum",AK329&gt;4000, "Diamond")</f>
        <v>Platinum</v>
      </c>
      <c r="AM329" t="s">
        <v>31</v>
      </c>
      <c r="AN329" t="s">
        <v>39</v>
      </c>
      <c r="AO329" t="s">
        <v>40</v>
      </c>
    </row>
    <row r="330" spans="1:41" x14ac:dyDescent="0.35">
      <c r="A330">
        <v>4590</v>
      </c>
      <c r="B330" t="s">
        <v>553</v>
      </c>
      <c r="C330" t="s">
        <v>237</v>
      </c>
      <c r="D330" s="1">
        <f t="shared" si="80"/>
        <v>45097</v>
      </c>
      <c r="E330">
        <f t="shared" si="81"/>
        <v>2</v>
      </c>
      <c r="F330">
        <f t="shared" si="82"/>
        <v>5</v>
      </c>
      <c r="G330" t="str">
        <f t="shared" si="83"/>
        <v>20</v>
      </c>
      <c r="H330" t="str">
        <f t="shared" si="84"/>
        <v>6</v>
      </c>
      <c r="I330" t="str">
        <f t="shared" si="85"/>
        <v>2023</v>
      </c>
      <c r="J330" s="1">
        <v>45363</v>
      </c>
      <c r="K330" s="1">
        <f>J330</f>
        <v>45363</v>
      </c>
      <c r="L330" s="1"/>
      <c r="M330" s="1"/>
      <c r="N330" s="1"/>
      <c r="O330" s="1"/>
      <c r="P330" s="1"/>
      <c r="Q330" s="13">
        <f t="shared" si="76"/>
        <v>38</v>
      </c>
      <c r="R330">
        <f t="shared" si="77"/>
        <v>183</v>
      </c>
      <c r="S330" s="27">
        <f t="shared" si="79"/>
        <v>4.8157894736842106</v>
      </c>
      <c r="T330" s="11">
        <v>11.99</v>
      </c>
      <c r="U330" t="str" cm="1">
        <f t="array" ref="U330">_xlfn.IFS(T330 &lt; 8, "Standard", T330 &lt; 12, "Premium", T330 &lt; 16, "Premium Plus")</f>
        <v>Premium</v>
      </c>
      <c r="V330" s="18">
        <v>366</v>
      </c>
      <c r="W330" t="s">
        <v>100</v>
      </c>
      <c r="X330" s="18">
        <v>4</v>
      </c>
      <c r="Y330" s="18">
        <v>3</v>
      </c>
      <c r="Z330" t="b">
        <v>0</v>
      </c>
      <c r="AA330" s="18">
        <v>327</v>
      </c>
      <c r="AB330" s="18">
        <v>1</v>
      </c>
      <c r="AC330" s="18">
        <f t="shared" si="78"/>
        <v>328</v>
      </c>
      <c r="AD330" t="s">
        <v>49</v>
      </c>
      <c r="AE330" t="s">
        <v>44</v>
      </c>
      <c r="AF330" t="s">
        <v>29</v>
      </c>
      <c r="AG330" s="18">
        <v>56</v>
      </c>
      <c r="AH330" s="13">
        <v>3.6</v>
      </c>
      <c r="AI330" t="b">
        <v>1</v>
      </c>
      <c r="AJ330" t="s">
        <v>30</v>
      </c>
      <c r="AK330" s="18">
        <v>3290</v>
      </c>
      <c r="AL330" s="18" t="str" cm="1">
        <f t="array" ref="AL330">_xlfn.IFS(AK330&lt;1000, "Bronze", AK330&lt;2000, "Silver", AK330&lt;3000, "Gold", AK330&lt;4000, "Platinum",AK330&gt;4000, "Diamond")</f>
        <v>Platinum</v>
      </c>
      <c r="AM330" t="s">
        <v>38</v>
      </c>
      <c r="AN330" t="s">
        <v>59</v>
      </c>
      <c r="AO330" t="s">
        <v>40</v>
      </c>
    </row>
    <row r="331" spans="1:41" x14ac:dyDescent="0.35">
      <c r="A331">
        <v>5352</v>
      </c>
      <c r="B331" t="s">
        <v>290</v>
      </c>
      <c r="C331" t="s">
        <v>455</v>
      </c>
      <c r="D331" s="1">
        <f t="shared" si="80"/>
        <v>45307</v>
      </c>
      <c r="E331">
        <f t="shared" si="81"/>
        <v>2</v>
      </c>
      <c r="F331">
        <f t="shared" si="82"/>
        <v>5</v>
      </c>
      <c r="G331" t="str">
        <f t="shared" si="83"/>
        <v>16</v>
      </c>
      <c r="H331" t="str">
        <f t="shared" si="84"/>
        <v>1</v>
      </c>
      <c r="I331" t="str">
        <f t="shared" si="85"/>
        <v>2024</v>
      </c>
      <c r="J331" t="s">
        <v>42</v>
      </c>
      <c r="K331" s="1">
        <f>DATE(P331,O331,N331)</f>
        <v>45640</v>
      </c>
      <c r="L331">
        <f>FIND("/",J331)</f>
        <v>3</v>
      </c>
      <c r="M331">
        <f>FIND("/",J331,(L331+1))</f>
        <v>6</v>
      </c>
      <c r="N331" t="str">
        <f>MID(J331, L331+1,2)</f>
        <v>14</v>
      </c>
      <c r="O331" t="str">
        <f>LEFT(J331,L331-1)</f>
        <v>12</v>
      </c>
      <c r="P331" t="str">
        <f>RIGHT(J331,4)</f>
        <v>2024</v>
      </c>
      <c r="Q331" s="13">
        <f t="shared" si="76"/>
        <v>47.571428571428569</v>
      </c>
      <c r="R331">
        <f t="shared" si="77"/>
        <v>226.5</v>
      </c>
      <c r="S331" s="27">
        <f t="shared" si="79"/>
        <v>4.7612612612612617</v>
      </c>
      <c r="T331" s="11">
        <v>15.99</v>
      </c>
      <c r="U331" t="str" cm="1">
        <f t="array" ref="U331">_xlfn.IFS(T331 &lt; 8, "Standard", T331 &lt; 12, "Premium", T331 &lt; 16, "Premium Plus")</f>
        <v>Premium Plus</v>
      </c>
      <c r="V331" s="18">
        <v>453</v>
      </c>
      <c r="W331" t="s">
        <v>36</v>
      </c>
      <c r="X331" s="18">
        <v>5</v>
      </c>
      <c r="Y331" s="18">
        <v>3</v>
      </c>
      <c r="Z331" t="b">
        <v>1</v>
      </c>
      <c r="AA331" s="18">
        <v>236</v>
      </c>
      <c r="AB331" s="18">
        <v>121</v>
      </c>
      <c r="AC331" s="18">
        <f t="shared" si="78"/>
        <v>357</v>
      </c>
      <c r="AD331" t="s">
        <v>27</v>
      </c>
      <c r="AE331" t="s">
        <v>75</v>
      </c>
      <c r="AF331" t="s">
        <v>45</v>
      </c>
      <c r="AG331" s="18">
        <v>1</v>
      </c>
      <c r="AH331" s="13">
        <v>3.7</v>
      </c>
      <c r="AI331" t="b">
        <v>0</v>
      </c>
      <c r="AJ331" t="s">
        <v>30</v>
      </c>
      <c r="AK331" s="18">
        <v>3028</v>
      </c>
      <c r="AL331" s="18" t="str" cm="1">
        <f t="array" ref="AL331">_xlfn.IFS(AK331&lt;1000, "Bronze", AK331&lt;2000, "Silver", AK331&lt;3000, "Gold", AK331&lt;4000, "Platinum",AK331&gt;4000, "Diamond")</f>
        <v>Platinum</v>
      </c>
      <c r="AM331" t="s">
        <v>58</v>
      </c>
      <c r="AN331" t="s">
        <v>32</v>
      </c>
      <c r="AO331" t="s">
        <v>93</v>
      </c>
    </row>
    <row r="332" spans="1:41" x14ac:dyDescent="0.35">
      <c r="A332">
        <v>6860</v>
      </c>
      <c r="B332" t="s">
        <v>249</v>
      </c>
      <c r="C332" s="1">
        <v>45598</v>
      </c>
      <c r="D332" s="1">
        <v>45431</v>
      </c>
      <c r="E332" s="1"/>
      <c r="F332" s="1"/>
      <c r="G332" s="1"/>
      <c r="H332" s="1"/>
      <c r="I332" s="1"/>
      <c r="J332" t="s">
        <v>129</v>
      </c>
      <c r="K332" s="1">
        <f>DATE(P332,O332,N332)</f>
        <v>45642</v>
      </c>
      <c r="L332">
        <f>FIND("/",J332)</f>
        <v>3</v>
      </c>
      <c r="M332">
        <f>FIND("/",J332,(L332+1))</f>
        <v>6</v>
      </c>
      <c r="N332" t="str">
        <f>MID(J332, L332+1,2)</f>
        <v>16</v>
      </c>
      <c r="O332" t="str">
        <f>LEFT(J332,L332-1)</f>
        <v>12</v>
      </c>
      <c r="P332" t="str">
        <f>RIGHT(J332,4)</f>
        <v>2024</v>
      </c>
      <c r="Q332" s="13">
        <f t="shared" si="76"/>
        <v>30.142857142857142</v>
      </c>
      <c r="R332">
        <f t="shared" si="77"/>
        <v>143</v>
      </c>
      <c r="S332" s="27">
        <f t="shared" si="79"/>
        <v>4.7440758293838865</v>
      </c>
      <c r="T332" s="11">
        <v>7.99</v>
      </c>
      <c r="U332" t="str" cm="1">
        <f t="array" ref="U332">_xlfn.IFS(T332 &lt; 8, "Standard", T332 &lt; 12, "Premium", T332 &lt; 16, "Premium Plus")</f>
        <v>Standard</v>
      </c>
      <c r="V332" s="18">
        <v>286</v>
      </c>
      <c r="W332" t="s">
        <v>36</v>
      </c>
      <c r="X332" s="18">
        <v>5</v>
      </c>
      <c r="Y332" s="18">
        <v>4</v>
      </c>
      <c r="Z332" t="b">
        <v>0</v>
      </c>
      <c r="AA332" s="18">
        <v>751</v>
      </c>
      <c r="AB332" s="18">
        <v>103</v>
      </c>
      <c r="AC332" s="18">
        <f t="shared" si="78"/>
        <v>854</v>
      </c>
      <c r="AD332" t="s">
        <v>49</v>
      </c>
      <c r="AE332" t="s">
        <v>75</v>
      </c>
      <c r="AF332" t="s">
        <v>78</v>
      </c>
      <c r="AG332" s="18">
        <v>33</v>
      </c>
      <c r="AH332" s="13">
        <v>3.6</v>
      </c>
      <c r="AI332" t="b">
        <v>0</v>
      </c>
      <c r="AJ332" t="s">
        <v>30</v>
      </c>
      <c r="AK332" s="18">
        <v>2757</v>
      </c>
      <c r="AL332" s="18" t="str" cm="1">
        <f t="array" ref="AL332">_xlfn.IFS(AK332&lt;1000, "Bronze", AK332&lt;2000, "Silver", AK332&lt;3000, "Gold", AK332&lt;4000, "Platinum",AK332&gt;4000, "Diamond")</f>
        <v>Gold</v>
      </c>
      <c r="AM332" t="s">
        <v>38</v>
      </c>
      <c r="AN332" t="s">
        <v>59</v>
      </c>
      <c r="AO332" t="s">
        <v>60</v>
      </c>
    </row>
    <row r="333" spans="1:41" x14ac:dyDescent="0.35">
      <c r="A333">
        <v>1385</v>
      </c>
      <c r="B333" t="s">
        <v>664</v>
      </c>
      <c r="C333" s="1">
        <v>45361</v>
      </c>
      <c r="D333" s="1">
        <f>C333</f>
        <v>45361</v>
      </c>
      <c r="E333" s="1"/>
      <c r="F333" s="1"/>
      <c r="G333" s="1"/>
      <c r="H333" s="1"/>
      <c r="I333" s="1"/>
      <c r="J333" s="1">
        <v>45577</v>
      </c>
      <c r="K333" s="1">
        <f>J333</f>
        <v>45577</v>
      </c>
      <c r="L333" s="1"/>
      <c r="M333" s="1"/>
      <c r="N333" s="1"/>
      <c r="O333" s="1"/>
      <c r="P333" s="1"/>
      <c r="Q333" s="13">
        <f t="shared" si="76"/>
        <v>30.857142857142858</v>
      </c>
      <c r="R333">
        <f t="shared" si="77"/>
        <v>146</v>
      </c>
      <c r="S333" s="27">
        <f t="shared" si="79"/>
        <v>4.7314814814814818</v>
      </c>
      <c r="T333" s="11">
        <v>11.99</v>
      </c>
      <c r="U333" t="str" cm="1">
        <f t="array" ref="U333">_xlfn.IFS(T333 &lt; 8, "Standard", T333 &lt; 12, "Premium", T333 &lt; 16, "Premium Plus")</f>
        <v>Premium</v>
      </c>
      <c r="V333" s="18">
        <v>292</v>
      </c>
      <c r="W333" t="s">
        <v>36</v>
      </c>
      <c r="X333" s="18">
        <v>4</v>
      </c>
      <c r="Y333" s="18">
        <v>3</v>
      </c>
      <c r="Z333" t="b">
        <v>0</v>
      </c>
      <c r="AA333" s="18">
        <v>198</v>
      </c>
      <c r="AB333" s="18">
        <v>195</v>
      </c>
      <c r="AC333" s="18">
        <f t="shared" si="78"/>
        <v>393</v>
      </c>
      <c r="AD333" t="s">
        <v>43</v>
      </c>
      <c r="AE333" t="s">
        <v>56</v>
      </c>
      <c r="AF333" t="s">
        <v>64</v>
      </c>
      <c r="AG333" s="18">
        <v>55</v>
      </c>
      <c r="AH333" s="13">
        <v>4.9000000000000004</v>
      </c>
      <c r="AI333" t="b">
        <v>1</v>
      </c>
      <c r="AJ333" t="s">
        <v>30</v>
      </c>
      <c r="AK333" s="18">
        <v>1367</v>
      </c>
      <c r="AL333" s="18" t="str" cm="1">
        <f t="array" ref="AL333">_xlfn.IFS(AK333&lt;1000, "Bronze", AK333&lt;2000, "Silver", AK333&lt;3000, "Gold", AK333&lt;4000, "Platinum",AK333&gt;4000, "Diamond")</f>
        <v>Silver</v>
      </c>
      <c r="AM333" t="s">
        <v>58</v>
      </c>
      <c r="AN333" t="s">
        <v>32</v>
      </c>
      <c r="AO333" t="s">
        <v>93</v>
      </c>
    </row>
    <row r="334" spans="1:41" x14ac:dyDescent="0.35">
      <c r="A334">
        <v>7589</v>
      </c>
      <c r="B334" t="s">
        <v>280</v>
      </c>
      <c r="C334" s="1">
        <v>45115</v>
      </c>
      <c r="D334" s="1">
        <f>C334</f>
        <v>45115</v>
      </c>
      <c r="E334" s="1"/>
      <c r="F334" s="1"/>
      <c r="G334" s="1"/>
      <c r="H334" s="1"/>
      <c r="I334" s="1"/>
      <c r="J334" s="1">
        <v>45334</v>
      </c>
      <c r="K334" s="1">
        <f>J334</f>
        <v>45334</v>
      </c>
      <c r="L334" s="1"/>
      <c r="M334" s="1"/>
      <c r="N334" s="1"/>
      <c r="O334" s="1"/>
      <c r="P334" s="1"/>
      <c r="Q334" s="13">
        <f t="shared" si="76"/>
        <v>31.285714285714285</v>
      </c>
      <c r="R334">
        <f t="shared" si="77"/>
        <v>147.5</v>
      </c>
      <c r="S334" s="27">
        <f t="shared" si="79"/>
        <v>4.7146118721461185</v>
      </c>
      <c r="T334" s="11">
        <v>15.99</v>
      </c>
      <c r="U334" t="str" cm="1">
        <f t="array" ref="U334">_xlfn.IFS(T334 &lt; 8, "Standard", T334 &lt; 12, "Premium", T334 &lt; 16, "Premium Plus")</f>
        <v>Premium Plus</v>
      </c>
      <c r="V334" s="18">
        <v>295</v>
      </c>
      <c r="W334" t="s">
        <v>63</v>
      </c>
      <c r="X334" s="18">
        <v>2</v>
      </c>
      <c r="Y334" s="18">
        <v>5</v>
      </c>
      <c r="Z334" t="b">
        <v>0</v>
      </c>
      <c r="AA334" s="18">
        <v>514</v>
      </c>
      <c r="AB334" s="18">
        <v>102</v>
      </c>
      <c r="AC334" s="18">
        <f t="shared" si="78"/>
        <v>616</v>
      </c>
      <c r="AD334" t="s">
        <v>74</v>
      </c>
      <c r="AE334" t="s">
        <v>28</v>
      </c>
      <c r="AF334" t="s">
        <v>37</v>
      </c>
      <c r="AG334" s="18">
        <v>3</v>
      </c>
      <c r="AH334" s="13">
        <v>4.8</v>
      </c>
      <c r="AI334" t="b">
        <v>0</v>
      </c>
      <c r="AJ334" t="s">
        <v>30</v>
      </c>
      <c r="AK334" s="18">
        <v>105</v>
      </c>
      <c r="AL334" s="18" t="str" cm="1">
        <f t="array" ref="AL334">_xlfn.IFS(AK334&lt;1000, "Bronze", AK334&lt;2000, "Silver", AK334&lt;3000, "Gold", AK334&lt;4000, "Platinum",AK334&gt;4000, "Diamond")</f>
        <v>Bronze</v>
      </c>
      <c r="AM334" t="s">
        <v>31</v>
      </c>
      <c r="AN334" t="s">
        <v>79</v>
      </c>
      <c r="AO334" t="s">
        <v>93</v>
      </c>
    </row>
    <row r="335" spans="1:41" x14ac:dyDescent="0.35">
      <c r="A335">
        <v>8646</v>
      </c>
      <c r="B335" t="s">
        <v>294</v>
      </c>
      <c r="C335" t="s">
        <v>597</v>
      </c>
      <c r="D335" s="1">
        <f>DATE(I335,H335,G335)</f>
        <v>45281</v>
      </c>
      <c r="E335">
        <f>FIND("/",C335)</f>
        <v>3</v>
      </c>
      <c r="F335">
        <f>FIND("/",C335,(E335+1))</f>
        <v>6</v>
      </c>
      <c r="G335" t="str">
        <f>MID(C335, E335+1,2)</f>
        <v>21</v>
      </c>
      <c r="H335" t="str">
        <f>LEFT(C335,E335-1)</f>
        <v>12</v>
      </c>
      <c r="I335" t="str">
        <f>RIGHT(C335,4)</f>
        <v>2023</v>
      </c>
      <c r="J335" s="1">
        <v>45455</v>
      </c>
      <c r="K335" s="1">
        <f>J335</f>
        <v>45455</v>
      </c>
      <c r="L335" s="1"/>
      <c r="M335" s="1"/>
      <c r="N335" s="1"/>
      <c r="O335" s="1"/>
      <c r="P335" s="1"/>
      <c r="Q335" s="13">
        <f t="shared" si="76"/>
        <v>24.857142857142858</v>
      </c>
      <c r="R335">
        <f t="shared" si="77"/>
        <v>117</v>
      </c>
      <c r="S335" s="27">
        <f t="shared" si="79"/>
        <v>4.7068965517241379</v>
      </c>
      <c r="T335" s="11">
        <v>7.99</v>
      </c>
      <c r="U335" t="str" cm="1">
        <f t="array" ref="U335">_xlfn.IFS(T335 &lt; 8, "Standard", T335 &lt; 12, "Premium", T335 &lt; 16, "Premium Plus")</f>
        <v>Standard</v>
      </c>
      <c r="V335" s="18">
        <v>234</v>
      </c>
      <c r="W335" t="s">
        <v>26</v>
      </c>
      <c r="X335" s="18">
        <v>2</v>
      </c>
      <c r="Y335" s="18">
        <v>6</v>
      </c>
      <c r="Z335" t="b">
        <v>1</v>
      </c>
      <c r="AA335" s="18">
        <v>580</v>
      </c>
      <c r="AB335" s="18">
        <v>149</v>
      </c>
      <c r="AC335" s="18">
        <f t="shared" si="78"/>
        <v>729</v>
      </c>
      <c r="AD335" t="s">
        <v>49</v>
      </c>
      <c r="AE335" t="s">
        <v>28</v>
      </c>
      <c r="AF335" t="s">
        <v>78</v>
      </c>
      <c r="AG335" s="18">
        <v>31</v>
      </c>
      <c r="AH335" s="13">
        <v>3.8</v>
      </c>
      <c r="AI335" t="b">
        <v>1</v>
      </c>
      <c r="AJ335" t="s">
        <v>30</v>
      </c>
      <c r="AK335" s="18">
        <v>1976</v>
      </c>
      <c r="AL335" s="18" t="str" cm="1">
        <f t="array" ref="AL335">_xlfn.IFS(AK335&lt;1000, "Bronze", AK335&lt;2000, "Silver", AK335&lt;3000, "Gold", AK335&lt;4000, "Platinum",AK335&gt;4000, "Diamond")</f>
        <v>Silver</v>
      </c>
      <c r="AM335" t="s">
        <v>76</v>
      </c>
      <c r="AN335" t="s">
        <v>39</v>
      </c>
      <c r="AO335" t="s">
        <v>93</v>
      </c>
    </row>
    <row r="336" spans="1:41" x14ac:dyDescent="0.35">
      <c r="A336">
        <v>2727</v>
      </c>
      <c r="B336" t="s">
        <v>376</v>
      </c>
      <c r="C336" t="s">
        <v>377</v>
      </c>
      <c r="D336" s="1">
        <f>DATE(I336,H336,G336)</f>
        <v>45320</v>
      </c>
      <c r="E336">
        <f>FIND("/",C336)</f>
        <v>2</v>
      </c>
      <c r="F336">
        <f>FIND("/",C336,(E336+1))</f>
        <v>5</v>
      </c>
      <c r="G336" t="str">
        <f>MID(C336, E336+1,2)</f>
        <v>29</v>
      </c>
      <c r="H336" t="str">
        <f>LEFT(C336,E336-1)</f>
        <v>1</v>
      </c>
      <c r="I336" t="str">
        <f>RIGHT(C336,4)</f>
        <v>2024</v>
      </c>
      <c r="J336" s="1">
        <v>45516</v>
      </c>
      <c r="K336" s="1">
        <f>J336</f>
        <v>45516</v>
      </c>
      <c r="L336" s="1"/>
      <c r="M336" s="1"/>
      <c r="N336" s="1"/>
      <c r="O336" s="1"/>
      <c r="P336" s="1"/>
      <c r="Q336" s="13">
        <f t="shared" si="76"/>
        <v>28</v>
      </c>
      <c r="R336">
        <f t="shared" si="77"/>
        <v>131.5</v>
      </c>
      <c r="S336" s="27">
        <f t="shared" si="79"/>
        <v>4.6964285714285712</v>
      </c>
      <c r="T336" s="11">
        <v>7.99</v>
      </c>
      <c r="U336" t="str" cm="1">
        <f t="array" ref="U336">_xlfn.IFS(T336 &lt; 8, "Standard", T336 &lt; 12, "Premium", T336 &lt; 16, "Premium Plus")</f>
        <v>Standard</v>
      </c>
      <c r="V336" s="18">
        <v>263</v>
      </c>
      <c r="W336" t="s">
        <v>100</v>
      </c>
      <c r="X336" s="18">
        <v>1</v>
      </c>
      <c r="Y336" s="18">
        <v>4</v>
      </c>
      <c r="Z336" t="b">
        <v>1</v>
      </c>
      <c r="AA336" s="18">
        <v>468</v>
      </c>
      <c r="AB336" s="18">
        <v>95</v>
      </c>
      <c r="AC336" s="18">
        <f t="shared" si="78"/>
        <v>563</v>
      </c>
      <c r="AD336" t="s">
        <v>55</v>
      </c>
      <c r="AE336" t="s">
        <v>44</v>
      </c>
      <c r="AF336" t="s">
        <v>64</v>
      </c>
      <c r="AG336" s="18">
        <v>87</v>
      </c>
      <c r="AH336" s="13">
        <v>3.5</v>
      </c>
      <c r="AI336" t="b">
        <v>0</v>
      </c>
      <c r="AJ336" t="s">
        <v>30</v>
      </c>
      <c r="AK336" s="18">
        <v>4497</v>
      </c>
      <c r="AL336" s="18" t="str" cm="1">
        <f t="array" ref="AL336">_xlfn.IFS(AK336&lt;1000, "Bronze", AK336&lt;2000, "Silver", AK336&lt;3000, "Gold", AK336&lt;4000, "Platinum",AK336&gt;4000, "Diamond")</f>
        <v>Diamond</v>
      </c>
      <c r="AM336" t="s">
        <v>31</v>
      </c>
      <c r="AN336" t="s">
        <v>69</v>
      </c>
      <c r="AO336" t="s">
        <v>93</v>
      </c>
    </row>
    <row r="337" spans="1:41" x14ac:dyDescent="0.35">
      <c r="A337">
        <v>1179</v>
      </c>
      <c r="B337" t="s">
        <v>395</v>
      </c>
      <c r="C337" s="1">
        <v>45479</v>
      </c>
      <c r="D337" s="1">
        <f>C337</f>
        <v>45479</v>
      </c>
      <c r="E337" s="1"/>
      <c r="F337" s="1"/>
      <c r="G337" s="1"/>
      <c r="H337" s="1"/>
      <c r="I337" s="1"/>
      <c r="J337" t="s">
        <v>103</v>
      </c>
      <c r="K337" s="1">
        <f>DATE(P337,O337,N337)</f>
        <v>45644</v>
      </c>
      <c r="L337">
        <f>FIND("/",J337)</f>
        <v>3</v>
      </c>
      <c r="M337">
        <f>FIND("/",J337,(L337+1))</f>
        <v>6</v>
      </c>
      <c r="N337" t="str">
        <f>MID(J337, L337+1,2)</f>
        <v>18</v>
      </c>
      <c r="O337" t="str">
        <f>LEFT(J337,L337-1)</f>
        <v>12</v>
      </c>
      <c r="P337" t="str">
        <f>RIGHT(J337,4)</f>
        <v>2024</v>
      </c>
      <c r="Q337" s="13">
        <f t="shared" si="76"/>
        <v>23.571428571428573</v>
      </c>
      <c r="R337">
        <f t="shared" si="77"/>
        <v>110.5</v>
      </c>
      <c r="S337" s="27">
        <f t="shared" si="79"/>
        <v>4.6878787878787875</v>
      </c>
      <c r="T337" s="11">
        <v>11.99</v>
      </c>
      <c r="U337" t="str" cm="1">
        <f t="array" ref="U337">_xlfn.IFS(T337 &lt; 8, "Standard", T337 &lt; 12, "Premium", T337 &lt; 16, "Premium Plus")</f>
        <v>Premium</v>
      </c>
      <c r="V337" s="18">
        <v>221</v>
      </c>
      <c r="W337" t="s">
        <v>100</v>
      </c>
      <c r="X337" s="18">
        <v>4</v>
      </c>
      <c r="Y337" s="18">
        <v>1</v>
      </c>
      <c r="Z337" t="b">
        <v>1</v>
      </c>
      <c r="AA337" s="18">
        <v>603</v>
      </c>
      <c r="AB337" s="18">
        <v>141</v>
      </c>
      <c r="AC337" s="18">
        <f t="shared" si="78"/>
        <v>744</v>
      </c>
      <c r="AD337" t="s">
        <v>74</v>
      </c>
      <c r="AE337" t="s">
        <v>75</v>
      </c>
      <c r="AF337" t="s">
        <v>29</v>
      </c>
      <c r="AG337" s="18">
        <v>44</v>
      </c>
      <c r="AH337" s="13">
        <v>3.3</v>
      </c>
      <c r="AI337" t="b">
        <v>1</v>
      </c>
      <c r="AJ337" t="s">
        <v>30</v>
      </c>
      <c r="AK337" s="18">
        <v>1363</v>
      </c>
      <c r="AL337" s="18" t="str" cm="1">
        <f t="array" ref="AL337">_xlfn.IFS(AK337&lt;1000, "Bronze", AK337&lt;2000, "Silver", AK337&lt;3000, "Gold", AK337&lt;4000, "Platinum",AK337&gt;4000, "Diamond")</f>
        <v>Silver</v>
      </c>
      <c r="AM337" t="s">
        <v>58</v>
      </c>
      <c r="AN337" t="s">
        <v>69</v>
      </c>
      <c r="AO337" t="s">
        <v>40</v>
      </c>
    </row>
    <row r="338" spans="1:41" x14ac:dyDescent="0.35">
      <c r="A338">
        <v>3163</v>
      </c>
      <c r="B338" t="s">
        <v>409</v>
      </c>
      <c r="C338" s="1">
        <v>45633</v>
      </c>
      <c r="D338" s="1">
        <v>45291</v>
      </c>
      <c r="E338" s="1"/>
      <c r="F338" s="1"/>
      <c r="G338" s="1"/>
      <c r="H338" s="1"/>
      <c r="I338" s="1"/>
      <c r="J338" t="s">
        <v>90</v>
      </c>
      <c r="K338" s="1">
        <f>DATE(P338,O338,N338)</f>
        <v>45626</v>
      </c>
      <c r="L338">
        <f>FIND("/",J338)</f>
        <v>3</v>
      </c>
      <c r="M338">
        <f>FIND("/",J338,(L338+1))</f>
        <v>6</v>
      </c>
      <c r="N338" t="str">
        <f>MID(J338, L338+1,2)</f>
        <v>30</v>
      </c>
      <c r="O338" t="str">
        <f>LEFT(J338,L338-1)</f>
        <v>11</v>
      </c>
      <c r="P338" t="str">
        <f>RIGHT(J338,4)</f>
        <v>2024</v>
      </c>
      <c r="Q338" s="13">
        <f t="shared" si="76"/>
        <v>47.857142857142854</v>
      </c>
      <c r="R338">
        <f t="shared" si="77"/>
        <v>222.5</v>
      </c>
      <c r="S338" s="27">
        <f t="shared" si="79"/>
        <v>4.6492537313432836</v>
      </c>
      <c r="T338" s="11">
        <v>11.99</v>
      </c>
      <c r="U338" t="str" cm="1">
        <f t="array" ref="U338">_xlfn.IFS(T338 &lt; 8, "Standard", T338 &lt; 12, "Premium", T338 &lt; 16, "Premium Plus")</f>
        <v>Premium</v>
      </c>
      <c r="V338" s="18">
        <v>445</v>
      </c>
      <c r="W338" t="s">
        <v>73</v>
      </c>
      <c r="X338" s="18">
        <v>4</v>
      </c>
      <c r="Y338" s="18">
        <v>4</v>
      </c>
      <c r="Z338" t="b">
        <v>0</v>
      </c>
      <c r="AA338" s="18">
        <v>25</v>
      </c>
      <c r="AB338" s="18">
        <v>132</v>
      </c>
      <c r="AC338" s="18">
        <f t="shared" si="78"/>
        <v>157</v>
      </c>
      <c r="AD338" t="s">
        <v>74</v>
      </c>
      <c r="AE338" t="s">
        <v>28</v>
      </c>
      <c r="AF338" t="s">
        <v>57</v>
      </c>
      <c r="AG338" s="18">
        <v>50</v>
      </c>
      <c r="AH338" s="13">
        <v>3.8</v>
      </c>
      <c r="AI338" t="b">
        <v>1</v>
      </c>
      <c r="AJ338" t="s">
        <v>30</v>
      </c>
      <c r="AK338" s="18">
        <v>2407</v>
      </c>
      <c r="AL338" s="18" t="str" cm="1">
        <f t="array" ref="AL338">_xlfn.IFS(AK338&lt;1000, "Bronze", AK338&lt;2000, "Silver", AK338&lt;3000, "Gold", AK338&lt;4000, "Platinum",AK338&gt;4000, "Diamond")</f>
        <v>Gold</v>
      </c>
      <c r="AM338" t="s">
        <v>31</v>
      </c>
      <c r="AN338" t="s">
        <v>32</v>
      </c>
      <c r="AO338" t="s">
        <v>33</v>
      </c>
    </row>
    <row r="339" spans="1:41" x14ac:dyDescent="0.35">
      <c r="A339">
        <v>2498</v>
      </c>
      <c r="B339" t="s">
        <v>441</v>
      </c>
      <c r="C339" s="1">
        <v>45270</v>
      </c>
      <c r="D339" s="1">
        <f>C339</f>
        <v>45270</v>
      </c>
      <c r="E339" s="1"/>
      <c r="F339" s="1"/>
      <c r="G339" s="1"/>
      <c r="H339" s="1"/>
      <c r="I339" s="1"/>
      <c r="J339" s="1">
        <v>45485</v>
      </c>
      <c r="K339" s="1">
        <f>J339</f>
        <v>45485</v>
      </c>
      <c r="L339" s="1"/>
      <c r="M339" s="1"/>
      <c r="N339" s="1"/>
      <c r="O339" s="1"/>
      <c r="P339" s="1"/>
      <c r="Q339" s="13">
        <f t="shared" si="76"/>
        <v>30.714285714285715</v>
      </c>
      <c r="R339">
        <f t="shared" si="77"/>
        <v>142.5</v>
      </c>
      <c r="S339" s="27">
        <f t="shared" si="79"/>
        <v>4.6395348837209305</v>
      </c>
      <c r="T339" s="11">
        <v>11.99</v>
      </c>
      <c r="U339" t="str" cm="1">
        <f t="array" ref="U339">_xlfn.IFS(T339 &lt; 8, "Standard", T339 &lt; 12, "Premium", T339 &lt; 16, "Premium Plus")</f>
        <v>Premium</v>
      </c>
      <c r="V339" s="18">
        <v>285</v>
      </c>
      <c r="W339" t="s">
        <v>100</v>
      </c>
      <c r="X339" s="18">
        <v>1</v>
      </c>
      <c r="Y339" s="18">
        <v>5</v>
      </c>
      <c r="Z339" t="b">
        <v>0</v>
      </c>
      <c r="AA339" s="18">
        <v>634</v>
      </c>
      <c r="AB339" s="18">
        <v>168</v>
      </c>
      <c r="AC339" s="18">
        <f t="shared" si="78"/>
        <v>802</v>
      </c>
      <c r="AD339" t="s">
        <v>27</v>
      </c>
      <c r="AE339" t="s">
        <v>75</v>
      </c>
      <c r="AF339" t="s">
        <v>37</v>
      </c>
      <c r="AG339" s="18">
        <v>76</v>
      </c>
      <c r="AH339" s="13">
        <v>3.3</v>
      </c>
      <c r="AI339" t="b">
        <v>1</v>
      </c>
      <c r="AJ339" t="s">
        <v>30</v>
      </c>
      <c r="AK339" s="18">
        <v>3151</v>
      </c>
      <c r="AL339" s="18" t="str" cm="1">
        <f t="array" ref="AL339">_xlfn.IFS(AK339&lt;1000, "Bronze", AK339&lt;2000, "Silver", AK339&lt;3000, "Gold", AK339&lt;4000, "Platinum",AK339&gt;4000, "Diamond")</f>
        <v>Platinum</v>
      </c>
      <c r="AM339" t="s">
        <v>65</v>
      </c>
      <c r="AN339" t="s">
        <v>39</v>
      </c>
      <c r="AO339" t="s">
        <v>60</v>
      </c>
    </row>
    <row r="340" spans="1:41" x14ac:dyDescent="0.35">
      <c r="A340">
        <v>9635</v>
      </c>
      <c r="B340" t="s">
        <v>212</v>
      </c>
      <c r="C340" t="s">
        <v>213</v>
      </c>
      <c r="D340" s="1">
        <f>DATE(I340,H340,G340)</f>
        <v>45278</v>
      </c>
      <c r="E340">
        <f>FIND("/",C340)</f>
        <v>3</v>
      </c>
      <c r="F340">
        <f>FIND("/",C340,(E340+1))</f>
        <v>6</v>
      </c>
      <c r="G340" t="str">
        <f>MID(C340, E340+1,2)</f>
        <v>18</v>
      </c>
      <c r="H340" t="str">
        <f>LEFT(C340,E340-1)</f>
        <v>12</v>
      </c>
      <c r="I340" t="str">
        <f>RIGHT(C340,4)</f>
        <v>2023</v>
      </c>
      <c r="J340" t="s">
        <v>214</v>
      </c>
      <c r="K340" s="1">
        <f>DATE(P340,O340,N340)</f>
        <v>45622</v>
      </c>
      <c r="L340">
        <f>FIND("/",J340)</f>
        <v>3</v>
      </c>
      <c r="M340">
        <f>FIND("/",J340,(L340+1))</f>
        <v>6</v>
      </c>
      <c r="N340" t="str">
        <f>MID(J340, L340+1,2)</f>
        <v>26</v>
      </c>
      <c r="O340" t="str">
        <f>LEFT(J340,L340-1)</f>
        <v>11</v>
      </c>
      <c r="P340" t="str">
        <f>RIGHT(J340,4)</f>
        <v>2024</v>
      </c>
      <c r="Q340" s="13">
        <f t="shared" si="76"/>
        <v>49.142857142857146</v>
      </c>
      <c r="R340">
        <f t="shared" si="77"/>
        <v>228</v>
      </c>
      <c r="S340" s="27">
        <f t="shared" si="79"/>
        <v>4.6395348837209296</v>
      </c>
      <c r="T340" s="11">
        <v>11.99</v>
      </c>
      <c r="U340" t="str" cm="1">
        <f t="array" ref="U340">_xlfn.IFS(T340 &lt; 8, "Standard", T340 &lt; 12, "Premium", T340 &lt; 16, "Premium Plus")</f>
        <v>Premium</v>
      </c>
      <c r="V340" s="18">
        <v>456</v>
      </c>
      <c r="W340" t="s">
        <v>73</v>
      </c>
      <c r="X340" s="18">
        <v>2</v>
      </c>
      <c r="Y340" s="18">
        <v>5</v>
      </c>
      <c r="Z340" t="b">
        <v>0</v>
      </c>
      <c r="AA340" s="18">
        <v>734</v>
      </c>
      <c r="AB340" s="18">
        <v>83</v>
      </c>
      <c r="AC340" s="18">
        <f t="shared" si="78"/>
        <v>817</v>
      </c>
      <c r="AD340" t="s">
        <v>55</v>
      </c>
      <c r="AE340" t="s">
        <v>44</v>
      </c>
      <c r="AF340" t="s">
        <v>78</v>
      </c>
      <c r="AG340" s="18">
        <v>87</v>
      </c>
      <c r="AH340" s="13">
        <v>3.8</v>
      </c>
      <c r="AI340" t="b">
        <v>1</v>
      </c>
      <c r="AJ340" t="s">
        <v>30</v>
      </c>
      <c r="AK340" s="18">
        <v>581</v>
      </c>
      <c r="AL340" s="18" t="str" cm="1">
        <f t="array" ref="AL340">_xlfn.IFS(AK340&lt;1000, "Bronze", AK340&lt;2000, "Silver", AK340&lt;3000, "Gold", AK340&lt;4000, "Platinum",AK340&gt;4000, "Diamond")</f>
        <v>Bronze</v>
      </c>
      <c r="AM340" t="s">
        <v>76</v>
      </c>
      <c r="AN340" t="s">
        <v>39</v>
      </c>
      <c r="AO340" t="s">
        <v>40</v>
      </c>
    </row>
    <row r="341" spans="1:41" x14ac:dyDescent="0.35">
      <c r="A341">
        <v>8946</v>
      </c>
      <c r="B341" t="s">
        <v>463</v>
      </c>
      <c r="C341" t="s">
        <v>95</v>
      </c>
      <c r="D341" s="1">
        <f>DATE(I341,H341,G341)</f>
        <v>45430</v>
      </c>
      <c r="E341">
        <f>FIND("/",C341)</f>
        <v>2</v>
      </c>
      <c r="F341">
        <f>FIND("/",C341,(E341+1))</f>
        <v>5</v>
      </c>
      <c r="G341" t="str">
        <f>MID(C341, E341+1,2)</f>
        <v>18</v>
      </c>
      <c r="H341" t="str">
        <f>LEFT(C341,E341-1)</f>
        <v>5</v>
      </c>
      <c r="I341" t="str">
        <f>RIGHT(C341,4)</f>
        <v>2024</v>
      </c>
      <c r="J341" t="s">
        <v>42</v>
      </c>
      <c r="K341" s="1">
        <f>DATE(P341,O341,N341)</f>
        <v>45640</v>
      </c>
      <c r="L341">
        <f>FIND("/",J341)</f>
        <v>3</v>
      </c>
      <c r="M341">
        <f>FIND("/",J341,(L341+1))</f>
        <v>6</v>
      </c>
      <c r="N341" t="str">
        <f>MID(J341, L341+1,2)</f>
        <v>14</v>
      </c>
      <c r="O341" t="str">
        <f>LEFT(J341,L341-1)</f>
        <v>12</v>
      </c>
      <c r="P341" t="str">
        <f>RIGHT(J341,4)</f>
        <v>2024</v>
      </c>
      <c r="Q341" s="13">
        <f t="shared" si="76"/>
        <v>30</v>
      </c>
      <c r="R341">
        <f t="shared" si="77"/>
        <v>138.5</v>
      </c>
      <c r="S341" s="27">
        <f t="shared" si="79"/>
        <v>4.6166666666666663</v>
      </c>
      <c r="T341" s="11">
        <v>15.99</v>
      </c>
      <c r="U341" t="str" cm="1">
        <f t="array" ref="U341">_xlfn.IFS(T341 &lt; 8, "Standard", T341 &lt; 12, "Premium", T341 &lt; 16, "Premium Plus")</f>
        <v>Premium Plus</v>
      </c>
      <c r="V341" s="18">
        <v>277</v>
      </c>
      <c r="W341" t="s">
        <v>100</v>
      </c>
      <c r="X341" s="18">
        <v>3</v>
      </c>
      <c r="Y341" s="18">
        <v>5</v>
      </c>
      <c r="Z341" t="b">
        <v>0</v>
      </c>
      <c r="AA341" s="18">
        <v>959</v>
      </c>
      <c r="AB341" s="18">
        <v>174</v>
      </c>
      <c r="AC341" s="18">
        <f t="shared" si="78"/>
        <v>1133</v>
      </c>
      <c r="AD341" t="s">
        <v>27</v>
      </c>
      <c r="AE341" t="s">
        <v>28</v>
      </c>
      <c r="AF341" t="s">
        <v>78</v>
      </c>
      <c r="AG341" s="18">
        <v>51</v>
      </c>
      <c r="AH341" s="13">
        <v>3.4</v>
      </c>
      <c r="AI341" t="b">
        <v>1</v>
      </c>
      <c r="AJ341" t="s">
        <v>30</v>
      </c>
      <c r="AK341" s="18">
        <v>1876</v>
      </c>
      <c r="AL341" s="18" t="str" cm="1">
        <f t="array" ref="AL341">_xlfn.IFS(AK341&lt;1000, "Bronze", AK341&lt;2000, "Silver", AK341&lt;3000, "Gold", AK341&lt;4000, "Platinum",AK341&gt;4000, "Diamond")</f>
        <v>Silver</v>
      </c>
      <c r="AM341" t="s">
        <v>58</v>
      </c>
      <c r="AN341" t="s">
        <v>59</v>
      </c>
      <c r="AO341" t="s">
        <v>33</v>
      </c>
    </row>
    <row r="342" spans="1:41" x14ac:dyDescent="0.35">
      <c r="A342">
        <v>1715</v>
      </c>
      <c r="B342" t="s">
        <v>254</v>
      </c>
      <c r="C342" t="s">
        <v>293</v>
      </c>
      <c r="D342" s="1">
        <v>45394</v>
      </c>
      <c r="E342">
        <f>FIND("/",C342)</f>
        <v>2</v>
      </c>
      <c r="F342">
        <f>FIND("/",C342,(E342+1))</f>
        <v>5</v>
      </c>
      <c r="G342" t="str">
        <f>MID(C342, E342+1,2)</f>
        <v>17</v>
      </c>
      <c r="H342" t="str">
        <f>LEFT(C342,E342-1)</f>
        <v>6</v>
      </c>
      <c r="I342" t="str">
        <f>RIGHT(C342,4)</f>
        <v>2024</v>
      </c>
      <c r="J342" s="1">
        <v>45394</v>
      </c>
      <c r="K342" s="1">
        <v>45460</v>
      </c>
      <c r="L342" s="1"/>
      <c r="M342" s="1"/>
      <c r="N342" s="1"/>
      <c r="O342" s="1"/>
      <c r="P342" s="1"/>
      <c r="Q342" s="13">
        <f t="shared" si="76"/>
        <v>9.4285714285714288</v>
      </c>
      <c r="R342">
        <f t="shared" si="77"/>
        <v>43.5</v>
      </c>
      <c r="S342" s="27">
        <f t="shared" si="79"/>
        <v>4.6136363636363633</v>
      </c>
      <c r="T342" s="11">
        <v>7.99</v>
      </c>
      <c r="U342" t="str" cm="1">
        <f t="array" ref="U342">_xlfn.IFS(T342 &lt; 8, "Standard", T342 &lt; 12, "Premium", T342 &lt; 16, "Premium Plus")</f>
        <v>Standard</v>
      </c>
      <c r="V342" s="18">
        <v>87</v>
      </c>
      <c r="W342" t="s">
        <v>36</v>
      </c>
      <c r="X342" s="18">
        <v>3</v>
      </c>
      <c r="Y342" s="18">
        <v>5</v>
      </c>
      <c r="Z342" t="b">
        <v>1</v>
      </c>
      <c r="AA342" s="18">
        <v>753</v>
      </c>
      <c r="AB342" s="18">
        <v>181</v>
      </c>
      <c r="AC342" s="18">
        <f t="shared" si="78"/>
        <v>934</v>
      </c>
      <c r="AD342" t="s">
        <v>49</v>
      </c>
      <c r="AE342" t="s">
        <v>44</v>
      </c>
      <c r="AF342" t="s">
        <v>29</v>
      </c>
      <c r="AG342" s="18">
        <v>51</v>
      </c>
      <c r="AH342" s="13">
        <v>3.1</v>
      </c>
      <c r="AI342" t="b">
        <v>1</v>
      </c>
      <c r="AJ342" t="s">
        <v>30</v>
      </c>
      <c r="AK342" s="18">
        <v>941</v>
      </c>
      <c r="AL342" s="18" t="str" cm="1">
        <f t="array" ref="AL342">_xlfn.IFS(AK342&lt;1000, "Bronze", AK342&lt;2000, "Silver", AK342&lt;3000, "Gold", AK342&lt;4000, "Platinum",AK342&gt;4000, "Diamond")</f>
        <v>Bronze</v>
      </c>
      <c r="AM342" t="s">
        <v>58</v>
      </c>
      <c r="AN342" t="s">
        <v>39</v>
      </c>
      <c r="AO342" t="s">
        <v>60</v>
      </c>
    </row>
    <row r="343" spans="1:41" x14ac:dyDescent="0.35">
      <c r="A343">
        <v>5256</v>
      </c>
      <c r="B343" t="s">
        <v>257</v>
      </c>
      <c r="C343" t="s">
        <v>258</v>
      </c>
      <c r="D343" s="1">
        <v>45334</v>
      </c>
      <c r="E343">
        <f>FIND("/",C343)</f>
        <v>3</v>
      </c>
      <c r="F343">
        <f>FIND("/",C343,(E343+1))</f>
        <v>6</v>
      </c>
      <c r="G343" t="str">
        <f>MID(C343, E343+1,2)</f>
        <v>18</v>
      </c>
      <c r="H343" t="str">
        <f>LEFT(C343,E343-1)</f>
        <v>11</v>
      </c>
      <c r="I343" t="str">
        <f>RIGHT(C343,4)</f>
        <v>2024</v>
      </c>
      <c r="J343" s="1">
        <v>45334</v>
      </c>
      <c r="K343" s="1">
        <v>45614</v>
      </c>
      <c r="L343" s="1"/>
      <c r="M343" s="1"/>
      <c r="N343" s="1"/>
      <c r="O343" s="1"/>
      <c r="P343" s="1"/>
      <c r="Q343" s="13">
        <f t="shared" si="76"/>
        <v>40</v>
      </c>
      <c r="R343">
        <f t="shared" si="77"/>
        <v>184</v>
      </c>
      <c r="S343" s="27">
        <f t="shared" si="79"/>
        <v>4.5999999999999996</v>
      </c>
      <c r="T343" s="11">
        <v>15.99</v>
      </c>
      <c r="U343" t="str" cm="1">
        <f t="array" ref="U343">_xlfn.IFS(T343 &lt; 8, "Standard", T343 &lt; 12, "Premium", T343 &lt; 16, "Premium Plus")</f>
        <v>Premium Plus</v>
      </c>
      <c r="V343" s="18">
        <v>368</v>
      </c>
      <c r="W343" t="s">
        <v>48</v>
      </c>
      <c r="X343" s="18">
        <v>4</v>
      </c>
      <c r="Y343" s="18">
        <v>4</v>
      </c>
      <c r="Z343" t="b">
        <v>1</v>
      </c>
      <c r="AA343" s="18">
        <v>968</v>
      </c>
      <c r="AB343" s="18">
        <v>24</v>
      </c>
      <c r="AC343" s="18">
        <f t="shared" si="78"/>
        <v>992</v>
      </c>
      <c r="AD343" t="s">
        <v>68</v>
      </c>
      <c r="AE343" t="s">
        <v>44</v>
      </c>
      <c r="AF343" t="s">
        <v>45</v>
      </c>
      <c r="AG343" s="18">
        <v>30</v>
      </c>
      <c r="AH343" s="13">
        <v>3</v>
      </c>
      <c r="AI343" t="b">
        <v>1</v>
      </c>
      <c r="AJ343" t="s">
        <v>30</v>
      </c>
      <c r="AK343" s="18">
        <v>119</v>
      </c>
      <c r="AL343" s="18" t="str" cm="1">
        <f t="array" ref="AL343">_xlfn.IFS(AK343&lt;1000, "Bronze", AK343&lt;2000, "Silver", AK343&lt;3000, "Gold", AK343&lt;4000, "Platinum",AK343&gt;4000, "Diamond")</f>
        <v>Bronze</v>
      </c>
      <c r="AM343" t="s">
        <v>38</v>
      </c>
      <c r="AN343" t="s">
        <v>69</v>
      </c>
      <c r="AO343" t="s">
        <v>33</v>
      </c>
    </row>
    <row r="344" spans="1:41" x14ac:dyDescent="0.35">
      <c r="A344">
        <v>5120</v>
      </c>
      <c r="B344" t="s">
        <v>66</v>
      </c>
      <c r="C344" t="s">
        <v>67</v>
      </c>
      <c r="D344" s="1">
        <f>DATE(I344,H344,G344)</f>
        <v>45443</v>
      </c>
      <c r="E344">
        <f>FIND("/",C344)</f>
        <v>2</v>
      </c>
      <c r="F344">
        <f>FIND("/",C344,(E344+1))</f>
        <v>5</v>
      </c>
      <c r="G344" t="str">
        <f>MID(C344, E344+1,2)</f>
        <v>31</v>
      </c>
      <c r="H344" t="str">
        <f>LEFT(C344,E344-1)</f>
        <v>5</v>
      </c>
      <c r="I344" t="str">
        <f>RIGHT(C344,4)</f>
        <v>2024</v>
      </c>
      <c r="J344" t="s">
        <v>42</v>
      </c>
      <c r="K344" s="1">
        <f>DATE(P344,O344,N344)</f>
        <v>45640</v>
      </c>
      <c r="L344">
        <f>FIND("/",J344)</f>
        <v>3</v>
      </c>
      <c r="M344">
        <f>FIND("/",J344,(L344+1))</f>
        <v>6</v>
      </c>
      <c r="N344" t="str">
        <f>MID(J344, L344+1,2)</f>
        <v>14</v>
      </c>
      <c r="O344" t="str">
        <f>LEFT(J344,L344-1)</f>
        <v>12</v>
      </c>
      <c r="P344" t="str">
        <f>RIGHT(J344,4)</f>
        <v>2024</v>
      </c>
      <c r="Q344" s="13">
        <f t="shared" si="76"/>
        <v>28.142857142857142</v>
      </c>
      <c r="R344">
        <f t="shared" si="77"/>
        <v>129</v>
      </c>
      <c r="S344" s="27">
        <f t="shared" si="79"/>
        <v>4.5837563451776653</v>
      </c>
      <c r="T344" s="11">
        <v>15.99</v>
      </c>
      <c r="U344" t="str" cm="1">
        <f t="array" ref="U344">_xlfn.IFS(T344 &lt; 8, "Standard", T344 &lt; 12, "Premium", T344 &lt; 16, "Premium Plus")</f>
        <v>Premium Plus</v>
      </c>
      <c r="V344" s="18">
        <v>258</v>
      </c>
      <c r="W344" t="s">
        <v>26</v>
      </c>
      <c r="X344" s="18">
        <v>4</v>
      </c>
      <c r="Y344" s="18">
        <v>1</v>
      </c>
      <c r="Z344" t="b">
        <v>1</v>
      </c>
      <c r="AA344" s="18">
        <v>907</v>
      </c>
      <c r="AB344" s="18">
        <v>47</v>
      </c>
      <c r="AC344" s="18">
        <f t="shared" si="78"/>
        <v>954</v>
      </c>
      <c r="AD344" t="s">
        <v>68</v>
      </c>
      <c r="AE344" t="s">
        <v>44</v>
      </c>
      <c r="AF344" t="s">
        <v>29</v>
      </c>
      <c r="AG344" s="18">
        <v>32</v>
      </c>
      <c r="AH344" s="13">
        <v>3.7</v>
      </c>
      <c r="AI344" t="b">
        <v>1</v>
      </c>
      <c r="AJ344" t="s">
        <v>30</v>
      </c>
      <c r="AK344" s="18">
        <v>2866</v>
      </c>
      <c r="AL344" s="18" t="str" cm="1">
        <f t="array" ref="AL344">_xlfn.IFS(AK344&lt;1000, "Bronze", AK344&lt;2000, "Silver", AK344&lt;3000, "Gold", AK344&lt;4000, "Platinum",AK344&gt;4000, "Diamond")</f>
        <v>Gold</v>
      </c>
      <c r="AM344" t="s">
        <v>38</v>
      </c>
      <c r="AN344" t="s">
        <v>32</v>
      </c>
      <c r="AO344" t="s">
        <v>40</v>
      </c>
    </row>
    <row r="345" spans="1:41" x14ac:dyDescent="0.35">
      <c r="A345">
        <v>7621</v>
      </c>
      <c r="B345" t="s">
        <v>405</v>
      </c>
      <c r="C345" s="1">
        <v>45086</v>
      </c>
      <c r="D345" s="1">
        <v>45164</v>
      </c>
      <c r="E345" s="1"/>
      <c r="F345" s="1"/>
      <c r="G345" s="1"/>
      <c r="H345" s="1"/>
      <c r="I345" s="1"/>
      <c r="J345" s="1">
        <v>45455</v>
      </c>
      <c r="K345" s="1">
        <f>J345</f>
        <v>45455</v>
      </c>
      <c r="L345" s="1"/>
      <c r="M345" s="1"/>
      <c r="N345" s="1"/>
      <c r="O345" s="1"/>
      <c r="P345" s="1"/>
      <c r="Q345" s="13">
        <f t="shared" si="76"/>
        <v>41.571428571428569</v>
      </c>
      <c r="R345">
        <f t="shared" si="77"/>
        <v>190.5</v>
      </c>
      <c r="S345" s="27">
        <f t="shared" si="79"/>
        <v>4.5824742268041243</v>
      </c>
      <c r="T345" s="11">
        <v>7.99</v>
      </c>
      <c r="U345" t="str" cm="1">
        <f t="array" ref="U345">_xlfn.IFS(T345 &lt; 8, "Standard", T345 &lt; 12, "Premium", T345 &lt; 16, "Premium Plus")</f>
        <v>Standard</v>
      </c>
      <c r="V345" s="18">
        <v>381</v>
      </c>
      <c r="W345" t="s">
        <v>36</v>
      </c>
      <c r="X345" s="18">
        <v>5</v>
      </c>
      <c r="Y345" s="18">
        <v>6</v>
      </c>
      <c r="Z345" t="b">
        <v>0</v>
      </c>
      <c r="AA345" s="18">
        <v>593</v>
      </c>
      <c r="AB345" s="18">
        <v>46</v>
      </c>
      <c r="AC345" s="18">
        <f t="shared" si="78"/>
        <v>639</v>
      </c>
      <c r="AD345" t="s">
        <v>68</v>
      </c>
      <c r="AE345" t="s">
        <v>44</v>
      </c>
      <c r="AF345" t="s">
        <v>64</v>
      </c>
      <c r="AG345" s="18">
        <v>10</v>
      </c>
      <c r="AH345" s="13">
        <v>4.5999999999999996</v>
      </c>
      <c r="AI345" t="b">
        <v>1</v>
      </c>
      <c r="AJ345" t="s">
        <v>30</v>
      </c>
      <c r="AK345" s="18">
        <v>4528</v>
      </c>
      <c r="AL345" s="18" t="str" cm="1">
        <f t="array" ref="AL345">_xlfn.IFS(AK345&lt;1000, "Bronze", AK345&lt;2000, "Silver", AK345&lt;3000, "Gold", AK345&lt;4000, "Platinum",AK345&gt;4000, "Diamond")</f>
        <v>Diamond</v>
      </c>
      <c r="AM345" t="s">
        <v>65</v>
      </c>
      <c r="AN345" t="s">
        <v>32</v>
      </c>
      <c r="AO345" t="s">
        <v>93</v>
      </c>
    </row>
    <row r="346" spans="1:41" x14ac:dyDescent="0.35">
      <c r="A346">
        <v>5871</v>
      </c>
      <c r="B346" t="s">
        <v>508</v>
      </c>
      <c r="C346" t="s">
        <v>509</v>
      </c>
      <c r="D346" s="1">
        <v>45394</v>
      </c>
      <c r="E346">
        <f>FIND("/",C346)</f>
        <v>2</v>
      </c>
      <c r="F346">
        <f>FIND("/",C346,(E346+1))</f>
        <v>5</v>
      </c>
      <c r="G346" t="str">
        <f>MID(C346, E346+1,2)</f>
        <v>13</v>
      </c>
      <c r="H346" t="str">
        <f>LEFT(C346,E346-1)</f>
        <v>7</v>
      </c>
      <c r="I346" t="str">
        <f>RIGHT(C346,4)</f>
        <v>2024</v>
      </c>
      <c r="J346" s="1">
        <v>45394</v>
      </c>
      <c r="K346" s="1">
        <v>45486</v>
      </c>
      <c r="L346" s="1"/>
      <c r="M346" s="1"/>
      <c r="N346" s="1"/>
      <c r="O346" s="1"/>
      <c r="P346" s="1"/>
      <c r="Q346" s="13">
        <f t="shared" si="76"/>
        <v>13.142857142857142</v>
      </c>
      <c r="R346">
        <f t="shared" si="77"/>
        <v>60</v>
      </c>
      <c r="S346" s="27">
        <f t="shared" si="79"/>
        <v>4.5652173913043477</v>
      </c>
      <c r="T346" s="11">
        <v>7.99</v>
      </c>
      <c r="U346" t="str" cm="1">
        <f t="array" ref="U346">_xlfn.IFS(T346 &lt; 8, "Standard", T346 &lt; 12, "Premium", T346 &lt; 16, "Premium Plus")</f>
        <v>Standard</v>
      </c>
      <c r="V346" s="18">
        <v>120</v>
      </c>
      <c r="W346" t="s">
        <v>100</v>
      </c>
      <c r="X346" s="18">
        <v>3</v>
      </c>
      <c r="Y346" s="18">
        <v>5</v>
      </c>
      <c r="Z346" t="b">
        <v>1</v>
      </c>
      <c r="AA346" s="18">
        <v>783</v>
      </c>
      <c r="AB346" s="18">
        <v>81</v>
      </c>
      <c r="AC346" s="18">
        <f t="shared" si="78"/>
        <v>864</v>
      </c>
      <c r="AD346" t="s">
        <v>43</v>
      </c>
      <c r="AE346" t="s">
        <v>28</v>
      </c>
      <c r="AF346" t="s">
        <v>45</v>
      </c>
      <c r="AG346" s="18">
        <v>52</v>
      </c>
      <c r="AH346" s="13">
        <v>4.3</v>
      </c>
      <c r="AI346" t="b">
        <v>0</v>
      </c>
      <c r="AJ346" t="s">
        <v>30</v>
      </c>
      <c r="AK346" s="18">
        <v>4879</v>
      </c>
      <c r="AL346" s="18" t="str" cm="1">
        <f t="array" ref="AL346">_xlfn.IFS(AK346&lt;1000, "Bronze", AK346&lt;2000, "Silver", AK346&lt;3000, "Gold", AK346&lt;4000, "Platinum",AK346&gt;4000, "Diamond")</f>
        <v>Diamond</v>
      </c>
      <c r="AM346" t="s">
        <v>58</v>
      </c>
      <c r="AN346" t="s">
        <v>79</v>
      </c>
      <c r="AO346" t="s">
        <v>60</v>
      </c>
    </row>
    <row r="347" spans="1:41" x14ac:dyDescent="0.35">
      <c r="A347">
        <v>1272</v>
      </c>
      <c r="B347" t="s">
        <v>272</v>
      </c>
      <c r="C347" t="s">
        <v>324</v>
      </c>
      <c r="D347" s="1">
        <f>DATE(I347,H347,G347)</f>
        <v>45490</v>
      </c>
      <c r="E347">
        <f>FIND("/",C347)</f>
        <v>2</v>
      </c>
      <c r="F347">
        <f>FIND("/",C347,(E347+1))</f>
        <v>5</v>
      </c>
      <c r="G347" t="str">
        <f>MID(C347, E347+1,2)</f>
        <v>17</v>
      </c>
      <c r="H347" t="str">
        <f>LEFT(C347,E347-1)</f>
        <v>7</v>
      </c>
      <c r="I347" t="str">
        <f>RIGHT(C347,4)</f>
        <v>2024</v>
      </c>
      <c r="J347" t="s">
        <v>84</v>
      </c>
      <c r="K347" s="1">
        <f>DATE(P347,O347,N347)</f>
        <v>45616</v>
      </c>
      <c r="L347">
        <f>FIND("/",J347)</f>
        <v>3</v>
      </c>
      <c r="M347">
        <f>FIND("/",J347,(L347+1))</f>
        <v>6</v>
      </c>
      <c r="N347" t="str">
        <f>MID(J347, L347+1,2)</f>
        <v>20</v>
      </c>
      <c r="O347" t="str">
        <f>LEFT(J347,L347-1)</f>
        <v>11</v>
      </c>
      <c r="P347" t="str">
        <f>RIGHT(J347,4)</f>
        <v>2024</v>
      </c>
      <c r="Q347" s="13">
        <f t="shared" si="76"/>
        <v>18</v>
      </c>
      <c r="R347">
        <f t="shared" si="77"/>
        <v>81.5</v>
      </c>
      <c r="S347" s="27">
        <f t="shared" si="79"/>
        <v>4.5277777777777777</v>
      </c>
      <c r="T347" s="11">
        <v>15.99</v>
      </c>
      <c r="U347" t="str" cm="1">
        <f t="array" ref="U347">_xlfn.IFS(T347 &lt; 8, "Standard", T347 &lt; 12, "Premium", T347 &lt; 16, "Premium Plus")</f>
        <v>Premium Plus</v>
      </c>
      <c r="V347" s="18">
        <v>163</v>
      </c>
      <c r="W347" t="s">
        <v>73</v>
      </c>
      <c r="X347" s="18">
        <v>5</v>
      </c>
      <c r="Y347" s="18">
        <v>1</v>
      </c>
      <c r="Z347" t="b">
        <v>0</v>
      </c>
      <c r="AA347" s="18">
        <v>683</v>
      </c>
      <c r="AB347" s="18">
        <v>108</v>
      </c>
      <c r="AC347" s="18">
        <f t="shared" si="78"/>
        <v>791</v>
      </c>
      <c r="AD347" t="s">
        <v>49</v>
      </c>
      <c r="AE347" t="s">
        <v>75</v>
      </c>
      <c r="AF347" t="s">
        <v>45</v>
      </c>
      <c r="AG347" s="18">
        <v>10</v>
      </c>
      <c r="AH347" s="13">
        <v>4.2</v>
      </c>
      <c r="AI347" t="b">
        <v>0</v>
      </c>
      <c r="AJ347" t="s">
        <v>30</v>
      </c>
      <c r="AK347" s="18">
        <v>809</v>
      </c>
      <c r="AL347" s="18" t="str" cm="1">
        <f t="array" ref="AL347">_xlfn.IFS(AK347&lt;1000, "Bronze", AK347&lt;2000, "Silver", AK347&lt;3000, "Gold", AK347&lt;4000, "Platinum",AK347&gt;4000, "Diamond")</f>
        <v>Bronze</v>
      </c>
      <c r="AM347" t="s">
        <v>31</v>
      </c>
      <c r="AN347" t="s">
        <v>59</v>
      </c>
      <c r="AO347" t="s">
        <v>93</v>
      </c>
    </row>
    <row r="348" spans="1:41" x14ac:dyDescent="0.35">
      <c r="A348">
        <v>5994</v>
      </c>
      <c r="B348" t="s">
        <v>492</v>
      </c>
      <c r="C348" t="s">
        <v>221</v>
      </c>
      <c r="D348" s="1">
        <f>DATE(I348,H348,G348)</f>
        <v>45220</v>
      </c>
      <c r="E348">
        <f>FIND("/",C348)</f>
        <v>3</v>
      </c>
      <c r="F348">
        <f>FIND("/",C348,(E348+1))</f>
        <v>6</v>
      </c>
      <c r="G348" t="str">
        <f>MID(C348, E348+1,2)</f>
        <v>21</v>
      </c>
      <c r="H348" t="str">
        <f>LEFT(C348,E348-1)</f>
        <v>10</v>
      </c>
      <c r="I348" t="str">
        <f>RIGHT(C348,4)</f>
        <v>2023</v>
      </c>
      <c r="J348" s="1">
        <v>45394</v>
      </c>
      <c r="K348" s="1">
        <f>J348</f>
        <v>45394</v>
      </c>
      <c r="L348" s="1"/>
      <c r="M348" s="1"/>
      <c r="N348" s="1"/>
      <c r="O348" s="1"/>
      <c r="P348" s="1"/>
      <c r="Q348" s="13">
        <f t="shared" si="76"/>
        <v>24.857142857142858</v>
      </c>
      <c r="R348">
        <f t="shared" si="77"/>
        <v>112.5</v>
      </c>
      <c r="S348" s="27">
        <f t="shared" si="79"/>
        <v>4.5258620689655169</v>
      </c>
      <c r="T348" s="11">
        <v>7.99</v>
      </c>
      <c r="U348" t="str" cm="1">
        <f t="array" ref="U348">_xlfn.IFS(T348 &lt; 8, "Standard", T348 &lt; 12, "Premium", T348 &lt; 16, "Premium Plus")</f>
        <v>Standard</v>
      </c>
      <c r="V348" s="18">
        <v>225</v>
      </c>
      <c r="W348" t="s">
        <v>36</v>
      </c>
      <c r="X348" s="18">
        <v>5</v>
      </c>
      <c r="Y348" s="18">
        <v>5</v>
      </c>
      <c r="Z348" t="b">
        <v>0</v>
      </c>
      <c r="AA348" s="18">
        <v>274</v>
      </c>
      <c r="AB348" s="18">
        <v>83</v>
      </c>
      <c r="AC348" s="18">
        <f t="shared" si="78"/>
        <v>357</v>
      </c>
      <c r="AD348" t="s">
        <v>49</v>
      </c>
      <c r="AE348" t="s">
        <v>56</v>
      </c>
      <c r="AF348" t="s">
        <v>37</v>
      </c>
      <c r="AG348" s="18">
        <v>45</v>
      </c>
      <c r="AH348" s="13">
        <v>3.9</v>
      </c>
      <c r="AI348" t="b">
        <v>0</v>
      </c>
      <c r="AJ348" t="s">
        <v>30</v>
      </c>
      <c r="AK348" s="18">
        <v>808</v>
      </c>
      <c r="AL348" s="18" t="str" cm="1">
        <f t="array" ref="AL348">_xlfn.IFS(AK348&lt;1000, "Bronze", AK348&lt;2000, "Silver", AK348&lt;3000, "Gold", AK348&lt;4000, "Platinum",AK348&gt;4000, "Diamond")</f>
        <v>Bronze</v>
      </c>
      <c r="AM348" t="s">
        <v>38</v>
      </c>
      <c r="AN348" t="s">
        <v>32</v>
      </c>
      <c r="AO348" t="s">
        <v>60</v>
      </c>
    </row>
    <row r="349" spans="1:41" x14ac:dyDescent="0.35">
      <c r="A349">
        <v>6100</v>
      </c>
      <c r="B349" t="s">
        <v>517</v>
      </c>
      <c r="C349" t="s">
        <v>220</v>
      </c>
      <c r="D349" s="1">
        <f>DATE(I349,H349,G349)</f>
        <v>45467</v>
      </c>
      <c r="E349">
        <f>FIND("/",C349)</f>
        <v>2</v>
      </c>
      <c r="F349">
        <f>FIND("/",C349,(E349+1))</f>
        <v>5</v>
      </c>
      <c r="G349" t="str">
        <f>MID(C349, E349+1,2)</f>
        <v>24</v>
      </c>
      <c r="H349" t="str">
        <f>LEFT(C349,E349-1)</f>
        <v>6</v>
      </c>
      <c r="I349" t="str">
        <f>RIGHT(C349,4)</f>
        <v>2024</v>
      </c>
      <c r="J349" t="s">
        <v>84</v>
      </c>
      <c r="K349" s="1">
        <f>DATE(P349,O349,N349)</f>
        <v>45616</v>
      </c>
      <c r="L349">
        <f>FIND("/",J349)</f>
        <v>3</v>
      </c>
      <c r="M349">
        <f>FIND("/",J349,(L349+1))</f>
        <v>6</v>
      </c>
      <c r="N349" t="str">
        <f>MID(J349, L349+1,2)</f>
        <v>20</v>
      </c>
      <c r="O349" t="str">
        <f>LEFT(J349,L349-1)</f>
        <v>11</v>
      </c>
      <c r="P349" t="str">
        <f>RIGHT(J349,4)</f>
        <v>2024</v>
      </c>
      <c r="Q349" s="13">
        <f t="shared" si="76"/>
        <v>21.285714285714285</v>
      </c>
      <c r="R349">
        <f t="shared" si="77"/>
        <v>95.5</v>
      </c>
      <c r="S349" s="27">
        <f t="shared" si="79"/>
        <v>4.4865771812080535</v>
      </c>
      <c r="T349" s="11">
        <v>11.99</v>
      </c>
      <c r="U349" t="str" cm="1">
        <f t="array" ref="U349">_xlfn.IFS(T349 &lt; 8, "Standard", T349 &lt; 12, "Premium", T349 &lt; 16, "Premium Plus")</f>
        <v>Premium</v>
      </c>
      <c r="V349" s="18">
        <v>191</v>
      </c>
      <c r="W349" t="s">
        <v>73</v>
      </c>
      <c r="X349" s="18">
        <v>1</v>
      </c>
      <c r="Y349" s="18">
        <v>4</v>
      </c>
      <c r="Z349" t="b">
        <v>0</v>
      </c>
      <c r="AA349" s="18">
        <v>925</v>
      </c>
      <c r="AB349" s="18">
        <v>124</v>
      </c>
      <c r="AC349" s="18">
        <f t="shared" si="78"/>
        <v>1049</v>
      </c>
      <c r="AD349" t="s">
        <v>74</v>
      </c>
      <c r="AE349" t="s">
        <v>75</v>
      </c>
      <c r="AF349" t="s">
        <v>29</v>
      </c>
      <c r="AG349" s="18">
        <v>37</v>
      </c>
      <c r="AH349" s="13">
        <v>4.0999999999999996</v>
      </c>
      <c r="AI349" t="b">
        <v>0</v>
      </c>
      <c r="AJ349" t="s">
        <v>30</v>
      </c>
      <c r="AK349" s="18">
        <v>608</v>
      </c>
      <c r="AL349" s="18" t="str" cm="1">
        <f t="array" ref="AL349">_xlfn.IFS(AK349&lt;1000, "Bronze", AK349&lt;2000, "Silver", AK349&lt;3000, "Gold", AK349&lt;4000, "Platinum",AK349&gt;4000, "Diamond")</f>
        <v>Bronze</v>
      </c>
      <c r="AM349" t="s">
        <v>76</v>
      </c>
      <c r="AN349" t="s">
        <v>59</v>
      </c>
      <c r="AO349" t="s">
        <v>93</v>
      </c>
    </row>
    <row r="350" spans="1:41" x14ac:dyDescent="0.35">
      <c r="A350">
        <v>8645</v>
      </c>
      <c r="B350" t="s">
        <v>257</v>
      </c>
      <c r="C350" t="s">
        <v>466</v>
      </c>
      <c r="D350" s="1">
        <f>DATE(I350,H350,G350)</f>
        <v>45399</v>
      </c>
      <c r="E350">
        <f>FIND("/",C350)</f>
        <v>2</v>
      </c>
      <c r="F350">
        <f>FIND("/",C350,(E350+1))</f>
        <v>5</v>
      </c>
      <c r="G350" t="str">
        <f>MID(C350, E350+1,2)</f>
        <v>17</v>
      </c>
      <c r="H350" t="str">
        <f>LEFT(C350,E350-1)</f>
        <v>4</v>
      </c>
      <c r="I350" t="str">
        <f>RIGHT(C350,4)</f>
        <v>2024</v>
      </c>
      <c r="J350" t="s">
        <v>168</v>
      </c>
      <c r="K350" s="1">
        <f>DATE(P350,O350,N350)</f>
        <v>45625</v>
      </c>
      <c r="L350">
        <f>FIND("/",J350)</f>
        <v>3</v>
      </c>
      <c r="M350">
        <f>FIND("/",J350,(L350+1))</f>
        <v>6</v>
      </c>
      <c r="N350" t="str">
        <f>MID(J350, L350+1,2)</f>
        <v>29</v>
      </c>
      <c r="O350" t="str">
        <f>LEFT(J350,L350-1)</f>
        <v>11</v>
      </c>
      <c r="P350" t="str">
        <f>RIGHT(J350,4)</f>
        <v>2024</v>
      </c>
      <c r="Q350" s="13">
        <f t="shared" si="76"/>
        <v>32.285714285714285</v>
      </c>
      <c r="R350">
        <f t="shared" si="77"/>
        <v>144.5</v>
      </c>
      <c r="S350" s="27">
        <f t="shared" si="79"/>
        <v>4.4756637168141591</v>
      </c>
      <c r="T350" s="11">
        <v>11.99</v>
      </c>
      <c r="U350" t="str" cm="1">
        <f t="array" ref="U350">_xlfn.IFS(T350 &lt; 8, "Standard", T350 &lt; 12, "Premium", T350 &lt; 16, "Premium Plus")</f>
        <v>Premium</v>
      </c>
      <c r="V350" s="18">
        <v>289</v>
      </c>
      <c r="W350" t="s">
        <v>48</v>
      </c>
      <c r="X350" s="18">
        <v>4</v>
      </c>
      <c r="Y350" s="18">
        <v>3</v>
      </c>
      <c r="Z350" t="b">
        <v>1</v>
      </c>
      <c r="AA350" s="18">
        <v>999</v>
      </c>
      <c r="AB350" s="18">
        <v>22</v>
      </c>
      <c r="AC350" s="18">
        <f t="shared" si="78"/>
        <v>1021</v>
      </c>
      <c r="AD350" t="s">
        <v>27</v>
      </c>
      <c r="AE350" t="s">
        <v>28</v>
      </c>
      <c r="AF350" t="s">
        <v>45</v>
      </c>
      <c r="AG350" s="18">
        <v>50</v>
      </c>
      <c r="AH350" s="13">
        <v>4.3</v>
      </c>
      <c r="AI350" t="b">
        <v>1</v>
      </c>
      <c r="AJ350" t="s">
        <v>30</v>
      </c>
      <c r="AK350" s="18">
        <v>4170</v>
      </c>
      <c r="AL350" s="18" t="str" cm="1">
        <f t="array" ref="AL350">_xlfn.IFS(AK350&lt;1000, "Bronze", AK350&lt;2000, "Silver", AK350&lt;3000, "Gold", AK350&lt;4000, "Platinum",AK350&gt;4000, "Diamond")</f>
        <v>Diamond</v>
      </c>
      <c r="AM350" t="s">
        <v>58</v>
      </c>
      <c r="AN350" t="s">
        <v>69</v>
      </c>
      <c r="AO350" t="s">
        <v>33</v>
      </c>
    </row>
    <row r="351" spans="1:41" x14ac:dyDescent="0.35">
      <c r="A351">
        <v>1284</v>
      </c>
      <c r="B351" t="s">
        <v>157</v>
      </c>
      <c r="C351" s="1">
        <v>45394</v>
      </c>
      <c r="D351" s="1">
        <v>45303</v>
      </c>
      <c r="E351" s="1"/>
      <c r="F351" s="1"/>
      <c r="G351" s="1"/>
      <c r="H351" s="1"/>
      <c r="I351" s="1"/>
      <c r="J351" s="1">
        <v>45303</v>
      </c>
      <c r="K351" s="1">
        <v>45620</v>
      </c>
      <c r="L351" s="1"/>
      <c r="M351" s="1"/>
      <c r="N351" s="1"/>
      <c r="O351" s="1"/>
      <c r="P351" s="1"/>
      <c r="Q351" s="13">
        <f t="shared" si="76"/>
        <v>45.285714285714285</v>
      </c>
      <c r="R351">
        <f t="shared" si="77"/>
        <v>202.5</v>
      </c>
      <c r="S351" s="27">
        <f t="shared" si="79"/>
        <v>4.4716088328075712</v>
      </c>
      <c r="T351" s="11">
        <v>7.99</v>
      </c>
      <c r="U351" t="str" cm="1">
        <f t="array" ref="U351">_xlfn.IFS(T351 &lt; 8, "Standard", T351 &lt; 12, "Premium", T351 &lt; 16, "Premium Plus")</f>
        <v>Standard</v>
      </c>
      <c r="V351" s="18">
        <v>405</v>
      </c>
      <c r="W351" t="s">
        <v>73</v>
      </c>
      <c r="X351" s="18">
        <v>4</v>
      </c>
      <c r="Y351" s="18">
        <v>3</v>
      </c>
      <c r="Z351" t="b">
        <v>1</v>
      </c>
      <c r="AA351" s="18">
        <v>695</v>
      </c>
      <c r="AB351" s="18">
        <v>85</v>
      </c>
      <c r="AC351" s="18">
        <f t="shared" si="78"/>
        <v>780</v>
      </c>
      <c r="AD351" t="s">
        <v>68</v>
      </c>
      <c r="AE351" t="s">
        <v>56</v>
      </c>
      <c r="AF351" t="s">
        <v>78</v>
      </c>
      <c r="AG351" s="18">
        <v>42</v>
      </c>
      <c r="AH351" s="13">
        <v>3.7</v>
      </c>
      <c r="AI351" t="b">
        <v>0</v>
      </c>
      <c r="AJ351" t="s">
        <v>30</v>
      </c>
      <c r="AK351" s="18">
        <v>2395</v>
      </c>
      <c r="AL351" s="18" t="str" cm="1">
        <f t="array" ref="AL351">_xlfn.IFS(AK351&lt;1000, "Bronze", AK351&lt;2000, "Silver", AK351&lt;3000, "Gold", AK351&lt;4000, "Platinum",AK351&gt;4000, "Diamond")</f>
        <v>Gold</v>
      </c>
      <c r="AM351" t="s">
        <v>31</v>
      </c>
      <c r="AN351" t="s">
        <v>32</v>
      </c>
      <c r="AO351" t="s">
        <v>33</v>
      </c>
    </row>
    <row r="352" spans="1:41" x14ac:dyDescent="0.35">
      <c r="A352">
        <v>5967</v>
      </c>
      <c r="B352" t="s">
        <v>382</v>
      </c>
      <c r="C352" s="1">
        <v>45265</v>
      </c>
      <c r="D352" s="1">
        <f>C352</f>
        <v>45265</v>
      </c>
      <c r="E352" s="1"/>
      <c r="F352" s="1"/>
      <c r="G352" s="1"/>
      <c r="H352" s="1"/>
      <c r="I352" s="1"/>
      <c r="J352" t="s">
        <v>42</v>
      </c>
      <c r="K352" s="1">
        <f t="shared" ref="K352:K358" si="86">DATE(P352,O352,N352)</f>
        <v>45640</v>
      </c>
      <c r="L352">
        <f t="shared" ref="L352:L358" si="87">FIND("/",J352)</f>
        <v>3</v>
      </c>
      <c r="M352">
        <f t="shared" ref="M352:M358" si="88">FIND("/",J352,(L352+1))</f>
        <v>6</v>
      </c>
      <c r="N352" t="str">
        <f t="shared" ref="N352:N358" si="89">MID(J352, L352+1,2)</f>
        <v>14</v>
      </c>
      <c r="O352" t="str">
        <f t="shared" ref="O352:O358" si="90">LEFT(J352,L352-1)</f>
        <v>12</v>
      </c>
      <c r="P352" t="str">
        <f t="shared" ref="P352:P358" si="91">RIGHT(J352,4)</f>
        <v>2024</v>
      </c>
      <c r="Q352" s="13">
        <f t="shared" si="76"/>
        <v>53.571428571428569</v>
      </c>
      <c r="R352">
        <f t="shared" si="77"/>
        <v>239.5</v>
      </c>
      <c r="S352" s="27">
        <f t="shared" si="79"/>
        <v>4.4706666666666672</v>
      </c>
      <c r="T352" s="11">
        <v>11.99</v>
      </c>
      <c r="U352" t="str" cm="1">
        <f t="array" ref="U352">_xlfn.IFS(T352 &lt; 8, "Standard", T352 &lt; 12, "Premium", T352 &lt; 16, "Premium Plus")</f>
        <v>Premium</v>
      </c>
      <c r="V352" s="18">
        <v>479</v>
      </c>
      <c r="W352" t="s">
        <v>26</v>
      </c>
      <c r="X352" s="18">
        <v>2</v>
      </c>
      <c r="Y352" s="18">
        <v>5</v>
      </c>
      <c r="Z352" t="b">
        <v>0</v>
      </c>
      <c r="AA352" s="18">
        <v>394</v>
      </c>
      <c r="AB352" s="18">
        <v>35</v>
      </c>
      <c r="AC352" s="18">
        <f t="shared" si="78"/>
        <v>429</v>
      </c>
      <c r="AD352" t="s">
        <v>68</v>
      </c>
      <c r="AE352" t="s">
        <v>75</v>
      </c>
      <c r="AF352" t="s">
        <v>45</v>
      </c>
      <c r="AG352" s="18">
        <v>93</v>
      </c>
      <c r="AH352" s="13">
        <v>3.7</v>
      </c>
      <c r="AI352" t="b">
        <v>0</v>
      </c>
      <c r="AJ352" t="s">
        <v>30</v>
      </c>
      <c r="AK352" s="18">
        <v>836</v>
      </c>
      <c r="AL352" s="18" t="str" cm="1">
        <f t="array" ref="AL352">_xlfn.IFS(AK352&lt;1000, "Bronze", AK352&lt;2000, "Silver", AK352&lt;3000, "Gold", AK352&lt;4000, "Platinum",AK352&gt;4000, "Diamond")</f>
        <v>Bronze</v>
      </c>
      <c r="AM352" t="s">
        <v>58</v>
      </c>
      <c r="AN352" t="s">
        <v>79</v>
      </c>
      <c r="AO352" t="s">
        <v>40</v>
      </c>
    </row>
    <row r="353" spans="1:41" x14ac:dyDescent="0.35">
      <c r="A353">
        <v>4865</v>
      </c>
      <c r="B353" t="s">
        <v>98</v>
      </c>
      <c r="C353" t="s">
        <v>609</v>
      </c>
      <c r="D353" s="1">
        <f t="shared" ref="D353:D358" si="92">DATE(I353,H353,G353)</f>
        <v>45280</v>
      </c>
      <c r="E353">
        <f t="shared" ref="E353:E358" si="93">FIND("/",C353)</f>
        <v>3</v>
      </c>
      <c r="F353">
        <f t="shared" ref="F353:F358" si="94">FIND("/",C353,(E353+1))</f>
        <v>6</v>
      </c>
      <c r="G353" t="str">
        <f t="shared" ref="G353:G358" si="95">MID(C353, E353+1,2)</f>
        <v>20</v>
      </c>
      <c r="H353" t="str">
        <f t="shared" ref="H353:H358" si="96">LEFT(C353,E353-1)</f>
        <v>12</v>
      </c>
      <c r="I353" t="str">
        <f t="shared" ref="I353:I358" si="97">RIGHT(C353,4)</f>
        <v>2023</v>
      </c>
      <c r="J353" t="s">
        <v>105</v>
      </c>
      <c r="K353" s="1">
        <f t="shared" si="86"/>
        <v>45624</v>
      </c>
      <c r="L353">
        <f t="shared" si="87"/>
        <v>3</v>
      </c>
      <c r="M353">
        <f t="shared" si="88"/>
        <v>6</v>
      </c>
      <c r="N353" t="str">
        <f t="shared" si="89"/>
        <v>28</v>
      </c>
      <c r="O353" t="str">
        <f t="shared" si="90"/>
        <v>11</v>
      </c>
      <c r="P353" t="str">
        <f t="shared" si="91"/>
        <v>2024</v>
      </c>
      <c r="Q353" s="13">
        <f t="shared" si="76"/>
        <v>49.142857142857146</v>
      </c>
      <c r="R353">
        <f t="shared" si="77"/>
        <v>219.5</v>
      </c>
      <c r="S353" s="27">
        <f t="shared" si="79"/>
        <v>4.4665697674418601</v>
      </c>
      <c r="T353" s="11">
        <v>7.99</v>
      </c>
      <c r="U353" t="str" cm="1">
        <f t="array" ref="U353">_xlfn.IFS(T353 &lt; 8, "Standard", T353 &lt; 12, "Premium", T353 &lt; 16, "Premium Plus")</f>
        <v>Standard</v>
      </c>
      <c r="V353" s="18">
        <v>439</v>
      </c>
      <c r="W353" t="s">
        <v>48</v>
      </c>
      <c r="X353" s="18">
        <v>1</v>
      </c>
      <c r="Y353" s="18">
        <v>5</v>
      </c>
      <c r="Z353" t="b">
        <v>1</v>
      </c>
      <c r="AA353" s="18">
        <v>434</v>
      </c>
      <c r="AB353" s="18">
        <v>104</v>
      </c>
      <c r="AC353" s="18">
        <f t="shared" si="78"/>
        <v>538</v>
      </c>
      <c r="AD353" t="s">
        <v>92</v>
      </c>
      <c r="AE353" t="s">
        <v>28</v>
      </c>
      <c r="AF353" t="s">
        <v>29</v>
      </c>
      <c r="AG353" s="18">
        <v>36</v>
      </c>
      <c r="AH353" s="13">
        <v>4.5</v>
      </c>
      <c r="AI353" t="b">
        <v>1</v>
      </c>
      <c r="AJ353" t="s">
        <v>30</v>
      </c>
      <c r="AK353" s="18">
        <v>4883</v>
      </c>
      <c r="AL353" s="18" t="str" cm="1">
        <f t="array" ref="AL353">_xlfn.IFS(AK353&lt;1000, "Bronze", AK353&lt;2000, "Silver", AK353&lt;3000, "Gold", AK353&lt;4000, "Platinum",AK353&gt;4000, "Diamond")</f>
        <v>Diamond</v>
      </c>
      <c r="AM353" t="s">
        <v>38</v>
      </c>
      <c r="AN353" t="s">
        <v>69</v>
      </c>
      <c r="AO353" t="s">
        <v>33</v>
      </c>
    </row>
    <row r="354" spans="1:41" x14ac:dyDescent="0.35">
      <c r="A354">
        <v>3654</v>
      </c>
      <c r="B354" t="s">
        <v>153</v>
      </c>
      <c r="C354" t="s">
        <v>535</v>
      </c>
      <c r="D354" s="1">
        <f t="shared" si="92"/>
        <v>45346</v>
      </c>
      <c r="E354">
        <f t="shared" si="93"/>
        <v>2</v>
      </c>
      <c r="F354">
        <f t="shared" si="94"/>
        <v>5</v>
      </c>
      <c r="G354" t="str">
        <f t="shared" si="95"/>
        <v>24</v>
      </c>
      <c r="H354" t="str">
        <f t="shared" si="96"/>
        <v>2</v>
      </c>
      <c r="I354" t="str">
        <f t="shared" si="97"/>
        <v>2024</v>
      </c>
      <c r="J354" t="s">
        <v>42</v>
      </c>
      <c r="K354" s="1">
        <f t="shared" si="86"/>
        <v>45640</v>
      </c>
      <c r="L354">
        <f t="shared" si="87"/>
        <v>3</v>
      </c>
      <c r="M354">
        <f t="shared" si="88"/>
        <v>6</v>
      </c>
      <c r="N354" t="str">
        <f t="shared" si="89"/>
        <v>14</v>
      </c>
      <c r="O354" t="str">
        <f t="shared" si="90"/>
        <v>12</v>
      </c>
      <c r="P354" t="str">
        <f t="shared" si="91"/>
        <v>2024</v>
      </c>
      <c r="Q354" s="13">
        <f t="shared" si="76"/>
        <v>42</v>
      </c>
      <c r="R354">
        <f t="shared" si="77"/>
        <v>186.5</v>
      </c>
      <c r="S354" s="27">
        <f t="shared" si="79"/>
        <v>4.4404761904761907</v>
      </c>
      <c r="T354" s="11">
        <v>15.99</v>
      </c>
      <c r="U354" t="str" cm="1">
        <f t="array" ref="U354">_xlfn.IFS(T354 &lt; 8, "Standard", T354 &lt; 12, "Premium", T354 &lt; 16, "Premium Plus")</f>
        <v>Premium Plus</v>
      </c>
      <c r="V354" s="18">
        <v>373</v>
      </c>
      <c r="W354" t="s">
        <v>73</v>
      </c>
      <c r="X354" s="18">
        <v>2</v>
      </c>
      <c r="Y354" s="18">
        <v>6</v>
      </c>
      <c r="Z354" t="b">
        <v>1</v>
      </c>
      <c r="AA354" s="18">
        <v>818</v>
      </c>
      <c r="AB354" s="18">
        <v>34</v>
      </c>
      <c r="AC354" s="18">
        <f t="shared" si="78"/>
        <v>852</v>
      </c>
      <c r="AD354" t="s">
        <v>43</v>
      </c>
      <c r="AE354" t="s">
        <v>28</v>
      </c>
      <c r="AF354" t="s">
        <v>64</v>
      </c>
      <c r="AG354" s="18">
        <v>57</v>
      </c>
      <c r="AH354" s="13">
        <v>3.8</v>
      </c>
      <c r="AI354" t="b">
        <v>1</v>
      </c>
      <c r="AJ354" t="s">
        <v>30</v>
      </c>
      <c r="AK354" s="18">
        <v>2400</v>
      </c>
      <c r="AL354" s="18" t="str" cm="1">
        <f t="array" ref="AL354">_xlfn.IFS(AK354&lt;1000, "Bronze", AK354&lt;2000, "Silver", AK354&lt;3000, "Gold", AK354&lt;4000, "Platinum",AK354&gt;4000, "Diamond")</f>
        <v>Gold</v>
      </c>
      <c r="AM354" t="s">
        <v>76</v>
      </c>
      <c r="AN354" t="s">
        <v>59</v>
      </c>
      <c r="AO354" t="s">
        <v>40</v>
      </c>
    </row>
    <row r="355" spans="1:41" x14ac:dyDescent="0.35">
      <c r="A355">
        <v>8878</v>
      </c>
      <c r="B355" t="s">
        <v>241</v>
      </c>
      <c r="C355" t="s">
        <v>217</v>
      </c>
      <c r="D355" s="1">
        <f t="shared" si="92"/>
        <v>45351</v>
      </c>
      <c r="E355">
        <f t="shared" si="93"/>
        <v>2</v>
      </c>
      <c r="F355">
        <f t="shared" si="94"/>
        <v>5</v>
      </c>
      <c r="G355" t="str">
        <f t="shared" si="95"/>
        <v>29</v>
      </c>
      <c r="H355" t="str">
        <f t="shared" si="96"/>
        <v>2</v>
      </c>
      <c r="I355" t="str">
        <f t="shared" si="97"/>
        <v>2024</v>
      </c>
      <c r="J355" t="s">
        <v>134</v>
      </c>
      <c r="K355" s="1">
        <f t="shared" si="86"/>
        <v>45617</v>
      </c>
      <c r="L355">
        <f t="shared" si="87"/>
        <v>3</v>
      </c>
      <c r="M355">
        <f t="shared" si="88"/>
        <v>6</v>
      </c>
      <c r="N355" t="str">
        <f t="shared" si="89"/>
        <v>21</v>
      </c>
      <c r="O355" t="str">
        <f t="shared" si="90"/>
        <v>11</v>
      </c>
      <c r="P355" t="str">
        <f t="shared" si="91"/>
        <v>2024</v>
      </c>
      <c r="Q355" s="13">
        <f t="shared" si="76"/>
        <v>38</v>
      </c>
      <c r="R355">
        <f t="shared" si="77"/>
        <v>168.5</v>
      </c>
      <c r="S355" s="27">
        <f t="shared" si="79"/>
        <v>4.4342105263157894</v>
      </c>
      <c r="T355" s="11">
        <v>7.99</v>
      </c>
      <c r="U355" t="str" cm="1">
        <f t="array" ref="U355">_xlfn.IFS(T355 &lt; 8, "Standard", T355 &lt; 12, "Premium", T355 &lt; 16, "Premium Plus")</f>
        <v>Standard</v>
      </c>
      <c r="V355" s="18">
        <v>337</v>
      </c>
      <c r="W355" t="s">
        <v>73</v>
      </c>
      <c r="X355" s="18">
        <v>5</v>
      </c>
      <c r="Y355" s="18">
        <v>1</v>
      </c>
      <c r="Z355" t="b">
        <v>1</v>
      </c>
      <c r="AA355" s="18">
        <v>429</v>
      </c>
      <c r="AB355" s="18">
        <v>190</v>
      </c>
      <c r="AC355" s="18">
        <f t="shared" si="78"/>
        <v>619</v>
      </c>
      <c r="AD355" t="s">
        <v>43</v>
      </c>
      <c r="AE355" t="s">
        <v>56</v>
      </c>
      <c r="AF355" t="s">
        <v>45</v>
      </c>
      <c r="AG355" s="18">
        <v>88</v>
      </c>
      <c r="AH355" s="13">
        <v>4.8</v>
      </c>
      <c r="AI355" t="b">
        <v>0</v>
      </c>
      <c r="AJ355" t="s">
        <v>30</v>
      </c>
      <c r="AK355" s="18">
        <v>4884</v>
      </c>
      <c r="AL355" s="18" t="str" cm="1">
        <f t="array" ref="AL355">_xlfn.IFS(AK355&lt;1000, "Bronze", AK355&lt;2000, "Silver", AK355&lt;3000, "Gold", AK355&lt;4000, "Platinum",AK355&gt;4000, "Diamond")</f>
        <v>Diamond</v>
      </c>
      <c r="AM355" t="s">
        <v>38</v>
      </c>
      <c r="AN355" t="s">
        <v>79</v>
      </c>
      <c r="AO355" t="s">
        <v>33</v>
      </c>
    </row>
    <row r="356" spans="1:41" x14ac:dyDescent="0.35">
      <c r="A356">
        <v>2521</v>
      </c>
      <c r="B356" t="s">
        <v>143</v>
      </c>
      <c r="C356" t="s">
        <v>725</v>
      </c>
      <c r="D356" s="1">
        <f t="shared" si="92"/>
        <v>45412</v>
      </c>
      <c r="E356">
        <f t="shared" si="93"/>
        <v>2</v>
      </c>
      <c r="F356">
        <f t="shared" si="94"/>
        <v>5</v>
      </c>
      <c r="G356" t="str">
        <f t="shared" si="95"/>
        <v>30</v>
      </c>
      <c r="H356" t="str">
        <f t="shared" si="96"/>
        <v>4</v>
      </c>
      <c r="I356" t="str">
        <f t="shared" si="97"/>
        <v>2024</v>
      </c>
      <c r="J356" t="s">
        <v>99</v>
      </c>
      <c r="K356" s="1">
        <f t="shared" si="86"/>
        <v>45623</v>
      </c>
      <c r="L356">
        <f t="shared" si="87"/>
        <v>3</v>
      </c>
      <c r="M356">
        <f t="shared" si="88"/>
        <v>6</v>
      </c>
      <c r="N356" t="str">
        <f t="shared" si="89"/>
        <v>27</v>
      </c>
      <c r="O356" t="str">
        <f t="shared" si="90"/>
        <v>11</v>
      </c>
      <c r="P356" t="str">
        <f t="shared" si="91"/>
        <v>2024</v>
      </c>
      <c r="Q356" s="13">
        <f t="shared" si="76"/>
        <v>30.142857142857142</v>
      </c>
      <c r="R356">
        <f t="shared" si="77"/>
        <v>133.5</v>
      </c>
      <c r="S356" s="27">
        <f t="shared" si="79"/>
        <v>4.4289099526066353</v>
      </c>
      <c r="T356" s="11">
        <v>15.99</v>
      </c>
      <c r="U356" t="str" cm="1">
        <f t="array" ref="U356">_xlfn.IFS(T356 &lt; 8, "Standard", T356 &lt; 12, "Premium", T356 &lt; 16, "Premium Plus")</f>
        <v>Premium Plus</v>
      </c>
      <c r="V356" s="18">
        <v>267</v>
      </c>
      <c r="W356" t="s">
        <v>26</v>
      </c>
      <c r="X356" s="18">
        <v>4</v>
      </c>
      <c r="Y356" s="18">
        <v>4</v>
      </c>
      <c r="Z356" t="b">
        <v>0</v>
      </c>
      <c r="AA356" s="18">
        <v>118</v>
      </c>
      <c r="AB356" s="18">
        <v>6</v>
      </c>
      <c r="AC356" s="18">
        <f t="shared" si="78"/>
        <v>124</v>
      </c>
      <c r="AD356" t="s">
        <v>27</v>
      </c>
      <c r="AE356" t="s">
        <v>75</v>
      </c>
      <c r="AF356" t="s">
        <v>64</v>
      </c>
      <c r="AG356" s="18">
        <v>57</v>
      </c>
      <c r="AH356" s="13">
        <v>5</v>
      </c>
      <c r="AI356" t="b">
        <v>0</v>
      </c>
      <c r="AJ356" t="s">
        <v>30</v>
      </c>
      <c r="AK356" s="18">
        <v>3213</v>
      </c>
      <c r="AL356" s="18" t="str" cm="1">
        <f t="array" ref="AL356">_xlfn.IFS(AK356&lt;1000, "Bronze", AK356&lt;2000, "Silver", AK356&lt;3000, "Gold", AK356&lt;4000, "Platinum",AK356&gt;4000, "Diamond")</f>
        <v>Platinum</v>
      </c>
      <c r="AM356" t="s">
        <v>76</v>
      </c>
      <c r="AN356" t="s">
        <v>39</v>
      </c>
      <c r="AO356" t="s">
        <v>40</v>
      </c>
    </row>
    <row r="357" spans="1:41" x14ac:dyDescent="0.35">
      <c r="A357">
        <v>1050</v>
      </c>
      <c r="B357" t="s">
        <v>52</v>
      </c>
      <c r="C357" t="s">
        <v>447</v>
      </c>
      <c r="D357" s="1">
        <f t="shared" si="92"/>
        <v>45395</v>
      </c>
      <c r="E357">
        <f t="shared" si="93"/>
        <v>2</v>
      </c>
      <c r="F357">
        <f t="shared" si="94"/>
        <v>5</v>
      </c>
      <c r="G357" t="str">
        <f t="shared" si="95"/>
        <v>13</v>
      </c>
      <c r="H357" t="str">
        <f t="shared" si="96"/>
        <v>4</v>
      </c>
      <c r="I357" t="str">
        <f t="shared" si="97"/>
        <v>2024</v>
      </c>
      <c r="J357" t="s">
        <v>168</v>
      </c>
      <c r="K357" s="1">
        <f t="shared" si="86"/>
        <v>45625</v>
      </c>
      <c r="L357">
        <f t="shared" si="87"/>
        <v>3</v>
      </c>
      <c r="M357">
        <f t="shared" si="88"/>
        <v>6</v>
      </c>
      <c r="N357" t="str">
        <f t="shared" si="89"/>
        <v>29</v>
      </c>
      <c r="O357" t="str">
        <f t="shared" si="90"/>
        <v>11</v>
      </c>
      <c r="P357" t="str">
        <f t="shared" si="91"/>
        <v>2024</v>
      </c>
      <c r="Q357" s="13">
        <f t="shared" si="76"/>
        <v>32.857142857142854</v>
      </c>
      <c r="R357">
        <f t="shared" si="77"/>
        <v>145</v>
      </c>
      <c r="S357" s="27">
        <f t="shared" si="79"/>
        <v>4.4130434782608701</v>
      </c>
      <c r="T357" s="11">
        <v>11.99</v>
      </c>
      <c r="U357" t="str" cm="1">
        <f t="array" ref="U357">_xlfn.IFS(T357 &lt; 8, "Standard", T357 &lt; 12, "Premium", T357 &lt; 16, "Premium Plus")</f>
        <v>Premium</v>
      </c>
      <c r="V357" s="18">
        <v>290</v>
      </c>
      <c r="W357" t="s">
        <v>100</v>
      </c>
      <c r="X357" s="18">
        <v>4</v>
      </c>
      <c r="Y357" s="18">
        <v>4</v>
      </c>
      <c r="Z357" t="b">
        <v>0</v>
      </c>
      <c r="AA357" s="18">
        <v>305</v>
      </c>
      <c r="AB357" s="18">
        <v>112</v>
      </c>
      <c r="AC357" s="18">
        <f t="shared" si="78"/>
        <v>417</v>
      </c>
      <c r="AD357" t="s">
        <v>27</v>
      </c>
      <c r="AE357" t="s">
        <v>28</v>
      </c>
      <c r="AF357" t="s">
        <v>57</v>
      </c>
      <c r="AG357" s="18">
        <v>57</v>
      </c>
      <c r="AH357" s="13">
        <v>4.5</v>
      </c>
      <c r="AI357" t="b">
        <v>0</v>
      </c>
      <c r="AJ357" t="s">
        <v>30</v>
      </c>
      <c r="AK357" s="18">
        <v>2023</v>
      </c>
      <c r="AL357" s="18" t="str" cm="1">
        <f t="array" ref="AL357">_xlfn.IFS(AK357&lt;1000, "Bronze", AK357&lt;2000, "Silver", AK357&lt;3000, "Gold", AK357&lt;4000, "Platinum",AK357&gt;4000, "Diamond")</f>
        <v>Gold</v>
      </c>
      <c r="AM357" t="s">
        <v>65</v>
      </c>
      <c r="AN357" t="s">
        <v>59</v>
      </c>
      <c r="AO357" t="s">
        <v>60</v>
      </c>
    </row>
    <row r="358" spans="1:41" x14ac:dyDescent="0.35">
      <c r="A358">
        <v>5713</v>
      </c>
      <c r="B358" t="s">
        <v>500</v>
      </c>
      <c r="C358" t="s">
        <v>466</v>
      </c>
      <c r="D358" s="1">
        <f t="shared" si="92"/>
        <v>45399</v>
      </c>
      <c r="E358">
        <f t="shared" si="93"/>
        <v>2</v>
      </c>
      <c r="F358">
        <f t="shared" si="94"/>
        <v>5</v>
      </c>
      <c r="G358" t="str">
        <f t="shared" si="95"/>
        <v>17</v>
      </c>
      <c r="H358" t="str">
        <f t="shared" si="96"/>
        <v>4</v>
      </c>
      <c r="I358" t="str">
        <f t="shared" si="97"/>
        <v>2024</v>
      </c>
      <c r="J358" t="s">
        <v>156</v>
      </c>
      <c r="K358" s="1">
        <f t="shared" si="86"/>
        <v>45620</v>
      </c>
      <c r="L358">
        <f t="shared" si="87"/>
        <v>3</v>
      </c>
      <c r="M358">
        <f t="shared" si="88"/>
        <v>6</v>
      </c>
      <c r="N358" t="str">
        <f t="shared" si="89"/>
        <v>24</v>
      </c>
      <c r="O358" t="str">
        <f t="shared" si="90"/>
        <v>11</v>
      </c>
      <c r="P358" t="str">
        <f t="shared" si="91"/>
        <v>2024</v>
      </c>
      <c r="Q358" s="13">
        <f t="shared" si="76"/>
        <v>31.571428571428573</v>
      </c>
      <c r="R358">
        <f t="shared" si="77"/>
        <v>139</v>
      </c>
      <c r="S358" s="27">
        <f t="shared" si="79"/>
        <v>4.4027149321266963</v>
      </c>
      <c r="T358" s="11">
        <v>7.99</v>
      </c>
      <c r="U358" t="str" cm="1">
        <f t="array" ref="U358">_xlfn.IFS(T358 &lt; 8, "Standard", T358 &lt; 12, "Premium", T358 &lt; 16, "Premium Plus")</f>
        <v>Standard</v>
      </c>
      <c r="V358" s="18">
        <v>278</v>
      </c>
      <c r="W358" t="s">
        <v>36</v>
      </c>
      <c r="X358" s="18">
        <v>5</v>
      </c>
      <c r="Y358" s="18">
        <v>1</v>
      </c>
      <c r="Z358" t="b">
        <v>0</v>
      </c>
      <c r="AA358" s="18">
        <v>743</v>
      </c>
      <c r="AB358" s="18">
        <v>180</v>
      </c>
      <c r="AC358" s="18">
        <f t="shared" si="78"/>
        <v>923</v>
      </c>
      <c r="AD358" t="s">
        <v>27</v>
      </c>
      <c r="AE358" t="s">
        <v>75</v>
      </c>
      <c r="AF358" t="s">
        <v>29</v>
      </c>
      <c r="AG358" s="18">
        <v>0</v>
      </c>
      <c r="AH358" s="13">
        <v>4.3</v>
      </c>
      <c r="AI358" t="b">
        <v>1</v>
      </c>
      <c r="AJ358" t="s">
        <v>30</v>
      </c>
      <c r="AK358" s="18">
        <v>2568</v>
      </c>
      <c r="AL358" s="18" t="str" cm="1">
        <f t="array" ref="AL358">_xlfn.IFS(AK358&lt;1000, "Bronze", AK358&lt;2000, "Silver", AK358&lt;3000, "Gold", AK358&lt;4000, "Platinum",AK358&gt;4000, "Diamond")</f>
        <v>Gold</v>
      </c>
      <c r="AM358" t="s">
        <v>58</v>
      </c>
      <c r="AN358" t="s">
        <v>69</v>
      </c>
      <c r="AO358" t="s">
        <v>33</v>
      </c>
    </row>
    <row r="359" spans="1:41" x14ac:dyDescent="0.35">
      <c r="A359">
        <v>1222</v>
      </c>
      <c r="B359" t="s">
        <v>152</v>
      </c>
      <c r="C359" s="1">
        <v>44935</v>
      </c>
      <c r="D359" s="1">
        <v>45212</v>
      </c>
      <c r="E359" s="1"/>
      <c r="F359" s="1"/>
      <c r="G359" s="1"/>
      <c r="H359" s="1"/>
      <c r="I359" s="1"/>
      <c r="J359" s="1">
        <v>45516</v>
      </c>
      <c r="K359" s="1">
        <f>J359</f>
        <v>45516</v>
      </c>
      <c r="L359" s="1"/>
      <c r="M359" s="1"/>
      <c r="N359" s="1"/>
      <c r="O359" s="1"/>
      <c r="P359" s="1"/>
      <c r="Q359" s="13">
        <f t="shared" si="76"/>
        <v>43.428571428571431</v>
      </c>
      <c r="R359">
        <f t="shared" si="77"/>
        <v>191</v>
      </c>
      <c r="S359" s="27">
        <f t="shared" si="79"/>
        <v>4.3980263157894735</v>
      </c>
      <c r="T359" s="11">
        <v>15.99</v>
      </c>
      <c r="U359" t="str" cm="1">
        <f t="array" ref="U359">_xlfn.IFS(T359 &lt; 8, "Standard", T359 &lt; 12, "Premium", T359 &lt; 16, "Premium Plus")</f>
        <v>Premium Plus</v>
      </c>
      <c r="V359" s="18">
        <v>382</v>
      </c>
      <c r="W359" t="s">
        <v>100</v>
      </c>
      <c r="X359" s="18">
        <v>2</v>
      </c>
      <c r="Y359" s="18">
        <v>2</v>
      </c>
      <c r="Z359" t="b">
        <v>0</v>
      </c>
      <c r="AA359" s="18">
        <v>49</v>
      </c>
      <c r="AB359" s="18">
        <v>45</v>
      </c>
      <c r="AC359" s="18">
        <f t="shared" si="78"/>
        <v>94</v>
      </c>
      <c r="AD359" t="s">
        <v>43</v>
      </c>
      <c r="AE359" t="s">
        <v>28</v>
      </c>
      <c r="AF359" t="s">
        <v>29</v>
      </c>
      <c r="AG359" s="18">
        <v>63</v>
      </c>
      <c r="AH359" s="13">
        <v>4</v>
      </c>
      <c r="AI359" t="b">
        <v>1</v>
      </c>
      <c r="AJ359" t="s">
        <v>30</v>
      </c>
      <c r="AK359" s="18">
        <v>1581</v>
      </c>
      <c r="AL359" s="18" t="str" cm="1">
        <f t="array" ref="AL359">_xlfn.IFS(AK359&lt;1000, "Bronze", AK359&lt;2000, "Silver", AK359&lt;3000, "Gold", AK359&lt;4000, "Platinum",AK359&gt;4000, "Diamond")</f>
        <v>Silver</v>
      </c>
      <c r="AM359" t="s">
        <v>76</v>
      </c>
      <c r="AN359" t="s">
        <v>32</v>
      </c>
      <c r="AO359" t="s">
        <v>93</v>
      </c>
    </row>
    <row r="360" spans="1:41" x14ac:dyDescent="0.35">
      <c r="A360">
        <v>4763</v>
      </c>
      <c r="B360" t="s">
        <v>266</v>
      </c>
      <c r="C360" s="1">
        <v>45628</v>
      </c>
      <c r="D360" s="1">
        <v>45424</v>
      </c>
      <c r="E360" s="1"/>
      <c r="F360" s="1"/>
      <c r="G360" s="1"/>
      <c r="H360" s="1"/>
      <c r="I360" s="1"/>
      <c r="J360" s="1">
        <v>45424</v>
      </c>
      <c r="K360" s="1">
        <v>45628</v>
      </c>
      <c r="L360" s="1"/>
      <c r="M360" s="1"/>
      <c r="N360" s="1"/>
      <c r="O360" s="1"/>
      <c r="P360" s="1"/>
      <c r="Q360" s="13">
        <f t="shared" si="76"/>
        <v>29.142857142857142</v>
      </c>
      <c r="R360">
        <f t="shared" si="77"/>
        <v>128</v>
      </c>
      <c r="S360" s="27">
        <f t="shared" si="79"/>
        <v>4.3921568627450984</v>
      </c>
      <c r="T360" s="11">
        <v>15.99</v>
      </c>
      <c r="U360" t="str" cm="1">
        <f t="array" ref="U360">_xlfn.IFS(T360 &lt; 8, "Standard", T360 &lt; 12, "Premium", T360 &lt; 16, "Premium Plus")</f>
        <v>Premium Plus</v>
      </c>
      <c r="V360" s="18">
        <v>256</v>
      </c>
      <c r="W360" t="s">
        <v>26</v>
      </c>
      <c r="X360" s="18">
        <v>1</v>
      </c>
      <c r="Y360" s="18">
        <v>1</v>
      </c>
      <c r="Z360" t="b">
        <v>0</v>
      </c>
      <c r="AA360" s="18">
        <v>118</v>
      </c>
      <c r="AB360" s="18">
        <v>104</v>
      </c>
      <c r="AC360" s="18">
        <f t="shared" si="78"/>
        <v>222</v>
      </c>
      <c r="AD360" t="s">
        <v>68</v>
      </c>
      <c r="AE360" t="s">
        <v>44</v>
      </c>
      <c r="AF360" t="s">
        <v>45</v>
      </c>
      <c r="AG360" s="18">
        <v>8</v>
      </c>
      <c r="AH360" s="13">
        <v>3.5</v>
      </c>
      <c r="AI360" t="b">
        <v>0</v>
      </c>
      <c r="AJ360" t="s">
        <v>30</v>
      </c>
      <c r="AK360" s="18">
        <v>2830</v>
      </c>
      <c r="AL360" s="18" t="str" cm="1">
        <f t="array" ref="AL360">_xlfn.IFS(AK360&lt;1000, "Bronze", AK360&lt;2000, "Silver", AK360&lt;3000, "Gold", AK360&lt;4000, "Platinum",AK360&gt;4000, "Diamond")</f>
        <v>Gold</v>
      </c>
      <c r="AM360" t="s">
        <v>31</v>
      </c>
      <c r="AN360" t="s">
        <v>59</v>
      </c>
      <c r="AO360" t="s">
        <v>33</v>
      </c>
    </row>
    <row r="361" spans="1:41" x14ac:dyDescent="0.35">
      <c r="A361">
        <v>1801</v>
      </c>
      <c r="B361" t="s">
        <v>174</v>
      </c>
      <c r="C361" t="s">
        <v>295</v>
      </c>
      <c r="D361" s="1">
        <f>DATE(I361,H361,G361)</f>
        <v>45305</v>
      </c>
      <c r="E361">
        <f>FIND("/",C361)</f>
        <v>2</v>
      </c>
      <c r="F361">
        <f>FIND("/",C361,(E361+1))</f>
        <v>5</v>
      </c>
      <c r="G361" t="str">
        <f>MID(C361, E361+1,2)</f>
        <v>14</v>
      </c>
      <c r="H361" t="str">
        <f>LEFT(C361,E361-1)</f>
        <v>1</v>
      </c>
      <c r="I361" t="str">
        <f>RIGHT(C361,4)</f>
        <v>2024</v>
      </c>
      <c r="J361" t="s">
        <v>25</v>
      </c>
      <c r="K361" s="1">
        <f>DATE(P361,O361,N361)</f>
        <v>45639</v>
      </c>
      <c r="L361">
        <f>FIND("/",J361)</f>
        <v>3</v>
      </c>
      <c r="M361">
        <f>FIND("/",J361,(L361+1))</f>
        <v>6</v>
      </c>
      <c r="N361" t="str">
        <f>MID(J361, L361+1,2)</f>
        <v>13</v>
      </c>
      <c r="O361" t="str">
        <f>LEFT(J361,L361-1)</f>
        <v>12</v>
      </c>
      <c r="P361" t="str">
        <f>RIGHT(J361,4)</f>
        <v>2024</v>
      </c>
      <c r="Q361" s="13">
        <f t="shared" si="76"/>
        <v>47.714285714285715</v>
      </c>
      <c r="R361">
        <f t="shared" si="77"/>
        <v>209.5</v>
      </c>
      <c r="S361" s="27">
        <f t="shared" si="79"/>
        <v>4.3907185628742518</v>
      </c>
      <c r="T361" s="11">
        <v>11.99</v>
      </c>
      <c r="U361" t="str" cm="1">
        <f t="array" ref="U361">_xlfn.IFS(T361 &lt; 8, "Standard", T361 &lt; 12, "Premium", T361 &lt; 16, "Premium Plus")</f>
        <v>Premium</v>
      </c>
      <c r="V361" s="18">
        <v>419</v>
      </c>
      <c r="W361" t="s">
        <v>63</v>
      </c>
      <c r="X361" s="18">
        <v>4</v>
      </c>
      <c r="Y361" s="18">
        <v>5</v>
      </c>
      <c r="Z361" t="b">
        <v>0</v>
      </c>
      <c r="AA361" s="18">
        <v>386</v>
      </c>
      <c r="AB361" s="18">
        <v>122</v>
      </c>
      <c r="AC361" s="18">
        <f t="shared" si="78"/>
        <v>508</v>
      </c>
      <c r="AD361" t="s">
        <v>74</v>
      </c>
      <c r="AE361" t="s">
        <v>56</v>
      </c>
      <c r="AF361" t="s">
        <v>37</v>
      </c>
      <c r="AG361" s="18">
        <v>9</v>
      </c>
      <c r="AH361" s="13">
        <v>4.5999999999999996</v>
      </c>
      <c r="AI361" t="b">
        <v>0</v>
      </c>
      <c r="AJ361" t="s">
        <v>30</v>
      </c>
      <c r="AK361" s="18">
        <v>4650</v>
      </c>
      <c r="AL361" s="18" t="str" cm="1">
        <f t="array" ref="AL361">_xlfn.IFS(AK361&lt;1000, "Bronze", AK361&lt;2000, "Silver", AK361&lt;3000, "Gold", AK361&lt;4000, "Platinum",AK361&gt;4000, "Diamond")</f>
        <v>Diamond</v>
      </c>
      <c r="AM361" t="s">
        <v>58</v>
      </c>
      <c r="AN361" t="s">
        <v>79</v>
      </c>
      <c r="AO361" t="s">
        <v>33</v>
      </c>
    </row>
    <row r="362" spans="1:41" x14ac:dyDescent="0.35">
      <c r="A362">
        <v>9353</v>
      </c>
      <c r="B362" t="s">
        <v>244</v>
      </c>
      <c r="C362" s="1">
        <v>45085</v>
      </c>
      <c r="D362" s="1">
        <v>45305</v>
      </c>
      <c r="E362" s="1"/>
      <c r="F362" s="1"/>
      <c r="G362" s="1"/>
      <c r="H362" s="1"/>
      <c r="I362" s="1"/>
      <c r="J362" t="s">
        <v>214</v>
      </c>
      <c r="K362" s="1">
        <f>DATE(P362,O362,N362)</f>
        <v>45622</v>
      </c>
      <c r="L362">
        <f>FIND("/",J362)</f>
        <v>3</v>
      </c>
      <c r="M362">
        <f>FIND("/",J362,(L362+1))</f>
        <v>6</v>
      </c>
      <c r="N362" t="str">
        <f>MID(J362, L362+1,2)</f>
        <v>26</v>
      </c>
      <c r="O362" t="str">
        <f>LEFT(J362,L362-1)</f>
        <v>11</v>
      </c>
      <c r="P362" t="str">
        <f>RIGHT(J362,4)</f>
        <v>2024</v>
      </c>
      <c r="Q362" s="13">
        <f t="shared" si="76"/>
        <v>45.285714285714285</v>
      </c>
      <c r="R362">
        <f t="shared" si="77"/>
        <v>198.5</v>
      </c>
      <c r="S362" s="27">
        <f t="shared" si="79"/>
        <v>4.3832807570977916</v>
      </c>
      <c r="T362" s="11">
        <v>7.99</v>
      </c>
      <c r="U362" t="str" cm="1">
        <f t="array" ref="U362">_xlfn.IFS(T362 &lt; 8, "Standard", T362 &lt; 12, "Premium", T362 &lt; 16, "Premium Plus")</f>
        <v>Standard</v>
      </c>
      <c r="V362" s="18">
        <v>397</v>
      </c>
      <c r="W362" t="s">
        <v>51</v>
      </c>
      <c r="X362" s="18">
        <v>4</v>
      </c>
      <c r="Y362" s="18">
        <v>4</v>
      </c>
      <c r="Z362" t="b">
        <v>1</v>
      </c>
      <c r="AA362" s="18">
        <v>63</v>
      </c>
      <c r="AB362" s="18">
        <v>126</v>
      </c>
      <c r="AC362" s="18">
        <f t="shared" si="78"/>
        <v>189</v>
      </c>
      <c r="AD362" t="s">
        <v>74</v>
      </c>
      <c r="AE362" t="s">
        <v>44</v>
      </c>
      <c r="AF362" t="s">
        <v>45</v>
      </c>
      <c r="AG362" s="18">
        <v>77</v>
      </c>
      <c r="AH362" s="13">
        <v>3.9</v>
      </c>
      <c r="AI362" t="b">
        <v>1</v>
      </c>
      <c r="AJ362" t="s">
        <v>30</v>
      </c>
      <c r="AK362" s="18">
        <v>4719</v>
      </c>
      <c r="AL362" s="18" t="str" cm="1">
        <f t="array" ref="AL362">_xlfn.IFS(AK362&lt;1000, "Bronze", AK362&lt;2000, "Silver", AK362&lt;3000, "Gold", AK362&lt;4000, "Platinum",AK362&gt;4000, "Diamond")</f>
        <v>Diamond</v>
      </c>
      <c r="AM362" t="s">
        <v>58</v>
      </c>
      <c r="AN362" t="s">
        <v>59</v>
      </c>
      <c r="AO362" t="s">
        <v>93</v>
      </c>
    </row>
    <row r="363" spans="1:41" x14ac:dyDescent="0.35">
      <c r="A363">
        <v>3393</v>
      </c>
      <c r="B363" t="s">
        <v>101</v>
      </c>
      <c r="C363" t="s">
        <v>320</v>
      </c>
      <c r="D363" s="1">
        <f>DATE(I363,H363,G363)</f>
        <v>45317</v>
      </c>
      <c r="E363">
        <f t="shared" ref="E363:E368" si="98">FIND("/",C363)</f>
        <v>2</v>
      </c>
      <c r="F363">
        <f t="shared" ref="F363:F368" si="99">FIND("/",C363,(E363+1))</f>
        <v>5</v>
      </c>
      <c r="G363" t="str">
        <f t="shared" ref="G363:G368" si="100">MID(C363, E363+1,2)</f>
        <v>26</v>
      </c>
      <c r="H363" t="str">
        <f t="shared" ref="H363:H368" si="101">LEFT(C363,E363-1)</f>
        <v>1</v>
      </c>
      <c r="I363" t="str">
        <f t="shared" ref="I363:I368" si="102">RIGHT(C363,4)</f>
        <v>2024</v>
      </c>
      <c r="J363" t="s">
        <v>105</v>
      </c>
      <c r="K363" s="1">
        <f>DATE(P363,O363,N363)</f>
        <v>45624</v>
      </c>
      <c r="L363">
        <f>FIND("/",J363)</f>
        <v>3</v>
      </c>
      <c r="M363">
        <f>FIND("/",J363,(L363+1))</f>
        <v>6</v>
      </c>
      <c r="N363" t="str">
        <f>MID(J363, L363+1,2)</f>
        <v>28</v>
      </c>
      <c r="O363" t="str">
        <f>LEFT(J363,L363-1)</f>
        <v>11</v>
      </c>
      <c r="P363" t="str">
        <f>RIGHT(J363,4)</f>
        <v>2024</v>
      </c>
      <c r="Q363" s="13">
        <f t="shared" si="76"/>
        <v>43.857142857142854</v>
      </c>
      <c r="R363">
        <f t="shared" si="77"/>
        <v>191.5</v>
      </c>
      <c r="S363" s="27">
        <f t="shared" si="79"/>
        <v>4.3664495114006519</v>
      </c>
      <c r="T363" s="11">
        <v>7.99</v>
      </c>
      <c r="U363" t="str" cm="1">
        <f t="array" ref="U363">_xlfn.IFS(T363 &lt; 8, "Standard", T363 &lt; 12, "Premium", T363 &lt; 16, "Premium Plus")</f>
        <v>Standard</v>
      </c>
      <c r="V363" s="18">
        <v>383</v>
      </c>
      <c r="W363" t="s">
        <v>63</v>
      </c>
      <c r="X363" s="18">
        <v>3</v>
      </c>
      <c r="Y363" s="18">
        <v>2</v>
      </c>
      <c r="Z363" t="b">
        <v>1</v>
      </c>
      <c r="AA363" s="18">
        <v>699</v>
      </c>
      <c r="AB363" s="18">
        <v>174</v>
      </c>
      <c r="AC363" s="18">
        <f t="shared" si="78"/>
        <v>873</v>
      </c>
      <c r="AD363" t="s">
        <v>92</v>
      </c>
      <c r="AE363" t="s">
        <v>56</v>
      </c>
      <c r="AF363" t="s">
        <v>78</v>
      </c>
      <c r="AG363" s="18">
        <v>13</v>
      </c>
      <c r="AH363" s="13">
        <v>3.8</v>
      </c>
      <c r="AI363" t="b">
        <v>1</v>
      </c>
      <c r="AJ363" t="s">
        <v>30</v>
      </c>
      <c r="AK363" s="18">
        <v>3254</v>
      </c>
      <c r="AL363" s="18" t="str" cm="1">
        <f t="array" ref="AL363">_xlfn.IFS(AK363&lt;1000, "Bronze", AK363&lt;2000, "Silver", AK363&lt;3000, "Gold", AK363&lt;4000, "Platinum",AK363&gt;4000, "Diamond")</f>
        <v>Platinum</v>
      </c>
      <c r="AM363" t="s">
        <v>65</v>
      </c>
      <c r="AN363" t="s">
        <v>69</v>
      </c>
      <c r="AO363" t="s">
        <v>60</v>
      </c>
    </row>
    <row r="364" spans="1:41" x14ac:dyDescent="0.35">
      <c r="A364">
        <v>2784</v>
      </c>
      <c r="B364" t="s">
        <v>138</v>
      </c>
      <c r="C364" t="s">
        <v>576</v>
      </c>
      <c r="D364" s="1">
        <f>DATE(I364,H364,G364)</f>
        <v>45250</v>
      </c>
      <c r="E364">
        <f t="shared" si="98"/>
        <v>3</v>
      </c>
      <c r="F364">
        <f t="shared" si="99"/>
        <v>6</v>
      </c>
      <c r="G364" t="str">
        <f t="shared" si="100"/>
        <v>20</v>
      </c>
      <c r="H364" t="str">
        <f t="shared" si="101"/>
        <v>11</v>
      </c>
      <c r="I364" t="str">
        <f t="shared" si="102"/>
        <v>2023</v>
      </c>
      <c r="J364" t="s">
        <v>25</v>
      </c>
      <c r="K364" s="1">
        <f>DATE(P364,O364,N364)</f>
        <v>45639</v>
      </c>
      <c r="L364">
        <f>FIND("/",J364)</f>
        <v>3</v>
      </c>
      <c r="M364">
        <f>FIND("/",J364,(L364+1))</f>
        <v>6</v>
      </c>
      <c r="N364" t="str">
        <f>MID(J364, L364+1,2)</f>
        <v>13</v>
      </c>
      <c r="O364" t="str">
        <f>LEFT(J364,L364-1)</f>
        <v>12</v>
      </c>
      <c r="P364" t="str">
        <f>RIGHT(J364,4)</f>
        <v>2024</v>
      </c>
      <c r="Q364" s="13">
        <f t="shared" si="76"/>
        <v>55.571428571428569</v>
      </c>
      <c r="R364">
        <f t="shared" si="77"/>
        <v>242</v>
      </c>
      <c r="S364" s="27">
        <f t="shared" si="79"/>
        <v>4.3547557840616964</v>
      </c>
      <c r="T364" s="11">
        <v>7.99</v>
      </c>
      <c r="U364" t="str" cm="1">
        <f t="array" ref="U364">_xlfn.IFS(T364 &lt; 8, "Standard", T364 &lt; 12, "Premium", T364 &lt; 16, "Premium Plus")</f>
        <v>Standard</v>
      </c>
      <c r="V364" s="18">
        <v>484</v>
      </c>
      <c r="W364" t="s">
        <v>51</v>
      </c>
      <c r="X364" s="18">
        <v>5</v>
      </c>
      <c r="Y364" s="18">
        <v>2</v>
      </c>
      <c r="Z364" t="b">
        <v>1</v>
      </c>
      <c r="AA364" s="18">
        <v>52</v>
      </c>
      <c r="AB364" s="18">
        <v>151</v>
      </c>
      <c r="AC364" s="18">
        <f t="shared" si="78"/>
        <v>203</v>
      </c>
      <c r="AD364" t="s">
        <v>92</v>
      </c>
      <c r="AE364" t="s">
        <v>28</v>
      </c>
      <c r="AF364" t="s">
        <v>78</v>
      </c>
      <c r="AG364" s="18">
        <v>15</v>
      </c>
      <c r="AH364" s="13">
        <v>3.1</v>
      </c>
      <c r="AI364" t="b">
        <v>0</v>
      </c>
      <c r="AJ364" t="s">
        <v>30</v>
      </c>
      <c r="AK364" s="18">
        <v>1042</v>
      </c>
      <c r="AL364" s="18" t="str" cm="1">
        <f t="array" ref="AL364">_xlfn.IFS(AK364&lt;1000, "Bronze", AK364&lt;2000, "Silver", AK364&lt;3000, "Gold", AK364&lt;4000, "Platinum",AK364&gt;4000, "Diamond")</f>
        <v>Silver</v>
      </c>
      <c r="AM364" t="s">
        <v>76</v>
      </c>
      <c r="AN364" t="s">
        <v>69</v>
      </c>
      <c r="AO364" t="s">
        <v>33</v>
      </c>
    </row>
    <row r="365" spans="1:41" x14ac:dyDescent="0.35">
      <c r="A365">
        <v>9385</v>
      </c>
      <c r="B365" t="s">
        <v>202</v>
      </c>
      <c r="C365" t="s">
        <v>674</v>
      </c>
      <c r="D365" s="1">
        <v>45363</v>
      </c>
      <c r="E365">
        <f t="shared" si="98"/>
        <v>2</v>
      </c>
      <c r="F365">
        <f t="shared" si="99"/>
        <v>5</v>
      </c>
      <c r="G365" t="str">
        <f t="shared" si="100"/>
        <v>20</v>
      </c>
      <c r="H365" t="str">
        <f t="shared" si="101"/>
        <v>8</v>
      </c>
      <c r="I365" t="str">
        <f t="shared" si="102"/>
        <v>2024</v>
      </c>
      <c r="J365" s="1">
        <v>45363</v>
      </c>
      <c r="K365" s="1">
        <v>45524</v>
      </c>
      <c r="L365" s="1"/>
      <c r="M365" s="1"/>
      <c r="N365" s="1"/>
      <c r="O365" s="1"/>
      <c r="P365" s="1"/>
      <c r="Q365" s="13">
        <f t="shared" si="76"/>
        <v>23</v>
      </c>
      <c r="R365">
        <f t="shared" si="77"/>
        <v>100</v>
      </c>
      <c r="S365" s="27">
        <f t="shared" si="79"/>
        <v>4.3478260869565215</v>
      </c>
      <c r="T365" s="11">
        <v>7.99</v>
      </c>
      <c r="U365" t="str" cm="1">
        <f t="array" ref="U365">_xlfn.IFS(T365 &lt; 8, "Standard", T365 &lt; 12, "Premium", T365 &lt; 16, "Premium Plus")</f>
        <v>Standard</v>
      </c>
      <c r="V365" s="18">
        <v>200</v>
      </c>
      <c r="W365" t="s">
        <v>36</v>
      </c>
      <c r="X365" s="18">
        <v>3</v>
      </c>
      <c r="Y365" s="18">
        <v>2</v>
      </c>
      <c r="Z365" t="b">
        <v>0</v>
      </c>
      <c r="AA365" s="18">
        <v>453</v>
      </c>
      <c r="AB365" s="18">
        <v>172</v>
      </c>
      <c r="AC365" s="18">
        <f t="shared" si="78"/>
        <v>625</v>
      </c>
      <c r="AD365" t="s">
        <v>43</v>
      </c>
      <c r="AE365" t="s">
        <v>28</v>
      </c>
      <c r="AF365" t="s">
        <v>64</v>
      </c>
      <c r="AG365" s="18">
        <v>1</v>
      </c>
      <c r="AH365" s="13">
        <v>4.4000000000000004</v>
      </c>
      <c r="AI365" t="b">
        <v>1</v>
      </c>
      <c r="AJ365" t="s">
        <v>30</v>
      </c>
      <c r="AK365" s="18">
        <v>1072</v>
      </c>
      <c r="AL365" s="18" t="str" cm="1">
        <f t="array" ref="AL365">_xlfn.IFS(AK365&lt;1000, "Bronze", AK365&lt;2000, "Silver", AK365&lt;3000, "Gold", AK365&lt;4000, "Platinum",AK365&gt;4000, "Diamond")</f>
        <v>Silver</v>
      </c>
      <c r="AM365" t="s">
        <v>76</v>
      </c>
      <c r="AN365" t="s">
        <v>59</v>
      </c>
      <c r="AO365" t="s">
        <v>40</v>
      </c>
    </row>
    <row r="366" spans="1:41" x14ac:dyDescent="0.35">
      <c r="A366">
        <v>1090</v>
      </c>
      <c r="B366" t="s">
        <v>628</v>
      </c>
      <c r="C366" t="s">
        <v>426</v>
      </c>
      <c r="D366" s="1">
        <f>DATE(I366,H366,G366)</f>
        <v>45429</v>
      </c>
      <c r="E366">
        <f t="shared" si="98"/>
        <v>2</v>
      </c>
      <c r="F366">
        <f t="shared" si="99"/>
        <v>5</v>
      </c>
      <c r="G366" t="str">
        <f t="shared" si="100"/>
        <v>17</v>
      </c>
      <c r="H366" t="str">
        <f t="shared" si="101"/>
        <v>5</v>
      </c>
      <c r="I366" t="str">
        <f t="shared" si="102"/>
        <v>2024</v>
      </c>
      <c r="J366" t="s">
        <v>168</v>
      </c>
      <c r="K366" s="1">
        <f>DATE(P366,O366,N366)</f>
        <v>45625</v>
      </c>
      <c r="L366">
        <f>FIND("/",J366)</f>
        <v>3</v>
      </c>
      <c r="M366">
        <f>FIND("/",J366,(L366+1))</f>
        <v>6</v>
      </c>
      <c r="N366" t="str">
        <f>MID(J366, L366+1,2)</f>
        <v>29</v>
      </c>
      <c r="O366" t="str">
        <f>LEFT(J366,L366-1)</f>
        <v>11</v>
      </c>
      <c r="P366" t="str">
        <f>RIGHT(J366,4)</f>
        <v>2024</v>
      </c>
      <c r="Q366" s="13">
        <f t="shared" si="76"/>
        <v>28</v>
      </c>
      <c r="R366">
        <f t="shared" si="77"/>
        <v>121.5</v>
      </c>
      <c r="S366" s="27">
        <f t="shared" si="79"/>
        <v>4.3392857142857144</v>
      </c>
      <c r="T366" s="11">
        <v>15.99</v>
      </c>
      <c r="U366" t="str" cm="1">
        <f t="array" ref="U366">_xlfn.IFS(T366 &lt; 8, "Standard", T366 &lt; 12, "Premium", T366 &lt; 16, "Premium Plus")</f>
        <v>Premium Plus</v>
      </c>
      <c r="V366" s="18">
        <v>243</v>
      </c>
      <c r="W366" t="s">
        <v>48</v>
      </c>
      <c r="X366" s="18">
        <v>3</v>
      </c>
      <c r="Y366" s="18">
        <v>2</v>
      </c>
      <c r="Z366" t="b">
        <v>0</v>
      </c>
      <c r="AA366" s="18">
        <v>40</v>
      </c>
      <c r="AB366" s="18">
        <v>52</v>
      </c>
      <c r="AC366" s="18">
        <f t="shared" si="78"/>
        <v>92</v>
      </c>
      <c r="AD366" t="s">
        <v>43</v>
      </c>
      <c r="AE366" t="s">
        <v>75</v>
      </c>
      <c r="AF366" t="s">
        <v>64</v>
      </c>
      <c r="AG366" s="18">
        <v>4</v>
      </c>
      <c r="AH366" s="13">
        <v>4</v>
      </c>
      <c r="AI366" t="b">
        <v>1</v>
      </c>
      <c r="AJ366" t="s">
        <v>30</v>
      </c>
      <c r="AK366" s="18">
        <v>1348</v>
      </c>
      <c r="AL366" s="18" t="str" cm="1">
        <f t="array" ref="AL366">_xlfn.IFS(AK366&lt;1000, "Bronze", AK366&lt;2000, "Silver", AK366&lt;3000, "Gold", AK366&lt;4000, "Platinum",AK366&gt;4000, "Diamond")</f>
        <v>Silver</v>
      </c>
      <c r="AM366" t="s">
        <v>38</v>
      </c>
      <c r="AN366" t="s">
        <v>59</v>
      </c>
      <c r="AO366" t="s">
        <v>33</v>
      </c>
    </row>
    <row r="367" spans="1:41" x14ac:dyDescent="0.35">
      <c r="A367">
        <v>3395</v>
      </c>
      <c r="B367" t="s">
        <v>157</v>
      </c>
      <c r="C367" t="s">
        <v>315</v>
      </c>
      <c r="D367" s="1">
        <f>DATE(I367,H367,G367)</f>
        <v>45377</v>
      </c>
      <c r="E367">
        <f t="shared" si="98"/>
        <v>2</v>
      </c>
      <c r="F367">
        <f t="shared" si="99"/>
        <v>5</v>
      </c>
      <c r="G367" t="str">
        <f t="shared" si="100"/>
        <v>26</v>
      </c>
      <c r="H367" t="str">
        <f t="shared" si="101"/>
        <v>3</v>
      </c>
      <c r="I367" t="str">
        <f t="shared" si="102"/>
        <v>2024</v>
      </c>
      <c r="J367" t="s">
        <v>168</v>
      </c>
      <c r="K367" s="1">
        <f>DATE(P367,O367,N367)</f>
        <v>45625</v>
      </c>
      <c r="L367">
        <f>FIND("/",J367)</f>
        <v>3</v>
      </c>
      <c r="M367">
        <f>FIND("/",J367,(L367+1))</f>
        <v>6</v>
      </c>
      <c r="N367" t="str">
        <f>MID(J367, L367+1,2)</f>
        <v>29</v>
      </c>
      <c r="O367" t="str">
        <f>LEFT(J367,L367-1)</f>
        <v>11</v>
      </c>
      <c r="P367" t="str">
        <f>RIGHT(J367,4)</f>
        <v>2024</v>
      </c>
      <c r="Q367" s="13">
        <f t="shared" si="76"/>
        <v>35.428571428571431</v>
      </c>
      <c r="R367">
        <f t="shared" si="77"/>
        <v>153.5</v>
      </c>
      <c r="S367" s="27">
        <f t="shared" si="79"/>
        <v>4.3326612903225801</v>
      </c>
      <c r="T367" s="11">
        <v>7.99</v>
      </c>
      <c r="U367" t="str" cm="1">
        <f t="array" ref="U367">_xlfn.IFS(T367 &lt; 8, "Standard", T367 &lt; 12, "Premium", T367 &lt; 16, "Premium Plus")</f>
        <v>Standard</v>
      </c>
      <c r="V367" s="18">
        <v>307</v>
      </c>
      <c r="W367" t="s">
        <v>100</v>
      </c>
      <c r="X367" s="18">
        <v>5</v>
      </c>
      <c r="Y367" s="18">
        <v>6</v>
      </c>
      <c r="Z367" t="b">
        <v>0</v>
      </c>
      <c r="AA367" s="18">
        <v>340</v>
      </c>
      <c r="AB367" s="18">
        <v>174</v>
      </c>
      <c r="AC367" s="18">
        <f t="shared" si="78"/>
        <v>514</v>
      </c>
      <c r="AD367" t="s">
        <v>55</v>
      </c>
      <c r="AE367" t="s">
        <v>75</v>
      </c>
      <c r="AF367" t="s">
        <v>45</v>
      </c>
      <c r="AG367" s="18">
        <v>11</v>
      </c>
      <c r="AH367" s="13">
        <v>4.5</v>
      </c>
      <c r="AI367" t="b">
        <v>1</v>
      </c>
      <c r="AJ367" t="s">
        <v>30</v>
      </c>
      <c r="AK367" s="18">
        <v>2432</v>
      </c>
      <c r="AL367" s="18" t="str" cm="1">
        <f t="array" ref="AL367">_xlfn.IFS(AK367&lt;1000, "Bronze", AK367&lt;2000, "Silver", AK367&lt;3000, "Gold", AK367&lt;4000, "Platinum",AK367&gt;4000, "Diamond")</f>
        <v>Gold</v>
      </c>
      <c r="AM367" t="s">
        <v>38</v>
      </c>
      <c r="AN367" t="s">
        <v>79</v>
      </c>
      <c r="AO367" t="s">
        <v>93</v>
      </c>
    </row>
    <row r="368" spans="1:41" x14ac:dyDescent="0.35">
      <c r="A368">
        <v>7654</v>
      </c>
      <c r="B368" t="s">
        <v>120</v>
      </c>
      <c r="C368" t="s">
        <v>167</v>
      </c>
      <c r="D368" s="1">
        <f>DATE(I368,H368,G368)</f>
        <v>45279</v>
      </c>
      <c r="E368">
        <f t="shared" si="98"/>
        <v>3</v>
      </c>
      <c r="F368">
        <f t="shared" si="99"/>
        <v>6</v>
      </c>
      <c r="G368" t="str">
        <f t="shared" si="100"/>
        <v>19</v>
      </c>
      <c r="H368" t="str">
        <f t="shared" si="101"/>
        <v>12</v>
      </c>
      <c r="I368" t="str">
        <f t="shared" si="102"/>
        <v>2023</v>
      </c>
      <c r="J368" t="s">
        <v>99</v>
      </c>
      <c r="K368" s="1">
        <f>DATE(P368,O368,N368)</f>
        <v>45623</v>
      </c>
      <c r="L368">
        <f>FIND("/",J368)</f>
        <v>3</v>
      </c>
      <c r="M368">
        <f>FIND("/",J368,(L368+1))</f>
        <v>6</v>
      </c>
      <c r="N368" t="str">
        <f>MID(J368, L368+1,2)</f>
        <v>27</v>
      </c>
      <c r="O368" t="str">
        <f>LEFT(J368,L368-1)</f>
        <v>11</v>
      </c>
      <c r="P368" t="str">
        <f>RIGHT(J368,4)</f>
        <v>2024</v>
      </c>
      <c r="Q368" s="13">
        <f t="shared" si="76"/>
        <v>49.142857142857146</v>
      </c>
      <c r="R368">
        <f t="shared" si="77"/>
        <v>212</v>
      </c>
      <c r="S368" s="27">
        <f t="shared" si="79"/>
        <v>4.3139534883720927</v>
      </c>
      <c r="T368" s="11">
        <v>11.99</v>
      </c>
      <c r="U368" t="str" cm="1">
        <f t="array" ref="U368">_xlfn.IFS(T368 &lt; 8, "Standard", T368 &lt; 12, "Premium", T368 &lt; 16, "Premium Plus")</f>
        <v>Premium</v>
      </c>
      <c r="V368" s="18">
        <v>424</v>
      </c>
      <c r="W368" t="s">
        <v>63</v>
      </c>
      <c r="X368" s="18">
        <v>5</v>
      </c>
      <c r="Y368" s="18">
        <v>2</v>
      </c>
      <c r="Z368" t="b">
        <v>0</v>
      </c>
      <c r="AA368" s="18">
        <v>406</v>
      </c>
      <c r="AB368" s="18">
        <v>150</v>
      </c>
      <c r="AC368" s="18">
        <f t="shared" si="78"/>
        <v>556</v>
      </c>
      <c r="AD368" t="s">
        <v>43</v>
      </c>
      <c r="AE368" t="s">
        <v>44</v>
      </c>
      <c r="AF368" t="s">
        <v>57</v>
      </c>
      <c r="AG368" s="18">
        <v>50</v>
      </c>
      <c r="AH368" s="13">
        <v>3.5</v>
      </c>
      <c r="AI368" t="b">
        <v>0</v>
      </c>
      <c r="AJ368" t="s">
        <v>30</v>
      </c>
      <c r="AK368" s="18">
        <v>494</v>
      </c>
      <c r="AL368" s="18" t="str" cm="1">
        <f t="array" ref="AL368">_xlfn.IFS(AK368&lt;1000, "Bronze", AK368&lt;2000, "Silver", AK368&lt;3000, "Gold", AK368&lt;4000, "Platinum",AK368&gt;4000, "Diamond")</f>
        <v>Bronze</v>
      </c>
      <c r="AM368" t="s">
        <v>65</v>
      </c>
      <c r="AN368" t="s">
        <v>79</v>
      </c>
      <c r="AO368" t="s">
        <v>33</v>
      </c>
    </row>
    <row r="369" spans="1:41" x14ac:dyDescent="0.35">
      <c r="A369">
        <v>9814</v>
      </c>
      <c r="B369" t="s">
        <v>286</v>
      </c>
      <c r="C369" s="1">
        <v>45604</v>
      </c>
      <c r="D369" s="1">
        <v>45286</v>
      </c>
      <c r="E369" s="1"/>
      <c r="F369" s="1"/>
      <c r="G369" s="1"/>
      <c r="H369" s="1"/>
      <c r="I369" s="1"/>
      <c r="J369" t="s">
        <v>99</v>
      </c>
      <c r="K369" s="1">
        <f>DATE(P369,O369,N369)</f>
        <v>45623</v>
      </c>
      <c r="L369">
        <f>FIND("/",J369)</f>
        <v>3</v>
      </c>
      <c r="M369">
        <f>FIND("/",J369,(L369+1))</f>
        <v>6</v>
      </c>
      <c r="N369" t="str">
        <f>MID(J369, L369+1,2)</f>
        <v>27</v>
      </c>
      <c r="O369" t="str">
        <f>LEFT(J369,L369-1)</f>
        <v>11</v>
      </c>
      <c r="P369" t="str">
        <f>RIGHT(J369,4)</f>
        <v>2024</v>
      </c>
      <c r="Q369" s="13">
        <f t="shared" si="76"/>
        <v>48.142857142857146</v>
      </c>
      <c r="R369">
        <f t="shared" si="77"/>
        <v>206.5</v>
      </c>
      <c r="S369" s="27">
        <f t="shared" si="79"/>
        <v>4.2893175074183976</v>
      </c>
      <c r="T369" s="11">
        <v>11.99</v>
      </c>
      <c r="U369" t="str" cm="1">
        <f t="array" ref="U369">_xlfn.IFS(T369 &lt; 8, "Standard", T369 &lt; 12, "Premium", T369 &lt; 16, "Premium Plus")</f>
        <v>Premium</v>
      </c>
      <c r="V369" s="18">
        <v>413</v>
      </c>
      <c r="W369" t="s">
        <v>73</v>
      </c>
      <c r="X369" s="18">
        <v>1</v>
      </c>
      <c r="Y369" s="18">
        <v>6</v>
      </c>
      <c r="Z369" t="b">
        <v>1</v>
      </c>
      <c r="AA369" s="18">
        <v>330</v>
      </c>
      <c r="AB369" s="18">
        <v>63</v>
      </c>
      <c r="AC369" s="18">
        <f t="shared" si="78"/>
        <v>393</v>
      </c>
      <c r="AD369" t="s">
        <v>27</v>
      </c>
      <c r="AE369" t="s">
        <v>28</v>
      </c>
      <c r="AF369" t="s">
        <v>78</v>
      </c>
      <c r="AG369" s="18">
        <v>50</v>
      </c>
      <c r="AH369" s="13">
        <v>4.0999999999999996</v>
      </c>
      <c r="AI369" t="b">
        <v>1</v>
      </c>
      <c r="AJ369" t="s">
        <v>30</v>
      </c>
      <c r="AK369" s="18">
        <v>1416</v>
      </c>
      <c r="AL369" s="18" t="str" cm="1">
        <f t="array" ref="AL369">_xlfn.IFS(AK369&lt;1000, "Bronze", AK369&lt;2000, "Silver", AK369&lt;3000, "Gold", AK369&lt;4000, "Platinum",AK369&gt;4000, "Diamond")</f>
        <v>Silver</v>
      </c>
      <c r="AM369" t="s">
        <v>65</v>
      </c>
      <c r="AN369" t="s">
        <v>39</v>
      </c>
      <c r="AO369" t="s">
        <v>40</v>
      </c>
    </row>
    <row r="370" spans="1:41" x14ac:dyDescent="0.35">
      <c r="A370">
        <v>6400</v>
      </c>
      <c r="B370" t="s">
        <v>177</v>
      </c>
      <c r="C370" t="s">
        <v>346</v>
      </c>
      <c r="D370" s="1">
        <f>DATE(I370,H370,G370)</f>
        <v>45349</v>
      </c>
      <c r="E370">
        <f>FIND("/",C370)</f>
        <v>2</v>
      </c>
      <c r="F370">
        <f>FIND("/",C370,(E370+1))</f>
        <v>5</v>
      </c>
      <c r="G370" t="str">
        <f>MID(C370, E370+1,2)</f>
        <v>27</v>
      </c>
      <c r="H370" t="str">
        <f>LEFT(C370,E370-1)</f>
        <v>2</v>
      </c>
      <c r="I370" t="str">
        <f>RIGHT(C370,4)</f>
        <v>2024</v>
      </c>
      <c r="J370" t="s">
        <v>42</v>
      </c>
      <c r="K370" s="1">
        <f>DATE(P370,O370,N370)</f>
        <v>45640</v>
      </c>
      <c r="L370">
        <f>FIND("/",J370)</f>
        <v>3</v>
      </c>
      <c r="M370">
        <f>FIND("/",J370,(L370+1))</f>
        <v>6</v>
      </c>
      <c r="N370" t="str">
        <f>MID(J370, L370+1,2)</f>
        <v>14</v>
      </c>
      <c r="O370" t="str">
        <f>LEFT(J370,L370-1)</f>
        <v>12</v>
      </c>
      <c r="P370" t="str">
        <f>RIGHT(J370,4)</f>
        <v>2024</v>
      </c>
      <c r="Q370" s="13">
        <f t="shared" si="76"/>
        <v>41.571428571428569</v>
      </c>
      <c r="R370">
        <f t="shared" si="77"/>
        <v>178</v>
      </c>
      <c r="S370" s="27">
        <f t="shared" si="79"/>
        <v>4.2817869415807559</v>
      </c>
      <c r="T370" s="11">
        <v>11.99</v>
      </c>
      <c r="U370" t="str" cm="1">
        <f t="array" ref="U370">_xlfn.IFS(T370 &lt; 8, "Standard", T370 &lt; 12, "Premium", T370 &lt; 16, "Premium Plus")</f>
        <v>Premium</v>
      </c>
      <c r="V370" s="18">
        <v>356</v>
      </c>
      <c r="W370" t="s">
        <v>63</v>
      </c>
      <c r="X370" s="18">
        <v>3</v>
      </c>
      <c r="Y370" s="18">
        <v>2</v>
      </c>
      <c r="Z370" t="b">
        <v>1</v>
      </c>
      <c r="AA370" s="18">
        <v>776</v>
      </c>
      <c r="AB370" s="18">
        <v>40</v>
      </c>
      <c r="AC370" s="18">
        <f t="shared" si="78"/>
        <v>816</v>
      </c>
      <c r="AD370" t="s">
        <v>27</v>
      </c>
      <c r="AE370" t="s">
        <v>56</v>
      </c>
      <c r="AF370" t="s">
        <v>45</v>
      </c>
      <c r="AG370" s="18">
        <v>56</v>
      </c>
      <c r="AH370" s="13">
        <v>3.4</v>
      </c>
      <c r="AI370" t="b">
        <v>1</v>
      </c>
      <c r="AJ370" t="s">
        <v>30</v>
      </c>
      <c r="AK370" s="18">
        <v>3408</v>
      </c>
      <c r="AL370" s="18" t="str" cm="1">
        <f t="array" ref="AL370">_xlfn.IFS(AK370&lt;1000, "Bronze", AK370&lt;2000, "Silver", AK370&lt;3000, "Gold", AK370&lt;4000, "Platinum",AK370&gt;4000, "Diamond")</f>
        <v>Platinum</v>
      </c>
      <c r="AM370" t="s">
        <v>58</v>
      </c>
      <c r="AN370" t="s">
        <v>79</v>
      </c>
      <c r="AO370" t="s">
        <v>33</v>
      </c>
    </row>
    <row r="371" spans="1:41" x14ac:dyDescent="0.35">
      <c r="A371">
        <v>1790</v>
      </c>
      <c r="B371" t="s">
        <v>624</v>
      </c>
      <c r="C371" s="1">
        <v>45599</v>
      </c>
      <c r="D371" s="1">
        <v>45303</v>
      </c>
      <c r="E371" s="1"/>
      <c r="F371" s="1"/>
      <c r="G371" s="1"/>
      <c r="H371" s="1"/>
      <c r="I371" s="1"/>
      <c r="J371" s="1">
        <v>45303</v>
      </c>
      <c r="K371" s="1">
        <v>45599</v>
      </c>
      <c r="L371" s="1"/>
      <c r="M371" s="1"/>
      <c r="N371" s="1"/>
      <c r="O371" s="1"/>
      <c r="P371" s="1"/>
      <c r="Q371" s="13">
        <f t="shared" si="76"/>
        <v>42.285714285714285</v>
      </c>
      <c r="R371">
        <f t="shared" si="77"/>
        <v>181</v>
      </c>
      <c r="S371" s="27">
        <f t="shared" si="79"/>
        <v>4.2804054054054053</v>
      </c>
      <c r="T371" s="11">
        <v>11.99</v>
      </c>
      <c r="U371" t="str" cm="1">
        <f t="array" ref="U371">_xlfn.IFS(T371 &lt; 8, "Standard", T371 &lt; 12, "Premium", T371 &lt; 16, "Premium Plus")</f>
        <v>Premium</v>
      </c>
      <c r="V371" s="18">
        <v>362</v>
      </c>
      <c r="W371" t="s">
        <v>48</v>
      </c>
      <c r="X371" s="18">
        <v>2</v>
      </c>
      <c r="Y371" s="18">
        <v>2</v>
      </c>
      <c r="Z371" t="b">
        <v>0</v>
      </c>
      <c r="AA371" s="18">
        <v>535</v>
      </c>
      <c r="AB371" s="18">
        <v>200</v>
      </c>
      <c r="AC371" s="18">
        <f t="shared" si="78"/>
        <v>735</v>
      </c>
      <c r="AD371" t="s">
        <v>74</v>
      </c>
      <c r="AE371" t="s">
        <v>44</v>
      </c>
      <c r="AF371" t="s">
        <v>29</v>
      </c>
      <c r="AG371" s="18">
        <v>60</v>
      </c>
      <c r="AH371" s="13">
        <v>4.9000000000000004</v>
      </c>
      <c r="AI371" t="b">
        <v>1</v>
      </c>
      <c r="AJ371" t="s">
        <v>30</v>
      </c>
      <c r="AK371" s="18">
        <v>55</v>
      </c>
      <c r="AL371" s="18" t="str" cm="1">
        <f t="array" ref="AL371">_xlfn.IFS(AK371&lt;1000, "Bronze", AK371&lt;2000, "Silver", AK371&lt;3000, "Gold", AK371&lt;4000, "Platinum",AK371&gt;4000, "Diamond")</f>
        <v>Bronze</v>
      </c>
      <c r="AM371" t="s">
        <v>58</v>
      </c>
      <c r="AN371" t="s">
        <v>39</v>
      </c>
      <c r="AO371" t="s">
        <v>33</v>
      </c>
    </row>
    <row r="372" spans="1:41" x14ac:dyDescent="0.35">
      <c r="A372">
        <v>6603</v>
      </c>
      <c r="B372" t="s">
        <v>280</v>
      </c>
      <c r="C372" t="s">
        <v>121</v>
      </c>
      <c r="D372" s="1">
        <f>DATE(I372,H372,G372)</f>
        <v>45321</v>
      </c>
      <c r="E372">
        <f>FIND("/",C372)</f>
        <v>2</v>
      </c>
      <c r="F372">
        <f>FIND("/",C372,(E372+1))</f>
        <v>5</v>
      </c>
      <c r="G372" t="str">
        <f>MID(C372, E372+1,2)</f>
        <v>30</v>
      </c>
      <c r="H372" t="str">
        <f>LEFT(C372,E372-1)</f>
        <v>1</v>
      </c>
      <c r="I372" t="str">
        <f>RIGHT(C372,4)</f>
        <v>2024</v>
      </c>
      <c r="J372" s="1">
        <v>45485</v>
      </c>
      <c r="K372" s="1">
        <f>J372</f>
        <v>45485</v>
      </c>
      <c r="L372" s="1"/>
      <c r="M372" s="1"/>
      <c r="N372" s="1"/>
      <c r="O372" s="1"/>
      <c r="P372" s="1"/>
      <c r="Q372" s="13">
        <f t="shared" si="76"/>
        <v>23.428571428571427</v>
      </c>
      <c r="R372">
        <f t="shared" si="77"/>
        <v>100</v>
      </c>
      <c r="S372" s="27">
        <f t="shared" si="79"/>
        <v>4.2682926829268295</v>
      </c>
      <c r="T372" s="11">
        <v>11.99</v>
      </c>
      <c r="U372" t="str" cm="1">
        <f t="array" ref="U372">_xlfn.IFS(T372 &lt; 8, "Standard", T372 &lt; 12, "Premium", T372 &lt; 16, "Premium Plus")</f>
        <v>Premium</v>
      </c>
      <c r="V372" s="18">
        <v>200</v>
      </c>
      <c r="W372" t="s">
        <v>100</v>
      </c>
      <c r="X372" s="18">
        <v>4</v>
      </c>
      <c r="Y372" s="18">
        <v>5</v>
      </c>
      <c r="Z372" t="b">
        <v>0</v>
      </c>
      <c r="AA372" s="18">
        <v>65</v>
      </c>
      <c r="AB372" s="18">
        <v>11</v>
      </c>
      <c r="AC372" s="18">
        <f t="shared" si="78"/>
        <v>76</v>
      </c>
      <c r="AD372" t="s">
        <v>68</v>
      </c>
      <c r="AE372" t="s">
        <v>75</v>
      </c>
      <c r="AF372" t="s">
        <v>78</v>
      </c>
      <c r="AG372" s="18">
        <v>30</v>
      </c>
      <c r="AH372" s="13">
        <v>3.2</v>
      </c>
      <c r="AI372" t="b">
        <v>1</v>
      </c>
      <c r="AJ372" t="s">
        <v>30</v>
      </c>
      <c r="AK372" s="18">
        <v>959</v>
      </c>
      <c r="AL372" s="18" t="str" cm="1">
        <f t="array" ref="AL372">_xlfn.IFS(AK372&lt;1000, "Bronze", AK372&lt;2000, "Silver", AK372&lt;3000, "Gold", AK372&lt;4000, "Platinum",AK372&gt;4000, "Diamond")</f>
        <v>Bronze</v>
      </c>
      <c r="AM372" t="s">
        <v>58</v>
      </c>
      <c r="AN372" t="s">
        <v>39</v>
      </c>
      <c r="AO372" t="s">
        <v>40</v>
      </c>
    </row>
    <row r="373" spans="1:41" x14ac:dyDescent="0.35">
      <c r="A373">
        <v>3762</v>
      </c>
      <c r="B373" t="s">
        <v>318</v>
      </c>
      <c r="C373" t="s">
        <v>433</v>
      </c>
      <c r="D373" s="1">
        <f>DATE(I373,H373,G373)</f>
        <v>45288</v>
      </c>
      <c r="E373">
        <f>FIND("/",C373)</f>
        <v>3</v>
      </c>
      <c r="F373">
        <f>FIND("/",C373,(E373+1))</f>
        <v>6</v>
      </c>
      <c r="G373" t="str">
        <f>MID(C373, E373+1,2)</f>
        <v>28</v>
      </c>
      <c r="H373" t="str">
        <f>LEFT(C373,E373-1)</f>
        <v>12</v>
      </c>
      <c r="I373" t="str">
        <f>RIGHT(C373,4)</f>
        <v>2023</v>
      </c>
      <c r="J373" t="s">
        <v>90</v>
      </c>
      <c r="K373" s="1">
        <f>DATE(P373,O373,N373)</f>
        <v>45626</v>
      </c>
      <c r="L373">
        <f>FIND("/",J373)</f>
        <v>3</v>
      </c>
      <c r="M373">
        <f>FIND("/",J373,(L373+1))</f>
        <v>6</v>
      </c>
      <c r="N373" t="str">
        <f>MID(J373, L373+1,2)</f>
        <v>30</v>
      </c>
      <c r="O373" t="str">
        <f>LEFT(J373,L373-1)</f>
        <v>11</v>
      </c>
      <c r="P373" t="str">
        <f>RIGHT(J373,4)</f>
        <v>2024</v>
      </c>
      <c r="Q373" s="13">
        <f t="shared" si="76"/>
        <v>48.285714285714285</v>
      </c>
      <c r="R373">
        <f t="shared" si="77"/>
        <v>205.5</v>
      </c>
      <c r="S373" s="27">
        <f t="shared" si="79"/>
        <v>4.2559171597633139</v>
      </c>
      <c r="T373" s="11">
        <v>11.99</v>
      </c>
      <c r="U373" t="str" cm="1">
        <f t="array" ref="U373">_xlfn.IFS(T373 &lt; 8, "Standard", T373 &lt; 12, "Premium", T373 &lt; 16, "Premium Plus")</f>
        <v>Premium</v>
      </c>
      <c r="V373" s="18">
        <v>411</v>
      </c>
      <c r="W373" t="s">
        <v>26</v>
      </c>
      <c r="X373" s="18">
        <v>5</v>
      </c>
      <c r="Y373" s="18">
        <v>6</v>
      </c>
      <c r="Z373" t="b">
        <v>1</v>
      </c>
      <c r="AA373" s="18">
        <v>887</v>
      </c>
      <c r="AB373" s="18">
        <v>37</v>
      </c>
      <c r="AC373" s="18">
        <f t="shared" si="78"/>
        <v>924</v>
      </c>
      <c r="AD373" t="s">
        <v>68</v>
      </c>
      <c r="AE373" t="s">
        <v>28</v>
      </c>
      <c r="AF373" t="s">
        <v>78</v>
      </c>
      <c r="AG373" s="18">
        <v>66</v>
      </c>
      <c r="AH373" s="13">
        <v>3.9</v>
      </c>
      <c r="AI373" t="b">
        <v>1</v>
      </c>
      <c r="AJ373" t="s">
        <v>30</v>
      </c>
      <c r="AK373" s="18">
        <v>2098</v>
      </c>
      <c r="AL373" s="18" t="str" cm="1">
        <f t="array" ref="AL373">_xlfn.IFS(AK373&lt;1000, "Bronze", AK373&lt;2000, "Silver", AK373&lt;3000, "Gold", AK373&lt;4000, "Platinum",AK373&gt;4000, "Diamond")</f>
        <v>Gold</v>
      </c>
      <c r="AM373" t="s">
        <v>58</v>
      </c>
      <c r="AN373" t="s">
        <v>32</v>
      </c>
      <c r="AO373" t="s">
        <v>60</v>
      </c>
    </row>
    <row r="374" spans="1:41" x14ac:dyDescent="0.35">
      <c r="A374">
        <v>6804</v>
      </c>
      <c r="B374" t="s">
        <v>657</v>
      </c>
      <c r="C374" s="1">
        <v>45232</v>
      </c>
      <c r="D374" s="1">
        <f>C374</f>
        <v>45232</v>
      </c>
      <c r="E374" s="1"/>
      <c r="F374" s="1"/>
      <c r="G374" s="1"/>
      <c r="H374" s="1"/>
      <c r="I374" s="1"/>
      <c r="J374" s="1">
        <v>45577</v>
      </c>
      <c r="K374" s="1">
        <f>J374</f>
        <v>45577</v>
      </c>
      <c r="L374" s="1"/>
      <c r="M374" s="1"/>
      <c r="N374" s="1"/>
      <c r="O374" s="1"/>
      <c r="P374" s="1"/>
      <c r="Q374" s="13">
        <f t="shared" si="76"/>
        <v>49.285714285714285</v>
      </c>
      <c r="R374">
        <f t="shared" si="77"/>
        <v>209.5</v>
      </c>
      <c r="S374" s="27">
        <f t="shared" si="79"/>
        <v>4.2507246376811594</v>
      </c>
      <c r="T374" s="11">
        <v>15.99</v>
      </c>
      <c r="U374" t="str" cm="1">
        <f t="array" ref="U374">_xlfn.IFS(T374 &lt; 8, "Standard", T374 &lt; 12, "Premium", T374 &lt; 16, "Premium Plus")</f>
        <v>Premium Plus</v>
      </c>
      <c r="V374" s="18">
        <v>419</v>
      </c>
      <c r="W374" t="s">
        <v>36</v>
      </c>
      <c r="X374" s="18">
        <v>2</v>
      </c>
      <c r="Y374" s="18">
        <v>1</v>
      </c>
      <c r="Z374" t="b">
        <v>0</v>
      </c>
      <c r="AA374" s="18">
        <v>591</v>
      </c>
      <c r="AB374" s="18">
        <v>166</v>
      </c>
      <c r="AC374" s="18">
        <f t="shared" si="78"/>
        <v>757</v>
      </c>
      <c r="AD374" t="s">
        <v>68</v>
      </c>
      <c r="AE374" t="s">
        <v>28</v>
      </c>
      <c r="AF374" t="s">
        <v>37</v>
      </c>
      <c r="AG374" s="18">
        <v>26</v>
      </c>
      <c r="AH374" s="13">
        <v>3.5</v>
      </c>
      <c r="AI374" t="b">
        <v>1</v>
      </c>
      <c r="AJ374" t="s">
        <v>30</v>
      </c>
      <c r="AK374" s="18">
        <v>3264</v>
      </c>
      <c r="AL374" s="18" t="str" cm="1">
        <f t="array" ref="AL374">_xlfn.IFS(AK374&lt;1000, "Bronze", AK374&lt;2000, "Silver", AK374&lt;3000, "Gold", AK374&lt;4000, "Platinum",AK374&gt;4000, "Diamond")</f>
        <v>Platinum</v>
      </c>
      <c r="AM374" t="s">
        <v>31</v>
      </c>
      <c r="AN374" t="s">
        <v>32</v>
      </c>
      <c r="AO374" t="s">
        <v>60</v>
      </c>
    </row>
    <row r="375" spans="1:41" x14ac:dyDescent="0.35">
      <c r="A375">
        <v>4613</v>
      </c>
      <c r="B375" t="s">
        <v>114</v>
      </c>
      <c r="C375" s="1">
        <v>44988</v>
      </c>
      <c r="D375" s="1">
        <f>C375</f>
        <v>44988</v>
      </c>
      <c r="E375" s="1"/>
      <c r="F375" s="1"/>
      <c r="G375" s="1"/>
      <c r="H375" s="1"/>
      <c r="I375" s="1"/>
      <c r="J375" s="1">
        <v>45394</v>
      </c>
      <c r="K375" s="1">
        <f>J375</f>
        <v>45394</v>
      </c>
      <c r="L375" s="1"/>
      <c r="M375" s="1"/>
      <c r="N375" s="1"/>
      <c r="O375" s="1"/>
      <c r="P375" s="1"/>
      <c r="Q375" s="13">
        <f t="shared" si="76"/>
        <v>58</v>
      </c>
      <c r="R375">
        <f t="shared" si="77"/>
        <v>246</v>
      </c>
      <c r="S375" s="27">
        <f t="shared" si="79"/>
        <v>4.2413793103448274</v>
      </c>
      <c r="T375" s="11">
        <v>15.99</v>
      </c>
      <c r="U375" t="str" cm="1">
        <f t="array" ref="U375">_xlfn.IFS(T375 &lt; 8, "Standard", T375 &lt; 12, "Premium", T375 &lt; 16, "Premium Plus")</f>
        <v>Premium Plus</v>
      </c>
      <c r="V375" s="18">
        <v>492</v>
      </c>
      <c r="W375" t="s">
        <v>26</v>
      </c>
      <c r="X375" s="18">
        <v>1</v>
      </c>
      <c r="Y375" s="18">
        <v>2</v>
      </c>
      <c r="Z375" t="b">
        <v>0</v>
      </c>
      <c r="AA375" s="18">
        <v>237</v>
      </c>
      <c r="AB375" s="18">
        <v>55</v>
      </c>
      <c r="AC375" s="18">
        <f t="shared" si="78"/>
        <v>292</v>
      </c>
      <c r="AD375" t="s">
        <v>68</v>
      </c>
      <c r="AE375" t="s">
        <v>75</v>
      </c>
      <c r="AF375" t="s">
        <v>45</v>
      </c>
      <c r="AG375" s="18">
        <v>15</v>
      </c>
      <c r="AH375" s="13">
        <v>4.9000000000000004</v>
      </c>
      <c r="AI375" t="b">
        <v>1</v>
      </c>
      <c r="AJ375" t="s">
        <v>30</v>
      </c>
      <c r="AK375" s="18">
        <v>3843</v>
      </c>
      <c r="AL375" s="18" t="str" cm="1">
        <f t="array" ref="AL375">_xlfn.IFS(AK375&lt;1000, "Bronze", AK375&lt;2000, "Silver", AK375&lt;3000, "Gold", AK375&lt;4000, "Platinum",AK375&gt;4000, "Diamond")</f>
        <v>Platinum</v>
      </c>
      <c r="AM375" t="s">
        <v>65</v>
      </c>
      <c r="AN375" t="s">
        <v>69</v>
      </c>
      <c r="AO375" t="s">
        <v>60</v>
      </c>
    </row>
    <row r="376" spans="1:41" x14ac:dyDescent="0.35">
      <c r="A376">
        <v>2321</v>
      </c>
      <c r="B376" t="s">
        <v>304</v>
      </c>
      <c r="C376" t="s">
        <v>305</v>
      </c>
      <c r="D376" s="1">
        <f>DATE(I376,H376,G376)</f>
        <v>45342</v>
      </c>
      <c r="E376">
        <f>FIND("/",C376)</f>
        <v>2</v>
      </c>
      <c r="F376">
        <f>FIND("/",C376,(E376+1))</f>
        <v>5</v>
      </c>
      <c r="G376" t="str">
        <f>MID(C376, E376+1,2)</f>
        <v>20</v>
      </c>
      <c r="H376" t="str">
        <f>LEFT(C376,E376-1)</f>
        <v>2</v>
      </c>
      <c r="I376" t="str">
        <f>RIGHT(C376,4)</f>
        <v>2024</v>
      </c>
      <c r="J376" t="s">
        <v>42</v>
      </c>
      <c r="K376" s="1">
        <f t="shared" ref="K376:K382" si="103">DATE(P376,O376,N376)</f>
        <v>45640</v>
      </c>
      <c r="L376">
        <f t="shared" ref="L376:L382" si="104">FIND("/",J376)</f>
        <v>3</v>
      </c>
      <c r="M376">
        <f t="shared" ref="M376:M382" si="105">FIND("/",J376,(L376+1))</f>
        <v>6</v>
      </c>
      <c r="N376" t="str">
        <f t="shared" ref="N376:N382" si="106">MID(J376, L376+1,2)</f>
        <v>14</v>
      </c>
      <c r="O376" t="str">
        <f t="shared" ref="O376:O382" si="107">LEFT(J376,L376-1)</f>
        <v>12</v>
      </c>
      <c r="P376" t="str">
        <f t="shared" ref="P376:P382" si="108">RIGHT(J376,4)</f>
        <v>2024</v>
      </c>
      <c r="Q376" s="13">
        <f t="shared" si="76"/>
        <v>42.571428571428569</v>
      </c>
      <c r="R376">
        <f t="shared" si="77"/>
        <v>179</v>
      </c>
      <c r="S376" s="27">
        <f t="shared" si="79"/>
        <v>4.2046979865771812</v>
      </c>
      <c r="T376" s="11">
        <v>15.99</v>
      </c>
      <c r="U376" t="str" cm="1">
        <f t="array" ref="U376">_xlfn.IFS(T376 &lt; 8, "Standard", T376 &lt; 12, "Premium", T376 &lt; 16, "Premium Plus")</f>
        <v>Premium Plus</v>
      </c>
      <c r="V376" s="18">
        <v>358</v>
      </c>
      <c r="W376" t="s">
        <v>36</v>
      </c>
      <c r="X376" s="18">
        <v>3</v>
      </c>
      <c r="Y376" s="18">
        <v>1</v>
      </c>
      <c r="Z376" t="b">
        <v>0</v>
      </c>
      <c r="AA376" s="18">
        <v>348</v>
      </c>
      <c r="AB376" s="18">
        <v>49</v>
      </c>
      <c r="AC376" s="18">
        <f t="shared" si="78"/>
        <v>397</v>
      </c>
      <c r="AD376" t="s">
        <v>92</v>
      </c>
      <c r="AE376" t="s">
        <v>44</v>
      </c>
      <c r="AF376" t="s">
        <v>29</v>
      </c>
      <c r="AG376" s="18">
        <v>14</v>
      </c>
      <c r="AH376" s="13">
        <v>4.2</v>
      </c>
      <c r="AI376" t="b">
        <v>0</v>
      </c>
      <c r="AJ376" t="s">
        <v>30</v>
      </c>
      <c r="AK376" s="18">
        <v>111</v>
      </c>
      <c r="AL376" s="18" t="str" cm="1">
        <f t="array" ref="AL376">_xlfn.IFS(AK376&lt;1000, "Bronze", AK376&lt;2000, "Silver", AK376&lt;3000, "Gold", AK376&lt;4000, "Platinum",AK376&gt;4000, "Diamond")</f>
        <v>Bronze</v>
      </c>
      <c r="AM376" t="s">
        <v>58</v>
      </c>
      <c r="AN376" t="s">
        <v>39</v>
      </c>
      <c r="AO376" t="s">
        <v>93</v>
      </c>
    </row>
    <row r="377" spans="1:41" x14ac:dyDescent="0.35">
      <c r="A377">
        <v>6569</v>
      </c>
      <c r="B377" t="s">
        <v>34</v>
      </c>
      <c r="C377" t="s">
        <v>526</v>
      </c>
      <c r="D377" s="1">
        <f>DATE(I377,H377,G377)</f>
        <v>45230</v>
      </c>
      <c r="E377">
        <f>FIND("/",C377)</f>
        <v>3</v>
      </c>
      <c r="F377">
        <f>FIND("/",C377,(E377+1))</f>
        <v>6</v>
      </c>
      <c r="G377" t="str">
        <f>MID(C377, E377+1,2)</f>
        <v>31</v>
      </c>
      <c r="H377" t="str">
        <f>LEFT(C377,E377-1)</f>
        <v>10</v>
      </c>
      <c r="I377" t="str">
        <f>RIGHT(C377,4)</f>
        <v>2023</v>
      </c>
      <c r="J377" t="s">
        <v>87</v>
      </c>
      <c r="K377" s="1">
        <f t="shared" si="103"/>
        <v>45621</v>
      </c>
      <c r="L377">
        <f t="shared" si="104"/>
        <v>3</v>
      </c>
      <c r="M377">
        <f t="shared" si="105"/>
        <v>6</v>
      </c>
      <c r="N377" t="str">
        <f t="shared" si="106"/>
        <v>25</v>
      </c>
      <c r="O377" t="str">
        <f t="shared" si="107"/>
        <v>11</v>
      </c>
      <c r="P377" t="str">
        <f t="shared" si="108"/>
        <v>2024</v>
      </c>
      <c r="Q377" s="13">
        <f t="shared" si="76"/>
        <v>55.857142857142854</v>
      </c>
      <c r="R377">
        <f t="shared" si="77"/>
        <v>234</v>
      </c>
      <c r="S377" s="27">
        <f t="shared" si="79"/>
        <v>4.1892583120204607</v>
      </c>
      <c r="T377" s="11">
        <v>7.99</v>
      </c>
      <c r="U377" t="str" cm="1">
        <f t="array" ref="U377">_xlfn.IFS(T377 &lt; 8, "Standard", T377 &lt; 12, "Premium", T377 &lt; 16, "Premium Plus")</f>
        <v>Standard</v>
      </c>
      <c r="V377" s="18">
        <v>468</v>
      </c>
      <c r="W377" t="s">
        <v>100</v>
      </c>
      <c r="X377" s="18">
        <v>2</v>
      </c>
      <c r="Y377" s="18">
        <v>3</v>
      </c>
      <c r="Z377" t="b">
        <v>0</v>
      </c>
      <c r="AA377" s="18">
        <v>514</v>
      </c>
      <c r="AB377" s="18">
        <v>46</v>
      </c>
      <c r="AC377" s="18">
        <f t="shared" si="78"/>
        <v>560</v>
      </c>
      <c r="AD377" t="s">
        <v>43</v>
      </c>
      <c r="AE377" t="s">
        <v>44</v>
      </c>
      <c r="AF377" t="s">
        <v>64</v>
      </c>
      <c r="AG377" s="18">
        <v>74</v>
      </c>
      <c r="AH377" s="13">
        <v>3.2</v>
      </c>
      <c r="AI377" t="b">
        <v>0</v>
      </c>
      <c r="AJ377" t="s">
        <v>30</v>
      </c>
      <c r="AK377" s="18">
        <v>4456</v>
      </c>
      <c r="AL377" s="18" t="str" cm="1">
        <f t="array" ref="AL377">_xlfn.IFS(AK377&lt;1000, "Bronze", AK377&lt;2000, "Silver", AK377&lt;3000, "Gold", AK377&lt;4000, "Platinum",AK377&gt;4000, "Diamond")</f>
        <v>Diamond</v>
      </c>
      <c r="AM377" t="s">
        <v>31</v>
      </c>
      <c r="AN377" t="s">
        <v>39</v>
      </c>
      <c r="AO377" t="s">
        <v>40</v>
      </c>
    </row>
    <row r="378" spans="1:41" x14ac:dyDescent="0.35">
      <c r="A378">
        <v>6474</v>
      </c>
      <c r="B378" t="s">
        <v>272</v>
      </c>
      <c r="C378" t="s">
        <v>526</v>
      </c>
      <c r="D378" s="1">
        <f>DATE(I378,H378,G378)</f>
        <v>45230</v>
      </c>
      <c r="E378">
        <f>FIND("/",C378)</f>
        <v>3</v>
      </c>
      <c r="F378">
        <f>FIND("/",C378,(E378+1))</f>
        <v>6</v>
      </c>
      <c r="G378" t="str">
        <f>MID(C378, E378+1,2)</f>
        <v>31</v>
      </c>
      <c r="H378" t="str">
        <f>LEFT(C378,E378-1)</f>
        <v>10</v>
      </c>
      <c r="I378" t="str">
        <f>RIGHT(C378,4)</f>
        <v>2023</v>
      </c>
      <c r="J378" t="s">
        <v>54</v>
      </c>
      <c r="K378" s="1">
        <f t="shared" si="103"/>
        <v>45615</v>
      </c>
      <c r="L378">
        <f t="shared" si="104"/>
        <v>3</v>
      </c>
      <c r="M378">
        <f t="shared" si="105"/>
        <v>6</v>
      </c>
      <c r="N378" t="str">
        <f t="shared" si="106"/>
        <v>19</v>
      </c>
      <c r="O378" t="str">
        <f t="shared" si="107"/>
        <v>11</v>
      </c>
      <c r="P378" t="str">
        <f t="shared" si="108"/>
        <v>2024</v>
      </c>
      <c r="Q378" s="13">
        <f t="shared" si="76"/>
        <v>55</v>
      </c>
      <c r="R378">
        <f t="shared" si="77"/>
        <v>229.5</v>
      </c>
      <c r="S378" s="27">
        <f t="shared" si="79"/>
        <v>4.1727272727272728</v>
      </c>
      <c r="T378" s="11">
        <v>15.99</v>
      </c>
      <c r="U378" t="str" cm="1">
        <f t="array" ref="U378">_xlfn.IFS(T378 &lt; 8, "Standard", T378 &lt; 12, "Premium", T378 &lt; 16, "Premium Plus")</f>
        <v>Premium Plus</v>
      </c>
      <c r="V378" s="18">
        <v>459</v>
      </c>
      <c r="W378" t="s">
        <v>51</v>
      </c>
      <c r="X378" s="18">
        <v>5</v>
      </c>
      <c r="Y378" s="18">
        <v>5</v>
      </c>
      <c r="Z378" t="b">
        <v>1</v>
      </c>
      <c r="AA378" s="18">
        <v>961</v>
      </c>
      <c r="AB378" s="18">
        <v>173</v>
      </c>
      <c r="AC378" s="18">
        <f t="shared" si="78"/>
        <v>1134</v>
      </c>
      <c r="AD378" t="s">
        <v>49</v>
      </c>
      <c r="AE378" t="s">
        <v>28</v>
      </c>
      <c r="AF378" t="s">
        <v>37</v>
      </c>
      <c r="AG378" s="18">
        <v>92</v>
      </c>
      <c r="AH378" s="13">
        <v>3.7</v>
      </c>
      <c r="AI378" t="b">
        <v>0</v>
      </c>
      <c r="AJ378" t="s">
        <v>30</v>
      </c>
      <c r="AK378" s="18">
        <v>2925</v>
      </c>
      <c r="AL378" s="18" t="str" cm="1">
        <f t="array" ref="AL378">_xlfn.IFS(AK378&lt;1000, "Bronze", AK378&lt;2000, "Silver", AK378&lt;3000, "Gold", AK378&lt;4000, "Platinum",AK378&gt;4000, "Diamond")</f>
        <v>Gold</v>
      </c>
      <c r="AM378" t="s">
        <v>38</v>
      </c>
      <c r="AN378" t="s">
        <v>79</v>
      </c>
      <c r="AO378" t="s">
        <v>33</v>
      </c>
    </row>
    <row r="379" spans="1:41" x14ac:dyDescent="0.35">
      <c r="A379">
        <v>3558</v>
      </c>
      <c r="B379" t="s">
        <v>640</v>
      </c>
      <c r="C379" s="1">
        <v>45292</v>
      </c>
      <c r="D379" s="1">
        <f>C379</f>
        <v>45292</v>
      </c>
      <c r="E379" s="1"/>
      <c r="F379" s="1"/>
      <c r="G379" s="1"/>
      <c r="H379" s="1"/>
      <c r="I379" s="1"/>
      <c r="J379" t="s">
        <v>129</v>
      </c>
      <c r="K379" s="1">
        <f t="shared" si="103"/>
        <v>45642</v>
      </c>
      <c r="L379">
        <f t="shared" si="104"/>
        <v>3</v>
      </c>
      <c r="M379">
        <f t="shared" si="105"/>
        <v>6</v>
      </c>
      <c r="N379" t="str">
        <f t="shared" si="106"/>
        <v>16</v>
      </c>
      <c r="O379" t="str">
        <f t="shared" si="107"/>
        <v>12</v>
      </c>
      <c r="P379" t="str">
        <f t="shared" si="108"/>
        <v>2024</v>
      </c>
      <c r="Q379" s="13">
        <f t="shared" si="76"/>
        <v>50</v>
      </c>
      <c r="R379">
        <f t="shared" si="77"/>
        <v>208.5</v>
      </c>
      <c r="S379" s="27">
        <f t="shared" si="79"/>
        <v>4.17</v>
      </c>
      <c r="T379" s="11">
        <v>15.99</v>
      </c>
      <c r="U379" t="str" cm="1">
        <f t="array" ref="U379">_xlfn.IFS(T379 &lt; 8, "Standard", T379 &lt; 12, "Premium", T379 &lt; 16, "Premium Plus")</f>
        <v>Premium Plus</v>
      </c>
      <c r="V379" s="18">
        <v>417</v>
      </c>
      <c r="W379" t="s">
        <v>48</v>
      </c>
      <c r="X379" s="18">
        <v>5</v>
      </c>
      <c r="Y379" s="18">
        <v>4</v>
      </c>
      <c r="Z379" t="b">
        <v>0</v>
      </c>
      <c r="AA379" s="18">
        <v>179</v>
      </c>
      <c r="AB379" s="18">
        <v>29</v>
      </c>
      <c r="AC379" s="18">
        <f t="shared" si="78"/>
        <v>208</v>
      </c>
      <c r="AD379" t="s">
        <v>43</v>
      </c>
      <c r="AE379" t="s">
        <v>56</v>
      </c>
      <c r="AF379" t="s">
        <v>45</v>
      </c>
      <c r="AG379" s="18">
        <v>84</v>
      </c>
      <c r="AH379" s="13">
        <v>4.5</v>
      </c>
      <c r="AI379" t="b">
        <v>0</v>
      </c>
      <c r="AJ379" t="s">
        <v>30</v>
      </c>
      <c r="AK379" s="18">
        <v>1252</v>
      </c>
      <c r="AL379" s="18" t="str" cm="1">
        <f t="array" ref="AL379">_xlfn.IFS(AK379&lt;1000, "Bronze", AK379&lt;2000, "Silver", AK379&lt;3000, "Gold", AK379&lt;4000, "Platinum",AK379&gt;4000, "Diamond")</f>
        <v>Silver</v>
      </c>
      <c r="AM379" t="s">
        <v>38</v>
      </c>
      <c r="AN379" t="s">
        <v>39</v>
      </c>
      <c r="AO379" t="s">
        <v>33</v>
      </c>
    </row>
    <row r="380" spans="1:41" x14ac:dyDescent="0.35">
      <c r="A380">
        <v>3131</v>
      </c>
      <c r="B380" t="s">
        <v>153</v>
      </c>
      <c r="C380" s="1">
        <v>45236</v>
      </c>
      <c r="D380" s="1">
        <v>45282</v>
      </c>
      <c r="E380" s="1"/>
      <c r="F380" s="1"/>
      <c r="G380" s="1"/>
      <c r="H380" s="1"/>
      <c r="I380" s="1"/>
      <c r="J380" t="s">
        <v>134</v>
      </c>
      <c r="K380" s="1">
        <f t="shared" si="103"/>
        <v>45617</v>
      </c>
      <c r="L380">
        <f t="shared" si="104"/>
        <v>3</v>
      </c>
      <c r="M380">
        <f t="shared" si="105"/>
        <v>6</v>
      </c>
      <c r="N380" t="str">
        <f t="shared" si="106"/>
        <v>21</v>
      </c>
      <c r="O380" t="str">
        <f t="shared" si="107"/>
        <v>11</v>
      </c>
      <c r="P380" t="str">
        <f t="shared" si="108"/>
        <v>2024</v>
      </c>
      <c r="Q380" s="13">
        <f t="shared" si="76"/>
        <v>47.857142857142854</v>
      </c>
      <c r="R380">
        <f t="shared" si="77"/>
        <v>199.5</v>
      </c>
      <c r="S380" s="27">
        <f t="shared" si="79"/>
        <v>4.1686567164179111</v>
      </c>
      <c r="T380" s="11">
        <v>15.99</v>
      </c>
      <c r="U380" t="str" cm="1">
        <f t="array" ref="U380">_xlfn.IFS(T380 &lt; 8, "Standard", T380 &lt; 12, "Premium", T380 &lt; 16, "Premium Plus")</f>
        <v>Premium Plus</v>
      </c>
      <c r="V380" s="18">
        <v>399</v>
      </c>
      <c r="W380" t="s">
        <v>48</v>
      </c>
      <c r="X380" s="18">
        <v>3</v>
      </c>
      <c r="Y380" s="18">
        <v>5</v>
      </c>
      <c r="Z380" t="b">
        <v>0</v>
      </c>
      <c r="AA380" s="18">
        <v>541</v>
      </c>
      <c r="AB380" s="18">
        <v>158</v>
      </c>
      <c r="AC380" s="18">
        <f t="shared" si="78"/>
        <v>699</v>
      </c>
      <c r="AD380" t="s">
        <v>49</v>
      </c>
      <c r="AE380" t="s">
        <v>44</v>
      </c>
      <c r="AF380" t="s">
        <v>78</v>
      </c>
      <c r="AG380" s="18">
        <v>4</v>
      </c>
      <c r="AH380" s="13">
        <v>4.9000000000000004</v>
      </c>
      <c r="AI380" t="b">
        <v>1</v>
      </c>
      <c r="AJ380" t="s">
        <v>30</v>
      </c>
      <c r="AK380" s="18">
        <v>948</v>
      </c>
      <c r="AL380" s="18" t="str" cm="1">
        <f t="array" ref="AL380">_xlfn.IFS(AK380&lt;1000, "Bronze", AK380&lt;2000, "Silver", AK380&lt;3000, "Gold", AK380&lt;4000, "Platinum",AK380&gt;4000, "Diamond")</f>
        <v>Bronze</v>
      </c>
      <c r="AM380" t="s">
        <v>65</v>
      </c>
      <c r="AN380" t="s">
        <v>32</v>
      </c>
      <c r="AO380" t="s">
        <v>93</v>
      </c>
    </row>
    <row r="381" spans="1:41" x14ac:dyDescent="0.35">
      <c r="A381">
        <v>5031</v>
      </c>
      <c r="B381" t="s">
        <v>422</v>
      </c>
      <c r="C381" s="1">
        <v>45024</v>
      </c>
      <c r="D381" s="1">
        <v>45291</v>
      </c>
      <c r="E381" s="1"/>
      <c r="F381" s="1"/>
      <c r="G381" s="1"/>
      <c r="H381" s="1"/>
      <c r="I381" s="1"/>
      <c r="J381" t="s">
        <v>99</v>
      </c>
      <c r="K381" s="1">
        <f t="shared" si="103"/>
        <v>45623</v>
      </c>
      <c r="L381">
        <f t="shared" si="104"/>
        <v>3</v>
      </c>
      <c r="M381">
        <f t="shared" si="105"/>
        <v>6</v>
      </c>
      <c r="N381" t="str">
        <f t="shared" si="106"/>
        <v>27</v>
      </c>
      <c r="O381" t="str">
        <f t="shared" si="107"/>
        <v>11</v>
      </c>
      <c r="P381" t="str">
        <f t="shared" si="108"/>
        <v>2024</v>
      </c>
      <c r="Q381" s="13">
        <f t="shared" si="76"/>
        <v>47.428571428571431</v>
      </c>
      <c r="R381">
        <f t="shared" si="77"/>
        <v>197</v>
      </c>
      <c r="S381" s="27">
        <f t="shared" si="79"/>
        <v>4.153614457831325</v>
      </c>
      <c r="T381" s="11">
        <v>7.99</v>
      </c>
      <c r="U381" t="str" cm="1">
        <f t="array" ref="U381">_xlfn.IFS(T381 &lt; 8, "Standard", T381 &lt; 12, "Premium", T381 &lt; 16, "Premium Plus")</f>
        <v>Standard</v>
      </c>
      <c r="V381" s="18">
        <v>394</v>
      </c>
      <c r="W381" t="s">
        <v>26</v>
      </c>
      <c r="X381" s="18">
        <v>2</v>
      </c>
      <c r="Y381" s="18">
        <v>6</v>
      </c>
      <c r="Z381" t="b">
        <v>1</v>
      </c>
      <c r="AA381" s="18">
        <v>60</v>
      </c>
      <c r="AB381" s="18">
        <v>159</v>
      </c>
      <c r="AC381" s="18">
        <f t="shared" si="78"/>
        <v>219</v>
      </c>
      <c r="AD381" t="s">
        <v>49</v>
      </c>
      <c r="AE381" t="s">
        <v>28</v>
      </c>
      <c r="AF381" t="s">
        <v>37</v>
      </c>
      <c r="AG381" s="18">
        <v>51</v>
      </c>
      <c r="AH381" s="13">
        <v>3</v>
      </c>
      <c r="AI381" t="b">
        <v>1</v>
      </c>
      <c r="AJ381" t="s">
        <v>30</v>
      </c>
      <c r="AK381" s="18">
        <v>3197</v>
      </c>
      <c r="AL381" s="18" t="str" cm="1">
        <f t="array" ref="AL381">_xlfn.IFS(AK381&lt;1000, "Bronze", AK381&lt;2000, "Silver", AK381&lt;3000, "Gold", AK381&lt;4000, "Platinum",AK381&gt;4000, "Diamond")</f>
        <v>Platinum</v>
      </c>
      <c r="AM381" t="s">
        <v>65</v>
      </c>
      <c r="AN381" t="s">
        <v>32</v>
      </c>
      <c r="AO381" t="s">
        <v>60</v>
      </c>
    </row>
    <row r="382" spans="1:41" x14ac:dyDescent="0.35">
      <c r="A382">
        <v>9936</v>
      </c>
      <c r="B382" t="s">
        <v>147</v>
      </c>
      <c r="C382" s="1">
        <v>45235</v>
      </c>
      <c r="D382" s="1">
        <f>C382</f>
        <v>45235</v>
      </c>
      <c r="E382" s="1"/>
      <c r="F382" s="1"/>
      <c r="G382" s="1"/>
      <c r="H382" s="1"/>
      <c r="I382" s="1"/>
      <c r="J382" t="s">
        <v>72</v>
      </c>
      <c r="K382" s="1">
        <f t="shared" si="103"/>
        <v>45643</v>
      </c>
      <c r="L382">
        <f t="shared" si="104"/>
        <v>3</v>
      </c>
      <c r="M382">
        <f t="shared" si="105"/>
        <v>6</v>
      </c>
      <c r="N382" t="str">
        <f t="shared" si="106"/>
        <v>17</v>
      </c>
      <c r="O382" t="str">
        <f t="shared" si="107"/>
        <v>12</v>
      </c>
      <c r="P382" t="str">
        <f t="shared" si="108"/>
        <v>2024</v>
      </c>
      <c r="Q382" s="13">
        <f t="shared" si="76"/>
        <v>58.285714285714285</v>
      </c>
      <c r="R382">
        <f t="shared" si="77"/>
        <v>242</v>
      </c>
      <c r="S382" s="27">
        <f t="shared" si="79"/>
        <v>4.1519607843137258</v>
      </c>
      <c r="T382" s="11">
        <v>7.99</v>
      </c>
      <c r="U382" t="str" cm="1">
        <f t="array" ref="U382">_xlfn.IFS(T382 &lt; 8, "Standard", T382 &lt; 12, "Premium", T382 &lt; 16, "Premium Plus")</f>
        <v>Standard</v>
      </c>
      <c r="V382" s="18">
        <v>484</v>
      </c>
      <c r="W382" t="s">
        <v>26</v>
      </c>
      <c r="X382" s="18">
        <v>1</v>
      </c>
      <c r="Y382" s="18">
        <v>6</v>
      </c>
      <c r="Z382" t="b">
        <v>1</v>
      </c>
      <c r="AA382" s="18">
        <v>570</v>
      </c>
      <c r="AB382" s="18">
        <v>18</v>
      </c>
      <c r="AC382" s="18">
        <f t="shared" si="78"/>
        <v>588</v>
      </c>
      <c r="AD382" t="s">
        <v>74</v>
      </c>
      <c r="AE382" t="s">
        <v>56</v>
      </c>
      <c r="AF382" t="s">
        <v>29</v>
      </c>
      <c r="AG382" s="18">
        <v>5</v>
      </c>
      <c r="AH382" s="13">
        <v>4.5999999999999996</v>
      </c>
      <c r="AI382" t="b">
        <v>1</v>
      </c>
      <c r="AJ382" t="s">
        <v>30</v>
      </c>
      <c r="AK382" s="18">
        <v>1821</v>
      </c>
      <c r="AL382" s="18" t="str" cm="1">
        <f t="array" ref="AL382">_xlfn.IFS(AK382&lt;1000, "Bronze", AK382&lt;2000, "Silver", AK382&lt;3000, "Gold", AK382&lt;4000, "Platinum",AK382&gt;4000, "Diamond")</f>
        <v>Silver</v>
      </c>
      <c r="AM382" t="s">
        <v>76</v>
      </c>
      <c r="AN382" t="s">
        <v>69</v>
      </c>
      <c r="AO382" t="s">
        <v>60</v>
      </c>
    </row>
    <row r="383" spans="1:41" x14ac:dyDescent="0.35">
      <c r="A383">
        <v>7152</v>
      </c>
      <c r="B383" t="s">
        <v>153</v>
      </c>
      <c r="C383" s="1">
        <v>45048</v>
      </c>
      <c r="D383" s="1">
        <v>45254</v>
      </c>
      <c r="E383" s="1"/>
      <c r="F383" s="1"/>
      <c r="G383" s="1"/>
      <c r="H383" s="1"/>
      <c r="I383" s="1"/>
      <c r="J383" s="1">
        <v>45394</v>
      </c>
      <c r="K383" s="1">
        <f>J383</f>
        <v>45394</v>
      </c>
      <c r="L383" s="1"/>
      <c r="M383" s="1"/>
      <c r="N383" s="1"/>
      <c r="O383" s="1"/>
      <c r="P383" s="1"/>
      <c r="Q383" s="13">
        <f t="shared" si="76"/>
        <v>20</v>
      </c>
      <c r="R383">
        <f t="shared" si="77"/>
        <v>83</v>
      </c>
      <c r="S383" s="27">
        <f t="shared" si="79"/>
        <v>4.1500000000000004</v>
      </c>
      <c r="T383" s="11">
        <v>11.99</v>
      </c>
      <c r="U383" t="str" cm="1">
        <f t="array" ref="U383">_xlfn.IFS(T383 &lt; 8, "Standard", T383 &lt; 12, "Premium", T383 &lt; 16, "Premium Plus")</f>
        <v>Premium</v>
      </c>
      <c r="V383" s="18">
        <v>166</v>
      </c>
      <c r="W383" t="s">
        <v>26</v>
      </c>
      <c r="X383" s="18">
        <v>5</v>
      </c>
      <c r="Y383" s="18">
        <v>3</v>
      </c>
      <c r="Z383" t="b">
        <v>0</v>
      </c>
      <c r="AA383" s="18">
        <v>367</v>
      </c>
      <c r="AB383" s="18">
        <v>198</v>
      </c>
      <c r="AC383" s="18">
        <f t="shared" si="78"/>
        <v>565</v>
      </c>
      <c r="AD383" t="s">
        <v>55</v>
      </c>
      <c r="AE383" t="s">
        <v>44</v>
      </c>
      <c r="AF383" t="s">
        <v>29</v>
      </c>
      <c r="AG383" s="18">
        <v>11</v>
      </c>
      <c r="AH383" s="13">
        <v>4.5999999999999996</v>
      </c>
      <c r="AI383" t="b">
        <v>1</v>
      </c>
      <c r="AJ383" t="s">
        <v>30</v>
      </c>
      <c r="AK383" s="18">
        <v>3751</v>
      </c>
      <c r="AL383" s="18" t="str" cm="1">
        <f t="array" ref="AL383">_xlfn.IFS(AK383&lt;1000, "Bronze", AK383&lt;2000, "Silver", AK383&lt;3000, "Gold", AK383&lt;4000, "Platinum",AK383&gt;4000, "Diamond")</f>
        <v>Platinum</v>
      </c>
      <c r="AM383" t="s">
        <v>76</v>
      </c>
      <c r="AN383" t="s">
        <v>69</v>
      </c>
      <c r="AO383" t="s">
        <v>40</v>
      </c>
    </row>
    <row r="384" spans="1:41" x14ac:dyDescent="0.35">
      <c r="A384">
        <v>8673</v>
      </c>
      <c r="B384" t="s">
        <v>135</v>
      </c>
      <c r="C384" t="s">
        <v>175</v>
      </c>
      <c r="D384" s="1">
        <f>DATE(I384,H384,G384)</f>
        <v>45289</v>
      </c>
      <c r="E384">
        <f t="shared" ref="E384:E389" si="109">FIND("/",C384)</f>
        <v>3</v>
      </c>
      <c r="F384">
        <f t="shared" ref="F384:F389" si="110">FIND("/",C384,(E384+1))</f>
        <v>6</v>
      </c>
      <c r="G384" t="str">
        <f t="shared" ref="G384:G389" si="111">MID(C384, E384+1,2)</f>
        <v>29</v>
      </c>
      <c r="H384" t="str">
        <f t="shared" ref="H384:H389" si="112">LEFT(C384,E384-1)</f>
        <v>12</v>
      </c>
      <c r="I384" t="str">
        <f t="shared" ref="I384:I389" si="113">RIGHT(C384,4)</f>
        <v>2023</v>
      </c>
      <c r="J384" s="1">
        <v>45608</v>
      </c>
      <c r="K384" s="1">
        <f>J384</f>
        <v>45608</v>
      </c>
      <c r="L384" s="1"/>
      <c r="M384" s="1"/>
      <c r="N384" s="1"/>
      <c r="O384" s="1"/>
      <c r="P384" s="1"/>
      <c r="Q384" s="13">
        <f t="shared" si="76"/>
        <v>45.571428571428569</v>
      </c>
      <c r="R384">
        <f t="shared" si="77"/>
        <v>189</v>
      </c>
      <c r="S384" s="27">
        <f t="shared" si="79"/>
        <v>4.1473354231974922</v>
      </c>
      <c r="T384" s="11">
        <v>7.99</v>
      </c>
      <c r="U384" t="str" cm="1">
        <f t="array" ref="U384">_xlfn.IFS(T384 &lt; 8, "Standard", T384 &lt; 12, "Premium", T384 &lt; 16, "Premium Plus")</f>
        <v>Standard</v>
      </c>
      <c r="V384" s="18">
        <v>378</v>
      </c>
      <c r="W384" t="s">
        <v>26</v>
      </c>
      <c r="X384" s="18">
        <v>2</v>
      </c>
      <c r="Y384" s="18">
        <v>3</v>
      </c>
      <c r="Z384" t="b">
        <v>0</v>
      </c>
      <c r="AA384" s="18">
        <v>155</v>
      </c>
      <c r="AB384" s="18">
        <v>69</v>
      </c>
      <c r="AC384" s="18">
        <f t="shared" si="78"/>
        <v>224</v>
      </c>
      <c r="AD384" t="s">
        <v>49</v>
      </c>
      <c r="AE384" t="s">
        <v>44</v>
      </c>
      <c r="AF384" t="s">
        <v>57</v>
      </c>
      <c r="AG384" s="18">
        <v>11</v>
      </c>
      <c r="AH384" s="13">
        <v>3.3</v>
      </c>
      <c r="AI384" t="b">
        <v>0</v>
      </c>
      <c r="AJ384" t="s">
        <v>30</v>
      </c>
      <c r="AK384" s="18">
        <v>353</v>
      </c>
      <c r="AL384" s="18" t="str" cm="1">
        <f t="array" ref="AL384">_xlfn.IFS(AK384&lt;1000, "Bronze", AK384&lt;2000, "Silver", AK384&lt;3000, "Gold", AK384&lt;4000, "Platinum",AK384&gt;4000, "Diamond")</f>
        <v>Bronze</v>
      </c>
      <c r="AM384" t="s">
        <v>38</v>
      </c>
      <c r="AN384" t="s">
        <v>39</v>
      </c>
      <c r="AO384" t="s">
        <v>40</v>
      </c>
    </row>
    <row r="385" spans="1:41" x14ac:dyDescent="0.35">
      <c r="A385">
        <v>3858</v>
      </c>
      <c r="B385" t="s">
        <v>179</v>
      </c>
      <c r="C385" t="s">
        <v>644</v>
      </c>
      <c r="D385" s="1">
        <f>DATE(I385,H385,G385)</f>
        <v>45107</v>
      </c>
      <c r="E385">
        <f t="shared" si="109"/>
        <v>2</v>
      </c>
      <c r="F385">
        <f t="shared" si="110"/>
        <v>5</v>
      </c>
      <c r="G385" t="str">
        <f t="shared" si="111"/>
        <v>30</v>
      </c>
      <c r="H385" t="str">
        <f t="shared" si="112"/>
        <v>6</v>
      </c>
      <c r="I385" t="str">
        <f t="shared" si="113"/>
        <v>2023</v>
      </c>
      <c r="J385" s="1">
        <v>45424</v>
      </c>
      <c r="K385" s="1">
        <f>J385</f>
        <v>45424</v>
      </c>
      <c r="L385" s="1"/>
      <c r="M385" s="1"/>
      <c r="N385" s="1"/>
      <c r="O385" s="1"/>
      <c r="P385" s="1"/>
      <c r="Q385" s="13">
        <f t="shared" si="76"/>
        <v>45.285714285714285</v>
      </c>
      <c r="R385">
        <f t="shared" si="77"/>
        <v>187.5</v>
      </c>
      <c r="S385" s="27">
        <f t="shared" si="79"/>
        <v>4.1403785488958995</v>
      </c>
      <c r="T385" s="11">
        <v>15.99</v>
      </c>
      <c r="U385" t="str" cm="1">
        <f t="array" ref="U385">_xlfn.IFS(T385 &lt; 8, "Standard", T385 &lt; 12, "Premium", T385 &lt; 16, "Premium Plus")</f>
        <v>Premium Plus</v>
      </c>
      <c r="V385" s="18">
        <v>375</v>
      </c>
      <c r="W385" t="s">
        <v>100</v>
      </c>
      <c r="X385" s="18">
        <v>3</v>
      </c>
      <c r="Y385" s="18">
        <v>6</v>
      </c>
      <c r="Z385" t="b">
        <v>0</v>
      </c>
      <c r="AA385" s="18">
        <v>416</v>
      </c>
      <c r="AB385" s="18">
        <v>79</v>
      </c>
      <c r="AC385" s="18">
        <f t="shared" si="78"/>
        <v>495</v>
      </c>
      <c r="AD385" t="s">
        <v>92</v>
      </c>
      <c r="AE385" t="s">
        <v>28</v>
      </c>
      <c r="AF385" t="s">
        <v>29</v>
      </c>
      <c r="AG385" s="18">
        <v>33</v>
      </c>
      <c r="AH385" s="13">
        <v>3.2</v>
      </c>
      <c r="AI385" t="b">
        <v>1</v>
      </c>
      <c r="AJ385" t="s">
        <v>30</v>
      </c>
      <c r="AK385" s="18">
        <v>2536</v>
      </c>
      <c r="AL385" s="18" t="str" cm="1">
        <f t="array" ref="AL385">_xlfn.IFS(AK385&lt;1000, "Bronze", AK385&lt;2000, "Silver", AK385&lt;3000, "Gold", AK385&lt;4000, "Platinum",AK385&gt;4000, "Diamond")</f>
        <v>Gold</v>
      </c>
      <c r="AM385" t="s">
        <v>58</v>
      </c>
      <c r="AN385" t="s">
        <v>69</v>
      </c>
      <c r="AO385" t="s">
        <v>40</v>
      </c>
    </row>
    <row r="386" spans="1:41" x14ac:dyDescent="0.35">
      <c r="A386">
        <v>9417</v>
      </c>
      <c r="B386" t="s">
        <v>126</v>
      </c>
      <c r="C386" t="s">
        <v>264</v>
      </c>
      <c r="D386" s="1">
        <f>DATE(I386,H386,G386)</f>
        <v>45580</v>
      </c>
      <c r="E386">
        <f t="shared" si="109"/>
        <v>3</v>
      </c>
      <c r="F386">
        <f t="shared" si="110"/>
        <v>6</v>
      </c>
      <c r="G386" t="str">
        <f t="shared" si="111"/>
        <v>15</v>
      </c>
      <c r="H386" t="str">
        <f t="shared" si="112"/>
        <v>10</v>
      </c>
      <c r="I386" t="str">
        <f t="shared" si="113"/>
        <v>2024</v>
      </c>
      <c r="J386" t="s">
        <v>105</v>
      </c>
      <c r="K386" s="1">
        <f>DATE(P386,O386,N386)</f>
        <v>45624</v>
      </c>
      <c r="L386">
        <f>FIND("/",J386)</f>
        <v>3</v>
      </c>
      <c r="M386">
        <f>FIND("/",J386,(L386+1))</f>
        <v>6</v>
      </c>
      <c r="N386" t="str">
        <f>MID(J386, L386+1,2)</f>
        <v>28</v>
      </c>
      <c r="O386" t="str">
        <f>LEFT(J386,L386-1)</f>
        <v>11</v>
      </c>
      <c r="P386" t="str">
        <f>RIGHT(J386,4)</f>
        <v>2024</v>
      </c>
      <c r="Q386" s="13">
        <f t="shared" ref="Q386:Q449" si="114">(K386-D386)/7</f>
        <v>6.2857142857142856</v>
      </c>
      <c r="R386">
        <f t="shared" ref="R386:R449" si="115">V386/2</f>
        <v>26</v>
      </c>
      <c r="S386" s="27">
        <f t="shared" si="79"/>
        <v>4.1363636363636367</v>
      </c>
      <c r="T386" s="11">
        <v>11.99</v>
      </c>
      <c r="U386" t="str" cm="1">
        <f t="array" ref="U386">_xlfn.IFS(T386 &lt; 8, "Standard", T386 &lt; 12, "Premium", T386 &lt; 16, "Premium Plus")</f>
        <v>Premium</v>
      </c>
      <c r="V386" s="18">
        <v>52</v>
      </c>
      <c r="W386" t="s">
        <v>26</v>
      </c>
      <c r="X386" s="18">
        <v>4</v>
      </c>
      <c r="Y386" s="18">
        <v>4</v>
      </c>
      <c r="Z386" t="b">
        <v>0</v>
      </c>
      <c r="AA386" s="18">
        <v>377</v>
      </c>
      <c r="AB386" s="18">
        <v>135</v>
      </c>
      <c r="AC386" s="18">
        <f t="shared" ref="AC386:AC449" si="116">SUM(AA386:AB386)</f>
        <v>512</v>
      </c>
      <c r="AD386" t="s">
        <v>49</v>
      </c>
      <c r="AE386" t="s">
        <v>56</v>
      </c>
      <c r="AF386" t="s">
        <v>57</v>
      </c>
      <c r="AG386" s="18">
        <v>90</v>
      </c>
      <c r="AH386" s="13">
        <v>4.0999999999999996</v>
      </c>
      <c r="AI386" t="b">
        <v>1</v>
      </c>
      <c r="AJ386" t="s">
        <v>30</v>
      </c>
      <c r="AK386" s="18">
        <v>1972</v>
      </c>
      <c r="AL386" s="18" t="str" cm="1">
        <f t="array" ref="AL386">_xlfn.IFS(AK386&lt;1000, "Bronze", AK386&lt;2000, "Silver", AK386&lt;3000, "Gold", AK386&lt;4000, "Platinum",AK386&gt;4000, "Diamond")</f>
        <v>Silver</v>
      </c>
      <c r="AM386" t="s">
        <v>76</v>
      </c>
      <c r="AN386" t="s">
        <v>39</v>
      </c>
      <c r="AO386" t="s">
        <v>40</v>
      </c>
    </row>
    <row r="387" spans="1:41" x14ac:dyDescent="0.35">
      <c r="A387">
        <v>5499</v>
      </c>
      <c r="B387" t="s">
        <v>404</v>
      </c>
      <c r="C387" t="s">
        <v>173</v>
      </c>
      <c r="D387" s="1">
        <f>DATE(I387,H387,G387)</f>
        <v>45101</v>
      </c>
      <c r="E387">
        <f t="shared" si="109"/>
        <v>2</v>
      </c>
      <c r="F387">
        <f t="shared" si="110"/>
        <v>5</v>
      </c>
      <c r="G387" t="str">
        <f t="shared" si="111"/>
        <v>24</v>
      </c>
      <c r="H387" t="str">
        <f t="shared" si="112"/>
        <v>6</v>
      </c>
      <c r="I387" t="str">
        <f t="shared" si="113"/>
        <v>2023</v>
      </c>
      <c r="J387" s="1">
        <v>45334</v>
      </c>
      <c r="K387" s="1">
        <f>J387</f>
        <v>45334</v>
      </c>
      <c r="L387" s="1"/>
      <c r="M387" s="1"/>
      <c r="N387" s="1"/>
      <c r="O387" s="1"/>
      <c r="P387" s="1"/>
      <c r="Q387" s="13">
        <f t="shared" si="114"/>
        <v>33.285714285714285</v>
      </c>
      <c r="R387">
        <f t="shared" si="115"/>
        <v>137</v>
      </c>
      <c r="S387" s="27">
        <f t="shared" ref="S387:S450" si="117">R387/Q387</f>
        <v>4.1158798283261806</v>
      </c>
      <c r="T387" s="11">
        <v>15.99</v>
      </c>
      <c r="U387" t="str" cm="1">
        <f t="array" ref="U387">_xlfn.IFS(T387 &lt; 8, "Standard", T387 &lt; 12, "Premium", T387 &lt; 16, "Premium Plus")</f>
        <v>Premium Plus</v>
      </c>
      <c r="V387" s="18">
        <v>274</v>
      </c>
      <c r="W387" t="s">
        <v>63</v>
      </c>
      <c r="X387" s="18">
        <v>2</v>
      </c>
      <c r="Y387" s="18">
        <v>1</v>
      </c>
      <c r="Z387" t="b">
        <v>1</v>
      </c>
      <c r="AA387" s="18">
        <v>155</v>
      </c>
      <c r="AB387" s="18">
        <v>94</v>
      </c>
      <c r="AC387" s="18">
        <f t="shared" si="116"/>
        <v>249</v>
      </c>
      <c r="AD387" t="s">
        <v>49</v>
      </c>
      <c r="AE387" t="s">
        <v>44</v>
      </c>
      <c r="AF387" t="s">
        <v>37</v>
      </c>
      <c r="AG387" s="18">
        <v>96</v>
      </c>
      <c r="AH387" s="13">
        <v>3.5</v>
      </c>
      <c r="AI387" t="b">
        <v>0</v>
      </c>
      <c r="AJ387" t="s">
        <v>30</v>
      </c>
      <c r="AK387" s="18">
        <v>1638</v>
      </c>
      <c r="AL387" s="18" t="str" cm="1">
        <f t="array" ref="AL387">_xlfn.IFS(AK387&lt;1000, "Bronze", AK387&lt;2000, "Silver", AK387&lt;3000, "Gold", AK387&lt;4000, "Platinum",AK387&gt;4000, "Diamond")</f>
        <v>Silver</v>
      </c>
      <c r="AM387" t="s">
        <v>76</v>
      </c>
      <c r="AN387" t="s">
        <v>39</v>
      </c>
      <c r="AO387" t="s">
        <v>93</v>
      </c>
    </row>
    <row r="388" spans="1:41" x14ac:dyDescent="0.35">
      <c r="A388">
        <v>3724</v>
      </c>
      <c r="B388" t="s">
        <v>118</v>
      </c>
      <c r="C388" t="s">
        <v>679</v>
      </c>
      <c r="D388" s="1">
        <v>45334</v>
      </c>
      <c r="E388">
        <f t="shared" si="109"/>
        <v>2</v>
      </c>
      <c r="F388">
        <f t="shared" si="110"/>
        <v>5</v>
      </c>
      <c r="G388" t="str">
        <f t="shared" si="111"/>
        <v>28</v>
      </c>
      <c r="H388" t="str">
        <f t="shared" si="112"/>
        <v>6</v>
      </c>
      <c r="I388" t="str">
        <f t="shared" si="113"/>
        <v>2024</v>
      </c>
      <c r="J388" s="1">
        <v>45334</v>
      </c>
      <c r="K388" s="1">
        <v>45471</v>
      </c>
      <c r="L388" s="1"/>
      <c r="M388" s="1"/>
      <c r="N388" s="1"/>
      <c r="O388" s="1"/>
      <c r="P388" s="1"/>
      <c r="Q388" s="13">
        <f t="shared" si="114"/>
        <v>19.571428571428573</v>
      </c>
      <c r="R388">
        <f t="shared" si="115"/>
        <v>80.5</v>
      </c>
      <c r="S388" s="27">
        <f t="shared" si="117"/>
        <v>4.1131386861313866</v>
      </c>
      <c r="T388" s="11">
        <v>7.99</v>
      </c>
      <c r="U388" t="str" cm="1">
        <f t="array" ref="U388">_xlfn.IFS(T388 &lt; 8, "Standard", T388 &lt; 12, "Premium", T388 &lt; 16, "Premium Plus")</f>
        <v>Standard</v>
      </c>
      <c r="V388" s="18">
        <v>161</v>
      </c>
      <c r="W388" t="s">
        <v>100</v>
      </c>
      <c r="X388" s="18">
        <v>3</v>
      </c>
      <c r="Y388" s="18">
        <v>5</v>
      </c>
      <c r="Z388" t="b">
        <v>0</v>
      </c>
      <c r="AA388" s="18">
        <v>698</v>
      </c>
      <c r="AB388" s="18">
        <v>77</v>
      </c>
      <c r="AC388" s="18">
        <f t="shared" si="116"/>
        <v>775</v>
      </c>
      <c r="AD388" t="s">
        <v>43</v>
      </c>
      <c r="AE388" t="s">
        <v>28</v>
      </c>
      <c r="AF388" t="s">
        <v>57</v>
      </c>
      <c r="AG388" s="18">
        <v>32</v>
      </c>
      <c r="AH388" s="13">
        <v>3.7</v>
      </c>
      <c r="AI388" t="b">
        <v>0</v>
      </c>
      <c r="AJ388" t="s">
        <v>30</v>
      </c>
      <c r="AK388" s="18">
        <v>3445</v>
      </c>
      <c r="AL388" s="18" t="str" cm="1">
        <f t="array" ref="AL388">_xlfn.IFS(AK388&lt;1000, "Bronze", AK388&lt;2000, "Silver", AK388&lt;3000, "Gold", AK388&lt;4000, "Platinum",AK388&gt;4000, "Diamond")</f>
        <v>Platinum</v>
      </c>
      <c r="AM388" t="s">
        <v>58</v>
      </c>
      <c r="AN388" t="s">
        <v>69</v>
      </c>
      <c r="AO388" t="s">
        <v>33</v>
      </c>
    </row>
    <row r="389" spans="1:41" x14ac:dyDescent="0.35">
      <c r="A389">
        <v>1081</v>
      </c>
      <c r="B389" t="s">
        <v>406</v>
      </c>
      <c r="C389" t="s">
        <v>407</v>
      </c>
      <c r="D389" s="1">
        <f>DATE(I389,H389,G389)</f>
        <v>45501</v>
      </c>
      <c r="E389">
        <f t="shared" si="109"/>
        <v>2</v>
      </c>
      <c r="F389">
        <f t="shared" si="110"/>
        <v>5</v>
      </c>
      <c r="G389" t="str">
        <f t="shared" si="111"/>
        <v>28</v>
      </c>
      <c r="H389" t="str">
        <f t="shared" si="112"/>
        <v>7</v>
      </c>
      <c r="I389" t="str">
        <f t="shared" si="113"/>
        <v>2024</v>
      </c>
      <c r="J389" t="s">
        <v>168</v>
      </c>
      <c r="K389" s="1">
        <f t="shared" ref="K389:K397" si="118">DATE(P389,O389,N389)</f>
        <v>45625</v>
      </c>
      <c r="L389">
        <f t="shared" ref="L389:L397" si="119">FIND("/",J389)</f>
        <v>3</v>
      </c>
      <c r="M389">
        <f t="shared" ref="M389:M397" si="120">FIND("/",J389,(L389+1))</f>
        <v>6</v>
      </c>
      <c r="N389" t="str">
        <f t="shared" ref="N389:N397" si="121">MID(J389, L389+1,2)</f>
        <v>29</v>
      </c>
      <c r="O389" t="str">
        <f t="shared" ref="O389:O397" si="122">LEFT(J389,L389-1)</f>
        <v>11</v>
      </c>
      <c r="P389" t="str">
        <f t="shared" ref="P389:P397" si="123">RIGHT(J389,4)</f>
        <v>2024</v>
      </c>
      <c r="Q389" s="13">
        <f t="shared" si="114"/>
        <v>17.714285714285715</v>
      </c>
      <c r="R389">
        <f t="shared" si="115"/>
        <v>72</v>
      </c>
      <c r="S389" s="27">
        <f t="shared" si="117"/>
        <v>4.064516129032258</v>
      </c>
      <c r="T389" s="11">
        <v>15.99</v>
      </c>
      <c r="U389" t="str" cm="1">
        <f t="array" ref="U389">_xlfn.IFS(T389 &lt; 8, "Standard", T389 &lt; 12, "Premium", T389 &lt; 16, "Premium Plus")</f>
        <v>Premium Plus</v>
      </c>
      <c r="V389" s="18">
        <v>144</v>
      </c>
      <c r="W389" t="s">
        <v>36</v>
      </c>
      <c r="X389" s="18">
        <v>3</v>
      </c>
      <c r="Y389" s="18">
        <v>4</v>
      </c>
      <c r="Z389" t="b">
        <v>0</v>
      </c>
      <c r="AA389" s="18">
        <v>501</v>
      </c>
      <c r="AB389" s="18">
        <v>64</v>
      </c>
      <c r="AC389" s="18">
        <f t="shared" si="116"/>
        <v>565</v>
      </c>
      <c r="AD389" t="s">
        <v>43</v>
      </c>
      <c r="AE389" t="s">
        <v>44</v>
      </c>
      <c r="AF389" t="s">
        <v>64</v>
      </c>
      <c r="AG389" s="18">
        <v>98</v>
      </c>
      <c r="AH389" s="13">
        <v>3.3</v>
      </c>
      <c r="AI389" t="b">
        <v>0</v>
      </c>
      <c r="AJ389" t="s">
        <v>30</v>
      </c>
      <c r="AK389" s="18">
        <v>1544</v>
      </c>
      <c r="AL389" s="18" t="str" cm="1">
        <f t="array" ref="AL389">_xlfn.IFS(AK389&lt;1000, "Bronze", AK389&lt;2000, "Silver", AK389&lt;3000, "Gold", AK389&lt;4000, "Platinum",AK389&gt;4000, "Diamond")</f>
        <v>Silver</v>
      </c>
      <c r="AM389" t="s">
        <v>38</v>
      </c>
      <c r="AN389" t="s">
        <v>69</v>
      </c>
      <c r="AO389" t="s">
        <v>60</v>
      </c>
    </row>
    <row r="390" spans="1:41" x14ac:dyDescent="0.35">
      <c r="A390">
        <v>2086</v>
      </c>
      <c r="B390" t="s">
        <v>280</v>
      </c>
      <c r="C390" s="1">
        <v>45265</v>
      </c>
      <c r="D390" s="1">
        <v>45248</v>
      </c>
      <c r="E390" s="1"/>
      <c r="F390" s="1"/>
      <c r="G390" s="1"/>
      <c r="H390" s="1"/>
      <c r="I390" s="1"/>
      <c r="J390" t="s">
        <v>54</v>
      </c>
      <c r="K390" s="1">
        <f t="shared" si="118"/>
        <v>45615</v>
      </c>
      <c r="L390">
        <f t="shared" si="119"/>
        <v>3</v>
      </c>
      <c r="M390">
        <f t="shared" si="120"/>
        <v>6</v>
      </c>
      <c r="N390" t="str">
        <f t="shared" si="121"/>
        <v>19</v>
      </c>
      <c r="O390" t="str">
        <f t="shared" si="122"/>
        <v>11</v>
      </c>
      <c r="P390" t="str">
        <f t="shared" si="123"/>
        <v>2024</v>
      </c>
      <c r="Q390" s="13">
        <f t="shared" si="114"/>
        <v>52.428571428571431</v>
      </c>
      <c r="R390">
        <f t="shared" si="115"/>
        <v>213</v>
      </c>
      <c r="S390" s="27">
        <f t="shared" si="117"/>
        <v>4.0626702997275199</v>
      </c>
      <c r="T390" s="11">
        <v>7.99</v>
      </c>
      <c r="U390" t="str" cm="1">
        <f t="array" ref="U390">_xlfn.IFS(T390 &lt; 8, "Standard", T390 &lt; 12, "Premium", T390 &lt; 16, "Premium Plus")</f>
        <v>Standard</v>
      </c>
      <c r="V390" s="18">
        <v>426</v>
      </c>
      <c r="W390" t="s">
        <v>36</v>
      </c>
      <c r="X390" s="18">
        <v>4</v>
      </c>
      <c r="Y390" s="18">
        <v>1</v>
      </c>
      <c r="Z390" t="b">
        <v>0</v>
      </c>
      <c r="AA390" s="18">
        <v>606</v>
      </c>
      <c r="AB390" s="18">
        <v>135</v>
      </c>
      <c r="AC390" s="18">
        <f t="shared" si="116"/>
        <v>741</v>
      </c>
      <c r="AD390" t="s">
        <v>27</v>
      </c>
      <c r="AE390" t="s">
        <v>28</v>
      </c>
      <c r="AF390" t="s">
        <v>37</v>
      </c>
      <c r="AG390" s="18">
        <v>50</v>
      </c>
      <c r="AH390" s="13">
        <v>3.8</v>
      </c>
      <c r="AI390" t="b">
        <v>1</v>
      </c>
      <c r="AJ390" t="s">
        <v>30</v>
      </c>
      <c r="AK390" s="18">
        <v>1982</v>
      </c>
      <c r="AL390" s="18" t="str" cm="1">
        <f t="array" ref="AL390">_xlfn.IFS(AK390&lt;1000, "Bronze", AK390&lt;2000, "Silver", AK390&lt;3000, "Gold", AK390&lt;4000, "Platinum",AK390&gt;4000, "Diamond")</f>
        <v>Silver</v>
      </c>
      <c r="AM390" t="s">
        <v>31</v>
      </c>
      <c r="AN390" t="s">
        <v>69</v>
      </c>
      <c r="AO390" t="s">
        <v>33</v>
      </c>
    </row>
    <row r="391" spans="1:41" x14ac:dyDescent="0.35">
      <c r="A391">
        <v>4129</v>
      </c>
      <c r="B391" t="s">
        <v>240</v>
      </c>
      <c r="C391" t="s">
        <v>198</v>
      </c>
      <c r="D391" s="1">
        <f>DATE(I391,H391,G391)</f>
        <v>45291</v>
      </c>
      <c r="E391">
        <f>FIND("/",C391)</f>
        <v>3</v>
      </c>
      <c r="F391">
        <f>FIND("/",C391,(E391+1))</f>
        <v>6</v>
      </c>
      <c r="G391" t="str">
        <f>MID(C391, E391+1,2)</f>
        <v>31</v>
      </c>
      <c r="H391" t="str">
        <f>LEFT(C391,E391-1)</f>
        <v>12</v>
      </c>
      <c r="I391" t="str">
        <f>RIGHT(C391,4)</f>
        <v>2023</v>
      </c>
      <c r="J391" t="s">
        <v>87</v>
      </c>
      <c r="K391" s="1">
        <f t="shared" si="118"/>
        <v>45621</v>
      </c>
      <c r="L391">
        <f t="shared" si="119"/>
        <v>3</v>
      </c>
      <c r="M391">
        <f t="shared" si="120"/>
        <v>6</v>
      </c>
      <c r="N391" t="str">
        <f t="shared" si="121"/>
        <v>25</v>
      </c>
      <c r="O391" t="str">
        <f t="shared" si="122"/>
        <v>11</v>
      </c>
      <c r="P391" t="str">
        <f t="shared" si="123"/>
        <v>2024</v>
      </c>
      <c r="Q391" s="13">
        <f t="shared" si="114"/>
        <v>47.142857142857146</v>
      </c>
      <c r="R391">
        <f t="shared" si="115"/>
        <v>191.5</v>
      </c>
      <c r="S391" s="27">
        <f t="shared" si="117"/>
        <v>4.0621212121212116</v>
      </c>
      <c r="T391" s="11">
        <v>11.99</v>
      </c>
      <c r="U391" t="str" cm="1">
        <f t="array" ref="U391">_xlfn.IFS(T391 &lt; 8, "Standard", T391 &lt; 12, "Premium", T391 &lt; 16, "Premium Plus")</f>
        <v>Premium</v>
      </c>
      <c r="V391" s="18">
        <v>383</v>
      </c>
      <c r="W391" t="s">
        <v>63</v>
      </c>
      <c r="X391" s="18">
        <v>5</v>
      </c>
      <c r="Y391" s="18">
        <v>4</v>
      </c>
      <c r="Z391" t="b">
        <v>1</v>
      </c>
      <c r="AA391" s="18">
        <v>711</v>
      </c>
      <c r="AB391" s="18">
        <v>147</v>
      </c>
      <c r="AC391" s="18">
        <f t="shared" si="116"/>
        <v>858</v>
      </c>
      <c r="AD391" t="s">
        <v>92</v>
      </c>
      <c r="AE391" t="s">
        <v>28</v>
      </c>
      <c r="AF391" t="s">
        <v>45</v>
      </c>
      <c r="AG391" s="18">
        <v>68</v>
      </c>
      <c r="AH391" s="13">
        <v>3.9</v>
      </c>
      <c r="AI391" t="b">
        <v>1</v>
      </c>
      <c r="AJ391" t="s">
        <v>30</v>
      </c>
      <c r="AK391" s="18">
        <v>2083</v>
      </c>
      <c r="AL391" s="18" t="str" cm="1">
        <f t="array" ref="AL391">_xlfn.IFS(AK391&lt;1000, "Bronze", AK391&lt;2000, "Silver", AK391&lt;3000, "Gold", AK391&lt;4000, "Platinum",AK391&gt;4000, "Diamond")</f>
        <v>Gold</v>
      </c>
      <c r="AM391" t="s">
        <v>76</v>
      </c>
      <c r="AN391" t="s">
        <v>39</v>
      </c>
      <c r="AO391" t="s">
        <v>40</v>
      </c>
    </row>
    <row r="392" spans="1:41" x14ac:dyDescent="0.35">
      <c r="A392">
        <v>7544</v>
      </c>
      <c r="B392" t="s">
        <v>262</v>
      </c>
      <c r="C392" s="1">
        <v>44935</v>
      </c>
      <c r="D392" s="1">
        <v>45490</v>
      </c>
      <c r="E392" s="1"/>
      <c r="F392" s="1"/>
      <c r="G392" s="1"/>
      <c r="H392" s="1"/>
      <c r="I392" s="1"/>
      <c r="J392" t="s">
        <v>87</v>
      </c>
      <c r="K392" s="1">
        <f t="shared" si="118"/>
        <v>45621</v>
      </c>
      <c r="L392">
        <f t="shared" si="119"/>
        <v>3</v>
      </c>
      <c r="M392">
        <f t="shared" si="120"/>
        <v>6</v>
      </c>
      <c r="N392" t="str">
        <f t="shared" si="121"/>
        <v>25</v>
      </c>
      <c r="O392" t="str">
        <f t="shared" si="122"/>
        <v>11</v>
      </c>
      <c r="P392" t="str">
        <f t="shared" si="123"/>
        <v>2024</v>
      </c>
      <c r="Q392" s="13">
        <f t="shared" si="114"/>
        <v>18.714285714285715</v>
      </c>
      <c r="R392">
        <f t="shared" si="115"/>
        <v>76</v>
      </c>
      <c r="S392" s="27">
        <f t="shared" si="117"/>
        <v>4.0610687022900764</v>
      </c>
      <c r="T392" s="11">
        <v>15.99</v>
      </c>
      <c r="U392" t="str" cm="1">
        <f t="array" ref="U392">_xlfn.IFS(T392 &lt; 8, "Standard", T392 &lt; 12, "Premium", T392 &lt; 16, "Premium Plus")</f>
        <v>Premium Plus</v>
      </c>
      <c r="V392" s="18">
        <v>152</v>
      </c>
      <c r="W392" t="s">
        <v>63</v>
      </c>
      <c r="X392" s="18">
        <v>1</v>
      </c>
      <c r="Y392" s="18">
        <v>3</v>
      </c>
      <c r="Z392" t="b">
        <v>0</v>
      </c>
      <c r="AA392" s="18">
        <v>341</v>
      </c>
      <c r="AB392" s="18">
        <v>193</v>
      </c>
      <c r="AC392" s="18">
        <f t="shared" si="116"/>
        <v>534</v>
      </c>
      <c r="AD392" t="s">
        <v>49</v>
      </c>
      <c r="AE392" t="s">
        <v>56</v>
      </c>
      <c r="AF392" t="s">
        <v>45</v>
      </c>
      <c r="AG392" s="18">
        <v>95</v>
      </c>
      <c r="AH392" s="13">
        <v>3.7</v>
      </c>
      <c r="AI392" t="b">
        <v>0</v>
      </c>
      <c r="AJ392" t="s">
        <v>30</v>
      </c>
      <c r="AK392" s="18">
        <v>4361</v>
      </c>
      <c r="AL392" s="18" t="str" cm="1">
        <f t="array" ref="AL392">_xlfn.IFS(AK392&lt;1000, "Bronze", AK392&lt;2000, "Silver", AK392&lt;3000, "Gold", AK392&lt;4000, "Platinum",AK392&gt;4000, "Diamond")</f>
        <v>Diamond</v>
      </c>
      <c r="AM392" t="s">
        <v>65</v>
      </c>
      <c r="AN392" t="s">
        <v>32</v>
      </c>
      <c r="AO392" t="s">
        <v>33</v>
      </c>
    </row>
    <row r="393" spans="1:41" x14ac:dyDescent="0.35">
      <c r="A393">
        <v>8321</v>
      </c>
      <c r="B393" t="s">
        <v>112</v>
      </c>
      <c r="C393" t="s">
        <v>113</v>
      </c>
      <c r="D393" s="1">
        <f t="shared" ref="D393:D398" si="124">DATE(I393,H393,G393)</f>
        <v>45191</v>
      </c>
      <c r="E393">
        <f t="shared" ref="E393:E398" si="125">FIND("/",C393)</f>
        <v>2</v>
      </c>
      <c r="F393">
        <f t="shared" ref="F393:F398" si="126">FIND("/",C393,(E393+1))</f>
        <v>5</v>
      </c>
      <c r="G393" t="str">
        <f t="shared" ref="G393:G398" si="127">MID(C393, E393+1,2)</f>
        <v>22</v>
      </c>
      <c r="H393" t="str">
        <f t="shared" ref="H393:H398" si="128">LEFT(C393,E393-1)</f>
        <v>9</v>
      </c>
      <c r="I393" t="str">
        <f t="shared" ref="I393:I398" si="129">RIGHT(C393,4)</f>
        <v>2023</v>
      </c>
      <c r="J393" t="s">
        <v>109</v>
      </c>
      <c r="K393" s="1">
        <f t="shared" si="118"/>
        <v>45619</v>
      </c>
      <c r="L393">
        <f t="shared" si="119"/>
        <v>3</v>
      </c>
      <c r="M393">
        <f t="shared" si="120"/>
        <v>6</v>
      </c>
      <c r="N393" t="str">
        <f t="shared" si="121"/>
        <v>23</v>
      </c>
      <c r="O393" t="str">
        <f t="shared" si="122"/>
        <v>11</v>
      </c>
      <c r="P393" t="str">
        <f t="shared" si="123"/>
        <v>2024</v>
      </c>
      <c r="Q393" s="13">
        <f t="shared" si="114"/>
        <v>61.142857142857146</v>
      </c>
      <c r="R393">
        <f t="shared" si="115"/>
        <v>248</v>
      </c>
      <c r="S393" s="27">
        <f t="shared" si="117"/>
        <v>4.05607476635514</v>
      </c>
      <c r="T393" s="11">
        <v>11.99</v>
      </c>
      <c r="U393" t="str" cm="1">
        <f t="array" ref="U393">_xlfn.IFS(T393 &lt; 8, "Standard", T393 &lt; 12, "Premium", T393 &lt; 16, "Premium Plus")</f>
        <v>Premium</v>
      </c>
      <c r="V393" s="18">
        <v>496</v>
      </c>
      <c r="W393" t="s">
        <v>100</v>
      </c>
      <c r="X393" s="18">
        <v>3</v>
      </c>
      <c r="Y393" s="18">
        <v>1</v>
      </c>
      <c r="Z393" t="b">
        <v>1</v>
      </c>
      <c r="AA393" s="18">
        <v>431</v>
      </c>
      <c r="AB393" s="18">
        <v>41</v>
      </c>
      <c r="AC393" s="18">
        <f t="shared" si="116"/>
        <v>472</v>
      </c>
      <c r="AD393" t="s">
        <v>55</v>
      </c>
      <c r="AE393" t="s">
        <v>56</v>
      </c>
      <c r="AF393" t="s">
        <v>64</v>
      </c>
      <c r="AG393" s="18">
        <v>91</v>
      </c>
      <c r="AH393" s="13">
        <v>4</v>
      </c>
      <c r="AI393" t="b">
        <v>1</v>
      </c>
      <c r="AJ393" t="s">
        <v>30</v>
      </c>
      <c r="AK393" s="18">
        <v>1394</v>
      </c>
      <c r="AL393" s="18" t="str" cm="1">
        <f t="array" ref="AL393">_xlfn.IFS(AK393&lt;1000, "Bronze", AK393&lt;2000, "Silver", AK393&lt;3000, "Gold", AK393&lt;4000, "Platinum",AK393&gt;4000, "Diamond")</f>
        <v>Silver</v>
      </c>
      <c r="AM393" t="s">
        <v>76</v>
      </c>
      <c r="AN393" t="s">
        <v>59</v>
      </c>
      <c r="AO393" t="s">
        <v>40</v>
      </c>
    </row>
    <row r="394" spans="1:41" x14ac:dyDescent="0.35">
      <c r="A394">
        <v>8581</v>
      </c>
      <c r="B394" t="s">
        <v>196</v>
      </c>
      <c r="C394" t="s">
        <v>641</v>
      </c>
      <c r="D394" s="1">
        <f t="shared" si="124"/>
        <v>45276</v>
      </c>
      <c r="E394">
        <f t="shared" si="125"/>
        <v>3</v>
      </c>
      <c r="F394">
        <f t="shared" si="126"/>
        <v>6</v>
      </c>
      <c r="G394" t="str">
        <f t="shared" si="127"/>
        <v>16</v>
      </c>
      <c r="H394" t="str">
        <f t="shared" si="128"/>
        <v>12</v>
      </c>
      <c r="I394" t="str">
        <f t="shared" si="129"/>
        <v>2023</v>
      </c>
      <c r="J394" t="s">
        <v>84</v>
      </c>
      <c r="K394" s="1">
        <f t="shared" si="118"/>
        <v>45616</v>
      </c>
      <c r="L394">
        <f t="shared" si="119"/>
        <v>3</v>
      </c>
      <c r="M394">
        <f t="shared" si="120"/>
        <v>6</v>
      </c>
      <c r="N394" t="str">
        <f t="shared" si="121"/>
        <v>20</v>
      </c>
      <c r="O394" t="str">
        <f t="shared" si="122"/>
        <v>11</v>
      </c>
      <c r="P394" t="str">
        <f t="shared" si="123"/>
        <v>2024</v>
      </c>
      <c r="Q394" s="13">
        <f t="shared" si="114"/>
        <v>48.571428571428569</v>
      </c>
      <c r="R394">
        <f t="shared" si="115"/>
        <v>195</v>
      </c>
      <c r="S394" s="27">
        <f t="shared" si="117"/>
        <v>4.0147058823529411</v>
      </c>
      <c r="T394" s="11">
        <v>11.99</v>
      </c>
      <c r="U394" t="str" cm="1">
        <f t="array" ref="U394">_xlfn.IFS(T394 &lt; 8, "Standard", T394 &lt; 12, "Premium", T394 &lt; 16, "Premium Plus")</f>
        <v>Premium</v>
      </c>
      <c r="V394" s="18">
        <v>390</v>
      </c>
      <c r="W394" t="s">
        <v>100</v>
      </c>
      <c r="X394" s="18">
        <v>5</v>
      </c>
      <c r="Y394" s="18">
        <v>1</v>
      </c>
      <c r="Z394" t="b">
        <v>1</v>
      </c>
      <c r="AA394" s="18">
        <v>889</v>
      </c>
      <c r="AB394" s="18">
        <v>145</v>
      </c>
      <c r="AC394" s="18">
        <f t="shared" si="116"/>
        <v>1034</v>
      </c>
      <c r="AD394" t="s">
        <v>27</v>
      </c>
      <c r="AE394" t="s">
        <v>28</v>
      </c>
      <c r="AF394" t="s">
        <v>29</v>
      </c>
      <c r="AG394" s="18">
        <v>60</v>
      </c>
      <c r="AH394" s="13">
        <v>4.5</v>
      </c>
      <c r="AI394" t="b">
        <v>1</v>
      </c>
      <c r="AJ394" t="s">
        <v>30</v>
      </c>
      <c r="AK394" s="18">
        <v>3027</v>
      </c>
      <c r="AL394" s="18" t="str" cm="1">
        <f t="array" ref="AL394">_xlfn.IFS(AK394&lt;1000, "Bronze", AK394&lt;2000, "Silver", AK394&lt;3000, "Gold", AK394&lt;4000, "Platinum",AK394&gt;4000, "Diamond")</f>
        <v>Platinum</v>
      </c>
      <c r="AM394" t="s">
        <v>31</v>
      </c>
      <c r="AN394" t="s">
        <v>32</v>
      </c>
      <c r="AO394" t="s">
        <v>40</v>
      </c>
    </row>
    <row r="395" spans="1:41" x14ac:dyDescent="0.35">
      <c r="A395">
        <v>8015</v>
      </c>
      <c r="B395" t="s">
        <v>307</v>
      </c>
      <c r="C395" t="s">
        <v>225</v>
      </c>
      <c r="D395" s="1">
        <f t="shared" si="124"/>
        <v>45227</v>
      </c>
      <c r="E395">
        <f t="shared" si="125"/>
        <v>3</v>
      </c>
      <c r="F395">
        <f t="shared" si="126"/>
        <v>6</v>
      </c>
      <c r="G395" t="str">
        <f t="shared" si="127"/>
        <v>28</v>
      </c>
      <c r="H395" t="str">
        <f t="shared" si="128"/>
        <v>10</v>
      </c>
      <c r="I395" t="str">
        <f t="shared" si="129"/>
        <v>2023</v>
      </c>
      <c r="J395" t="s">
        <v>103</v>
      </c>
      <c r="K395" s="1">
        <f t="shared" si="118"/>
        <v>45644</v>
      </c>
      <c r="L395">
        <f t="shared" si="119"/>
        <v>3</v>
      </c>
      <c r="M395">
        <f t="shared" si="120"/>
        <v>6</v>
      </c>
      <c r="N395" t="str">
        <f t="shared" si="121"/>
        <v>18</v>
      </c>
      <c r="O395" t="str">
        <f t="shared" si="122"/>
        <v>12</v>
      </c>
      <c r="P395" t="str">
        <f t="shared" si="123"/>
        <v>2024</v>
      </c>
      <c r="Q395" s="13">
        <f t="shared" si="114"/>
        <v>59.571428571428569</v>
      </c>
      <c r="R395">
        <f t="shared" si="115"/>
        <v>239</v>
      </c>
      <c r="S395" s="27">
        <f t="shared" si="117"/>
        <v>4.0119904076738608</v>
      </c>
      <c r="T395" s="11">
        <v>7.99</v>
      </c>
      <c r="U395" t="str" cm="1">
        <f t="array" ref="U395">_xlfn.IFS(T395 &lt; 8, "Standard", T395 &lt; 12, "Premium", T395 &lt; 16, "Premium Plus")</f>
        <v>Standard</v>
      </c>
      <c r="V395" s="18">
        <v>478</v>
      </c>
      <c r="W395" t="s">
        <v>26</v>
      </c>
      <c r="X395" s="18">
        <v>2</v>
      </c>
      <c r="Y395" s="18">
        <v>2</v>
      </c>
      <c r="Z395" t="b">
        <v>1</v>
      </c>
      <c r="AA395" s="18">
        <v>214</v>
      </c>
      <c r="AB395" s="18">
        <v>191</v>
      </c>
      <c r="AC395" s="18">
        <f t="shared" si="116"/>
        <v>405</v>
      </c>
      <c r="AD395" t="s">
        <v>49</v>
      </c>
      <c r="AE395" t="s">
        <v>44</v>
      </c>
      <c r="AF395" t="s">
        <v>57</v>
      </c>
      <c r="AG395" s="18">
        <v>44</v>
      </c>
      <c r="AH395" s="13">
        <v>3.6</v>
      </c>
      <c r="AI395" t="b">
        <v>0</v>
      </c>
      <c r="AJ395" t="s">
        <v>30</v>
      </c>
      <c r="AK395" s="18">
        <v>3325</v>
      </c>
      <c r="AL395" s="18" t="str" cm="1">
        <f t="array" ref="AL395">_xlfn.IFS(AK395&lt;1000, "Bronze", AK395&lt;2000, "Silver", AK395&lt;3000, "Gold", AK395&lt;4000, "Platinum",AK395&gt;4000, "Diamond")</f>
        <v>Platinum</v>
      </c>
      <c r="AM395" t="s">
        <v>31</v>
      </c>
      <c r="AN395" t="s">
        <v>39</v>
      </c>
      <c r="AO395" t="s">
        <v>93</v>
      </c>
    </row>
    <row r="396" spans="1:41" x14ac:dyDescent="0.35">
      <c r="A396">
        <v>9308</v>
      </c>
      <c r="B396" t="s">
        <v>88</v>
      </c>
      <c r="C396" t="s">
        <v>287</v>
      </c>
      <c r="D396" s="1">
        <f t="shared" si="124"/>
        <v>45565</v>
      </c>
      <c r="E396">
        <f t="shared" si="125"/>
        <v>2</v>
      </c>
      <c r="F396">
        <f t="shared" si="126"/>
        <v>5</v>
      </c>
      <c r="G396" t="str">
        <f t="shared" si="127"/>
        <v>30</v>
      </c>
      <c r="H396" t="str">
        <f t="shared" si="128"/>
        <v>9</v>
      </c>
      <c r="I396" t="str">
        <f t="shared" si="129"/>
        <v>2024</v>
      </c>
      <c r="J396" t="s">
        <v>87</v>
      </c>
      <c r="K396" s="1">
        <f t="shared" si="118"/>
        <v>45621</v>
      </c>
      <c r="L396">
        <f t="shared" si="119"/>
        <v>3</v>
      </c>
      <c r="M396">
        <f t="shared" si="120"/>
        <v>6</v>
      </c>
      <c r="N396" t="str">
        <f t="shared" si="121"/>
        <v>25</v>
      </c>
      <c r="O396" t="str">
        <f t="shared" si="122"/>
        <v>11</v>
      </c>
      <c r="P396" t="str">
        <f t="shared" si="123"/>
        <v>2024</v>
      </c>
      <c r="Q396" s="13">
        <f t="shared" si="114"/>
        <v>8</v>
      </c>
      <c r="R396">
        <f t="shared" si="115"/>
        <v>32</v>
      </c>
      <c r="S396" s="27">
        <f t="shared" si="117"/>
        <v>4</v>
      </c>
      <c r="T396" s="11">
        <v>11.99</v>
      </c>
      <c r="U396" t="str" cm="1">
        <f t="array" ref="U396">_xlfn.IFS(T396 &lt; 8, "Standard", T396 &lt; 12, "Premium", T396 &lt; 16, "Premium Plus")</f>
        <v>Premium</v>
      </c>
      <c r="V396" s="18">
        <v>64</v>
      </c>
      <c r="W396" t="s">
        <v>51</v>
      </c>
      <c r="X396" s="18">
        <v>2</v>
      </c>
      <c r="Y396" s="18">
        <v>3</v>
      </c>
      <c r="Z396" t="b">
        <v>1</v>
      </c>
      <c r="AA396" s="18">
        <v>221</v>
      </c>
      <c r="AB396" s="18">
        <v>4</v>
      </c>
      <c r="AC396" s="18">
        <f t="shared" si="116"/>
        <v>225</v>
      </c>
      <c r="AD396" t="s">
        <v>27</v>
      </c>
      <c r="AE396" t="s">
        <v>28</v>
      </c>
      <c r="AF396" t="s">
        <v>45</v>
      </c>
      <c r="AG396" s="18">
        <v>88</v>
      </c>
      <c r="AH396" s="13">
        <v>3.7</v>
      </c>
      <c r="AI396" t="b">
        <v>1</v>
      </c>
      <c r="AJ396" t="s">
        <v>30</v>
      </c>
      <c r="AK396" s="18">
        <v>48</v>
      </c>
      <c r="AL396" s="18" t="str" cm="1">
        <f t="array" ref="AL396">_xlfn.IFS(AK396&lt;1000, "Bronze", AK396&lt;2000, "Silver", AK396&lt;3000, "Gold", AK396&lt;4000, "Platinum",AK396&gt;4000, "Diamond")</f>
        <v>Bronze</v>
      </c>
      <c r="AM396" t="s">
        <v>76</v>
      </c>
      <c r="AN396" t="s">
        <v>79</v>
      </c>
      <c r="AO396" t="s">
        <v>40</v>
      </c>
    </row>
    <row r="397" spans="1:41" x14ac:dyDescent="0.35">
      <c r="A397">
        <v>6020</v>
      </c>
      <c r="B397" t="s">
        <v>640</v>
      </c>
      <c r="C397" t="s">
        <v>646</v>
      </c>
      <c r="D397" s="1">
        <f t="shared" si="124"/>
        <v>45498</v>
      </c>
      <c r="E397">
        <f t="shared" si="125"/>
        <v>2</v>
      </c>
      <c r="F397">
        <f t="shared" si="126"/>
        <v>5</v>
      </c>
      <c r="G397" t="str">
        <f t="shared" si="127"/>
        <v>25</v>
      </c>
      <c r="H397" t="str">
        <f t="shared" si="128"/>
        <v>7</v>
      </c>
      <c r="I397" t="str">
        <f t="shared" si="129"/>
        <v>2024</v>
      </c>
      <c r="J397" t="s">
        <v>134</v>
      </c>
      <c r="K397" s="1">
        <f t="shared" si="118"/>
        <v>45617</v>
      </c>
      <c r="L397">
        <f t="shared" si="119"/>
        <v>3</v>
      </c>
      <c r="M397">
        <f t="shared" si="120"/>
        <v>6</v>
      </c>
      <c r="N397" t="str">
        <f t="shared" si="121"/>
        <v>21</v>
      </c>
      <c r="O397" t="str">
        <f t="shared" si="122"/>
        <v>11</v>
      </c>
      <c r="P397" t="str">
        <f t="shared" si="123"/>
        <v>2024</v>
      </c>
      <c r="Q397" s="13">
        <f t="shared" si="114"/>
        <v>17</v>
      </c>
      <c r="R397">
        <f t="shared" si="115"/>
        <v>68</v>
      </c>
      <c r="S397" s="27">
        <f t="shared" si="117"/>
        <v>4</v>
      </c>
      <c r="T397" s="11">
        <v>11.99</v>
      </c>
      <c r="U397" t="str" cm="1">
        <f t="array" ref="U397">_xlfn.IFS(T397 &lt; 8, "Standard", T397 &lt; 12, "Premium", T397 &lt; 16, "Premium Plus")</f>
        <v>Premium</v>
      </c>
      <c r="V397" s="18">
        <v>136</v>
      </c>
      <c r="W397" t="s">
        <v>63</v>
      </c>
      <c r="X397" s="18">
        <v>5</v>
      </c>
      <c r="Y397" s="18">
        <v>2</v>
      </c>
      <c r="Z397" t="b">
        <v>1</v>
      </c>
      <c r="AA397" s="18">
        <v>821</v>
      </c>
      <c r="AB397" s="18">
        <v>174</v>
      </c>
      <c r="AC397" s="18">
        <f t="shared" si="116"/>
        <v>995</v>
      </c>
      <c r="AD397" t="s">
        <v>92</v>
      </c>
      <c r="AE397" t="s">
        <v>56</v>
      </c>
      <c r="AF397" t="s">
        <v>37</v>
      </c>
      <c r="AG397" s="18">
        <v>92</v>
      </c>
      <c r="AH397" s="13">
        <v>3.6</v>
      </c>
      <c r="AI397" t="b">
        <v>1</v>
      </c>
      <c r="AJ397" t="s">
        <v>30</v>
      </c>
      <c r="AK397" s="18">
        <v>868</v>
      </c>
      <c r="AL397" s="18" t="str" cm="1">
        <f t="array" ref="AL397">_xlfn.IFS(AK397&lt;1000, "Bronze", AK397&lt;2000, "Silver", AK397&lt;3000, "Gold", AK397&lt;4000, "Platinum",AK397&gt;4000, "Diamond")</f>
        <v>Bronze</v>
      </c>
      <c r="AM397" t="s">
        <v>31</v>
      </c>
      <c r="AN397" t="s">
        <v>79</v>
      </c>
      <c r="AO397" t="s">
        <v>93</v>
      </c>
    </row>
    <row r="398" spans="1:41" x14ac:dyDescent="0.35">
      <c r="A398">
        <v>3496</v>
      </c>
      <c r="B398" t="s">
        <v>242</v>
      </c>
      <c r="C398" t="s">
        <v>269</v>
      </c>
      <c r="D398" s="1">
        <f t="shared" si="124"/>
        <v>45254</v>
      </c>
      <c r="E398">
        <f t="shared" si="125"/>
        <v>3</v>
      </c>
      <c r="F398">
        <f t="shared" si="126"/>
        <v>6</v>
      </c>
      <c r="G398" t="str">
        <f t="shared" si="127"/>
        <v>24</v>
      </c>
      <c r="H398" t="str">
        <f t="shared" si="128"/>
        <v>11</v>
      </c>
      <c r="I398" t="str">
        <f t="shared" si="129"/>
        <v>2023</v>
      </c>
      <c r="J398" s="1">
        <v>45608</v>
      </c>
      <c r="K398" s="1">
        <f>J398</f>
        <v>45608</v>
      </c>
      <c r="L398" s="1"/>
      <c r="M398" s="1"/>
      <c r="N398" s="1"/>
      <c r="O398" s="1"/>
      <c r="P398" s="1"/>
      <c r="Q398" s="13">
        <f t="shared" si="114"/>
        <v>50.571428571428569</v>
      </c>
      <c r="R398">
        <f t="shared" si="115"/>
        <v>202</v>
      </c>
      <c r="S398" s="27">
        <f t="shared" si="117"/>
        <v>3.9943502824858759</v>
      </c>
      <c r="T398" s="11">
        <v>11.99</v>
      </c>
      <c r="U398" t="str" cm="1">
        <f t="array" ref="U398">_xlfn.IFS(T398 &lt; 8, "Standard", T398 &lt; 12, "Premium", T398 &lt; 16, "Premium Plus")</f>
        <v>Premium</v>
      </c>
      <c r="V398" s="18">
        <v>404</v>
      </c>
      <c r="W398" t="s">
        <v>36</v>
      </c>
      <c r="X398" s="18">
        <v>4</v>
      </c>
      <c r="Y398" s="18">
        <v>6</v>
      </c>
      <c r="Z398" t="b">
        <v>0</v>
      </c>
      <c r="AA398" s="18">
        <v>906</v>
      </c>
      <c r="AB398" s="18">
        <v>43</v>
      </c>
      <c r="AC398" s="18">
        <f t="shared" si="116"/>
        <v>949</v>
      </c>
      <c r="AD398" t="s">
        <v>55</v>
      </c>
      <c r="AE398" t="s">
        <v>28</v>
      </c>
      <c r="AF398" t="s">
        <v>37</v>
      </c>
      <c r="AG398" s="18">
        <v>59</v>
      </c>
      <c r="AH398" s="13">
        <v>4.9000000000000004</v>
      </c>
      <c r="AI398" t="b">
        <v>1</v>
      </c>
      <c r="AJ398" t="s">
        <v>30</v>
      </c>
      <c r="AK398" s="18">
        <v>2676</v>
      </c>
      <c r="AL398" s="18" t="str" cm="1">
        <f t="array" ref="AL398">_xlfn.IFS(AK398&lt;1000, "Bronze", AK398&lt;2000, "Silver", AK398&lt;3000, "Gold", AK398&lt;4000, "Platinum",AK398&gt;4000, "Diamond")</f>
        <v>Gold</v>
      </c>
      <c r="AM398" t="s">
        <v>76</v>
      </c>
      <c r="AN398" t="s">
        <v>32</v>
      </c>
      <c r="AO398" t="s">
        <v>60</v>
      </c>
    </row>
    <row r="399" spans="1:41" x14ac:dyDescent="0.35">
      <c r="A399">
        <v>7927</v>
      </c>
      <c r="B399" t="s">
        <v>592</v>
      </c>
      <c r="C399" s="1">
        <v>45231</v>
      </c>
      <c r="D399" s="1">
        <f>C399</f>
        <v>45231</v>
      </c>
      <c r="E399" s="1"/>
      <c r="F399" s="1"/>
      <c r="G399" s="1"/>
      <c r="H399" s="1"/>
      <c r="I399" s="1"/>
      <c r="J399" t="s">
        <v>84</v>
      </c>
      <c r="K399" s="1">
        <f>DATE(P399,O399,N399)</f>
        <v>45616</v>
      </c>
      <c r="L399">
        <f>FIND("/",J399)</f>
        <v>3</v>
      </c>
      <c r="M399">
        <f>FIND("/",J399,(L399+1))</f>
        <v>6</v>
      </c>
      <c r="N399" t="str">
        <f>MID(J399, L399+1,2)</f>
        <v>20</v>
      </c>
      <c r="O399" t="str">
        <f>LEFT(J399,L399-1)</f>
        <v>11</v>
      </c>
      <c r="P399" t="str">
        <f>RIGHT(J399,4)</f>
        <v>2024</v>
      </c>
      <c r="Q399" s="13">
        <f t="shared" si="114"/>
        <v>55</v>
      </c>
      <c r="R399">
        <f t="shared" si="115"/>
        <v>219</v>
      </c>
      <c r="S399" s="27">
        <f t="shared" si="117"/>
        <v>3.9818181818181819</v>
      </c>
      <c r="T399" s="11">
        <v>7.99</v>
      </c>
      <c r="U399" t="str" cm="1">
        <f t="array" ref="U399">_xlfn.IFS(T399 &lt; 8, "Standard", T399 &lt; 12, "Premium", T399 &lt; 16, "Premium Plus")</f>
        <v>Standard</v>
      </c>
      <c r="V399" s="18">
        <v>438</v>
      </c>
      <c r="W399" t="s">
        <v>51</v>
      </c>
      <c r="X399" s="18">
        <v>4</v>
      </c>
      <c r="Y399" s="18">
        <v>3</v>
      </c>
      <c r="Z399" t="b">
        <v>0</v>
      </c>
      <c r="AA399" s="18">
        <v>970</v>
      </c>
      <c r="AB399" s="18">
        <v>59</v>
      </c>
      <c r="AC399" s="18">
        <f t="shared" si="116"/>
        <v>1029</v>
      </c>
      <c r="AD399" t="s">
        <v>74</v>
      </c>
      <c r="AE399" t="s">
        <v>56</v>
      </c>
      <c r="AF399" t="s">
        <v>57</v>
      </c>
      <c r="AG399" s="18">
        <v>78</v>
      </c>
      <c r="AH399" s="13">
        <v>4.5999999999999996</v>
      </c>
      <c r="AI399" t="b">
        <v>1</v>
      </c>
      <c r="AJ399" t="s">
        <v>30</v>
      </c>
      <c r="AK399" s="18">
        <v>4426</v>
      </c>
      <c r="AL399" s="18" t="str" cm="1">
        <f t="array" ref="AL399">_xlfn.IFS(AK399&lt;1000, "Bronze", AK399&lt;2000, "Silver", AK399&lt;3000, "Gold", AK399&lt;4000, "Platinum",AK399&gt;4000, "Diamond")</f>
        <v>Diamond</v>
      </c>
      <c r="AM399" t="s">
        <v>31</v>
      </c>
      <c r="AN399" t="s">
        <v>79</v>
      </c>
      <c r="AO399" t="s">
        <v>93</v>
      </c>
    </row>
    <row r="400" spans="1:41" x14ac:dyDescent="0.35">
      <c r="A400">
        <v>5045</v>
      </c>
      <c r="B400" t="s">
        <v>140</v>
      </c>
      <c r="C400" t="s">
        <v>62</v>
      </c>
      <c r="D400" s="1">
        <f>DATE(I400,H400,G400)</f>
        <v>45529</v>
      </c>
      <c r="E400">
        <f>FIND("/",C400)</f>
        <v>2</v>
      </c>
      <c r="F400">
        <f>FIND("/",C400,(E400+1))</f>
        <v>5</v>
      </c>
      <c r="G400" t="str">
        <f>MID(C400, E400+1,2)</f>
        <v>25</v>
      </c>
      <c r="H400" t="str">
        <f>LEFT(C400,E400-1)</f>
        <v>8</v>
      </c>
      <c r="I400" t="str">
        <f>RIGHT(C400,4)</f>
        <v>2024</v>
      </c>
      <c r="J400" t="s">
        <v>134</v>
      </c>
      <c r="K400" s="1">
        <f>DATE(P400,O400,N400)</f>
        <v>45617</v>
      </c>
      <c r="L400">
        <f>FIND("/",J400)</f>
        <v>3</v>
      </c>
      <c r="M400">
        <f>FIND("/",J400,(L400+1))</f>
        <v>6</v>
      </c>
      <c r="N400" t="str">
        <f>MID(J400, L400+1,2)</f>
        <v>21</v>
      </c>
      <c r="O400" t="str">
        <f>LEFT(J400,L400-1)</f>
        <v>11</v>
      </c>
      <c r="P400" t="str">
        <f>RIGHT(J400,4)</f>
        <v>2024</v>
      </c>
      <c r="Q400" s="13">
        <f t="shared" si="114"/>
        <v>12.571428571428571</v>
      </c>
      <c r="R400">
        <f t="shared" si="115"/>
        <v>50</v>
      </c>
      <c r="S400" s="27">
        <f t="shared" si="117"/>
        <v>3.9772727272727275</v>
      </c>
      <c r="T400" s="11">
        <v>11.99</v>
      </c>
      <c r="U400" t="str" cm="1">
        <f t="array" ref="U400">_xlfn.IFS(T400 &lt; 8, "Standard", T400 &lt; 12, "Premium", T400 &lt; 16, "Premium Plus")</f>
        <v>Premium</v>
      </c>
      <c r="V400" s="18">
        <v>100</v>
      </c>
      <c r="W400" t="s">
        <v>73</v>
      </c>
      <c r="X400" s="18">
        <v>4</v>
      </c>
      <c r="Y400" s="18">
        <v>1</v>
      </c>
      <c r="Z400" t="b">
        <v>1</v>
      </c>
      <c r="AA400" s="18">
        <v>983</v>
      </c>
      <c r="AB400" s="18">
        <v>191</v>
      </c>
      <c r="AC400" s="18">
        <f t="shared" si="116"/>
        <v>1174</v>
      </c>
      <c r="AD400" t="s">
        <v>92</v>
      </c>
      <c r="AE400" t="s">
        <v>28</v>
      </c>
      <c r="AF400" t="s">
        <v>45</v>
      </c>
      <c r="AG400" s="18">
        <v>53</v>
      </c>
      <c r="AH400" s="13">
        <v>4.5</v>
      </c>
      <c r="AI400" t="b">
        <v>0</v>
      </c>
      <c r="AJ400" t="s">
        <v>30</v>
      </c>
      <c r="AK400" s="18">
        <v>2575</v>
      </c>
      <c r="AL400" s="18" t="str" cm="1">
        <f t="array" ref="AL400">_xlfn.IFS(AK400&lt;1000, "Bronze", AK400&lt;2000, "Silver", AK400&lt;3000, "Gold", AK400&lt;4000, "Platinum",AK400&gt;4000, "Diamond")</f>
        <v>Gold</v>
      </c>
      <c r="AM400" t="s">
        <v>38</v>
      </c>
      <c r="AN400" t="s">
        <v>69</v>
      </c>
      <c r="AO400" t="s">
        <v>93</v>
      </c>
    </row>
    <row r="401" spans="1:41" x14ac:dyDescent="0.35">
      <c r="A401">
        <v>7829</v>
      </c>
      <c r="B401" t="s">
        <v>291</v>
      </c>
      <c r="C401" t="s">
        <v>292</v>
      </c>
      <c r="D401" s="1">
        <f>DATE(I401,H401,G401)</f>
        <v>45217</v>
      </c>
      <c r="E401">
        <f>FIND("/",C401)</f>
        <v>3</v>
      </c>
      <c r="F401">
        <f>FIND("/",C401,(E401+1))</f>
        <v>6</v>
      </c>
      <c r="G401" t="str">
        <f>MID(C401, E401+1,2)</f>
        <v>18</v>
      </c>
      <c r="H401" t="str">
        <f>LEFT(C401,E401-1)</f>
        <v>10</v>
      </c>
      <c r="I401" t="str">
        <f>RIGHT(C401,4)</f>
        <v>2023</v>
      </c>
      <c r="J401" t="s">
        <v>103</v>
      </c>
      <c r="K401" s="1">
        <f>DATE(P401,O401,N401)</f>
        <v>45644</v>
      </c>
      <c r="L401">
        <f>FIND("/",J401)</f>
        <v>3</v>
      </c>
      <c r="M401">
        <f>FIND("/",J401,(L401+1))</f>
        <v>6</v>
      </c>
      <c r="N401" t="str">
        <f>MID(J401, L401+1,2)</f>
        <v>18</v>
      </c>
      <c r="O401" t="str">
        <f>LEFT(J401,L401-1)</f>
        <v>12</v>
      </c>
      <c r="P401" t="str">
        <f>RIGHT(J401,4)</f>
        <v>2024</v>
      </c>
      <c r="Q401" s="13">
        <f t="shared" si="114"/>
        <v>61</v>
      </c>
      <c r="R401">
        <f t="shared" si="115"/>
        <v>241</v>
      </c>
      <c r="S401" s="27">
        <f t="shared" si="117"/>
        <v>3.9508196721311477</v>
      </c>
      <c r="T401" s="11">
        <v>7.99</v>
      </c>
      <c r="U401" t="str" cm="1">
        <f t="array" ref="U401">_xlfn.IFS(T401 &lt; 8, "Standard", T401 &lt; 12, "Premium", T401 &lt; 16, "Premium Plus")</f>
        <v>Standard</v>
      </c>
      <c r="V401" s="18">
        <v>482</v>
      </c>
      <c r="W401" t="s">
        <v>73</v>
      </c>
      <c r="X401" s="18">
        <v>1</v>
      </c>
      <c r="Y401" s="18">
        <v>4</v>
      </c>
      <c r="Z401" t="b">
        <v>1</v>
      </c>
      <c r="AA401" s="18">
        <v>770</v>
      </c>
      <c r="AB401" s="18">
        <v>129</v>
      </c>
      <c r="AC401" s="18">
        <f t="shared" si="116"/>
        <v>899</v>
      </c>
      <c r="AD401" t="s">
        <v>43</v>
      </c>
      <c r="AE401" t="s">
        <v>28</v>
      </c>
      <c r="AF401" t="s">
        <v>45</v>
      </c>
      <c r="AG401" s="18">
        <v>0</v>
      </c>
      <c r="AH401" s="13">
        <v>3.7</v>
      </c>
      <c r="AI401" t="b">
        <v>1</v>
      </c>
      <c r="AJ401" t="s">
        <v>30</v>
      </c>
      <c r="AK401" s="18">
        <v>3247</v>
      </c>
      <c r="AL401" s="18" t="str" cm="1">
        <f t="array" ref="AL401">_xlfn.IFS(AK401&lt;1000, "Bronze", AK401&lt;2000, "Silver", AK401&lt;3000, "Gold", AK401&lt;4000, "Platinum",AK401&gt;4000, "Diamond")</f>
        <v>Platinum</v>
      </c>
      <c r="AM401" t="s">
        <v>76</v>
      </c>
      <c r="AN401" t="s">
        <v>69</v>
      </c>
      <c r="AO401" t="s">
        <v>33</v>
      </c>
    </row>
    <row r="402" spans="1:41" x14ac:dyDescent="0.35">
      <c r="A402">
        <v>2820</v>
      </c>
      <c r="B402" t="s">
        <v>106</v>
      </c>
      <c r="C402" t="s">
        <v>107</v>
      </c>
      <c r="D402" s="1">
        <f>DATE(I402,H402,G402)</f>
        <v>45122</v>
      </c>
      <c r="E402">
        <f>FIND("/",C402)</f>
        <v>2</v>
      </c>
      <c r="F402">
        <f>FIND("/",C402,(E402+1))</f>
        <v>5</v>
      </c>
      <c r="G402" t="str">
        <f>MID(C402, E402+1,2)</f>
        <v>15</v>
      </c>
      <c r="H402" t="str">
        <f>LEFT(C402,E402-1)</f>
        <v>7</v>
      </c>
      <c r="I402" t="str">
        <f>RIGHT(C402,4)</f>
        <v>2023</v>
      </c>
      <c r="J402" s="1">
        <v>45303</v>
      </c>
      <c r="K402" s="1">
        <f>J402</f>
        <v>45303</v>
      </c>
      <c r="L402" s="1"/>
      <c r="M402" s="1"/>
      <c r="N402" s="1"/>
      <c r="O402" s="1"/>
      <c r="P402" s="1"/>
      <c r="Q402" s="13">
        <f t="shared" si="114"/>
        <v>25.857142857142858</v>
      </c>
      <c r="R402">
        <f t="shared" si="115"/>
        <v>101</v>
      </c>
      <c r="S402" s="27">
        <f t="shared" si="117"/>
        <v>3.9060773480662982</v>
      </c>
      <c r="T402" s="11">
        <v>7.99</v>
      </c>
      <c r="U402" t="str" cm="1">
        <f t="array" ref="U402">_xlfn.IFS(T402 &lt; 8, "Standard", T402 &lt; 12, "Premium", T402 &lt; 16, "Premium Plus")</f>
        <v>Standard</v>
      </c>
      <c r="V402" s="18">
        <v>202</v>
      </c>
      <c r="W402" t="s">
        <v>36</v>
      </c>
      <c r="X402" s="18">
        <v>1</v>
      </c>
      <c r="Y402" s="18">
        <v>5</v>
      </c>
      <c r="Z402" t="b">
        <v>1</v>
      </c>
      <c r="AA402" s="18">
        <v>109</v>
      </c>
      <c r="AB402" s="18">
        <v>41</v>
      </c>
      <c r="AC402" s="18">
        <f t="shared" si="116"/>
        <v>150</v>
      </c>
      <c r="AD402" t="s">
        <v>27</v>
      </c>
      <c r="AE402" t="s">
        <v>75</v>
      </c>
      <c r="AF402" t="s">
        <v>57</v>
      </c>
      <c r="AG402" s="18">
        <v>42</v>
      </c>
      <c r="AH402" s="13">
        <v>4.5999999999999996</v>
      </c>
      <c r="AI402" t="b">
        <v>0</v>
      </c>
      <c r="AJ402" t="s">
        <v>30</v>
      </c>
      <c r="AK402" s="18">
        <v>3607</v>
      </c>
      <c r="AL402" s="18" t="str" cm="1">
        <f t="array" ref="AL402">_xlfn.IFS(AK402&lt;1000, "Bronze", AK402&lt;2000, "Silver", AK402&lt;3000, "Gold", AK402&lt;4000, "Platinum",AK402&gt;4000, "Diamond")</f>
        <v>Platinum</v>
      </c>
      <c r="AM402" t="s">
        <v>76</v>
      </c>
      <c r="AN402" t="s">
        <v>39</v>
      </c>
      <c r="AO402" t="s">
        <v>33</v>
      </c>
    </row>
    <row r="403" spans="1:41" x14ac:dyDescent="0.35">
      <c r="A403">
        <v>7739</v>
      </c>
      <c r="B403" t="s">
        <v>254</v>
      </c>
      <c r="C403" s="1">
        <v>45263</v>
      </c>
      <c r="D403" s="1">
        <f>C403</f>
        <v>45263</v>
      </c>
      <c r="E403" s="1"/>
      <c r="F403" s="1"/>
      <c r="G403" s="1"/>
      <c r="H403" s="1"/>
      <c r="I403" s="1"/>
      <c r="J403" s="1">
        <v>45608</v>
      </c>
      <c r="K403" s="1">
        <f>J403</f>
        <v>45608</v>
      </c>
      <c r="L403" s="1"/>
      <c r="M403" s="1"/>
      <c r="N403" s="1"/>
      <c r="O403" s="1"/>
      <c r="P403" s="1"/>
      <c r="Q403" s="13">
        <f t="shared" si="114"/>
        <v>49.285714285714285</v>
      </c>
      <c r="R403">
        <f t="shared" si="115"/>
        <v>192</v>
      </c>
      <c r="S403" s="27">
        <f t="shared" si="117"/>
        <v>3.8956521739130436</v>
      </c>
      <c r="T403" s="11">
        <v>7.99</v>
      </c>
      <c r="U403" t="str" cm="1">
        <f t="array" ref="U403">_xlfn.IFS(T403 &lt; 8, "Standard", T403 &lt; 12, "Premium", T403 &lt; 16, "Premium Plus")</f>
        <v>Standard</v>
      </c>
      <c r="V403" s="18">
        <v>384</v>
      </c>
      <c r="W403" t="s">
        <v>48</v>
      </c>
      <c r="X403" s="18">
        <v>4</v>
      </c>
      <c r="Y403" s="18">
        <v>3</v>
      </c>
      <c r="Z403" t="b">
        <v>1</v>
      </c>
      <c r="AA403" s="18">
        <v>188</v>
      </c>
      <c r="AB403" s="18">
        <v>140</v>
      </c>
      <c r="AC403" s="18">
        <f t="shared" si="116"/>
        <v>328</v>
      </c>
      <c r="AD403" t="s">
        <v>92</v>
      </c>
      <c r="AE403" t="s">
        <v>75</v>
      </c>
      <c r="AF403" t="s">
        <v>78</v>
      </c>
      <c r="AG403" s="18">
        <v>78</v>
      </c>
      <c r="AH403" s="13">
        <v>3.9</v>
      </c>
      <c r="AI403" t="b">
        <v>0</v>
      </c>
      <c r="AJ403" t="s">
        <v>30</v>
      </c>
      <c r="AK403" s="18">
        <v>2341</v>
      </c>
      <c r="AL403" s="18" t="str" cm="1">
        <f t="array" ref="AL403">_xlfn.IFS(AK403&lt;1000, "Bronze", AK403&lt;2000, "Silver", AK403&lt;3000, "Gold", AK403&lt;4000, "Platinum",AK403&gt;4000, "Diamond")</f>
        <v>Gold</v>
      </c>
      <c r="AM403" t="s">
        <v>65</v>
      </c>
      <c r="AN403" t="s">
        <v>39</v>
      </c>
      <c r="AO403" t="s">
        <v>33</v>
      </c>
    </row>
    <row r="404" spans="1:41" x14ac:dyDescent="0.35">
      <c r="A404">
        <v>1947</v>
      </c>
      <c r="B404" t="s">
        <v>347</v>
      </c>
      <c r="C404" s="1">
        <v>45300</v>
      </c>
      <c r="D404" s="1">
        <v>45198</v>
      </c>
      <c r="E404" s="1"/>
      <c r="F404" s="1"/>
      <c r="G404" s="1"/>
      <c r="H404" s="1"/>
      <c r="I404" s="1"/>
      <c r="J404" t="s">
        <v>156</v>
      </c>
      <c r="K404" s="1">
        <f>DATE(P404,O404,N404)</f>
        <v>45620</v>
      </c>
      <c r="L404">
        <f>FIND("/",J404)</f>
        <v>3</v>
      </c>
      <c r="M404">
        <f>FIND("/",J404,(L404+1))</f>
        <v>6</v>
      </c>
      <c r="N404" t="str">
        <f>MID(J404, L404+1,2)</f>
        <v>24</v>
      </c>
      <c r="O404" t="str">
        <f>LEFT(J404,L404-1)</f>
        <v>11</v>
      </c>
      <c r="P404" t="str">
        <f>RIGHT(J404,4)</f>
        <v>2024</v>
      </c>
      <c r="Q404" s="13">
        <f t="shared" si="114"/>
        <v>60.285714285714285</v>
      </c>
      <c r="R404">
        <f t="shared" si="115"/>
        <v>234.5</v>
      </c>
      <c r="S404" s="27">
        <f t="shared" si="117"/>
        <v>3.8898104265402846</v>
      </c>
      <c r="T404" s="11">
        <v>11.99</v>
      </c>
      <c r="U404" t="str" cm="1">
        <f t="array" ref="U404">_xlfn.IFS(T404 &lt; 8, "Standard", T404 &lt; 12, "Premium", T404 &lt; 16, "Premium Plus")</f>
        <v>Premium</v>
      </c>
      <c r="V404" s="18">
        <v>469</v>
      </c>
      <c r="W404" t="s">
        <v>26</v>
      </c>
      <c r="X404" s="18">
        <v>4</v>
      </c>
      <c r="Y404" s="18">
        <v>6</v>
      </c>
      <c r="Z404" t="b">
        <v>1</v>
      </c>
      <c r="AA404" s="18">
        <v>866</v>
      </c>
      <c r="AB404" s="18">
        <v>120</v>
      </c>
      <c r="AC404" s="18">
        <f t="shared" si="116"/>
        <v>986</v>
      </c>
      <c r="AD404" t="s">
        <v>43</v>
      </c>
      <c r="AE404" t="s">
        <v>56</v>
      </c>
      <c r="AF404" t="s">
        <v>64</v>
      </c>
      <c r="AG404" s="18">
        <v>92</v>
      </c>
      <c r="AH404" s="13">
        <v>3.6</v>
      </c>
      <c r="AI404" t="b">
        <v>1</v>
      </c>
      <c r="AJ404" t="s">
        <v>30</v>
      </c>
      <c r="AK404" s="18">
        <v>1764</v>
      </c>
      <c r="AL404" s="18" t="str" cm="1">
        <f t="array" ref="AL404">_xlfn.IFS(AK404&lt;1000, "Bronze", AK404&lt;2000, "Silver", AK404&lt;3000, "Gold", AK404&lt;4000, "Platinum",AK404&gt;4000, "Diamond")</f>
        <v>Silver</v>
      </c>
      <c r="AM404" t="s">
        <v>31</v>
      </c>
      <c r="AN404" t="s">
        <v>39</v>
      </c>
      <c r="AO404" t="s">
        <v>33</v>
      </c>
    </row>
    <row r="405" spans="1:41" x14ac:dyDescent="0.35">
      <c r="A405">
        <v>4709</v>
      </c>
      <c r="B405" t="s">
        <v>409</v>
      </c>
      <c r="C405" t="s">
        <v>113</v>
      </c>
      <c r="D405" s="1">
        <f>DATE(I405,H405,G405)</f>
        <v>45191</v>
      </c>
      <c r="E405">
        <f>FIND("/",C405)</f>
        <v>2</v>
      </c>
      <c r="F405">
        <f>FIND("/",C405,(E405+1))</f>
        <v>5</v>
      </c>
      <c r="G405" t="str">
        <f>MID(C405, E405+1,2)</f>
        <v>22</v>
      </c>
      <c r="H405" t="str">
        <f>LEFT(C405,E405-1)</f>
        <v>9</v>
      </c>
      <c r="I405" t="str">
        <f>RIGHT(C405,4)</f>
        <v>2023</v>
      </c>
      <c r="J405" t="s">
        <v>156</v>
      </c>
      <c r="K405" s="1">
        <f>DATE(P405,O405,N405)</f>
        <v>45620</v>
      </c>
      <c r="L405">
        <f>FIND("/",J405)</f>
        <v>3</v>
      </c>
      <c r="M405">
        <f>FIND("/",J405,(L405+1))</f>
        <v>6</v>
      </c>
      <c r="N405" t="str">
        <f>MID(J405, L405+1,2)</f>
        <v>24</v>
      </c>
      <c r="O405" t="str">
        <f>LEFT(J405,L405-1)</f>
        <v>11</v>
      </c>
      <c r="P405" t="str">
        <f>RIGHT(J405,4)</f>
        <v>2024</v>
      </c>
      <c r="Q405" s="13">
        <f t="shared" si="114"/>
        <v>61.285714285714285</v>
      </c>
      <c r="R405">
        <f t="shared" si="115"/>
        <v>237</v>
      </c>
      <c r="S405" s="27">
        <f t="shared" si="117"/>
        <v>3.8671328671328671</v>
      </c>
      <c r="T405" s="11">
        <v>11.99</v>
      </c>
      <c r="U405" t="str" cm="1">
        <f t="array" ref="U405">_xlfn.IFS(T405 &lt; 8, "Standard", T405 &lt; 12, "Premium", T405 &lt; 16, "Premium Plus")</f>
        <v>Premium</v>
      </c>
      <c r="V405" s="18">
        <v>474</v>
      </c>
      <c r="W405" t="s">
        <v>73</v>
      </c>
      <c r="X405" s="18">
        <v>5</v>
      </c>
      <c r="Y405" s="18">
        <v>1</v>
      </c>
      <c r="Z405" t="b">
        <v>0</v>
      </c>
      <c r="AA405" s="18">
        <v>487</v>
      </c>
      <c r="AB405" s="18">
        <v>107</v>
      </c>
      <c r="AC405" s="18">
        <f t="shared" si="116"/>
        <v>594</v>
      </c>
      <c r="AD405" t="s">
        <v>68</v>
      </c>
      <c r="AE405" t="s">
        <v>44</v>
      </c>
      <c r="AF405" t="s">
        <v>37</v>
      </c>
      <c r="AG405" s="18">
        <v>66</v>
      </c>
      <c r="AH405" s="13">
        <v>4</v>
      </c>
      <c r="AI405" t="b">
        <v>0</v>
      </c>
      <c r="AJ405" t="s">
        <v>30</v>
      </c>
      <c r="AK405" s="18">
        <v>4438</v>
      </c>
      <c r="AL405" s="18" t="str" cm="1">
        <f t="array" ref="AL405">_xlfn.IFS(AK405&lt;1000, "Bronze", AK405&lt;2000, "Silver", AK405&lt;3000, "Gold", AK405&lt;4000, "Platinum",AK405&gt;4000, "Diamond")</f>
        <v>Diamond</v>
      </c>
      <c r="AM405" t="s">
        <v>65</v>
      </c>
      <c r="AN405" t="s">
        <v>32</v>
      </c>
      <c r="AO405" t="s">
        <v>93</v>
      </c>
    </row>
    <row r="406" spans="1:41" x14ac:dyDescent="0.35">
      <c r="A406">
        <v>6546</v>
      </c>
      <c r="B406" t="s">
        <v>667</v>
      </c>
      <c r="C406" t="s">
        <v>370</v>
      </c>
      <c r="D406" s="1">
        <f>DATE(I406,H406,G406)</f>
        <v>45286</v>
      </c>
      <c r="E406">
        <f>FIND("/",C406)</f>
        <v>3</v>
      </c>
      <c r="F406">
        <f>FIND("/",C406,(E406+1))</f>
        <v>6</v>
      </c>
      <c r="G406" t="str">
        <f>MID(C406, E406+1,2)</f>
        <v>26</v>
      </c>
      <c r="H406" t="str">
        <f>LEFT(C406,E406-1)</f>
        <v>12</v>
      </c>
      <c r="I406" t="str">
        <f>RIGHT(C406,4)</f>
        <v>2023</v>
      </c>
      <c r="J406" s="1">
        <v>45516</v>
      </c>
      <c r="K406" s="1">
        <f>J406</f>
        <v>45516</v>
      </c>
      <c r="L406" s="1"/>
      <c r="M406" s="1"/>
      <c r="N406" s="1"/>
      <c r="O406" s="1"/>
      <c r="P406" s="1"/>
      <c r="Q406" s="13">
        <f t="shared" si="114"/>
        <v>32.857142857142854</v>
      </c>
      <c r="R406">
        <f t="shared" si="115"/>
        <v>126.5</v>
      </c>
      <c r="S406" s="27">
        <f t="shared" si="117"/>
        <v>3.8500000000000005</v>
      </c>
      <c r="T406" s="11">
        <v>15.99</v>
      </c>
      <c r="U406" t="str" cm="1">
        <f t="array" ref="U406">_xlfn.IFS(T406 &lt; 8, "Standard", T406 &lt; 12, "Premium", T406 &lt; 16, "Premium Plus")</f>
        <v>Premium Plus</v>
      </c>
      <c r="V406" s="18">
        <v>253</v>
      </c>
      <c r="W406" t="s">
        <v>48</v>
      </c>
      <c r="X406" s="18">
        <v>1</v>
      </c>
      <c r="Y406" s="18">
        <v>2</v>
      </c>
      <c r="Z406" t="b">
        <v>1</v>
      </c>
      <c r="AA406" s="18">
        <v>653</v>
      </c>
      <c r="AB406" s="18">
        <v>53</v>
      </c>
      <c r="AC406" s="18">
        <f t="shared" si="116"/>
        <v>706</v>
      </c>
      <c r="AD406" t="s">
        <v>27</v>
      </c>
      <c r="AE406" t="s">
        <v>28</v>
      </c>
      <c r="AF406" t="s">
        <v>29</v>
      </c>
      <c r="AG406" s="18">
        <v>43</v>
      </c>
      <c r="AH406" s="13">
        <v>4.0999999999999996</v>
      </c>
      <c r="AI406" t="b">
        <v>1</v>
      </c>
      <c r="AJ406" t="s">
        <v>30</v>
      </c>
      <c r="AK406" s="18">
        <v>2969</v>
      </c>
      <c r="AL406" s="18" t="str" cm="1">
        <f t="array" ref="AL406">_xlfn.IFS(AK406&lt;1000, "Bronze", AK406&lt;2000, "Silver", AK406&lt;3000, "Gold", AK406&lt;4000, "Platinum",AK406&gt;4000, "Diamond")</f>
        <v>Gold</v>
      </c>
      <c r="AM406" t="s">
        <v>65</v>
      </c>
      <c r="AN406" t="s">
        <v>79</v>
      </c>
      <c r="AO406" t="s">
        <v>40</v>
      </c>
    </row>
    <row r="407" spans="1:41" x14ac:dyDescent="0.35">
      <c r="A407">
        <v>6025</v>
      </c>
      <c r="B407" t="s">
        <v>290</v>
      </c>
      <c r="C407" t="s">
        <v>565</v>
      </c>
      <c r="D407" s="1">
        <f>DATE(I407,H407,G407)</f>
        <v>45275</v>
      </c>
      <c r="E407">
        <f>FIND("/",C407)</f>
        <v>3</v>
      </c>
      <c r="F407">
        <f>FIND("/",C407,(E407+1))</f>
        <v>6</v>
      </c>
      <c r="G407" t="str">
        <f>MID(C407, E407+1,2)</f>
        <v>15</v>
      </c>
      <c r="H407" t="str">
        <f>LEFT(C407,E407-1)</f>
        <v>12</v>
      </c>
      <c r="I407" t="str">
        <f>RIGHT(C407,4)</f>
        <v>2023</v>
      </c>
      <c r="J407" t="s">
        <v>87</v>
      </c>
      <c r="K407" s="1">
        <f>DATE(P407,O407,N407)</f>
        <v>45621</v>
      </c>
      <c r="L407">
        <f>FIND("/",J407)</f>
        <v>3</v>
      </c>
      <c r="M407">
        <f>FIND("/",J407,(L407+1))</f>
        <v>6</v>
      </c>
      <c r="N407" t="str">
        <f>MID(J407, L407+1,2)</f>
        <v>25</v>
      </c>
      <c r="O407" t="str">
        <f>LEFT(J407,L407-1)</f>
        <v>11</v>
      </c>
      <c r="P407" t="str">
        <f>RIGHT(J407,4)</f>
        <v>2024</v>
      </c>
      <c r="Q407" s="13">
        <f t="shared" si="114"/>
        <v>49.428571428571431</v>
      </c>
      <c r="R407">
        <f t="shared" si="115"/>
        <v>190</v>
      </c>
      <c r="S407" s="27">
        <f t="shared" si="117"/>
        <v>3.84393063583815</v>
      </c>
      <c r="T407" s="11">
        <v>15.99</v>
      </c>
      <c r="U407" t="str" cm="1">
        <f t="array" ref="U407">_xlfn.IFS(T407 &lt; 8, "Standard", T407 &lt; 12, "Premium", T407 &lt; 16, "Premium Plus")</f>
        <v>Premium Plus</v>
      </c>
      <c r="V407" s="18">
        <v>380</v>
      </c>
      <c r="W407" t="s">
        <v>63</v>
      </c>
      <c r="X407" s="18">
        <v>5</v>
      </c>
      <c r="Y407" s="18">
        <v>5</v>
      </c>
      <c r="Z407" t="b">
        <v>1</v>
      </c>
      <c r="AA407" s="18">
        <v>112</v>
      </c>
      <c r="AB407" s="18">
        <v>149</v>
      </c>
      <c r="AC407" s="18">
        <f t="shared" si="116"/>
        <v>261</v>
      </c>
      <c r="AD407" t="s">
        <v>68</v>
      </c>
      <c r="AE407" t="s">
        <v>75</v>
      </c>
      <c r="AF407" t="s">
        <v>45</v>
      </c>
      <c r="AG407" s="18">
        <v>74</v>
      </c>
      <c r="AH407" s="13">
        <v>3.4</v>
      </c>
      <c r="AI407" t="b">
        <v>1</v>
      </c>
      <c r="AJ407" t="s">
        <v>30</v>
      </c>
      <c r="AK407" s="18">
        <v>1910</v>
      </c>
      <c r="AL407" s="18" t="str" cm="1">
        <f t="array" ref="AL407">_xlfn.IFS(AK407&lt;1000, "Bronze", AK407&lt;2000, "Silver", AK407&lt;3000, "Gold", AK407&lt;4000, "Platinum",AK407&gt;4000, "Diamond")</f>
        <v>Silver</v>
      </c>
      <c r="AM407" t="s">
        <v>58</v>
      </c>
      <c r="AN407" t="s">
        <v>79</v>
      </c>
      <c r="AO407" t="s">
        <v>33</v>
      </c>
    </row>
    <row r="408" spans="1:41" x14ac:dyDescent="0.35">
      <c r="A408">
        <v>5806</v>
      </c>
      <c r="B408" t="s">
        <v>551</v>
      </c>
      <c r="C408" s="1">
        <v>45299</v>
      </c>
      <c r="D408" s="1">
        <v>45190</v>
      </c>
      <c r="E408" s="1"/>
      <c r="F408" s="1"/>
      <c r="G408" s="1"/>
      <c r="H408" s="1"/>
      <c r="I408" s="1"/>
      <c r="J408" t="s">
        <v>35</v>
      </c>
      <c r="K408" s="1">
        <f>DATE(P408,O408,N408)</f>
        <v>45641</v>
      </c>
      <c r="L408">
        <f>FIND("/",J408)</f>
        <v>3</v>
      </c>
      <c r="M408">
        <f>FIND("/",J408,(L408+1))</f>
        <v>6</v>
      </c>
      <c r="N408" t="str">
        <f>MID(J408, L408+1,2)</f>
        <v>15</v>
      </c>
      <c r="O408" t="str">
        <f>LEFT(J408,L408-1)</f>
        <v>12</v>
      </c>
      <c r="P408" t="str">
        <f>RIGHT(J408,4)</f>
        <v>2024</v>
      </c>
      <c r="Q408" s="13">
        <f t="shared" si="114"/>
        <v>64.428571428571431</v>
      </c>
      <c r="R408">
        <f t="shared" si="115"/>
        <v>247.5</v>
      </c>
      <c r="S408" s="27">
        <f t="shared" si="117"/>
        <v>3.8414634146341462</v>
      </c>
      <c r="T408" s="11">
        <v>7.99</v>
      </c>
      <c r="U408" t="str" cm="1">
        <f t="array" ref="U408">_xlfn.IFS(T408 &lt; 8, "Standard", T408 &lt; 12, "Premium", T408 &lt; 16, "Premium Plus")</f>
        <v>Standard</v>
      </c>
      <c r="V408" s="18">
        <v>495</v>
      </c>
      <c r="W408" t="s">
        <v>36</v>
      </c>
      <c r="X408" s="18">
        <v>5</v>
      </c>
      <c r="Y408" s="18">
        <v>6</v>
      </c>
      <c r="Z408" t="b">
        <v>0</v>
      </c>
      <c r="AA408" s="18">
        <v>522</v>
      </c>
      <c r="AB408" s="18">
        <v>32</v>
      </c>
      <c r="AC408" s="18">
        <f t="shared" si="116"/>
        <v>554</v>
      </c>
      <c r="AD408" t="s">
        <v>68</v>
      </c>
      <c r="AE408" t="s">
        <v>75</v>
      </c>
      <c r="AF408" t="s">
        <v>78</v>
      </c>
      <c r="AG408" s="18">
        <v>41</v>
      </c>
      <c r="AH408" s="13">
        <v>3.9</v>
      </c>
      <c r="AI408" t="b">
        <v>1</v>
      </c>
      <c r="AJ408" t="s">
        <v>30</v>
      </c>
      <c r="AK408" s="18">
        <v>3714</v>
      </c>
      <c r="AL408" s="18" t="str" cm="1">
        <f t="array" ref="AL408">_xlfn.IFS(AK408&lt;1000, "Bronze", AK408&lt;2000, "Silver", AK408&lt;3000, "Gold", AK408&lt;4000, "Platinum",AK408&gt;4000, "Diamond")</f>
        <v>Platinum</v>
      </c>
      <c r="AM408" t="s">
        <v>58</v>
      </c>
      <c r="AN408" t="s">
        <v>32</v>
      </c>
      <c r="AO408" t="s">
        <v>93</v>
      </c>
    </row>
    <row r="409" spans="1:41" x14ac:dyDescent="0.35">
      <c r="A409">
        <v>3102</v>
      </c>
      <c r="B409" t="s">
        <v>260</v>
      </c>
      <c r="C409" s="1">
        <v>45360</v>
      </c>
      <c r="D409" s="1">
        <f>C409</f>
        <v>45360</v>
      </c>
      <c r="E409" s="1"/>
      <c r="F409" s="1"/>
      <c r="G409" s="1"/>
      <c r="H409" s="1"/>
      <c r="I409" s="1"/>
      <c r="J409" t="s">
        <v>99</v>
      </c>
      <c r="K409" s="1">
        <f>DATE(P409,O409,N409)</f>
        <v>45623</v>
      </c>
      <c r="L409">
        <f>FIND("/",J409)</f>
        <v>3</v>
      </c>
      <c r="M409">
        <f>FIND("/",J409,(L409+1))</f>
        <v>6</v>
      </c>
      <c r="N409" t="str">
        <f>MID(J409, L409+1,2)</f>
        <v>27</v>
      </c>
      <c r="O409" t="str">
        <f>LEFT(J409,L409-1)</f>
        <v>11</v>
      </c>
      <c r="P409" t="str">
        <f>RIGHT(J409,4)</f>
        <v>2024</v>
      </c>
      <c r="Q409" s="13">
        <f t="shared" si="114"/>
        <v>37.571428571428569</v>
      </c>
      <c r="R409">
        <f t="shared" si="115"/>
        <v>143.5</v>
      </c>
      <c r="S409" s="27">
        <f t="shared" si="117"/>
        <v>3.8193916349809887</v>
      </c>
      <c r="T409" s="11">
        <v>7.99</v>
      </c>
      <c r="U409" t="str" cm="1">
        <f t="array" ref="U409">_xlfn.IFS(T409 &lt; 8, "Standard", T409 &lt; 12, "Premium", T409 &lt; 16, "Premium Plus")</f>
        <v>Standard</v>
      </c>
      <c r="V409" s="18">
        <v>287</v>
      </c>
      <c r="W409" t="s">
        <v>36</v>
      </c>
      <c r="X409" s="18">
        <v>1</v>
      </c>
      <c r="Y409" s="18">
        <v>2</v>
      </c>
      <c r="Z409" t="b">
        <v>0</v>
      </c>
      <c r="AA409" s="18">
        <v>670</v>
      </c>
      <c r="AB409" s="18">
        <v>147</v>
      </c>
      <c r="AC409" s="18">
        <f t="shared" si="116"/>
        <v>817</v>
      </c>
      <c r="AD409" t="s">
        <v>27</v>
      </c>
      <c r="AE409" t="s">
        <v>44</v>
      </c>
      <c r="AF409" t="s">
        <v>29</v>
      </c>
      <c r="AG409" s="18">
        <v>42</v>
      </c>
      <c r="AH409" s="13">
        <v>4.3</v>
      </c>
      <c r="AI409" t="b">
        <v>1</v>
      </c>
      <c r="AJ409" t="s">
        <v>30</v>
      </c>
      <c r="AK409" s="18">
        <v>4672</v>
      </c>
      <c r="AL409" s="18" t="str" cm="1">
        <f t="array" ref="AL409">_xlfn.IFS(AK409&lt;1000, "Bronze", AK409&lt;2000, "Silver", AK409&lt;3000, "Gold", AK409&lt;4000, "Platinum",AK409&gt;4000, "Diamond")</f>
        <v>Diamond</v>
      </c>
      <c r="AM409" t="s">
        <v>58</v>
      </c>
      <c r="AN409" t="s">
        <v>79</v>
      </c>
      <c r="AO409" t="s">
        <v>33</v>
      </c>
    </row>
    <row r="410" spans="1:41" x14ac:dyDescent="0.35">
      <c r="A410">
        <v>1697</v>
      </c>
      <c r="B410" t="s">
        <v>104</v>
      </c>
      <c r="C410" t="s">
        <v>662</v>
      </c>
      <c r="D410" s="1">
        <f>DATE(I410,H410,G410)</f>
        <v>45190</v>
      </c>
      <c r="E410">
        <f>FIND("/",C410)</f>
        <v>2</v>
      </c>
      <c r="F410">
        <f>FIND("/",C410,(E410+1))</f>
        <v>5</v>
      </c>
      <c r="G410" t="str">
        <f>MID(C410, E410+1,2)</f>
        <v>21</v>
      </c>
      <c r="H410" t="str">
        <f>LEFT(C410,E410-1)</f>
        <v>9</v>
      </c>
      <c r="I410" t="str">
        <f>RIGHT(C410,4)</f>
        <v>2023</v>
      </c>
      <c r="J410" t="s">
        <v>99</v>
      </c>
      <c r="K410" s="1">
        <f>DATE(P410,O410,N410)</f>
        <v>45623</v>
      </c>
      <c r="L410">
        <f>FIND("/",J410)</f>
        <v>3</v>
      </c>
      <c r="M410">
        <f>FIND("/",J410,(L410+1))</f>
        <v>6</v>
      </c>
      <c r="N410" t="str">
        <f>MID(J410, L410+1,2)</f>
        <v>27</v>
      </c>
      <c r="O410" t="str">
        <f>LEFT(J410,L410-1)</f>
        <v>11</v>
      </c>
      <c r="P410" t="str">
        <f>RIGHT(J410,4)</f>
        <v>2024</v>
      </c>
      <c r="Q410" s="13">
        <f t="shared" si="114"/>
        <v>61.857142857142854</v>
      </c>
      <c r="R410">
        <f t="shared" si="115"/>
        <v>236</v>
      </c>
      <c r="S410" s="27">
        <f t="shared" si="117"/>
        <v>3.8152424942263283</v>
      </c>
      <c r="T410" s="11">
        <v>7.99</v>
      </c>
      <c r="U410" t="str" cm="1">
        <f t="array" ref="U410">_xlfn.IFS(T410 &lt; 8, "Standard", T410 &lt; 12, "Premium", T410 &lt; 16, "Premium Plus")</f>
        <v>Standard</v>
      </c>
      <c r="V410" s="18">
        <v>472</v>
      </c>
      <c r="W410" t="s">
        <v>26</v>
      </c>
      <c r="X410" s="18">
        <v>5</v>
      </c>
      <c r="Y410" s="18">
        <v>2</v>
      </c>
      <c r="Z410" t="b">
        <v>1</v>
      </c>
      <c r="AA410" s="18">
        <v>76</v>
      </c>
      <c r="AB410" s="18">
        <v>157</v>
      </c>
      <c r="AC410" s="18">
        <f t="shared" si="116"/>
        <v>233</v>
      </c>
      <c r="AD410" t="s">
        <v>27</v>
      </c>
      <c r="AE410" t="s">
        <v>44</v>
      </c>
      <c r="AF410" t="s">
        <v>78</v>
      </c>
      <c r="AG410" s="18">
        <v>6</v>
      </c>
      <c r="AH410" s="13">
        <v>3.1</v>
      </c>
      <c r="AI410" t="b">
        <v>1</v>
      </c>
      <c r="AJ410" t="s">
        <v>30</v>
      </c>
      <c r="AK410" s="18">
        <v>1351</v>
      </c>
      <c r="AL410" s="18" t="str" cm="1">
        <f t="array" ref="AL410">_xlfn.IFS(AK410&lt;1000, "Bronze", AK410&lt;2000, "Silver", AK410&lt;3000, "Gold", AK410&lt;4000, "Platinum",AK410&gt;4000, "Diamond")</f>
        <v>Silver</v>
      </c>
      <c r="AM410" t="s">
        <v>38</v>
      </c>
      <c r="AN410" t="s">
        <v>69</v>
      </c>
      <c r="AO410" t="s">
        <v>33</v>
      </c>
    </row>
    <row r="411" spans="1:41" x14ac:dyDescent="0.35">
      <c r="A411">
        <v>2154</v>
      </c>
      <c r="B411" t="s">
        <v>96</v>
      </c>
      <c r="C411" s="1">
        <v>45242</v>
      </c>
      <c r="D411" s="1">
        <v>45007</v>
      </c>
      <c r="E411" s="1"/>
      <c r="F411" s="1"/>
      <c r="G411" s="1"/>
      <c r="H411" s="1"/>
      <c r="I411" s="1"/>
      <c r="J411" s="1">
        <v>45424</v>
      </c>
      <c r="K411" s="1">
        <f>J411</f>
        <v>45424</v>
      </c>
      <c r="L411" s="1"/>
      <c r="M411" s="1"/>
      <c r="N411" s="1"/>
      <c r="O411" s="1"/>
      <c r="P411" s="1"/>
      <c r="Q411" s="13">
        <f t="shared" si="114"/>
        <v>59.571428571428569</v>
      </c>
      <c r="R411">
        <f t="shared" si="115"/>
        <v>227</v>
      </c>
      <c r="S411" s="27">
        <f t="shared" si="117"/>
        <v>3.8105515587529979</v>
      </c>
      <c r="T411" s="11">
        <v>7.99</v>
      </c>
      <c r="U411" t="str" cm="1">
        <f t="array" ref="U411">_xlfn.IFS(T411 &lt; 8, "Standard", T411 &lt; 12, "Premium", T411 &lt; 16, "Premium Plus")</f>
        <v>Standard</v>
      </c>
      <c r="V411" s="18">
        <v>454</v>
      </c>
      <c r="W411" t="s">
        <v>36</v>
      </c>
      <c r="X411" s="18">
        <v>5</v>
      </c>
      <c r="Y411" s="18">
        <v>1</v>
      </c>
      <c r="Z411" t="b">
        <v>1</v>
      </c>
      <c r="AA411" s="18">
        <v>722</v>
      </c>
      <c r="AB411" s="18">
        <v>98</v>
      </c>
      <c r="AC411" s="18">
        <f t="shared" si="116"/>
        <v>820</v>
      </c>
      <c r="AD411" t="s">
        <v>49</v>
      </c>
      <c r="AE411" t="s">
        <v>56</v>
      </c>
      <c r="AF411" t="s">
        <v>45</v>
      </c>
      <c r="AG411" s="18">
        <v>36</v>
      </c>
      <c r="AH411" s="13">
        <v>3.4</v>
      </c>
      <c r="AI411" t="b">
        <v>0</v>
      </c>
      <c r="AJ411" t="s">
        <v>30</v>
      </c>
      <c r="AK411" s="18">
        <v>4651</v>
      </c>
      <c r="AL411" s="18" t="str" cm="1">
        <f t="array" ref="AL411">_xlfn.IFS(AK411&lt;1000, "Bronze", AK411&lt;2000, "Silver", AK411&lt;3000, "Gold", AK411&lt;4000, "Platinum",AK411&gt;4000, "Diamond")</f>
        <v>Diamond</v>
      </c>
      <c r="AM411" t="s">
        <v>31</v>
      </c>
      <c r="AN411" t="s">
        <v>59</v>
      </c>
      <c r="AO411" t="s">
        <v>60</v>
      </c>
    </row>
    <row r="412" spans="1:41" x14ac:dyDescent="0.35">
      <c r="A412">
        <v>4392</v>
      </c>
      <c r="B412" t="s">
        <v>395</v>
      </c>
      <c r="C412" t="s">
        <v>182</v>
      </c>
      <c r="D412" s="1">
        <f>DATE(I412,H412,G412)</f>
        <v>44976</v>
      </c>
      <c r="E412">
        <f>FIND("/",C412)</f>
        <v>2</v>
      </c>
      <c r="F412">
        <f>FIND("/",C412,(E412+1))</f>
        <v>5</v>
      </c>
      <c r="G412" t="str">
        <f>MID(C412, E412+1,2)</f>
        <v>19</v>
      </c>
      <c r="H412" t="str">
        <f>LEFT(C412,E412-1)</f>
        <v>2</v>
      </c>
      <c r="I412" t="str">
        <f>RIGHT(C412,4)</f>
        <v>2023</v>
      </c>
      <c r="J412" s="1">
        <v>45424</v>
      </c>
      <c r="K412" s="1">
        <f>J412</f>
        <v>45424</v>
      </c>
      <c r="L412" s="1"/>
      <c r="M412" s="1"/>
      <c r="N412" s="1"/>
      <c r="O412" s="1"/>
      <c r="P412" s="1"/>
      <c r="Q412" s="13">
        <f t="shared" si="114"/>
        <v>64</v>
      </c>
      <c r="R412">
        <f t="shared" si="115"/>
        <v>243</v>
      </c>
      <c r="S412" s="27">
        <f t="shared" si="117"/>
        <v>3.796875</v>
      </c>
      <c r="T412" s="11">
        <v>11.99</v>
      </c>
      <c r="U412" t="str" cm="1">
        <f t="array" ref="U412">_xlfn.IFS(T412 &lt; 8, "Standard", T412 &lt; 12, "Premium", T412 &lt; 16, "Premium Plus")</f>
        <v>Premium</v>
      </c>
      <c r="V412" s="18">
        <v>486</v>
      </c>
      <c r="W412" t="s">
        <v>48</v>
      </c>
      <c r="X412" s="18">
        <v>2</v>
      </c>
      <c r="Y412" s="18">
        <v>6</v>
      </c>
      <c r="Z412" t="b">
        <v>0</v>
      </c>
      <c r="AA412" s="18">
        <v>887</v>
      </c>
      <c r="AB412" s="18">
        <v>128</v>
      </c>
      <c r="AC412" s="18">
        <f t="shared" si="116"/>
        <v>1015</v>
      </c>
      <c r="AD412" t="s">
        <v>27</v>
      </c>
      <c r="AE412" t="s">
        <v>56</v>
      </c>
      <c r="AF412" t="s">
        <v>37</v>
      </c>
      <c r="AG412" s="18">
        <v>59</v>
      </c>
      <c r="AH412" s="13">
        <v>4.4000000000000004</v>
      </c>
      <c r="AI412" t="b">
        <v>0</v>
      </c>
      <c r="AJ412" t="s">
        <v>30</v>
      </c>
      <c r="AK412" s="18">
        <v>1238</v>
      </c>
      <c r="AL412" s="18" t="str" cm="1">
        <f t="array" ref="AL412">_xlfn.IFS(AK412&lt;1000, "Bronze", AK412&lt;2000, "Silver", AK412&lt;3000, "Gold", AK412&lt;4000, "Platinum",AK412&gt;4000, "Diamond")</f>
        <v>Silver</v>
      </c>
      <c r="AM412" t="s">
        <v>31</v>
      </c>
      <c r="AN412" t="s">
        <v>79</v>
      </c>
      <c r="AO412" t="s">
        <v>60</v>
      </c>
    </row>
    <row r="413" spans="1:41" x14ac:dyDescent="0.35">
      <c r="A413">
        <v>9820</v>
      </c>
      <c r="B413" t="s">
        <v>153</v>
      </c>
      <c r="C413" t="s">
        <v>319</v>
      </c>
      <c r="D413" s="1">
        <f>DATE(I413,H413,G413)</f>
        <v>45586</v>
      </c>
      <c r="E413">
        <f>FIND("/",C413)</f>
        <v>3</v>
      </c>
      <c r="F413">
        <f>FIND("/",C413,(E413+1))</f>
        <v>6</v>
      </c>
      <c r="G413" t="str">
        <f>MID(C413, E413+1,2)</f>
        <v>21</v>
      </c>
      <c r="H413" t="str">
        <f>LEFT(C413,E413-1)</f>
        <v>10</v>
      </c>
      <c r="I413" t="str">
        <f>RIGHT(C413,4)</f>
        <v>2024</v>
      </c>
      <c r="J413" t="s">
        <v>99</v>
      </c>
      <c r="K413" s="1">
        <f>DATE(P413,O413,N413)</f>
        <v>45623</v>
      </c>
      <c r="L413">
        <f>FIND("/",J413)</f>
        <v>3</v>
      </c>
      <c r="M413">
        <f>FIND("/",J413,(L413+1))</f>
        <v>6</v>
      </c>
      <c r="N413" t="str">
        <f>MID(J413, L413+1,2)</f>
        <v>27</v>
      </c>
      <c r="O413" t="str">
        <f>LEFT(J413,L413-1)</f>
        <v>11</v>
      </c>
      <c r="P413" t="str">
        <f>RIGHT(J413,4)</f>
        <v>2024</v>
      </c>
      <c r="Q413" s="13">
        <f t="shared" si="114"/>
        <v>5.2857142857142856</v>
      </c>
      <c r="R413">
        <f t="shared" si="115"/>
        <v>20</v>
      </c>
      <c r="S413" s="27">
        <f t="shared" si="117"/>
        <v>3.7837837837837838</v>
      </c>
      <c r="T413" s="11">
        <v>7.99</v>
      </c>
      <c r="U413" t="str" cm="1">
        <f t="array" ref="U413">_xlfn.IFS(T413 &lt; 8, "Standard", T413 &lt; 12, "Premium", T413 &lt; 16, "Premium Plus")</f>
        <v>Standard</v>
      </c>
      <c r="V413" s="18">
        <v>40</v>
      </c>
      <c r="W413" t="s">
        <v>51</v>
      </c>
      <c r="X413" s="18">
        <v>2</v>
      </c>
      <c r="Y413" s="18">
        <v>1</v>
      </c>
      <c r="Z413" t="b">
        <v>1</v>
      </c>
      <c r="AA413" s="18">
        <v>92</v>
      </c>
      <c r="AB413" s="18">
        <v>184</v>
      </c>
      <c r="AC413" s="18">
        <f t="shared" si="116"/>
        <v>276</v>
      </c>
      <c r="AD413" t="s">
        <v>49</v>
      </c>
      <c r="AE413" t="s">
        <v>56</v>
      </c>
      <c r="AF413" t="s">
        <v>45</v>
      </c>
      <c r="AG413" s="18">
        <v>66</v>
      </c>
      <c r="AH413" s="13">
        <v>4.0999999999999996</v>
      </c>
      <c r="AI413" t="b">
        <v>1</v>
      </c>
      <c r="AJ413" t="s">
        <v>30</v>
      </c>
      <c r="AK413" s="18">
        <v>4377</v>
      </c>
      <c r="AL413" s="18" t="str" cm="1">
        <f t="array" ref="AL413">_xlfn.IFS(AK413&lt;1000, "Bronze", AK413&lt;2000, "Silver", AK413&lt;3000, "Gold", AK413&lt;4000, "Platinum",AK413&gt;4000, "Diamond")</f>
        <v>Diamond</v>
      </c>
      <c r="AM413" t="s">
        <v>76</v>
      </c>
      <c r="AN413" t="s">
        <v>39</v>
      </c>
      <c r="AO413" t="s">
        <v>33</v>
      </c>
    </row>
    <row r="414" spans="1:41" x14ac:dyDescent="0.35">
      <c r="A414">
        <v>5634</v>
      </c>
      <c r="B414" t="s">
        <v>176</v>
      </c>
      <c r="C414" s="1">
        <v>45447</v>
      </c>
      <c r="D414" s="1">
        <f>C414</f>
        <v>45447</v>
      </c>
      <c r="E414" s="1"/>
      <c r="F414" s="1"/>
      <c r="G414" s="1"/>
      <c r="H414" s="1"/>
      <c r="I414" s="1"/>
      <c r="J414" t="s">
        <v>156</v>
      </c>
      <c r="K414" s="1">
        <f>DATE(P414,O414,N414)</f>
        <v>45620</v>
      </c>
      <c r="L414">
        <f>FIND("/",J414)</f>
        <v>3</v>
      </c>
      <c r="M414">
        <f>FIND("/",J414,(L414+1))</f>
        <v>6</v>
      </c>
      <c r="N414" t="str">
        <f>MID(J414, L414+1,2)</f>
        <v>24</v>
      </c>
      <c r="O414" t="str">
        <f>LEFT(J414,L414-1)</f>
        <v>11</v>
      </c>
      <c r="P414" t="str">
        <f>RIGHT(J414,4)</f>
        <v>2024</v>
      </c>
      <c r="Q414" s="13">
        <f t="shared" si="114"/>
        <v>24.714285714285715</v>
      </c>
      <c r="R414">
        <f t="shared" si="115"/>
        <v>93.5</v>
      </c>
      <c r="S414" s="27">
        <f t="shared" si="117"/>
        <v>3.7832369942196529</v>
      </c>
      <c r="T414" s="11">
        <v>7.99</v>
      </c>
      <c r="U414" t="str" cm="1">
        <f t="array" ref="U414">_xlfn.IFS(T414 &lt; 8, "Standard", T414 &lt; 12, "Premium", T414 &lt; 16, "Premium Plus")</f>
        <v>Standard</v>
      </c>
      <c r="V414" s="18">
        <v>187</v>
      </c>
      <c r="W414" t="s">
        <v>63</v>
      </c>
      <c r="X414" s="18">
        <v>3</v>
      </c>
      <c r="Y414" s="18">
        <v>3</v>
      </c>
      <c r="Z414" t="b">
        <v>0</v>
      </c>
      <c r="AA414" s="18">
        <v>987</v>
      </c>
      <c r="AB414" s="18">
        <v>166</v>
      </c>
      <c r="AC414" s="18">
        <f t="shared" si="116"/>
        <v>1153</v>
      </c>
      <c r="AD414" t="s">
        <v>68</v>
      </c>
      <c r="AE414" t="s">
        <v>28</v>
      </c>
      <c r="AF414" t="s">
        <v>57</v>
      </c>
      <c r="AG414" s="18">
        <v>24</v>
      </c>
      <c r="AH414" s="13">
        <v>4.7</v>
      </c>
      <c r="AI414" t="b">
        <v>0</v>
      </c>
      <c r="AJ414" t="s">
        <v>30</v>
      </c>
      <c r="AK414" s="18">
        <v>215</v>
      </c>
      <c r="AL414" s="18" t="str" cm="1">
        <f t="array" ref="AL414">_xlfn.IFS(AK414&lt;1000, "Bronze", AK414&lt;2000, "Silver", AK414&lt;3000, "Gold", AK414&lt;4000, "Platinum",AK414&gt;4000, "Diamond")</f>
        <v>Bronze</v>
      </c>
      <c r="AM414" t="s">
        <v>76</v>
      </c>
      <c r="AN414" t="s">
        <v>32</v>
      </c>
      <c r="AO414" t="s">
        <v>93</v>
      </c>
    </row>
    <row r="415" spans="1:41" x14ac:dyDescent="0.35">
      <c r="A415">
        <v>4767</v>
      </c>
      <c r="B415" t="s">
        <v>98</v>
      </c>
      <c r="C415" t="s">
        <v>167</v>
      </c>
      <c r="D415" s="1">
        <f>DATE(I415,H415,G415)</f>
        <v>45279</v>
      </c>
      <c r="E415">
        <f t="shared" ref="E415:E423" si="130">FIND("/",C415)</f>
        <v>3</v>
      </c>
      <c r="F415">
        <f t="shared" ref="F415:F423" si="131">FIND("/",C415,(E415+1))</f>
        <v>6</v>
      </c>
      <c r="G415" t="str">
        <f t="shared" ref="G415:G423" si="132">MID(C415, E415+1,2)</f>
        <v>19</v>
      </c>
      <c r="H415" t="str">
        <f t="shared" ref="H415:H423" si="133">LEFT(C415,E415-1)</f>
        <v>12</v>
      </c>
      <c r="I415" t="str">
        <f t="shared" ref="I415:I423" si="134">RIGHT(C415,4)</f>
        <v>2023</v>
      </c>
      <c r="J415" t="s">
        <v>156</v>
      </c>
      <c r="K415" s="1">
        <f>DATE(P415,O415,N415)</f>
        <v>45620</v>
      </c>
      <c r="L415">
        <f>FIND("/",J415)</f>
        <v>3</v>
      </c>
      <c r="M415">
        <f>FIND("/",J415,(L415+1))</f>
        <v>6</v>
      </c>
      <c r="N415" t="str">
        <f>MID(J415, L415+1,2)</f>
        <v>24</v>
      </c>
      <c r="O415" t="str">
        <f>LEFT(J415,L415-1)</f>
        <v>11</v>
      </c>
      <c r="P415" t="str">
        <f>RIGHT(J415,4)</f>
        <v>2024</v>
      </c>
      <c r="Q415" s="13">
        <f t="shared" si="114"/>
        <v>48.714285714285715</v>
      </c>
      <c r="R415">
        <f t="shared" si="115"/>
        <v>183</v>
      </c>
      <c r="S415" s="27">
        <f t="shared" si="117"/>
        <v>3.756598240469208</v>
      </c>
      <c r="T415" s="11">
        <v>15.99</v>
      </c>
      <c r="U415" t="str" cm="1">
        <f t="array" ref="U415">_xlfn.IFS(T415 &lt; 8, "Standard", T415 &lt; 12, "Premium", T415 &lt; 16, "Premium Plus")</f>
        <v>Premium Plus</v>
      </c>
      <c r="V415" s="18">
        <v>366</v>
      </c>
      <c r="W415" t="s">
        <v>51</v>
      </c>
      <c r="X415" s="18">
        <v>1</v>
      </c>
      <c r="Y415" s="18">
        <v>3</v>
      </c>
      <c r="Z415" t="b">
        <v>1</v>
      </c>
      <c r="AA415" s="18">
        <v>349</v>
      </c>
      <c r="AB415" s="18">
        <v>50</v>
      </c>
      <c r="AC415" s="18">
        <f t="shared" si="116"/>
        <v>399</v>
      </c>
      <c r="AD415" t="s">
        <v>68</v>
      </c>
      <c r="AE415" t="s">
        <v>75</v>
      </c>
      <c r="AF415" t="s">
        <v>78</v>
      </c>
      <c r="AG415" s="18">
        <v>21</v>
      </c>
      <c r="AH415" s="13">
        <v>5</v>
      </c>
      <c r="AI415" t="b">
        <v>1</v>
      </c>
      <c r="AJ415" t="s">
        <v>30</v>
      </c>
      <c r="AK415" s="18">
        <v>4513</v>
      </c>
      <c r="AL415" s="18" t="str" cm="1">
        <f t="array" ref="AL415">_xlfn.IFS(AK415&lt;1000, "Bronze", AK415&lt;2000, "Silver", AK415&lt;3000, "Gold", AK415&lt;4000, "Platinum",AK415&gt;4000, "Diamond")</f>
        <v>Diamond</v>
      </c>
      <c r="AM415" t="s">
        <v>58</v>
      </c>
      <c r="AN415" t="s">
        <v>32</v>
      </c>
      <c r="AO415" t="s">
        <v>40</v>
      </c>
    </row>
    <row r="416" spans="1:41" x14ac:dyDescent="0.35">
      <c r="A416">
        <v>6268</v>
      </c>
      <c r="B416" t="s">
        <v>313</v>
      </c>
      <c r="C416" t="s">
        <v>585</v>
      </c>
      <c r="D416" s="1">
        <f>DATE(I416,H416,G416)</f>
        <v>45308</v>
      </c>
      <c r="E416">
        <f t="shared" si="130"/>
        <v>2</v>
      </c>
      <c r="F416">
        <f t="shared" si="131"/>
        <v>5</v>
      </c>
      <c r="G416" t="str">
        <f t="shared" si="132"/>
        <v>17</v>
      </c>
      <c r="H416" t="str">
        <f t="shared" si="133"/>
        <v>1</v>
      </c>
      <c r="I416" t="str">
        <f t="shared" si="134"/>
        <v>2024</v>
      </c>
      <c r="J416" t="s">
        <v>214</v>
      </c>
      <c r="K416" s="1">
        <f>DATE(P416,O416,N416)</f>
        <v>45622</v>
      </c>
      <c r="L416">
        <f>FIND("/",J416)</f>
        <v>3</v>
      </c>
      <c r="M416">
        <f>FIND("/",J416,(L416+1))</f>
        <v>6</v>
      </c>
      <c r="N416" t="str">
        <f>MID(J416, L416+1,2)</f>
        <v>26</v>
      </c>
      <c r="O416" t="str">
        <f>LEFT(J416,L416-1)</f>
        <v>11</v>
      </c>
      <c r="P416" t="str">
        <f>RIGHT(J416,4)</f>
        <v>2024</v>
      </c>
      <c r="Q416" s="13">
        <f t="shared" si="114"/>
        <v>44.857142857142854</v>
      </c>
      <c r="R416">
        <f t="shared" si="115"/>
        <v>168</v>
      </c>
      <c r="S416" s="27">
        <f t="shared" si="117"/>
        <v>3.7452229299363058</v>
      </c>
      <c r="T416" s="11">
        <v>15.99</v>
      </c>
      <c r="U416" t="str" cm="1">
        <f t="array" ref="U416">_xlfn.IFS(T416 &lt; 8, "Standard", T416 &lt; 12, "Premium", T416 &lt; 16, "Premium Plus")</f>
        <v>Premium Plus</v>
      </c>
      <c r="V416" s="18">
        <v>336</v>
      </c>
      <c r="W416" t="s">
        <v>63</v>
      </c>
      <c r="X416" s="18">
        <v>5</v>
      </c>
      <c r="Y416" s="18">
        <v>2</v>
      </c>
      <c r="Z416" t="b">
        <v>0</v>
      </c>
      <c r="AA416" s="18">
        <v>546</v>
      </c>
      <c r="AB416" s="18">
        <v>16</v>
      </c>
      <c r="AC416" s="18">
        <f t="shared" si="116"/>
        <v>562</v>
      </c>
      <c r="AD416" t="s">
        <v>55</v>
      </c>
      <c r="AE416" t="s">
        <v>28</v>
      </c>
      <c r="AF416" t="s">
        <v>64</v>
      </c>
      <c r="AG416" s="18">
        <v>31</v>
      </c>
      <c r="AH416" s="13">
        <v>3.6</v>
      </c>
      <c r="AI416" t="b">
        <v>1</v>
      </c>
      <c r="AJ416" t="s">
        <v>30</v>
      </c>
      <c r="AK416" s="18">
        <v>2824</v>
      </c>
      <c r="AL416" s="18" t="str" cm="1">
        <f t="array" ref="AL416">_xlfn.IFS(AK416&lt;1000, "Bronze", AK416&lt;2000, "Silver", AK416&lt;3000, "Gold", AK416&lt;4000, "Platinum",AK416&gt;4000, "Diamond")</f>
        <v>Gold</v>
      </c>
      <c r="AM416" t="s">
        <v>38</v>
      </c>
      <c r="AN416" t="s">
        <v>79</v>
      </c>
      <c r="AO416" t="s">
        <v>33</v>
      </c>
    </row>
    <row r="417" spans="1:41" x14ac:dyDescent="0.35">
      <c r="A417">
        <v>7577</v>
      </c>
      <c r="B417" t="s">
        <v>284</v>
      </c>
      <c r="C417" t="s">
        <v>285</v>
      </c>
      <c r="D417" s="1">
        <v>45363</v>
      </c>
      <c r="E417">
        <f t="shared" si="130"/>
        <v>3</v>
      </c>
      <c r="F417">
        <f t="shared" si="131"/>
        <v>6</v>
      </c>
      <c r="G417" t="str">
        <f t="shared" si="132"/>
        <v>17</v>
      </c>
      <c r="H417" t="str">
        <f t="shared" si="133"/>
        <v>10</v>
      </c>
      <c r="I417" t="str">
        <f t="shared" si="134"/>
        <v>2024</v>
      </c>
      <c r="J417" s="1">
        <v>45363</v>
      </c>
      <c r="K417" s="1">
        <v>45582</v>
      </c>
      <c r="L417" s="1"/>
      <c r="M417" s="1"/>
      <c r="N417" s="1"/>
      <c r="O417" s="1"/>
      <c r="P417" s="1"/>
      <c r="Q417" s="13">
        <f t="shared" si="114"/>
        <v>31.285714285714285</v>
      </c>
      <c r="R417">
        <f t="shared" si="115"/>
        <v>116.5</v>
      </c>
      <c r="S417" s="27">
        <f t="shared" si="117"/>
        <v>3.7237442922374431</v>
      </c>
      <c r="T417" s="11">
        <v>15.99</v>
      </c>
      <c r="U417" t="str" cm="1">
        <f t="array" ref="U417">_xlfn.IFS(T417 &lt; 8, "Standard", T417 &lt; 12, "Premium", T417 &lt; 16, "Premium Plus")</f>
        <v>Premium Plus</v>
      </c>
      <c r="V417" s="18">
        <v>233</v>
      </c>
      <c r="W417" t="s">
        <v>48</v>
      </c>
      <c r="X417" s="18">
        <v>2</v>
      </c>
      <c r="Y417" s="18">
        <v>5</v>
      </c>
      <c r="Z417" t="b">
        <v>1</v>
      </c>
      <c r="AA417" s="18">
        <v>781</v>
      </c>
      <c r="AB417" s="18">
        <v>23</v>
      </c>
      <c r="AC417" s="18">
        <f t="shared" si="116"/>
        <v>804</v>
      </c>
      <c r="AD417" t="s">
        <v>92</v>
      </c>
      <c r="AE417" t="s">
        <v>56</v>
      </c>
      <c r="AF417" t="s">
        <v>29</v>
      </c>
      <c r="AG417" s="18">
        <v>89</v>
      </c>
      <c r="AH417" s="13">
        <v>3.3</v>
      </c>
      <c r="AI417" t="b">
        <v>0</v>
      </c>
      <c r="AJ417" t="s">
        <v>30</v>
      </c>
      <c r="AK417" s="18">
        <v>460</v>
      </c>
      <c r="AL417" s="18" t="str" cm="1">
        <f t="array" ref="AL417">_xlfn.IFS(AK417&lt;1000, "Bronze", AK417&lt;2000, "Silver", AK417&lt;3000, "Gold", AK417&lt;4000, "Platinum",AK417&gt;4000, "Diamond")</f>
        <v>Bronze</v>
      </c>
      <c r="AM417" t="s">
        <v>65</v>
      </c>
      <c r="AN417" t="s">
        <v>69</v>
      </c>
      <c r="AO417" t="s">
        <v>33</v>
      </c>
    </row>
    <row r="418" spans="1:41" x14ac:dyDescent="0.35">
      <c r="A418">
        <v>7728</v>
      </c>
      <c r="B418" t="s">
        <v>135</v>
      </c>
      <c r="C418" t="s">
        <v>136</v>
      </c>
      <c r="D418" s="1">
        <f t="shared" ref="D418:D423" si="135">DATE(I418,H418,G418)</f>
        <v>45184</v>
      </c>
      <c r="E418">
        <f t="shared" si="130"/>
        <v>2</v>
      </c>
      <c r="F418">
        <f t="shared" si="131"/>
        <v>5</v>
      </c>
      <c r="G418" t="str">
        <f t="shared" si="132"/>
        <v>15</v>
      </c>
      <c r="H418" t="str">
        <f t="shared" si="133"/>
        <v>9</v>
      </c>
      <c r="I418" t="str">
        <f t="shared" si="134"/>
        <v>2023</v>
      </c>
      <c r="J418" t="s">
        <v>25</v>
      </c>
      <c r="K418" s="1">
        <f>DATE(P418,O418,N418)</f>
        <v>45639</v>
      </c>
      <c r="L418">
        <f>FIND("/",J418)</f>
        <v>3</v>
      </c>
      <c r="M418">
        <f>FIND("/",J418,(L418+1))</f>
        <v>6</v>
      </c>
      <c r="N418" t="str">
        <f>MID(J418, L418+1,2)</f>
        <v>13</v>
      </c>
      <c r="O418" t="str">
        <f>LEFT(J418,L418-1)</f>
        <v>12</v>
      </c>
      <c r="P418" t="str">
        <f>RIGHT(J418,4)</f>
        <v>2024</v>
      </c>
      <c r="Q418" s="13">
        <f t="shared" si="114"/>
        <v>65</v>
      </c>
      <c r="R418">
        <f t="shared" si="115"/>
        <v>242</v>
      </c>
      <c r="S418" s="27">
        <f t="shared" si="117"/>
        <v>3.7230769230769232</v>
      </c>
      <c r="T418" s="11">
        <v>11.99</v>
      </c>
      <c r="U418" t="str" cm="1">
        <f t="array" ref="U418">_xlfn.IFS(T418 &lt; 8, "Standard", T418 &lt; 12, "Premium", T418 &lt; 16, "Premium Plus")</f>
        <v>Premium</v>
      </c>
      <c r="V418" s="18">
        <v>484</v>
      </c>
      <c r="W418" t="s">
        <v>100</v>
      </c>
      <c r="X418" s="18">
        <v>3</v>
      </c>
      <c r="Y418" s="18">
        <v>6</v>
      </c>
      <c r="Z418" t="b">
        <v>0</v>
      </c>
      <c r="AA418" s="18">
        <v>515</v>
      </c>
      <c r="AB418" s="18">
        <v>174</v>
      </c>
      <c r="AC418" s="18">
        <f t="shared" si="116"/>
        <v>689</v>
      </c>
      <c r="AD418" t="s">
        <v>49</v>
      </c>
      <c r="AE418" t="s">
        <v>28</v>
      </c>
      <c r="AF418" t="s">
        <v>37</v>
      </c>
      <c r="AG418" s="18">
        <v>12</v>
      </c>
      <c r="AH418" s="13">
        <v>4</v>
      </c>
      <c r="AI418" t="b">
        <v>1</v>
      </c>
      <c r="AJ418" t="s">
        <v>30</v>
      </c>
      <c r="AK418" s="18">
        <v>827</v>
      </c>
      <c r="AL418" s="18" t="str" cm="1">
        <f t="array" ref="AL418">_xlfn.IFS(AK418&lt;1000, "Bronze", AK418&lt;2000, "Silver", AK418&lt;3000, "Gold", AK418&lt;4000, "Platinum",AK418&gt;4000, "Diamond")</f>
        <v>Bronze</v>
      </c>
      <c r="AM418" t="s">
        <v>31</v>
      </c>
      <c r="AN418" t="s">
        <v>59</v>
      </c>
      <c r="AO418" t="s">
        <v>93</v>
      </c>
    </row>
    <row r="419" spans="1:41" x14ac:dyDescent="0.35">
      <c r="A419">
        <v>7236</v>
      </c>
      <c r="B419" t="s">
        <v>52</v>
      </c>
      <c r="C419" t="s">
        <v>447</v>
      </c>
      <c r="D419" s="1">
        <f t="shared" si="135"/>
        <v>45395</v>
      </c>
      <c r="E419">
        <f t="shared" si="130"/>
        <v>2</v>
      </c>
      <c r="F419">
        <f t="shared" si="131"/>
        <v>5</v>
      </c>
      <c r="G419" t="str">
        <f t="shared" si="132"/>
        <v>13</v>
      </c>
      <c r="H419" t="str">
        <f t="shared" si="133"/>
        <v>4</v>
      </c>
      <c r="I419" t="str">
        <f t="shared" si="134"/>
        <v>2024</v>
      </c>
      <c r="J419" s="1">
        <v>45577</v>
      </c>
      <c r="K419" s="1">
        <f>J419</f>
        <v>45577</v>
      </c>
      <c r="L419" s="1"/>
      <c r="M419" s="1"/>
      <c r="N419" s="1"/>
      <c r="O419" s="1"/>
      <c r="P419" s="1"/>
      <c r="Q419" s="13">
        <f t="shared" si="114"/>
        <v>26</v>
      </c>
      <c r="R419">
        <f t="shared" si="115"/>
        <v>96.5</v>
      </c>
      <c r="S419" s="27">
        <f t="shared" si="117"/>
        <v>3.7115384615384617</v>
      </c>
      <c r="T419" s="11">
        <v>7.99</v>
      </c>
      <c r="U419" t="str" cm="1">
        <f t="array" ref="U419">_xlfn.IFS(T419 &lt; 8, "Standard", T419 &lt; 12, "Premium", T419 &lt; 16, "Premium Plus")</f>
        <v>Standard</v>
      </c>
      <c r="V419" s="18">
        <v>193</v>
      </c>
      <c r="W419" t="s">
        <v>100</v>
      </c>
      <c r="X419" s="18">
        <v>3</v>
      </c>
      <c r="Y419" s="18">
        <v>6</v>
      </c>
      <c r="Z419" t="b">
        <v>1</v>
      </c>
      <c r="AA419" s="18">
        <v>453</v>
      </c>
      <c r="AB419" s="18">
        <v>113</v>
      </c>
      <c r="AC419" s="18">
        <f t="shared" si="116"/>
        <v>566</v>
      </c>
      <c r="AD419" t="s">
        <v>49</v>
      </c>
      <c r="AE419" t="s">
        <v>75</v>
      </c>
      <c r="AF419" t="s">
        <v>78</v>
      </c>
      <c r="AG419" s="18">
        <v>74</v>
      </c>
      <c r="AH419" s="13">
        <v>3.5</v>
      </c>
      <c r="AI419" t="b">
        <v>1</v>
      </c>
      <c r="AJ419" t="s">
        <v>30</v>
      </c>
      <c r="AK419" s="18">
        <v>4085</v>
      </c>
      <c r="AL419" s="18" t="str" cm="1">
        <f t="array" ref="AL419">_xlfn.IFS(AK419&lt;1000, "Bronze", AK419&lt;2000, "Silver", AK419&lt;3000, "Gold", AK419&lt;4000, "Platinum",AK419&gt;4000, "Diamond")</f>
        <v>Diamond</v>
      </c>
      <c r="AM419" t="s">
        <v>58</v>
      </c>
      <c r="AN419" t="s">
        <v>79</v>
      </c>
      <c r="AO419" t="s">
        <v>60</v>
      </c>
    </row>
    <row r="420" spans="1:41" x14ac:dyDescent="0.35">
      <c r="A420">
        <v>8552</v>
      </c>
      <c r="B420" t="s">
        <v>23</v>
      </c>
      <c r="C420" t="s">
        <v>734</v>
      </c>
      <c r="D420" s="1">
        <f t="shared" si="135"/>
        <v>45252</v>
      </c>
      <c r="E420">
        <f t="shared" si="130"/>
        <v>3</v>
      </c>
      <c r="F420">
        <f t="shared" si="131"/>
        <v>6</v>
      </c>
      <c r="G420" t="str">
        <f t="shared" si="132"/>
        <v>22</v>
      </c>
      <c r="H420" t="str">
        <f t="shared" si="133"/>
        <v>11</v>
      </c>
      <c r="I420" t="str">
        <f t="shared" si="134"/>
        <v>2023</v>
      </c>
      <c r="J420" t="s">
        <v>99</v>
      </c>
      <c r="K420" s="1">
        <f>DATE(P420,O420,N420)</f>
        <v>45623</v>
      </c>
      <c r="L420">
        <f>FIND("/",J420)</f>
        <v>3</v>
      </c>
      <c r="M420">
        <f>FIND("/",J420,(L420+1))</f>
        <v>6</v>
      </c>
      <c r="N420" t="str">
        <f>MID(J420, L420+1,2)</f>
        <v>27</v>
      </c>
      <c r="O420" t="str">
        <f>LEFT(J420,L420-1)</f>
        <v>11</v>
      </c>
      <c r="P420" t="str">
        <f>RIGHT(J420,4)</f>
        <v>2024</v>
      </c>
      <c r="Q420" s="13">
        <f t="shared" si="114"/>
        <v>53</v>
      </c>
      <c r="R420">
        <f t="shared" si="115"/>
        <v>195</v>
      </c>
      <c r="S420" s="27">
        <f t="shared" si="117"/>
        <v>3.6792452830188678</v>
      </c>
      <c r="T420" s="11">
        <v>15.99</v>
      </c>
      <c r="U420" t="str" cm="1">
        <f t="array" ref="U420">_xlfn.IFS(T420 &lt; 8, "Standard", T420 &lt; 12, "Premium", T420 &lt; 16, "Premium Plus")</f>
        <v>Premium Plus</v>
      </c>
      <c r="V420" s="18">
        <v>390</v>
      </c>
      <c r="W420" t="s">
        <v>26</v>
      </c>
      <c r="X420" s="18">
        <v>2</v>
      </c>
      <c r="Y420" s="18">
        <v>4</v>
      </c>
      <c r="Z420" t="b">
        <v>0</v>
      </c>
      <c r="AA420" s="18">
        <v>537</v>
      </c>
      <c r="AB420" s="18">
        <v>101</v>
      </c>
      <c r="AC420" s="18">
        <f t="shared" si="116"/>
        <v>638</v>
      </c>
      <c r="AD420" t="s">
        <v>49</v>
      </c>
      <c r="AE420" t="s">
        <v>44</v>
      </c>
      <c r="AF420" t="s">
        <v>57</v>
      </c>
      <c r="AG420" s="18">
        <v>64</v>
      </c>
      <c r="AH420" s="13">
        <v>3</v>
      </c>
      <c r="AI420" t="b">
        <v>1</v>
      </c>
      <c r="AJ420" t="s">
        <v>30</v>
      </c>
      <c r="AK420" s="18">
        <v>3726</v>
      </c>
      <c r="AL420" s="18" t="str" cm="1">
        <f t="array" ref="AL420">_xlfn.IFS(AK420&lt;1000, "Bronze", AK420&lt;2000, "Silver", AK420&lt;3000, "Gold", AK420&lt;4000, "Platinum",AK420&gt;4000, "Diamond")</f>
        <v>Platinum</v>
      </c>
      <c r="AM420" t="s">
        <v>65</v>
      </c>
      <c r="AN420" t="s">
        <v>59</v>
      </c>
      <c r="AO420" t="s">
        <v>93</v>
      </c>
    </row>
    <row r="421" spans="1:41" x14ac:dyDescent="0.35">
      <c r="A421">
        <v>6806</v>
      </c>
      <c r="B421" t="s">
        <v>268</v>
      </c>
      <c r="C421" t="s">
        <v>213</v>
      </c>
      <c r="D421" s="1">
        <f t="shared" si="135"/>
        <v>45278</v>
      </c>
      <c r="E421">
        <f t="shared" si="130"/>
        <v>3</v>
      </c>
      <c r="F421">
        <f t="shared" si="131"/>
        <v>6</v>
      </c>
      <c r="G421" t="str">
        <f t="shared" si="132"/>
        <v>18</v>
      </c>
      <c r="H421" t="str">
        <f t="shared" si="133"/>
        <v>12</v>
      </c>
      <c r="I421" t="str">
        <f t="shared" si="134"/>
        <v>2023</v>
      </c>
      <c r="J421" t="s">
        <v>109</v>
      </c>
      <c r="K421" s="1">
        <f>DATE(P421,O421,N421)</f>
        <v>45619</v>
      </c>
      <c r="L421">
        <f>FIND("/",J421)</f>
        <v>3</v>
      </c>
      <c r="M421">
        <f>FIND("/",J421,(L421+1))</f>
        <v>6</v>
      </c>
      <c r="N421" t="str">
        <f>MID(J421, L421+1,2)</f>
        <v>23</v>
      </c>
      <c r="O421" t="str">
        <f>LEFT(J421,L421-1)</f>
        <v>11</v>
      </c>
      <c r="P421" t="str">
        <f>RIGHT(J421,4)</f>
        <v>2024</v>
      </c>
      <c r="Q421" s="13">
        <f t="shared" si="114"/>
        <v>48.714285714285715</v>
      </c>
      <c r="R421">
        <f t="shared" si="115"/>
        <v>179</v>
      </c>
      <c r="S421" s="27">
        <f t="shared" si="117"/>
        <v>3.6744868035190614</v>
      </c>
      <c r="T421" s="11">
        <v>7.99</v>
      </c>
      <c r="U421" t="str" cm="1">
        <f t="array" ref="U421">_xlfn.IFS(T421 &lt; 8, "Standard", T421 &lt; 12, "Premium", T421 &lt; 16, "Premium Plus")</f>
        <v>Standard</v>
      </c>
      <c r="V421" s="18">
        <v>358</v>
      </c>
      <c r="W421" t="s">
        <v>26</v>
      </c>
      <c r="X421" s="18">
        <v>2</v>
      </c>
      <c r="Y421" s="18">
        <v>3</v>
      </c>
      <c r="Z421" t="b">
        <v>1</v>
      </c>
      <c r="AA421" s="18">
        <v>858</v>
      </c>
      <c r="AB421" s="18">
        <v>65</v>
      </c>
      <c r="AC421" s="18">
        <f t="shared" si="116"/>
        <v>923</v>
      </c>
      <c r="AD421" t="s">
        <v>74</v>
      </c>
      <c r="AE421" t="s">
        <v>44</v>
      </c>
      <c r="AF421" t="s">
        <v>45</v>
      </c>
      <c r="AG421" s="18">
        <v>5</v>
      </c>
      <c r="AH421" s="13">
        <v>4.5999999999999996</v>
      </c>
      <c r="AI421" t="b">
        <v>1</v>
      </c>
      <c r="AJ421" t="s">
        <v>30</v>
      </c>
      <c r="AK421" s="18">
        <v>1572</v>
      </c>
      <c r="AL421" s="18" t="str" cm="1">
        <f t="array" ref="AL421">_xlfn.IFS(AK421&lt;1000, "Bronze", AK421&lt;2000, "Silver", AK421&lt;3000, "Gold", AK421&lt;4000, "Platinum",AK421&gt;4000, "Diamond")</f>
        <v>Silver</v>
      </c>
      <c r="AM421" t="s">
        <v>65</v>
      </c>
      <c r="AN421" t="s">
        <v>69</v>
      </c>
      <c r="AO421" t="s">
        <v>60</v>
      </c>
    </row>
    <row r="422" spans="1:41" x14ac:dyDescent="0.35">
      <c r="A422">
        <v>9628</v>
      </c>
      <c r="B422" t="s">
        <v>211</v>
      </c>
      <c r="C422" t="s">
        <v>482</v>
      </c>
      <c r="D422" s="1">
        <f t="shared" si="135"/>
        <v>45226</v>
      </c>
      <c r="E422">
        <f t="shared" si="130"/>
        <v>3</v>
      </c>
      <c r="F422">
        <f t="shared" si="131"/>
        <v>6</v>
      </c>
      <c r="G422" t="str">
        <f t="shared" si="132"/>
        <v>27</v>
      </c>
      <c r="H422" t="str">
        <f t="shared" si="133"/>
        <v>10</v>
      </c>
      <c r="I422" t="str">
        <f t="shared" si="134"/>
        <v>2023</v>
      </c>
      <c r="J422" s="1">
        <v>45608</v>
      </c>
      <c r="K422" s="1">
        <f>J422</f>
        <v>45608</v>
      </c>
      <c r="L422" s="1"/>
      <c r="M422" s="1"/>
      <c r="N422" s="1"/>
      <c r="O422" s="1"/>
      <c r="P422" s="1"/>
      <c r="Q422" s="13">
        <f t="shared" si="114"/>
        <v>54.571428571428569</v>
      </c>
      <c r="R422">
        <f t="shared" si="115"/>
        <v>200.5</v>
      </c>
      <c r="S422" s="27">
        <f t="shared" si="117"/>
        <v>3.674083769633508</v>
      </c>
      <c r="T422" s="11">
        <v>7.99</v>
      </c>
      <c r="U422" t="str" cm="1">
        <f t="array" ref="U422">_xlfn.IFS(T422 &lt; 8, "Standard", T422 &lt; 12, "Premium", T422 &lt; 16, "Premium Plus")</f>
        <v>Standard</v>
      </c>
      <c r="V422" s="18">
        <v>401</v>
      </c>
      <c r="W422" t="s">
        <v>73</v>
      </c>
      <c r="X422" s="18">
        <v>5</v>
      </c>
      <c r="Y422" s="18">
        <v>6</v>
      </c>
      <c r="Z422" t="b">
        <v>0</v>
      </c>
      <c r="AA422" s="18">
        <v>308</v>
      </c>
      <c r="AB422" s="18">
        <v>103</v>
      </c>
      <c r="AC422" s="18">
        <f t="shared" si="116"/>
        <v>411</v>
      </c>
      <c r="AD422" t="s">
        <v>27</v>
      </c>
      <c r="AE422" t="s">
        <v>56</v>
      </c>
      <c r="AF422" t="s">
        <v>45</v>
      </c>
      <c r="AG422" s="18">
        <v>98</v>
      </c>
      <c r="AH422" s="13">
        <v>3.1</v>
      </c>
      <c r="AI422" t="b">
        <v>1</v>
      </c>
      <c r="AJ422" t="s">
        <v>30</v>
      </c>
      <c r="AK422" s="18">
        <v>1813</v>
      </c>
      <c r="AL422" s="18" t="str" cm="1">
        <f t="array" ref="AL422">_xlfn.IFS(AK422&lt;1000, "Bronze", AK422&lt;2000, "Silver", AK422&lt;3000, "Gold", AK422&lt;4000, "Platinum",AK422&gt;4000, "Diamond")</f>
        <v>Silver</v>
      </c>
      <c r="AM422" t="s">
        <v>65</v>
      </c>
      <c r="AN422" t="s">
        <v>32</v>
      </c>
      <c r="AO422" t="s">
        <v>40</v>
      </c>
    </row>
    <row r="423" spans="1:41" x14ac:dyDescent="0.35">
      <c r="A423">
        <v>2334</v>
      </c>
      <c r="B423" t="s">
        <v>473</v>
      </c>
      <c r="C423" t="s">
        <v>358</v>
      </c>
      <c r="D423" s="1">
        <f t="shared" si="135"/>
        <v>45348</v>
      </c>
      <c r="E423">
        <f t="shared" si="130"/>
        <v>2</v>
      </c>
      <c r="F423">
        <f t="shared" si="131"/>
        <v>5</v>
      </c>
      <c r="G423" t="str">
        <f t="shared" si="132"/>
        <v>26</v>
      </c>
      <c r="H423" t="str">
        <f t="shared" si="133"/>
        <v>2</v>
      </c>
      <c r="I423" t="str">
        <f t="shared" si="134"/>
        <v>2024</v>
      </c>
      <c r="J423" t="s">
        <v>156</v>
      </c>
      <c r="K423" s="1">
        <f>DATE(P423,O423,N423)</f>
        <v>45620</v>
      </c>
      <c r="L423">
        <f>FIND("/",J423)</f>
        <v>3</v>
      </c>
      <c r="M423">
        <f>FIND("/",J423,(L423+1))</f>
        <v>6</v>
      </c>
      <c r="N423" t="str">
        <f>MID(J423, L423+1,2)</f>
        <v>24</v>
      </c>
      <c r="O423" t="str">
        <f>LEFT(J423,L423-1)</f>
        <v>11</v>
      </c>
      <c r="P423" t="str">
        <f>RIGHT(J423,4)</f>
        <v>2024</v>
      </c>
      <c r="Q423" s="13">
        <f t="shared" si="114"/>
        <v>38.857142857142854</v>
      </c>
      <c r="R423">
        <f t="shared" si="115"/>
        <v>142.5</v>
      </c>
      <c r="S423" s="27">
        <f t="shared" si="117"/>
        <v>3.6672794117647061</v>
      </c>
      <c r="T423" s="11">
        <v>11.99</v>
      </c>
      <c r="U423" t="str" cm="1">
        <f t="array" ref="U423">_xlfn.IFS(T423 &lt; 8, "Standard", T423 &lt; 12, "Premium", T423 &lt; 16, "Premium Plus")</f>
        <v>Premium</v>
      </c>
      <c r="V423" s="18">
        <v>285</v>
      </c>
      <c r="W423" t="s">
        <v>73</v>
      </c>
      <c r="X423" s="18">
        <v>2</v>
      </c>
      <c r="Y423" s="18">
        <v>4</v>
      </c>
      <c r="Z423" t="b">
        <v>0</v>
      </c>
      <c r="AA423" s="18">
        <v>805</v>
      </c>
      <c r="AB423" s="18">
        <v>42</v>
      </c>
      <c r="AC423" s="18">
        <f t="shared" si="116"/>
        <v>847</v>
      </c>
      <c r="AD423" t="s">
        <v>49</v>
      </c>
      <c r="AE423" t="s">
        <v>44</v>
      </c>
      <c r="AF423" t="s">
        <v>29</v>
      </c>
      <c r="AG423" s="18">
        <v>90</v>
      </c>
      <c r="AH423" s="13">
        <v>4.5</v>
      </c>
      <c r="AI423" t="b">
        <v>0</v>
      </c>
      <c r="AJ423" t="s">
        <v>30</v>
      </c>
      <c r="AK423" s="18">
        <v>1404</v>
      </c>
      <c r="AL423" s="18" t="str" cm="1">
        <f t="array" ref="AL423">_xlfn.IFS(AK423&lt;1000, "Bronze", AK423&lt;2000, "Silver", AK423&lt;3000, "Gold", AK423&lt;4000, "Platinum",AK423&gt;4000, "Diamond")</f>
        <v>Silver</v>
      </c>
      <c r="AM423" t="s">
        <v>65</v>
      </c>
      <c r="AN423" t="s">
        <v>79</v>
      </c>
      <c r="AO423" t="s">
        <v>40</v>
      </c>
    </row>
    <row r="424" spans="1:41" x14ac:dyDescent="0.35">
      <c r="A424">
        <v>7973</v>
      </c>
      <c r="B424" t="s">
        <v>183</v>
      </c>
      <c r="C424" s="1">
        <v>45301</v>
      </c>
      <c r="D424" s="1">
        <v>44914</v>
      </c>
      <c r="E424" s="1"/>
      <c r="F424" s="1"/>
      <c r="G424" s="1"/>
      <c r="H424" s="1"/>
      <c r="I424" s="1"/>
      <c r="J424" s="1">
        <v>45363</v>
      </c>
      <c r="K424" s="1">
        <f>J424</f>
        <v>45363</v>
      </c>
      <c r="L424" s="1"/>
      <c r="M424" s="1"/>
      <c r="N424" s="1"/>
      <c r="O424" s="1"/>
      <c r="P424" s="1"/>
      <c r="Q424" s="13">
        <f t="shared" si="114"/>
        <v>64.142857142857139</v>
      </c>
      <c r="R424">
        <f t="shared" si="115"/>
        <v>234.5</v>
      </c>
      <c r="S424" s="27">
        <f t="shared" si="117"/>
        <v>3.6559020044543433</v>
      </c>
      <c r="T424" s="11">
        <v>7.99</v>
      </c>
      <c r="U424" t="str" cm="1">
        <f t="array" ref="U424">_xlfn.IFS(T424 &lt; 8, "Standard", T424 &lt; 12, "Premium", T424 &lt; 16, "Premium Plus")</f>
        <v>Standard</v>
      </c>
      <c r="V424" s="18">
        <v>469</v>
      </c>
      <c r="W424" t="s">
        <v>100</v>
      </c>
      <c r="X424" s="18">
        <v>5</v>
      </c>
      <c r="Y424" s="18">
        <v>2</v>
      </c>
      <c r="Z424" t="b">
        <v>1</v>
      </c>
      <c r="AA424" s="18">
        <v>748</v>
      </c>
      <c r="AB424" s="18">
        <v>147</v>
      </c>
      <c r="AC424" s="18">
        <f t="shared" si="116"/>
        <v>895</v>
      </c>
      <c r="AD424" t="s">
        <v>92</v>
      </c>
      <c r="AE424" t="s">
        <v>75</v>
      </c>
      <c r="AF424" t="s">
        <v>29</v>
      </c>
      <c r="AG424" s="18">
        <v>33</v>
      </c>
      <c r="AH424" s="13">
        <v>4.5999999999999996</v>
      </c>
      <c r="AI424" t="b">
        <v>1</v>
      </c>
      <c r="AJ424" t="s">
        <v>30</v>
      </c>
      <c r="AK424" s="18">
        <v>3983</v>
      </c>
      <c r="AL424" s="18" t="str" cm="1">
        <f t="array" ref="AL424">_xlfn.IFS(AK424&lt;1000, "Bronze", AK424&lt;2000, "Silver", AK424&lt;3000, "Gold", AK424&lt;4000, "Platinum",AK424&gt;4000, "Diamond")</f>
        <v>Platinum</v>
      </c>
      <c r="AM424" t="s">
        <v>58</v>
      </c>
      <c r="AN424" t="s">
        <v>79</v>
      </c>
      <c r="AO424" t="s">
        <v>33</v>
      </c>
    </row>
    <row r="425" spans="1:41" x14ac:dyDescent="0.35">
      <c r="A425">
        <v>8961</v>
      </c>
      <c r="B425" t="s">
        <v>137</v>
      </c>
      <c r="C425" s="1">
        <v>45176</v>
      </c>
      <c r="D425" s="1">
        <v>45370</v>
      </c>
      <c r="E425" s="1"/>
      <c r="F425" s="1"/>
      <c r="G425" s="1"/>
      <c r="H425" s="1"/>
      <c r="I425" s="1"/>
      <c r="J425" s="1">
        <v>45485</v>
      </c>
      <c r="K425" s="1">
        <f>J425</f>
        <v>45485</v>
      </c>
      <c r="L425" s="1"/>
      <c r="M425" s="1"/>
      <c r="N425" s="1"/>
      <c r="O425" s="1"/>
      <c r="P425" s="1"/>
      <c r="Q425" s="13">
        <f t="shared" si="114"/>
        <v>16.428571428571427</v>
      </c>
      <c r="R425">
        <f t="shared" si="115"/>
        <v>60</v>
      </c>
      <c r="S425" s="27">
        <f t="shared" si="117"/>
        <v>3.6521739130434785</v>
      </c>
      <c r="T425" s="11">
        <v>11.99</v>
      </c>
      <c r="U425" t="str" cm="1">
        <f t="array" ref="U425">_xlfn.IFS(T425 &lt; 8, "Standard", T425 &lt; 12, "Premium", T425 &lt; 16, "Premium Plus")</f>
        <v>Premium</v>
      </c>
      <c r="V425" s="18">
        <v>120</v>
      </c>
      <c r="W425" t="s">
        <v>63</v>
      </c>
      <c r="X425" s="18">
        <v>3</v>
      </c>
      <c r="Y425" s="18">
        <v>6</v>
      </c>
      <c r="Z425" t="b">
        <v>0</v>
      </c>
      <c r="AA425" s="18">
        <v>346</v>
      </c>
      <c r="AB425" s="18">
        <v>125</v>
      </c>
      <c r="AC425" s="18">
        <f t="shared" si="116"/>
        <v>471</v>
      </c>
      <c r="AD425" t="s">
        <v>27</v>
      </c>
      <c r="AE425" t="s">
        <v>75</v>
      </c>
      <c r="AF425" t="s">
        <v>37</v>
      </c>
      <c r="AG425" s="18">
        <v>25</v>
      </c>
      <c r="AH425" s="13">
        <v>4.0999999999999996</v>
      </c>
      <c r="AI425" t="b">
        <v>0</v>
      </c>
      <c r="AJ425" t="s">
        <v>30</v>
      </c>
      <c r="AK425" s="18">
        <v>4012</v>
      </c>
      <c r="AL425" s="18" t="str" cm="1">
        <f t="array" ref="AL425">_xlfn.IFS(AK425&lt;1000, "Bronze", AK425&lt;2000, "Silver", AK425&lt;3000, "Gold", AK425&lt;4000, "Platinum",AK425&gt;4000, "Diamond")</f>
        <v>Diamond</v>
      </c>
      <c r="AM425" t="s">
        <v>38</v>
      </c>
      <c r="AN425" t="s">
        <v>59</v>
      </c>
      <c r="AO425" t="s">
        <v>93</v>
      </c>
    </row>
    <row r="426" spans="1:41" x14ac:dyDescent="0.35">
      <c r="A426">
        <v>9857</v>
      </c>
      <c r="B426" t="s">
        <v>247</v>
      </c>
      <c r="C426" t="s">
        <v>614</v>
      </c>
      <c r="D426" s="1">
        <f>DATE(I426,H426,G426)</f>
        <v>45195</v>
      </c>
      <c r="E426">
        <f>FIND("/",C426)</f>
        <v>2</v>
      </c>
      <c r="F426">
        <f>FIND("/",C426,(E426+1))</f>
        <v>5</v>
      </c>
      <c r="G426" t="str">
        <f>MID(C426, E426+1,2)</f>
        <v>26</v>
      </c>
      <c r="H426" t="str">
        <f>LEFT(C426,E426-1)</f>
        <v>9</v>
      </c>
      <c r="I426" t="str">
        <f>RIGHT(C426,4)</f>
        <v>2023</v>
      </c>
      <c r="J426" s="1">
        <v>45334</v>
      </c>
      <c r="K426" s="1">
        <f>J426</f>
        <v>45334</v>
      </c>
      <c r="L426" s="1"/>
      <c r="M426" s="1"/>
      <c r="N426" s="1"/>
      <c r="O426" s="1"/>
      <c r="P426" s="1"/>
      <c r="Q426" s="13">
        <f t="shared" si="114"/>
        <v>19.857142857142858</v>
      </c>
      <c r="R426">
        <f t="shared" si="115"/>
        <v>72.5</v>
      </c>
      <c r="S426" s="27">
        <f t="shared" si="117"/>
        <v>3.6510791366906474</v>
      </c>
      <c r="T426" s="11">
        <v>7.99</v>
      </c>
      <c r="U426" t="str" cm="1">
        <f t="array" ref="U426">_xlfn.IFS(T426 &lt; 8, "Standard", T426 &lt; 12, "Premium", T426 &lt; 16, "Premium Plus")</f>
        <v>Standard</v>
      </c>
      <c r="V426" s="18">
        <v>145</v>
      </c>
      <c r="W426" t="s">
        <v>26</v>
      </c>
      <c r="X426" s="18">
        <v>2</v>
      </c>
      <c r="Y426" s="18">
        <v>5</v>
      </c>
      <c r="Z426" t="b">
        <v>0</v>
      </c>
      <c r="AA426" s="18">
        <v>882</v>
      </c>
      <c r="AB426" s="18">
        <v>23</v>
      </c>
      <c r="AC426" s="18">
        <f t="shared" si="116"/>
        <v>905</v>
      </c>
      <c r="AD426" t="s">
        <v>74</v>
      </c>
      <c r="AE426" t="s">
        <v>75</v>
      </c>
      <c r="AF426" t="s">
        <v>78</v>
      </c>
      <c r="AG426" s="18">
        <v>79</v>
      </c>
      <c r="AH426" s="13">
        <v>5</v>
      </c>
      <c r="AI426" t="b">
        <v>1</v>
      </c>
      <c r="AJ426" t="s">
        <v>30</v>
      </c>
      <c r="AK426" s="18">
        <v>905</v>
      </c>
      <c r="AL426" s="18" t="str" cm="1">
        <f t="array" ref="AL426">_xlfn.IFS(AK426&lt;1000, "Bronze", AK426&lt;2000, "Silver", AK426&lt;3000, "Gold", AK426&lt;4000, "Platinum",AK426&gt;4000, "Diamond")</f>
        <v>Bronze</v>
      </c>
      <c r="AM426" t="s">
        <v>38</v>
      </c>
      <c r="AN426" t="s">
        <v>39</v>
      </c>
      <c r="AO426" t="s">
        <v>93</v>
      </c>
    </row>
    <row r="427" spans="1:41" x14ac:dyDescent="0.35">
      <c r="A427">
        <v>7179</v>
      </c>
      <c r="B427" t="s">
        <v>157</v>
      </c>
      <c r="C427" s="1">
        <v>45178</v>
      </c>
      <c r="D427" s="1">
        <f>C427</f>
        <v>45178</v>
      </c>
      <c r="E427" s="1"/>
      <c r="F427" s="1"/>
      <c r="G427" s="1"/>
      <c r="H427" s="1"/>
      <c r="I427" s="1"/>
      <c r="J427" t="s">
        <v>168</v>
      </c>
      <c r="K427" s="1">
        <f>DATE(P427,O427,N427)</f>
        <v>45625</v>
      </c>
      <c r="L427">
        <f>FIND("/",J427)</f>
        <v>3</v>
      </c>
      <c r="M427">
        <f>FIND("/",J427,(L427+1))</f>
        <v>6</v>
      </c>
      <c r="N427" t="str">
        <f>MID(J427, L427+1,2)</f>
        <v>29</v>
      </c>
      <c r="O427" t="str">
        <f>LEFT(J427,L427-1)</f>
        <v>11</v>
      </c>
      <c r="P427" t="str">
        <f>RIGHT(J427,4)</f>
        <v>2024</v>
      </c>
      <c r="Q427" s="13">
        <f t="shared" si="114"/>
        <v>63.857142857142854</v>
      </c>
      <c r="R427">
        <f t="shared" si="115"/>
        <v>232.5</v>
      </c>
      <c r="S427" s="27">
        <f t="shared" si="117"/>
        <v>3.6409395973154366</v>
      </c>
      <c r="T427" s="11">
        <v>11.99</v>
      </c>
      <c r="U427" t="str" cm="1">
        <f t="array" ref="U427">_xlfn.IFS(T427 &lt; 8, "Standard", T427 &lt; 12, "Premium", T427 &lt; 16, "Premium Plus")</f>
        <v>Premium</v>
      </c>
      <c r="V427" s="18">
        <v>465</v>
      </c>
      <c r="W427" t="s">
        <v>73</v>
      </c>
      <c r="X427" s="18">
        <v>2</v>
      </c>
      <c r="Y427" s="18">
        <v>3</v>
      </c>
      <c r="Z427" t="b">
        <v>1</v>
      </c>
      <c r="AA427" s="18">
        <v>987</v>
      </c>
      <c r="AB427" s="18">
        <v>91</v>
      </c>
      <c r="AC427" s="18">
        <f t="shared" si="116"/>
        <v>1078</v>
      </c>
      <c r="AD427" t="s">
        <v>92</v>
      </c>
      <c r="AE427" t="s">
        <v>44</v>
      </c>
      <c r="AF427" t="s">
        <v>45</v>
      </c>
      <c r="AG427" s="18">
        <v>8</v>
      </c>
      <c r="AH427" s="13">
        <v>4.5999999999999996</v>
      </c>
      <c r="AI427" t="b">
        <v>1</v>
      </c>
      <c r="AJ427" t="s">
        <v>30</v>
      </c>
      <c r="AK427" s="18">
        <v>1206</v>
      </c>
      <c r="AL427" s="18" t="str" cm="1">
        <f t="array" ref="AL427">_xlfn.IFS(AK427&lt;1000, "Bronze", AK427&lt;2000, "Silver", AK427&lt;3000, "Gold", AK427&lt;4000, "Platinum",AK427&gt;4000, "Diamond")</f>
        <v>Silver</v>
      </c>
      <c r="AM427" t="s">
        <v>31</v>
      </c>
      <c r="AN427" t="s">
        <v>59</v>
      </c>
      <c r="AO427" t="s">
        <v>93</v>
      </c>
    </row>
    <row r="428" spans="1:41" x14ac:dyDescent="0.35">
      <c r="A428">
        <v>5718</v>
      </c>
      <c r="B428" t="s">
        <v>340</v>
      </c>
      <c r="C428" t="s">
        <v>341</v>
      </c>
      <c r="D428" s="1">
        <f>DATE(I428,H428,G428)</f>
        <v>45457</v>
      </c>
      <c r="E428">
        <f t="shared" ref="E428:E434" si="136">FIND("/",C428)</f>
        <v>2</v>
      </c>
      <c r="F428">
        <f t="shared" ref="F428:F434" si="137">FIND("/",C428,(E428+1))</f>
        <v>5</v>
      </c>
      <c r="G428" t="str">
        <f t="shared" ref="G428:G434" si="138">MID(C428, E428+1,2)</f>
        <v>14</v>
      </c>
      <c r="H428" t="str">
        <f t="shared" ref="H428:H434" si="139">LEFT(C428,E428-1)</f>
        <v>6</v>
      </c>
      <c r="I428" t="str">
        <f t="shared" ref="I428:I434" si="140">RIGHT(C428,4)</f>
        <v>2024</v>
      </c>
      <c r="J428" t="s">
        <v>105</v>
      </c>
      <c r="K428" s="1">
        <f>DATE(P428,O428,N428)</f>
        <v>45624</v>
      </c>
      <c r="L428">
        <f>FIND("/",J428)</f>
        <v>3</v>
      </c>
      <c r="M428">
        <f>FIND("/",J428,(L428+1))</f>
        <v>6</v>
      </c>
      <c r="N428" t="str">
        <f>MID(J428, L428+1,2)</f>
        <v>28</v>
      </c>
      <c r="O428" t="str">
        <f>LEFT(J428,L428-1)</f>
        <v>11</v>
      </c>
      <c r="P428" t="str">
        <f>RIGHT(J428,4)</f>
        <v>2024</v>
      </c>
      <c r="Q428" s="13">
        <f t="shared" si="114"/>
        <v>23.857142857142858</v>
      </c>
      <c r="R428">
        <f t="shared" si="115"/>
        <v>86.5</v>
      </c>
      <c r="S428" s="27">
        <f t="shared" si="117"/>
        <v>3.625748502994012</v>
      </c>
      <c r="T428" s="11">
        <v>15.99</v>
      </c>
      <c r="U428" t="str" cm="1">
        <f t="array" ref="U428">_xlfn.IFS(T428 &lt; 8, "Standard", T428 &lt; 12, "Premium", T428 &lt; 16, "Premium Plus")</f>
        <v>Premium Plus</v>
      </c>
      <c r="V428" s="18">
        <v>173</v>
      </c>
      <c r="W428" t="s">
        <v>48</v>
      </c>
      <c r="X428" s="18">
        <v>1</v>
      </c>
      <c r="Y428" s="18">
        <v>6</v>
      </c>
      <c r="Z428" t="b">
        <v>1</v>
      </c>
      <c r="AA428" s="18">
        <v>346</v>
      </c>
      <c r="AB428" s="18">
        <v>76</v>
      </c>
      <c r="AC428" s="18">
        <f t="shared" si="116"/>
        <v>422</v>
      </c>
      <c r="AD428" t="s">
        <v>43</v>
      </c>
      <c r="AE428" t="s">
        <v>28</v>
      </c>
      <c r="AF428" t="s">
        <v>57</v>
      </c>
      <c r="AG428" s="18">
        <v>28</v>
      </c>
      <c r="AH428" s="13">
        <v>3.3</v>
      </c>
      <c r="AI428" t="b">
        <v>0</v>
      </c>
      <c r="AJ428" t="s">
        <v>30</v>
      </c>
      <c r="AK428" s="18">
        <v>1610</v>
      </c>
      <c r="AL428" s="18" t="str" cm="1">
        <f t="array" ref="AL428">_xlfn.IFS(AK428&lt;1000, "Bronze", AK428&lt;2000, "Silver", AK428&lt;3000, "Gold", AK428&lt;4000, "Platinum",AK428&gt;4000, "Diamond")</f>
        <v>Silver</v>
      </c>
      <c r="AM428" t="s">
        <v>38</v>
      </c>
      <c r="AN428" t="s">
        <v>39</v>
      </c>
      <c r="AO428" t="s">
        <v>40</v>
      </c>
    </row>
    <row r="429" spans="1:41" x14ac:dyDescent="0.35">
      <c r="A429">
        <v>6369</v>
      </c>
      <c r="B429" t="s">
        <v>143</v>
      </c>
      <c r="C429" t="s">
        <v>398</v>
      </c>
      <c r="D429" s="1">
        <f>DATE(I429,H429,G429)</f>
        <v>45222</v>
      </c>
      <c r="E429">
        <f t="shared" si="136"/>
        <v>3</v>
      </c>
      <c r="F429">
        <f t="shared" si="137"/>
        <v>6</v>
      </c>
      <c r="G429" t="str">
        <f t="shared" si="138"/>
        <v>23</v>
      </c>
      <c r="H429" t="str">
        <f t="shared" si="139"/>
        <v>10</v>
      </c>
      <c r="I429" t="str">
        <f t="shared" si="140"/>
        <v>2023</v>
      </c>
      <c r="J429" t="s">
        <v>99</v>
      </c>
      <c r="K429" s="1">
        <f>DATE(P429,O429,N429)</f>
        <v>45623</v>
      </c>
      <c r="L429">
        <f>FIND("/",J429)</f>
        <v>3</v>
      </c>
      <c r="M429">
        <f>FIND("/",J429,(L429+1))</f>
        <v>6</v>
      </c>
      <c r="N429" t="str">
        <f>MID(J429, L429+1,2)</f>
        <v>27</v>
      </c>
      <c r="O429" t="str">
        <f>LEFT(J429,L429-1)</f>
        <v>11</v>
      </c>
      <c r="P429" t="str">
        <f>RIGHT(J429,4)</f>
        <v>2024</v>
      </c>
      <c r="Q429" s="13">
        <f t="shared" si="114"/>
        <v>57.285714285714285</v>
      </c>
      <c r="R429">
        <f t="shared" si="115"/>
        <v>207</v>
      </c>
      <c r="S429" s="27">
        <f t="shared" si="117"/>
        <v>3.6134663341645887</v>
      </c>
      <c r="T429" s="11">
        <v>7.99</v>
      </c>
      <c r="U429" t="str" cm="1">
        <f t="array" ref="U429">_xlfn.IFS(T429 &lt; 8, "Standard", T429 &lt; 12, "Premium", T429 &lt; 16, "Premium Plus")</f>
        <v>Standard</v>
      </c>
      <c r="V429" s="18">
        <v>414</v>
      </c>
      <c r="W429" t="s">
        <v>63</v>
      </c>
      <c r="X429" s="18">
        <v>4</v>
      </c>
      <c r="Y429" s="18">
        <v>6</v>
      </c>
      <c r="Z429" t="b">
        <v>1</v>
      </c>
      <c r="AA429" s="18">
        <v>271</v>
      </c>
      <c r="AB429" s="18">
        <v>51</v>
      </c>
      <c r="AC429" s="18">
        <f t="shared" si="116"/>
        <v>322</v>
      </c>
      <c r="AD429" t="s">
        <v>55</v>
      </c>
      <c r="AE429" t="s">
        <v>28</v>
      </c>
      <c r="AF429" t="s">
        <v>37</v>
      </c>
      <c r="AG429" s="18">
        <v>8</v>
      </c>
      <c r="AH429" s="13">
        <v>4.3</v>
      </c>
      <c r="AI429" t="b">
        <v>0</v>
      </c>
      <c r="AJ429" t="s">
        <v>30</v>
      </c>
      <c r="AK429" s="18">
        <v>1546</v>
      </c>
      <c r="AL429" s="18" t="str" cm="1">
        <f t="array" ref="AL429">_xlfn.IFS(AK429&lt;1000, "Bronze", AK429&lt;2000, "Silver", AK429&lt;3000, "Gold", AK429&lt;4000, "Platinum",AK429&gt;4000, "Diamond")</f>
        <v>Silver</v>
      </c>
      <c r="AM429" t="s">
        <v>65</v>
      </c>
      <c r="AN429" t="s">
        <v>79</v>
      </c>
      <c r="AO429" t="s">
        <v>33</v>
      </c>
    </row>
    <row r="430" spans="1:41" x14ac:dyDescent="0.35">
      <c r="A430">
        <v>5495</v>
      </c>
      <c r="B430" t="s">
        <v>695</v>
      </c>
      <c r="C430" t="s">
        <v>585</v>
      </c>
      <c r="D430" s="1">
        <f>DATE(I430,H430,G430)</f>
        <v>45308</v>
      </c>
      <c r="E430">
        <f t="shared" si="136"/>
        <v>2</v>
      </c>
      <c r="F430">
        <f t="shared" si="137"/>
        <v>5</v>
      </c>
      <c r="G430" t="str">
        <f t="shared" si="138"/>
        <v>17</v>
      </c>
      <c r="H430" t="str">
        <f t="shared" si="139"/>
        <v>1</v>
      </c>
      <c r="I430" t="str">
        <f t="shared" si="140"/>
        <v>2024</v>
      </c>
      <c r="J430" t="s">
        <v>168</v>
      </c>
      <c r="K430" s="1">
        <f>DATE(P430,O430,N430)</f>
        <v>45625</v>
      </c>
      <c r="L430">
        <f>FIND("/",J430)</f>
        <v>3</v>
      </c>
      <c r="M430">
        <f>FIND("/",J430,(L430+1))</f>
        <v>6</v>
      </c>
      <c r="N430" t="str">
        <f>MID(J430, L430+1,2)</f>
        <v>29</v>
      </c>
      <c r="O430" t="str">
        <f>LEFT(J430,L430-1)</f>
        <v>11</v>
      </c>
      <c r="P430" t="str">
        <f>RIGHT(J430,4)</f>
        <v>2024</v>
      </c>
      <c r="Q430" s="13">
        <f t="shared" si="114"/>
        <v>45.285714285714285</v>
      </c>
      <c r="R430">
        <f t="shared" si="115"/>
        <v>163.5</v>
      </c>
      <c r="S430" s="27">
        <f t="shared" si="117"/>
        <v>3.6104100946372242</v>
      </c>
      <c r="T430" s="11">
        <v>11.99</v>
      </c>
      <c r="U430" t="str" cm="1">
        <f t="array" ref="U430">_xlfn.IFS(T430 &lt; 8, "Standard", T430 &lt; 12, "Premium", T430 &lt; 16, "Premium Plus")</f>
        <v>Premium</v>
      </c>
      <c r="V430" s="18">
        <v>327</v>
      </c>
      <c r="W430" t="s">
        <v>51</v>
      </c>
      <c r="X430" s="18">
        <v>2</v>
      </c>
      <c r="Y430" s="18">
        <v>6</v>
      </c>
      <c r="Z430" t="b">
        <v>1</v>
      </c>
      <c r="AA430" s="18">
        <v>182</v>
      </c>
      <c r="AB430" s="18">
        <v>14</v>
      </c>
      <c r="AC430" s="18">
        <f t="shared" si="116"/>
        <v>196</v>
      </c>
      <c r="AD430" t="s">
        <v>27</v>
      </c>
      <c r="AE430" t="s">
        <v>44</v>
      </c>
      <c r="AF430" t="s">
        <v>78</v>
      </c>
      <c r="AG430" s="18">
        <v>90</v>
      </c>
      <c r="AH430" s="13">
        <v>3.4</v>
      </c>
      <c r="AI430" t="b">
        <v>0</v>
      </c>
      <c r="AJ430" t="s">
        <v>30</v>
      </c>
      <c r="AK430" s="18">
        <v>3918</v>
      </c>
      <c r="AL430" s="18" t="str" cm="1">
        <f t="array" ref="AL430">_xlfn.IFS(AK430&lt;1000, "Bronze", AK430&lt;2000, "Silver", AK430&lt;3000, "Gold", AK430&lt;4000, "Platinum",AK430&gt;4000, "Diamond")</f>
        <v>Platinum</v>
      </c>
      <c r="AM430" t="s">
        <v>58</v>
      </c>
      <c r="AN430" t="s">
        <v>32</v>
      </c>
      <c r="AO430" t="s">
        <v>60</v>
      </c>
    </row>
    <row r="431" spans="1:41" x14ac:dyDescent="0.35">
      <c r="A431">
        <v>3593</v>
      </c>
      <c r="B431" t="s">
        <v>335</v>
      </c>
      <c r="C431" t="s">
        <v>634</v>
      </c>
      <c r="D431" s="1">
        <f>DATE(I431,H431,G431)</f>
        <v>45185</v>
      </c>
      <c r="E431">
        <f t="shared" si="136"/>
        <v>2</v>
      </c>
      <c r="F431">
        <f t="shared" si="137"/>
        <v>5</v>
      </c>
      <c r="G431" t="str">
        <f t="shared" si="138"/>
        <v>16</v>
      </c>
      <c r="H431" t="str">
        <f t="shared" si="139"/>
        <v>9</v>
      </c>
      <c r="I431" t="str">
        <f t="shared" si="140"/>
        <v>2023</v>
      </c>
      <c r="J431" t="s">
        <v>156</v>
      </c>
      <c r="K431" s="1">
        <f>DATE(P431,O431,N431)</f>
        <v>45620</v>
      </c>
      <c r="L431">
        <f>FIND("/",J431)</f>
        <v>3</v>
      </c>
      <c r="M431">
        <f>FIND("/",J431,(L431+1))</f>
        <v>6</v>
      </c>
      <c r="N431" t="str">
        <f>MID(J431, L431+1,2)</f>
        <v>24</v>
      </c>
      <c r="O431" t="str">
        <f>LEFT(J431,L431-1)</f>
        <v>11</v>
      </c>
      <c r="P431" t="str">
        <f>RIGHT(J431,4)</f>
        <v>2024</v>
      </c>
      <c r="Q431" s="13">
        <f t="shared" si="114"/>
        <v>62.142857142857146</v>
      </c>
      <c r="R431">
        <f t="shared" si="115"/>
        <v>223.5</v>
      </c>
      <c r="S431" s="27">
        <f t="shared" si="117"/>
        <v>3.5965517241379308</v>
      </c>
      <c r="T431" s="11">
        <v>7.99</v>
      </c>
      <c r="U431" t="str" cm="1">
        <f t="array" ref="U431">_xlfn.IFS(T431 &lt; 8, "Standard", T431 &lt; 12, "Premium", T431 &lt; 16, "Premium Plus")</f>
        <v>Standard</v>
      </c>
      <c r="V431" s="18">
        <v>447</v>
      </c>
      <c r="W431" t="s">
        <v>51</v>
      </c>
      <c r="X431" s="18">
        <v>3</v>
      </c>
      <c r="Y431" s="18">
        <v>1</v>
      </c>
      <c r="Z431" t="b">
        <v>1</v>
      </c>
      <c r="AA431" s="18">
        <v>466</v>
      </c>
      <c r="AB431" s="18">
        <v>198</v>
      </c>
      <c r="AC431" s="18">
        <f t="shared" si="116"/>
        <v>664</v>
      </c>
      <c r="AD431" t="s">
        <v>55</v>
      </c>
      <c r="AE431" t="s">
        <v>75</v>
      </c>
      <c r="AF431" t="s">
        <v>29</v>
      </c>
      <c r="AG431" s="18">
        <v>3</v>
      </c>
      <c r="AH431" s="13">
        <v>4.5</v>
      </c>
      <c r="AI431" t="b">
        <v>0</v>
      </c>
      <c r="AJ431" t="s">
        <v>30</v>
      </c>
      <c r="AK431" s="18">
        <v>2163</v>
      </c>
      <c r="AL431" s="18" t="str" cm="1">
        <f t="array" ref="AL431">_xlfn.IFS(AK431&lt;1000, "Bronze", AK431&lt;2000, "Silver", AK431&lt;3000, "Gold", AK431&lt;4000, "Platinum",AK431&gt;4000, "Diamond")</f>
        <v>Gold</v>
      </c>
      <c r="AM431" t="s">
        <v>31</v>
      </c>
      <c r="AN431" t="s">
        <v>32</v>
      </c>
      <c r="AO431" t="s">
        <v>33</v>
      </c>
    </row>
    <row r="432" spans="1:41" x14ac:dyDescent="0.35">
      <c r="A432">
        <v>6970</v>
      </c>
      <c r="B432" t="s">
        <v>367</v>
      </c>
      <c r="C432" t="s">
        <v>72</v>
      </c>
      <c r="D432" s="1">
        <v>45424</v>
      </c>
      <c r="E432">
        <f t="shared" si="136"/>
        <v>3</v>
      </c>
      <c r="F432">
        <f t="shared" si="137"/>
        <v>6</v>
      </c>
      <c r="G432" t="str">
        <f t="shared" si="138"/>
        <v>17</v>
      </c>
      <c r="H432" t="str">
        <f t="shared" si="139"/>
        <v>12</v>
      </c>
      <c r="I432" t="str">
        <f t="shared" si="140"/>
        <v>2024</v>
      </c>
      <c r="J432" s="1">
        <v>45424</v>
      </c>
      <c r="K432" s="1">
        <v>45643</v>
      </c>
      <c r="L432" s="1"/>
      <c r="M432" s="1"/>
      <c r="N432" s="1"/>
      <c r="O432" s="1"/>
      <c r="P432" s="1"/>
      <c r="Q432" s="13">
        <f t="shared" si="114"/>
        <v>31.285714285714285</v>
      </c>
      <c r="R432">
        <f t="shared" si="115"/>
        <v>112.5</v>
      </c>
      <c r="S432" s="27">
        <f t="shared" si="117"/>
        <v>3.595890410958904</v>
      </c>
      <c r="T432" s="11">
        <v>7.99</v>
      </c>
      <c r="U432" t="str" cm="1">
        <f t="array" ref="U432">_xlfn.IFS(T432 &lt; 8, "Standard", T432 &lt; 12, "Premium", T432 &lt; 16, "Premium Plus")</f>
        <v>Standard</v>
      </c>
      <c r="V432" s="18">
        <v>225</v>
      </c>
      <c r="W432" t="s">
        <v>100</v>
      </c>
      <c r="X432" s="18">
        <v>3</v>
      </c>
      <c r="Y432" s="18">
        <v>3</v>
      </c>
      <c r="Z432" t="b">
        <v>1</v>
      </c>
      <c r="AA432" s="18">
        <v>589</v>
      </c>
      <c r="AB432" s="18">
        <v>103</v>
      </c>
      <c r="AC432" s="18">
        <f t="shared" si="116"/>
        <v>692</v>
      </c>
      <c r="AD432" t="s">
        <v>43</v>
      </c>
      <c r="AE432" t="s">
        <v>56</v>
      </c>
      <c r="AF432" t="s">
        <v>29</v>
      </c>
      <c r="AG432" s="18">
        <v>93</v>
      </c>
      <c r="AH432" s="13">
        <v>3.2</v>
      </c>
      <c r="AI432" t="b">
        <v>1</v>
      </c>
      <c r="AJ432" t="s">
        <v>30</v>
      </c>
      <c r="AK432" s="18">
        <v>3313</v>
      </c>
      <c r="AL432" s="18" t="str" cm="1">
        <f t="array" ref="AL432">_xlfn.IFS(AK432&lt;1000, "Bronze", AK432&lt;2000, "Silver", AK432&lt;3000, "Gold", AK432&lt;4000, "Platinum",AK432&gt;4000, "Diamond")</f>
        <v>Platinum</v>
      </c>
      <c r="AM432" t="s">
        <v>38</v>
      </c>
      <c r="AN432" t="s">
        <v>79</v>
      </c>
      <c r="AO432" t="s">
        <v>93</v>
      </c>
    </row>
    <row r="433" spans="1:41" x14ac:dyDescent="0.35">
      <c r="A433">
        <v>6545</v>
      </c>
      <c r="B433" t="s">
        <v>147</v>
      </c>
      <c r="C433" t="s">
        <v>108</v>
      </c>
      <c r="D433" s="1">
        <f>DATE(I433,H433,G433)</f>
        <v>45456</v>
      </c>
      <c r="E433">
        <f t="shared" si="136"/>
        <v>2</v>
      </c>
      <c r="F433">
        <f t="shared" si="137"/>
        <v>5</v>
      </c>
      <c r="G433" t="str">
        <f t="shared" si="138"/>
        <v>13</v>
      </c>
      <c r="H433" t="str">
        <f t="shared" si="139"/>
        <v>6</v>
      </c>
      <c r="I433" t="str">
        <f t="shared" si="140"/>
        <v>2024</v>
      </c>
      <c r="J433" s="1">
        <v>45516</v>
      </c>
      <c r="K433" s="1">
        <f>J433</f>
        <v>45516</v>
      </c>
      <c r="L433" s="1"/>
      <c r="M433" s="1"/>
      <c r="N433" s="1"/>
      <c r="O433" s="1"/>
      <c r="P433" s="1"/>
      <c r="Q433" s="13">
        <f t="shared" si="114"/>
        <v>8.5714285714285712</v>
      </c>
      <c r="R433">
        <f t="shared" si="115"/>
        <v>30.5</v>
      </c>
      <c r="S433" s="27">
        <f t="shared" si="117"/>
        <v>3.5583333333333336</v>
      </c>
      <c r="T433" s="11">
        <v>7.99</v>
      </c>
      <c r="U433" t="str" cm="1">
        <f t="array" ref="U433">_xlfn.IFS(T433 &lt; 8, "Standard", T433 &lt; 12, "Premium", T433 &lt; 16, "Premium Plus")</f>
        <v>Standard</v>
      </c>
      <c r="V433" s="18">
        <v>61</v>
      </c>
      <c r="W433" t="s">
        <v>36</v>
      </c>
      <c r="X433" s="18">
        <v>1</v>
      </c>
      <c r="Y433" s="18">
        <v>5</v>
      </c>
      <c r="Z433" t="b">
        <v>1</v>
      </c>
      <c r="AA433" s="18">
        <v>242</v>
      </c>
      <c r="AB433" s="18">
        <v>200</v>
      </c>
      <c r="AC433" s="18">
        <f t="shared" si="116"/>
        <v>442</v>
      </c>
      <c r="AD433" t="s">
        <v>74</v>
      </c>
      <c r="AE433" t="s">
        <v>75</v>
      </c>
      <c r="AF433" t="s">
        <v>45</v>
      </c>
      <c r="AG433" s="18">
        <v>53</v>
      </c>
      <c r="AH433" s="13">
        <v>4.8</v>
      </c>
      <c r="AI433" t="b">
        <v>1</v>
      </c>
      <c r="AJ433" t="s">
        <v>30</v>
      </c>
      <c r="AK433" s="18">
        <v>674</v>
      </c>
      <c r="AL433" s="18" t="str" cm="1">
        <f t="array" ref="AL433">_xlfn.IFS(AK433&lt;1000, "Bronze", AK433&lt;2000, "Silver", AK433&lt;3000, "Gold", AK433&lt;4000, "Platinum",AK433&gt;4000, "Diamond")</f>
        <v>Bronze</v>
      </c>
      <c r="AM433" t="s">
        <v>58</v>
      </c>
      <c r="AN433" t="s">
        <v>59</v>
      </c>
      <c r="AO433" t="s">
        <v>60</v>
      </c>
    </row>
    <row r="434" spans="1:41" x14ac:dyDescent="0.35">
      <c r="A434">
        <v>3810</v>
      </c>
      <c r="B434" t="s">
        <v>242</v>
      </c>
      <c r="C434" t="s">
        <v>243</v>
      </c>
      <c r="D434" s="1">
        <f>DATE(I434,H434,G434)</f>
        <v>44974</v>
      </c>
      <c r="E434">
        <f t="shared" si="136"/>
        <v>2</v>
      </c>
      <c r="F434">
        <f t="shared" si="137"/>
        <v>5</v>
      </c>
      <c r="G434" t="str">
        <f t="shared" si="138"/>
        <v>17</v>
      </c>
      <c r="H434" t="str">
        <f t="shared" si="139"/>
        <v>2</v>
      </c>
      <c r="I434" t="str">
        <f t="shared" si="140"/>
        <v>2023</v>
      </c>
      <c r="J434" s="1">
        <v>45394</v>
      </c>
      <c r="K434" s="1">
        <f>J434</f>
        <v>45394</v>
      </c>
      <c r="L434" s="1"/>
      <c r="M434" s="1"/>
      <c r="N434" s="1"/>
      <c r="O434" s="1"/>
      <c r="P434" s="1"/>
      <c r="Q434" s="13">
        <f t="shared" si="114"/>
        <v>60</v>
      </c>
      <c r="R434">
        <f t="shared" si="115"/>
        <v>213.5</v>
      </c>
      <c r="S434" s="27">
        <f t="shared" si="117"/>
        <v>3.5583333333333331</v>
      </c>
      <c r="T434" s="11">
        <v>15.99</v>
      </c>
      <c r="U434" t="str" cm="1">
        <f t="array" ref="U434">_xlfn.IFS(T434 &lt; 8, "Standard", T434 &lt; 12, "Premium", T434 &lt; 16, "Premium Plus")</f>
        <v>Premium Plus</v>
      </c>
      <c r="V434" s="18">
        <v>427</v>
      </c>
      <c r="W434" t="s">
        <v>63</v>
      </c>
      <c r="X434" s="18">
        <v>5</v>
      </c>
      <c r="Y434" s="18">
        <v>3</v>
      </c>
      <c r="Z434" t="b">
        <v>0</v>
      </c>
      <c r="AA434" s="18">
        <v>832</v>
      </c>
      <c r="AB434" s="18">
        <v>103</v>
      </c>
      <c r="AC434" s="18">
        <f t="shared" si="116"/>
        <v>935</v>
      </c>
      <c r="AD434" t="s">
        <v>68</v>
      </c>
      <c r="AE434" t="s">
        <v>75</v>
      </c>
      <c r="AF434" t="s">
        <v>45</v>
      </c>
      <c r="AG434" s="18">
        <v>79</v>
      </c>
      <c r="AH434" s="13">
        <v>3.3</v>
      </c>
      <c r="AI434" t="b">
        <v>0</v>
      </c>
      <c r="AJ434" t="s">
        <v>30</v>
      </c>
      <c r="AK434" s="18">
        <v>3633</v>
      </c>
      <c r="AL434" s="18" t="str" cm="1">
        <f t="array" ref="AL434">_xlfn.IFS(AK434&lt;1000, "Bronze", AK434&lt;2000, "Silver", AK434&lt;3000, "Gold", AK434&lt;4000, "Platinum",AK434&gt;4000, "Diamond")</f>
        <v>Platinum</v>
      </c>
      <c r="AM434" t="s">
        <v>38</v>
      </c>
      <c r="AN434" t="s">
        <v>39</v>
      </c>
      <c r="AO434" t="s">
        <v>33</v>
      </c>
    </row>
    <row r="435" spans="1:41" x14ac:dyDescent="0.35">
      <c r="A435">
        <v>3976</v>
      </c>
      <c r="B435" t="s">
        <v>297</v>
      </c>
      <c r="C435" s="1">
        <v>45118</v>
      </c>
      <c r="D435" s="1">
        <v>44978</v>
      </c>
      <c r="E435" s="1"/>
      <c r="F435" s="1"/>
      <c r="G435" s="1"/>
      <c r="H435" s="1"/>
      <c r="I435" s="1"/>
      <c r="J435" s="1">
        <v>45363</v>
      </c>
      <c r="K435" s="1">
        <f>J435</f>
        <v>45363</v>
      </c>
      <c r="L435" s="1"/>
      <c r="M435" s="1"/>
      <c r="N435" s="1"/>
      <c r="O435" s="1"/>
      <c r="P435" s="1"/>
      <c r="Q435" s="13">
        <f t="shared" si="114"/>
        <v>55</v>
      </c>
      <c r="R435">
        <f t="shared" si="115"/>
        <v>195.5</v>
      </c>
      <c r="S435" s="27">
        <f t="shared" si="117"/>
        <v>3.5545454545454547</v>
      </c>
      <c r="T435" s="11">
        <v>7.99</v>
      </c>
      <c r="U435" t="str" cm="1">
        <f t="array" ref="U435">_xlfn.IFS(T435 &lt; 8, "Standard", T435 &lt; 12, "Premium", T435 &lt; 16, "Premium Plus")</f>
        <v>Standard</v>
      </c>
      <c r="V435" s="18">
        <v>391</v>
      </c>
      <c r="W435" t="s">
        <v>48</v>
      </c>
      <c r="X435" s="18">
        <v>4</v>
      </c>
      <c r="Y435" s="18">
        <v>6</v>
      </c>
      <c r="Z435" t="b">
        <v>0</v>
      </c>
      <c r="AA435" s="18">
        <v>726</v>
      </c>
      <c r="AB435" s="18">
        <v>176</v>
      </c>
      <c r="AC435" s="18">
        <f t="shared" si="116"/>
        <v>902</v>
      </c>
      <c r="AD435" t="s">
        <v>43</v>
      </c>
      <c r="AE435" t="s">
        <v>44</v>
      </c>
      <c r="AF435" t="s">
        <v>78</v>
      </c>
      <c r="AG435" s="18">
        <v>65</v>
      </c>
      <c r="AH435" s="13">
        <v>3.8</v>
      </c>
      <c r="AI435" t="b">
        <v>0</v>
      </c>
      <c r="AJ435" t="s">
        <v>30</v>
      </c>
      <c r="AK435" s="18">
        <v>1926</v>
      </c>
      <c r="AL435" s="18" t="str" cm="1">
        <f t="array" ref="AL435">_xlfn.IFS(AK435&lt;1000, "Bronze", AK435&lt;2000, "Silver", AK435&lt;3000, "Gold", AK435&lt;4000, "Platinum",AK435&gt;4000, "Diamond")</f>
        <v>Silver</v>
      </c>
      <c r="AM435" t="s">
        <v>58</v>
      </c>
      <c r="AN435" t="s">
        <v>69</v>
      </c>
      <c r="AO435" t="s">
        <v>93</v>
      </c>
    </row>
    <row r="436" spans="1:41" x14ac:dyDescent="0.35">
      <c r="A436">
        <v>2533</v>
      </c>
      <c r="B436" t="s">
        <v>311</v>
      </c>
      <c r="C436" s="1">
        <v>44996</v>
      </c>
      <c r="D436" s="1">
        <v>45286</v>
      </c>
      <c r="E436" s="1"/>
      <c r="F436" s="1"/>
      <c r="G436" s="1"/>
      <c r="H436" s="1"/>
      <c r="I436" s="1"/>
      <c r="J436" t="s">
        <v>109</v>
      </c>
      <c r="K436" s="1">
        <f>DATE(P436,O436,N436)</f>
        <v>45619</v>
      </c>
      <c r="L436">
        <f>FIND("/",J436)</f>
        <v>3</v>
      </c>
      <c r="M436">
        <f>FIND("/",J436,(L436+1))</f>
        <v>6</v>
      </c>
      <c r="N436" t="str">
        <f>MID(J436, L436+1,2)</f>
        <v>23</v>
      </c>
      <c r="O436" t="str">
        <f>LEFT(J436,L436-1)</f>
        <v>11</v>
      </c>
      <c r="P436" t="str">
        <f>RIGHT(J436,4)</f>
        <v>2024</v>
      </c>
      <c r="Q436" s="13">
        <f t="shared" si="114"/>
        <v>47.571428571428569</v>
      </c>
      <c r="R436">
        <f t="shared" si="115"/>
        <v>169</v>
      </c>
      <c r="S436" s="27">
        <f t="shared" si="117"/>
        <v>3.5525525525525525</v>
      </c>
      <c r="T436" s="11">
        <v>15.99</v>
      </c>
      <c r="U436" t="str" cm="1">
        <f t="array" ref="U436">_xlfn.IFS(T436 &lt; 8, "Standard", T436 &lt; 12, "Premium", T436 &lt; 16, "Premium Plus")</f>
        <v>Premium Plus</v>
      </c>
      <c r="V436" s="18">
        <v>338</v>
      </c>
      <c r="W436" t="s">
        <v>26</v>
      </c>
      <c r="X436" s="18">
        <v>4</v>
      </c>
      <c r="Y436" s="18">
        <v>2</v>
      </c>
      <c r="Z436" t="b">
        <v>0</v>
      </c>
      <c r="AA436" s="18">
        <v>525</v>
      </c>
      <c r="AB436" s="18">
        <v>140</v>
      </c>
      <c r="AC436" s="18">
        <f t="shared" si="116"/>
        <v>665</v>
      </c>
      <c r="AD436" t="s">
        <v>68</v>
      </c>
      <c r="AE436" t="s">
        <v>56</v>
      </c>
      <c r="AF436" t="s">
        <v>78</v>
      </c>
      <c r="AG436" s="18">
        <v>75</v>
      </c>
      <c r="AH436" s="13">
        <v>4.5999999999999996</v>
      </c>
      <c r="AI436" t="b">
        <v>1</v>
      </c>
      <c r="AJ436" t="s">
        <v>30</v>
      </c>
      <c r="AK436" s="18">
        <v>354</v>
      </c>
      <c r="AL436" s="18" t="str" cm="1">
        <f t="array" ref="AL436">_xlfn.IFS(AK436&lt;1000, "Bronze", AK436&lt;2000, "Silver", AK436&lt;3000, "Gold", AK436&lt;4000, "Platinum",AK436&gt;4000, "Diamond")</f>
        <v>Bronze</v>
      </c>
      <c r="AM436" t="s">
        <v>58</v>
      </c>
      <c r="AN436" t="s">
        <v>59</v>
      </c>
      <c r="AO436" t="s">
        <v>60</v>
      </c>
    </row>
    <row r="437" spans="1:41" x14ac:dyDescent="0.35">
      <c r="A437">
        <v>2418</v>
      </c>
      <c r="B437" t="s">
        <v>186</v>
      </c>
      <c r="C437" s="1">
        <v>45391</v>
      </c>
      <c r="D437" s="1">
        <f>C437</f>
        <v>45391</v>
      </c>
      <c r="E437" s="1"/>
      <c r="F437" s="1"/>
      <c r="G437" s="1"/>
      <c r="H437" s="1"/>
      <c r="I437" s="1"/>
      <c r="J437" t="s">
        <v>54</v>
      </c>
      <c r="K437" s="1">
        <f>DATE(P437,O437,N437)</f>
        <v>45615</v>
      </c>
      <c r="L437">
        <f>FIND("/",J437)</f>
        <v>3</v>
      </c>
      <c r="M437">
        <f>FIND("/",J437,(L437+1))</f>
        <v>6</v>
      </c>
      <c r="N437" t="str">
        <f>MID(J437, L437+1,2)</f>
        <v>19</v>
      </c>
      <c r="O437" t="str">
        <f>LEFT(J437,L437-1)</f>
        <v>11</v>
      </c>
      <c r="P437" t="str">
        <f>RIGHT(J437,4)</f>
        <v>2024</v>
      </c>
      <c r="Q437" s="13">
        <f t="shared" si="114"/>
        <v>32</v>
      </c>
      <c r="R437">
        <f t="shared" si="115"/>
        <v>113.5</v>
      </c>
      <c r="S437" s="27">
        <f t="shared" si="117"/>
        <v>3.546875</v>
      </c>
      <c r="T437" s="11">
        <v>15.99</v>
      </c>
      <c r="U437" t="str" cm="1">
        <f t="array" ref="U437">_xlfn.IFS(T437 &lt; 8, "Standard", T437 &lt; 12, "Premium", T437 &lt; 16, "Premium Plus")</f>
        <v>Premium Plus</v>
      </c>
      <c r="V437" s="18">
        <v>227</v>
      </c>
      <c r="W437" t="s">
        <v>100</v>
      </c>
      <c r="X437" s="18">
        <v>1</v>
      </c>
      <c r="Y437" s="18">
        <v>4</v>
      </c>
      <c r="Z437" t="b">
        <v>1</v>
      </c>
      <c r="AA437" s="18">
        <v>187</v>
      </c>
      <c r="AB437" s="18">
        <v>48</v>
      </c>
      <c r="AC437" s="18">
        <f t="shared" si="116"/>
        <v>235</v>
      </c>
      <c r="AD437" t="s">
        <v>27</v>
      </c>
      <c r="AE437" t="s">
        <v>56</v>
      </c>
      <c r="AF437" t="s">
        <v>78</v>
      </c>
      <c r="AG437" s="18">
        <v>6</v>
      </c>
      <c r="AH437" s="13">
        <v>3.4</v>
      </c>
      <c r="AI437" t="b">
        <v>1</v>
      </c>
      <c r="AJ437" t="s">
        <v>30</v>
      </c>
      <c r="AK437" s="18">
        <v>3020</v>
      </c>
      <c r="AL437" s="18" t="str" cm="1">
        <f t="array" ref="AL437">_xlfn.IFS(AK437&lt;1000, "Bronze", AK437&lt;2000, "Silver", AK437&lt;3000, "Gold", AK437&lt;4000, "Platinum",AK437&gt;4000, "Diamond")</f>
        <v>Platinum</v>
      </c>
      <c r="AM437" t="s">
        <v>76</v>
      </c>
      <c r="AN437" t="s">
        <v>39</v>
      </c>
      <c r="AO437" t="s">
        <v>40</v>
      </c>
    </row>
    <row r="438" spans="1:41" x14ac:dyDescent="0.35">
      <c r="A438">
        <v>7465</v>
      </c>
      <c r="B438" t="s">
        <v>618</v>
      </c>
      <c r="C438" s="1">
        <v>45607</v>
      </c>
      <c r="D438" s="1">
        <v>45303</v>
      </c>
      <c r="E438" s="1"/>
      <c r="F438" s="1"/>
      <c r="G438" s="1"/>
      <c r="H438" s="1"/>
      <c r="I438" s="1"/>
      <c r="J438" s="1">
        <v>45303</v>
      </c>
      <c r="K438" s="1">
        <v>45607</v>
      </c>
      <c r="L438" s="1"/>
      <c r="M438" s="1"/>
      <c r="N438" s="1"/>
      <c r="O438" s="1"/>
      <c r="P438" s="1"/>
      <c r="Q438" s="13">
        <f t="shared" si="114"/>
        <v>43.428571428571431</v>
      </c>
      <c r="R438">
        <f t="shared" si="115"/>
        <v>154</v>
      </c>
      <c r="S438" s="27">
        <f t="shared" si="117"/>
        <v>3.5460526315789473</v>
      </c>
      <c r="T438" s="11">
        <v>11.99</v>
      </c>
      <c r="U438" t="str" cm="1">
        <f t="array" ref="U438">_xlfn.IFS(T438 &lt; 8, "Standard", T438 &lt; 12, "Premium", T438 &lt; 16, "Premium Plus")</f>
        <v>Premium</v>
      </c>
      <c r="V438" s="18">
        <v>308</v>
      </c>
      <c r="W438" t="s">
        <v>26</v>
      </c>
      <c r="X438" s="18">
        <v>4</v>
      </c>
      <c r="Y438" s="18">
        <v>3</v>
      </c>
      <c r="Z438" t="b">
        <v>1</v>
      </c>
      <c r="AA438" s="18">
        <v>284</v>
      </c>
      <c r="AB438" s="18">
        <v>81</v>
      </c>
      <c r="AC438" s="18">
        <f t="shared" si="116"/>
        <v>365</v>
      </c>
      <c r="AD438" t="s">
        <v>68</v>
      </c>
      <c r="AE438" t="s">
        <v>56</v>
      </c>
      <c r="AF438" t="s">
        <v>57</v>
      </c>
      <c r="AG438" s="18">
        <v>92</v>
      </c>
      <c r="AH438" s="13">
        <v>3.7</v>
      </c>
      <c r="AI438" t="b">
        <v>1</v>
      </c>
      <c r="AJ438" t="s">
        <v>30</v>
      </c>
      <c r="AK438" s="18">
        <v>1298</v>
      </c>
      <c r="AL438" s="18" t="str" cm="1">
        <f t="array" ref="AL438">_xlfn.IFS(AK438&lt;1000, "Bronze", AK438&lt;2000, "Silver", AK438&lt;3000, "Gold", AK438&lt;4000, "Platinum",AK438&gt;4000, "Diamond")</f>
        <v>Silver</v>
      </c>
      <c r="AM438" t="s">
        <v>76</v>
      </c>
      <c r="AN438" t="s">
        <v>69</v>
      </c>
      <c r="AO438" t="s">
        <v>60</v>
      </c>
    </row>
    <row r="439" spans="1:41" x14ac:dyDescent="0.35">
      <c r="A439">
        <v>1255</v>
      </c>
      <c r="B439" t="s">
        <v>122</v>
      </c>
      <c r="C439" s="1">
        <v>45112</v>
      </c>
      <c r="D439" s="1">
        <v>45496</v>
      </c>
      <c r="E439" s="1"/>
      <c r="F439" s="1"/>
      <c r="G439" s="1"/>
      <c r="H439" s="1"/>
      <c r="I439" s="1"/>
      <c r="J439" s="1">
        <v>45577</v>
      </c>
      <c r="K439" s="1">
        <f>J439</f>
        <v>45577</v>
      </c>
      <c r="L439" s="1"/>
      <c r="M439" s="1"/>
      <c r="N439" s="1"/>
      <c r="O439" s="1"/>
      <c r="P439" s="1"/>
      <c r="Q439" s="13">
        <f t="shared" si="114"/>
        <v>11.571428571428571</v>
      </c>
      <c r="R439">
        <f t="shared" si="115"/>
        <v>41</v>
      </c>
      <c r="S439" s="27">
        <f t="shared" si="117"/>
        <v>3.5432098765432101</v>
      </c>
      <c r="T439" s="11">
        <v>11.99</v>
      </c>
      <c r="U439" t="str" cm="1">
        <f t="array" ref="U439">_xlfn.IFS(T439 &lt; 8, "Standard", T439 &lt; 12, "Premium", T439 &lt; 16, "Premium Plus")</f>
        <v>Premium</v>
      </c>
      <c r="V439" s="18">
        <v>82</v>
      </c>
      <c r="W439" t="s">
        <v>51</v>
      </c>
      <c r="X439" s="18">
        <v>4</v>
      </c>
      <c r="Y439" s="18">
        <v>3</v>
      </c>
      <c r="Z439" t="b">
        <v>1</v>
      </c>
      <c r="AA439" s="18">
        <v>264</v>
      </c>
      <c r="AB439" s="18">
        <v>115</v>
      </c>
      <c r="AC439" s="18">
        <f t="shared" si="116"/>
        <v>379</v>
      </c>
      <c r="AD439" t="s">
        <v>55</v>
      </c>
      <c r="AE439" t="s">
        <v>75</v>
      </c>
      <c r="AF439" t="s">
        <v>78</v>
      </c>
      <c r="AG439" s="18">
        <v>30</v>
      </c>
      <c r="AH439" s="13">
        <v>4.7</v>
      </c>
      <c r="AI439" t="b">
        <v>1</v>
      </c>
      <c r="AJ439" t="s">
        <v>30</v>
      </c>
      <c r="AK439" s="18">
        <v>1870</v>
      </c>
      <c r="AL439" s="18" t="str" cm="1">
        <f t="array" ref="AL439">_xlfn.IFS(AK439&lt;1000, "Bronze", AK439&lt;2000, "Silver", AK439&lt;3000, "Gold", AK439&lt;4000, "Platinum",AK439&gt;4000, "Diamond")</f>
        <v>Silver</v>
      </c>
      <c r="AM439" t="s">
        <v>58</v>
      </c>
      <c r="AN439" t="s">
        <v>32</v>
      </c>
      <c r="AO439" t="s">
        <v>40</v>
      </c>
    </row>
    <row r="440" spans="1:41" x14ac:dyDescent="0.35">
      <c r="A440">
        <v>7643</v>
      </c>
      <c r="B440" t="s">
        <v>408</v>
      </c>
      <c r="C440" s="1">
        <v>45572</v>
      </c>
      <c r="D440" s="1">
        <v>44941</v>
      </c>
      <c r="E440" s="1"/>
      <c r="F440" s="1"/>
      <c r="G440" s="1"/>
      <c r="H440" s="1"/>
      <c r="I440" s="1"/>
      <c r="J440" s="1">
        <v>45363</v>
      </c>
      <c r="K440" s="1">
        <f>J440</f>
        <v>45363</v>
      </c>
      <c r="L440" s="1"/>
      <c r="M440" s="1"/>
      <c r="N440" s="1"/>
      <c r="O440" s="1"/>
      <c r="P440" s="1"/>
      <c r="Q440" s="13">
        <f t="shared" si="114"/>
        <v>60.285714285714285</v>
      </c>
      <c r="R440">
        <f t="shared" si="115"/>
        <v>213</v>
      </c>
      <c r="S440" s="27">
        <f t="shared" si="117"/>
        <v>3.5331753554502372</v>
      </c>
      <c r="T440" s="11">
        <v>15.99</v>
      </c>
      <c r="U440" t="str" cm="1">
        <f t="array" ref="U440">_xlfn.IFS(T440 &lt; 8, "Standard", T440 &lt; 12, "Premium", T440 &lt; 16, "Premium Plus")</f>
        <v>Premium Plus</v>
      </c>
      <c r="V440" s="18">
        <v>426</v>
      </c>
      <c r="W440" t="s">
        <v>48</v>
      </c>
      <c r="X440" s="18">
        <v>1</v>
      </c>
      <c r="Y440" s="18">
        <v>6</v>
      </c>
      <c r="Z440" t="b">
        <v>1</v>
      </c>
      <c r="AA440" s="18">
        <v>229</v>
      </c>
      <c r="AB440" s="18">
        <v>120</v>
      </c>
      <c r="AC440" s="18">
        <f t="shared" si="116"/>
        <v>349</v>
      </c>
      <c r="AD440" t="s">
        <v>27</v>
      </c>
      <c r="AE440" t="s">
        <v>28</v>
      </c>
      <c r="AF440" t="s">
        <v>78</v>
      </c>
      <c r="AG440" s="18">
        <v>38</v>
      </c>
      <c r="AH440" s="13">
        <v>3.3</v>
      </c>
      <c r="AI440" t="b">
        <v>1</v>
      </c>
      <c r="AJ440" t="s">
        <v>30</v>
      </c>
      <c r="AK440" s="18">
        <v>1436</v>
      </c>
      <c r="AL440" s="18" t="str" cm="1">
        <f t="array" ref="AL440">_xlfn.IFS(AK440&lt;1000, "Bronze", AK440&lt;2000, "Silver", AK440&lt;3000, "Gold", AK440&lt;4000, "Platinum",AK440&gt;4000, "Diamond")</f>
        <v>Silver</v>
      </c>
      <c r="AM440" t="s">
        <v>76</v>
      </c>
      <c r="AN440" t="s">
        <v>79</v>
      </c>
      <c r="AO440" t="s">
        <v>60</v>
      </c>
    </row>
    <row r="441" spans="1:41" x14ac:dyDescent="0.35">
      <c r="A441">
        <v>4216</v>
      </c>
      <c r="B441" t="s">
        <v>424</v>
      </c>
      <c r="C441" t="s">
        <v>425</v>
      </c>
      <c r="D441" s="1">
        <f>DATE(I441,H441,G441)</f>
        <v>45365</v>
      </c>
      <c r="E441">
        <f>FIND("/",C441)</f>
        <v>2</v>
      </c>
      <c r="F441">
        <f>FIND("/",C441,(E441+1))</f>
        <v>5</v>
      </c>
      <c r="G441" t="str">
        <f>MID(C441, E441+1,2)</f>
        <v>14</v>
      </c>
      <c r="H441" t="str">
        <f>LEFT(C441,E441-1)</f>
        <v>3</v>
      </c>
      <c r="I441" t="str">
        <f>RIGHT(C441,4)</f>
        <v>2024</v>
      </c>
      <c r="J441" t="s">
        <v>54</v>
      </c>
      <c r="K441" s="1">
        <f>DATE(P441,O441,N441)</f>
        <v>45615</v>
      </c>
      <c r="L441">
        <f>FIND("/",J441)</f>
        <v>3</v>
      </c>
      <c r="M441">
        <f>FIND("/",J441,(L441+1))</f>
        <v>6</v>
      </c>
      <c r="N441" t="str">
        <f>MID(J441, L441+1,2)</f>
        <v>19</v>
      </c>
      <c r="O441" t="str">
        <f>LEFT(J441,L441-1)</f>
        <v>11</v>
      </c>
      <c r="P441" t="str">
        <f>RIGHT(J441,4)</f>
        <v>2024</v>
      </c>
      <c r="Q441" s="13">
        <f t="shared" si="114"/>
        <v>35.714285714285715</v>
      </c>
      <c r="R441">
        <f t="shared" si="115"/>
        <v>125.5</v>
      </c>
      <c r="S441" s="27">
        <f t="shared" si="117"/>
        <v>3.5139999999999998</v>
      </c>
      <c r="T441" s="11">
        <v>11.99</v>
      </c>
      <c r="U441" t="str" cm="1">
        <f t="array" ref="U441">_xlfn.IFS(T441 &lt; 8, "Standard", T441 &lt; 12, "Premium", T441 &lt; 16, "Premium Plus")</f>
        <v>Premium</v>
      </c>
      <c r="V441" s="18">
        <v>251</v>
      </c>
      <c r="W441" t="s">
        <v>26</v>
      </c>
      <c r="X441" s="18">
        <v>3</v>
      </c>
      <c r="Y441" s="18">
        <v>3</v>
      </c>
      <c r="Z441" t="b">
        <v>0</v>
      </c>
      <c r="AA441" s="18">
        <v>922</v>
      </c>
      <c r="AB441" s="18">
        <v>106</v>
      </c>
      <c r="AC441" s="18">
        <f t="shared" si="116"/>
        <v>1028</v>
      </c>
      <c r="AD441" t="s">
        <v>68</v>
      </c>
      <c r="AE441" t="s">
        <v>44</v>
      </c>
      <c r="AF441" t="s">
        <v>29</v>
      </c>
      <c r="AG441" s="18">
        <v>56</v>
      </c>
      <c r="AH441" s="13">
        <v>4.3</v>
      </c>
      <c r="AI441" t="b">
        <v>1</v>
      </c>
      <c r="AJ441" t="s">
        <v>30</v>
      </c>
      <c r="AK441" s="18">
        <v>585</v>
      </c>
      <c r="AL441" s="18" t="str" cm="1">
        <f t="array" ref="AL441">_xlfn.IFS(AK441&lt;1000, "Bronze", AK441&lt;2000, "Silver", AK441&lt;3000, "Gold", AK441&lt;4000, "Platinum",AK441&gt;4000, "Diamond")</f>
        <v>Bronze</v>
      </c>
      <c r="AM441" t="s">
        <v>76</v>
      </c>
      <c r="AN441" t="s">
        <v>69</v>
      </c>
      <c r="AO441" t="s">
        <v>60</v>
      </c>
    </row>
    <row r="442" spans="1:41" x14ac:dyDescent="0.35">
      <c r="A442">
        <v>8045</v>
      </c>
      <c r="B442" t="s">
        <v>304</v>
      </c>
      <c r="C442" s="1">
        <v>44996</v>
      </c>
      <c r="D442" s="1">
        <f>C442</f>
        <v>44996</v>
      </c>
      <c r="E442" s="1"/>
      <c r="F442" s="1"/>
      <c r="G442" s="1"/>
      <c r="H442" s="1"/>
      <c r="I442" s="1"/>
      <c r="J442" s="1">
        <v>45334</v>
      </c>
      <c r="K442" s="1">
        <f>J442</f>
        <v>45334</v>
      </c>
      <c r="L442" s="1"/>
      <c r="M442" s="1"/>
      <c r="N442" s="1"/>
      <c r="O442" s="1"/>
      <c r="P442" s="1"/>
      <c r="Q442" s="13">
        <f t="shared" si="114"/>
        <v>48.285714285714285</v>
      </c>
      <c r="R442">
        <f t="shared" si="115"/>
        <v>169.5</v>
      </c>
      <c r="S442" s="27">
        <f t="shared" si="117"/>
        <v>3.5103550295857988</v>
      </c>
      <c r="T442" s="11">
        <v>7.99</v>
      </c>
      <c r="U442" t="str" cm="1">
        <f t="array" ref="U442">_xlfn.IFS(T442 &lt; 8, "Standard", T442 &lt; 12, "Premium", T442 &lt; 16, "Premium Plus")</f>
        <v>Standard</v>
      </c>
      <c r="V442" s="18">
        <v>339</v>
      </c>
      <c r="W442" t="s">
        <v>100</v>
      </c>
      <c r="X442" s="18">
        <v>5</v>
      </c>
      <c r="Y442" s="18">
        <v>5</v>
      </c>
      <c r="Z442" t="b">
        <v>1</v>
      </c>
      <c r="AA442" s="18">
        <v>354</v>
      </c>
      <c r="AB442" s="18">
        <v>129</v>
      </c>
      <c r="AC442" s="18">
        <f t="shared" si="116"/>
        <v>483</v>
      </c>
      <c r="AD442" t="s">
        <v>92</v>
      </c>
      <c r="AE442" t="s">
        <v>75</v>
      </c>
      <c r="AF442" t="s">
        <v>78</v>
      </c>
      <c r="AG442" s="18">
        <v>14</v>
      </c>
      <c r="AH442" s="13">
        <v>3.9</v>
      </c>
      <c r="AI442" t="b">
        <v>0</v>
      </c>
      <c r="AJ442" t="s">
        <v>30</v>
      </c>
      <c r="AK442" s="18">
        <v>4311</v>
      </c>
      <c r="AL442" s="18" t="str" cm="1">
        <f t="array" ref="AL442">_xlfn.IFS(AK442&lt;1000, "Bronze", AK442&lt;2000, "Silver", AK442&lt;3000, "Gold", AK442&lt;4000, "Platinum",AK442&gt;4000, "Diamond")</f>
        <v>Diamond</v>
      </c>
      <c r="AM442" t="s">
        <v>31</v>
      </c>
      <c r="AN442" t="s">
        <v>39</v>
      </c>
      <c r="AO442" t="s">
        <v>60</v>
      </c>
    </row>
    <row r="443" spans="1:41" x14ac:dyDescent="0.35">
      <c r="A443">
        <v>5650</v>
      </c>
      <c r="B443" t="s">
        <v>441</v>
      </c>
      <c r="C443" t="s">
        <v>673</v>
      </c>
      <c r="D443" s="1">
        <f>DATE(I443,H443,G443)</f>
        <v>45162</v>
      </c>
      <c r="E443">
        <f>FIND("/",C443)</f>
        <v>2</v>
      </c>
      <c r="F443">
        <f>FIND("/",C443,(E443+1))</f>
        <v>5</v>
      </c>
      <c r="G443" t="str">
        <f>MID(C443, E443+1,2)</f>
        <v>24</v>
      </c>
      <c r="H443" t="str">
        <f>LEFT(C443,E443-1)</f>
        <v>8</v>
      </c>
      <c r="I443" t="str">
        <f>RIGHT(C443,4)</f>
        <v>2023</v>
      </c>
      <c r="J443" s="1">
        <v>45516</v>
      </c>
      <c r="K443" s="1">
        <f>J443</f>
        <v>45516</v>
      </c>
      <c r="L443" s="1"/>
      <c r="M443" s="1"/>
      <c r="N443" s="1"/>
      <c r="O443" s="1"/>
      <c r="P443" s="1"/>
      <c r="Q443" s="13">
        <f t="shared" si="114"/>
        <v>50.571428571428569</v>
      </c>
      <c r="R443">
        <f t="shared" si="115"/>
        <v>177.5</v>
      </c>
      <c r="S443" s="27">
        <f t="shared" si="117"/>
        <v>3.5098870056497176</v>
      </c>
      <c r="T443" s="11">
        <v>15.99</v>
      </c>
      <c r="U443" t="str" cm="1">
        <f t="array" ref="U443">_xlfn.IFS(T443 &lt; 8, "Standard", T443 &lt; 12, "Premium", T443 &lt; 16, "Premium Plus")</f>
        <v>Premium Plus</v>
      </c>
      <c r="V443" s="18">
        <v>355</v>
      </c>
      <c r="W443" t="s">
        <v>63</v>
      </c>
      <c r="X443" s="18">
        <v>1</v>
      </c>
      <c r="Y443" s="18">
        <v>1</v>
      </c>
      <c r="Z443" t="b">
        <v>1</v>
      </c>
      <c r="AA443" s="18">
        <v>358</v>
      </c>
      <c r="AB443" s="18">
        <v>173</v>
      </c>
      <c r="AC443" s="18">
        <f t="shared" si="116"/>
        <v>531</v>
      </c>
      <c r="AD443" t="s">
        <v>43</v>
      </c>
      <c r="AE443" t="s">
        <v>75</v>
      </c>
      <c r="AF443" t="s">
        <v>29</v>
      </c>
      <c r="AG443" s="18">
        <v>60</v>
      </c>
      <c r="AH443" s="13">
        <v>4.8</v>
      </c>
      <c r="AI443" t="b">
        <v>0</v>
      </c>
      <c r="AJ443" t="s">
        <v>30</v>
      </c>
      <c r="AK443" s="18">
        <v>2448</v>
      </c>
      <c r="AL443" s="18" t="str" cm="1">
        <f t="array" ref="AL443">_xlfn.IFS(AK443&lt;1000, "Bronze", AK443&lt;2000, "Silver", AK443&lt;3000, "Gold", AK443&lt;4000, "Platinum",AK443&gt;4000, "Diamond")</f>
        <v>Gold</v>
      </c>
      <c r="AM443" t="s">
        <v>58</v>
      </c>
      <c r="AN443" t="s">
        <v>69</v>
      </c>
      <c r="AO443" t="s">
        <v>60</v>
      </c>
    </row>
    <row r="444" spans="1:41" x14ac:dyDescent="0.35">
      <c r="A444">
        <v>9418</v>
      </c>
      <c r="B444" t="s">
        <v>450</v>
      </c>
      <c r="C444" t="s">
        <v>451</v>
      </c>
      <c r="D444" s="1">
        <f>DATE(I444,H444,G444)</f>
        <v>45494</v>
      </c>
      <c r="E444">
        <f>FIND("/",C444)</f>
        <v>2</v>
      </c>
      <c r="F444">
        <f>FIND("/",C444,(E444+1))</f>
        <v>5</v>
      </c>
      <c r="G444" t="str">
        <f>MID(C444, E444+1,2)</f>
        <v>21</v>
      </c>
      <c r="H444" t="str">
        <f>LEFT(C444,E444-1)</f>
        <v>7</v>
      </c>
      <c r="I444" t="str">
        <f>RIGHT(C444,4)</f>
        <v>2024</v>
      </c>
      <c r="J444" t="s">
        <v>214</v>
      </c>
      <c r="K444" s="1">
        <f>DATE(P444,O444,N444)</f>
        <v>45622</v>
      </c>
      <c r="L444">
        <f>FIND("/",J444)</f>
        <v>3</v>
      </c>
      <c r="M444">
        <f>FIND("/",J444,(L444+1))</f>
        <v>6</v>
      </c>
      <c r="N444" t="str">
        <f>MID(J444, L444+1,2)</f>
        <v>26</v>
      </c>
      <c r="O444" t="str">
        <f>LEFT(J444,L444-1)</f>
        <v>11</v>
      </c>
      <c r="P444" t="str">
        <f>RIGHT(J444,4)</f>
        <v>2024</v>
      </c>
      <c r="Q444" s="13">
        <f t="shared" si="114"/>
        <v>18.285714285714285</v>
      </c>
      <c r="R444">
        <f t="shared" si="115"/>
        <v>64</v>
      </c>
      <c r="S444" s="27">
        <f t="shared" si="117"/>
        <v>3.5</v>
      </c>
      <c r="T444" s="11">
        <v>7.99</v>
      </c>
      <c r="U444" t="str" cm="1">
        <f t="array" ref="U444">_xlfn.IFS(T444 &lt; 8, "Standard", T444 &lt; 12, "Premium", T444 &lt; 16, "Premium Plus")</f>
        <v>Standard</v>
      </c>
      <c r="V444" s="18">
        <v>128</v>
      </c>
      <c r="W444" t="s">
        <v>26</v>
      </c>
      <c r="X444" s="18">
        <v>5</v>
      </c>
      <c r="Y444" s="18">
        <v>6</v>
      </c>
      <c r="Z444" t="b">
        <v>1</v>
      </c>
      <c r="AA444" s="18">
        <v>481</v>
      </c>
      <c r="AB444" s="18">
        <v>128</v>
      </c>
      <c r="AC444" s="18">
        <f t="shared" si="116"/>
        <v>609</v>
      </c>
      <c r="AD444" t="s">
        <v>55</v>
      </c>
      <c r="AE444" t="s">
        <v>56</v>
      </c>
      <c r="AF444" t="s">
        <v>37</v>
      </c>
      <c r="AG444" s="18">
        <v>89</v>
      </c>
      <c r="AH444" s="13">
        <v>3.3</v>
      </c>
      <c r="AI444" t="b">
        <v>1</v>
      </c>
      <c r="AJ444" t="s">
        <v>30</v>
      </c>
      <c r="AK444" s="18">
        <v>2002</v>
      </c>
      <c r="AL444" s="18" t="str" cm="1">
        <f t="array" ref="AL444">_xlfn.IFS(AK444&lt;1000, "Bronze", AK444&lt;2000, "Silver", AK444&lt;3000, "Gold", AK444&lt;4000, "Platinum",AK444&gt;4000, "Diamond")</f>
        <v>Gold</v>
      </c>
      <c r="AM444" t="s">
        <v>65</v>
      </c>
      <c r="AN444" t="s">
        <v>79</v>
      </c>
      <c r="AO444" t="s">
        <v>40</v>
      </c>
    </row>
    <row r="445" spans="1:41" x14ac:dyDescent="0.35">
      <c r="A445">
        <v>5719</v>
      </c>
      <c r="B445" t="s">
        <v>531</v>
      </c>
      <c r="C445" t="s">
        <v>588</v>
      </c>
      <c r="D445" s="1">
        <f>DATE(I445,H445,G445)</f>
        <v>45161</v>
      </c>
      <c r="E445">
        <f>FIND("/",C445)</f>
        <v>2</v>
      </c>
      <c r="F445">
        <f>FIND("/",C445,(E445+1))</f>
        <v>5</v>
      </c>
      <c r="G445" t="str">
        <f>MID(C445, E445+1,2)</f>
        <v>23</v>
      </c>
      <c r="H445" t="str">
        <f>LEFT(C445,E445-1)</f>
        <v>8</v>
      </c>
      <c r="I445" t="str">
        <f>RIGHT(C445,4)</f>
        <v>2023</v>
      </c>
      <c r="J445" t="s">
        <v>129</v>
      </c>
      <c r="K445" s="1">
        <f>DATE(P445,O445,N445)</f>
        <v>45642</v>
      </c>
      <c r="L445">
        <f>FIND("/",J445)</f>
        <v>3</v>
      </c>
      <c r="M445">
        <f>FIND("/",J445,(L445+1))</f>
        <v>6</v>
      </c>
      <c r="N445" t="str">
        <f>MID(J445, L445+1,2)</f>
        <v>16</v>
      </c>
      <c r="O445" t="str">
        <f>LEFT(J445,L445-1)</f>
        <v>12</v>
      </c>
      <c r="P445" t="str">
        <f>RIGHT(J445,4)</f>
        <v>2024</v>
      </c>
      <c r="Q445" s="13">
        <f t="shared" si="114"/>
        <v>68.714285714285708</v>
      </c>
      <c r="R445">
        <f t="shared" si="115"/>
        <v>239.5</v>
      </c>
      <c r="S445" s="27">
        <f t="shared" si="117"/>
        <v>3.4854469854469858</v>
      </c>
      <c r="T445" s="11">
        <v>11.99</v>
      </c>
      <c r="U445" t="str" cm="1">
        <f t="array" ref="U445">_xlfn.IFS(T445 &lt; 8, "Standard", T445 &lt; 12, "Premium", T445 &lt; 16, "Premium Plus")</f>
        <v>Premium</v>
      </c>
      <c r="V445" s="18">
        <v>479</v>
      </c>
      <c r="W445" t="s">
        <v>51</v>
      </c>
      <c r="X445" s="18">
        <v>5</v>
      </c>
      <c r="Y445" s="18">
        <v>2</v>
      </c>
      <c r="Z445" t="b">
        <v>0</v>
      </c>
      <c r="AA445" s="18">
        <v>710</v>
      </c>
      <c r="AB445" s="18">
        <v>68</v>
      </c>
      <c r="AC445" s="18">
        <f t="shared" si="116"/>
        <v>778</v>
      </c>
      <c r="AD445" t="s">
        <v>74</v>
      </c>
      <c r="AE445" t="s">
        <v>75</v>
      </c>
      <c r="AF445" t="s">
        <v>78</v>
      </c>
      <c r="AG445" s="18">
        <v>54</v>
      </c>
      <c r="AH445" s="13">
        <v>4.5999999999999996</v>
      </c>
      <c r="AI445" t="b">
        <v>0</v>
      </c>
      <c r="AJ445" t="s">
        <v>30</v>
      </c>
      <c r="AK445" s="18">
        <v>105</v>
      </c>
      <c r="AL445" s="18" t="str" cm="1">
        <f t="array" ref="AL445">_xlfn.IFS(AK445&lt;1000, "Bronze", AK445&lt;2000, "Silver", AK445&lt;3000, "Gold", AK445&lt;4000, "Platinum",AK445&gt;4000, "Diamond")</f>
        <v>Bronze</v>
      </c>
      <c r="AM445" t="s">
        <v>76</v>
      </c>
      <c r="AN445" t="s">
        <v>32</v>
      </c>
      <c r="AO445" t="s">
        <v>33</v>
      </c>
    </row>
    <row r="446" spans="1:41" x14ac:dyDescent="0.35">
      <c r="A446">
        <v>1393</v>
      </c>
      <c r="B446" t="s">
        <v>254</v>
      </c>
      <c r="C446" t="s">
        <v>556</v>
      </c>
      <c r="D446" s="1">
        <f>DATE(I446,H446,G446)</f>
        <v>44943</v>
      </c>
      <c r="E446">
        <f>FIND("/",C446)</f>
        <v>2</v>
      </c>
      <c r="F446">
        <f>FIND("/",C446,(E446+1))</f>
        <v>5</v>
      </c>
      <c r="G446" t="str">
        <f>MID(C446, E446+1,2)</f>
        <v>17</v>
      </c>
      <c r="H446" t="str">
        <f>LEFT(C446,E446-1)</f>
        <v>1</v>
      </c>
      <c r="I446" t="str">
        <f>RIGHT(C446,4)</f>
        <v>2023</v>
      </c>
      <c r="J446" s="1">
        <v>45363</v>
      </c>
      <c r="K446" s="1">
        <f>J446</f>
        <v>45363</v>
      </c>
      <c r="L446" s="1"/>
      <c r="M446" s="1"/>
      <c r="N446" s="1"/>
      <c r="O446" s="1"/>
      <c r="P446" s="1"/>
      <c r="Q446" s="13">
        <f t="shared" si="114"/>
        <v>60</v>
      </c>
      <c r="R446">
        <f t="shared" si="115"/>
        <v>209</v>
      </c>
      <c r="S446" s="27">
        <f t="shared" si="117"/>
        <v>3.4833333333333334</v>
      </c>
      <c r="T446" s="11">
        <v>7.99</v>
      </c>
      <c r="U446" t="str" cm="1">
        <f t="array" ref="U446">_xlfn.IFS(T446 &lt; 8, "Standard", T446 &lt; 12, "Premium", T446 &lt; 16, "Premium Plus")</f>
        <v>Standard</v>
      </c>
      <c r="V446" s="18">
        <v>418</v>
      </c>
      <c r="W446" t="s">
        <v>26</v>
      </c>
      <c r="X446" s="18">
        <v>3</v>
      </c>
      <c r="Y446" s="18">
        <v>4</v>
      </c>
      <c r="Z446" t="b">
        <v>1</v>
      </c>
      <c r="AA446" s="18">
        <v>701</v>
      </c>
      <c r="AB446" s="18">
        <v>125</v>
      </c>
      <c r="AC446" s="18">
        <f t="shared" si="116"/>
        <v>826</v>
      </c>
      <c r="AD446" t="s">
        <v>55</v>
      </c>
      <c r="AE446" t="s">
        <v>44</v>
      </c>
      <c r="AF446" t="s">
        <v>29</v>
      </c>
      <c r="AG446" s="18">
        <v>68</v>
      </c>
      <c r="AH446" s="13">
        <v>4.8</v>
      </c>
      <c r="AI446" t="b">
        <v>1</v>
      </c>
      <c r="AJ446" t="s">
        <v>30</v>
      </c>
      <c r="AK446" s="18">
        <v>4873</v>
      </c>
      <c r="AL446" s="18" t="str" cm="1">
        <f t="array" ref="AL446">_xlfn.IFS(AK446&lt;1000, "Bronze", AK446&lt;2000, "Silver", AK446&lt;3000, "Gold", AK446&lt;4000, "Platinum",AK446&gt;4000, "Diamond")</f>
        <v>Diamond</v>
      </c>
      <c r="AM446" t="s">
        <v>58</v>
      </c>
      <c r="AN446" t="s">
        <v>69</v>
      </c>
      <c r="AO446" t="s">
        <v>40</v>
      </c>
    </row>
    <row r="447" spans="1:41" x14ac:dyDescent="0.35">
      <c r="A447">
        <v>8226</v>
      </c>
      <c r="B447" t="s">
        <v>138</v>
      </c>
      <c r="C447" s="1">
        <v>45327</v>
      </c>
      <c r="D447" s="1">
        <f>C447</f>
        <v>45327</v>
      </c>
      <c r="E447" s="1"/>
      <c r="F447" s="1"/>
      <c r="G447" s="1"/>
      <c r="H447" s="1"/>
      <c r="I447" s="1"/>
      <c r="J447" t="s">
        <v>109</v>
      </c>
      <c r="K447" s="1">
        <f>DATE(P447,O447,N447)</f>
        <v>45619</v>
      </c>
      <c r="L447">
        <f>FIND("/",J447)</f>
        <v>3</v>
      </c>
      <c r="M447">
        <f>FIND("/",J447,(L447+1))</f>
        <v>6</v>
      </c>
      <c r="N447" t="str">
        <f>MID(J447, L447+1,2)</f>
        <v>23</v>
      </c>
      <c r="O447" t="str">
        <f>LEFT(J447,L447-1)</f>
        <v>11</v>
      </c>
      <c r="P447" t="str">
        <f>RIGHT(J447,4)</f>
        <v>2024</v>
      </c>
      <c r="Q447" s="13">
        <f t="shared" si="114"/>
        <v>41.714285714285715</v>
      </c>
      <c r="R447">
        <f t="shared" si="115"/>
        <v>145</v>
      </c>
      <c r="S447" s="27">
        <f t="shared" si="117"/>
        <v>3.4760273972602738</v>
      </c>
      <c r="T447" s="11">
        <v>7.99</v>
      </c>
      <c r="U447" t="str" cm="1">
        <f t="array" ref="U447">_xlfn.IFS(T447 &lt; 8, "Standard", T447 &lt; 12, "Premium", T447 &lt; 16, "Premium Plus")</f>
        <v>Standard</v>
      </c>
      <c r="V447" s="18">
        <v>290</v>
      </c>
      <c r="W447" t="s">
        <v>36</v>
      </c>
      <c r="X447" s="18">
        <v>5</v>
      </c>
      <c r="Y447" s="18">
        <v>5</v>
      </c>
      <c r="Z447" t="b">
        <v>0</v>
      </c>
      <c r="AA447" s="18">
        <v>84</v>
      </c>
      <c r="AB447" s="18">
        <v>52</v>
      </c>
      <c r="AC447" s="18">
        <f t="shared" si="116"/>
        <v>136</v>
      </c>
      <c r="AD447" t="s">
        <v>43</v>
      </c>
      <c r="AE447" t="s">
        <v>44</v>
      </c>
      <c r="AF447" t="s">
        <v>29</v>
      </c>
      <c r="AG447" s="18">
        <v>91</v>
      </c>
      <c r="AH447" s="13">
        <v>3.1</v>
      </c>
      <c r="AI447" t="b">
        <v>1</v>
      </c>
      <c r="AJ447" t="s">
        <v>30</v>
      </c>
      <c r="AK447" s="18">
        <v>1408</v>
      </c>
      <c r="AL447" s="18" t="str" cm="1">
        <f t="array" ref="AL447">_xlfn.IFS(AK447&lt;1000, "Bronze", AK447&lt;2000, "Silver", AK447&lt;3000, "Gold", AK447&lt;4000, "Platinum",AK447&gt;4000, "Diamond")</f>
        <v>Silver</v>
      </c>
      <c r="AM447" t="s">
        <v>65</v>
      </c>
      <c r="AN447" t="s">
        <v>39</v>
      </c>
      <c r="AO447" t="s">
        <v>40</v>
      </c>
    </row>
    <row r="448" spans="1:41" x14ac:dyDescent="0.35">
      <c r="A448">
        <v>9439</v>
      </c>
      <c r="B448" t="s">
        <v>653</v>
      </c>
      <c r="C448" t="s">
        <v>654</v>
      </c>
      <c r="D448" s="1">
        <f>DATE(I448,H448,G448)</f>
        <v>45245</v>
      </c>
      <c r="E448">
        <f>FIND("/",C448)</f>
        <v>3</v>
      </c>
      <c r="F448">
        <f>FIND("/",C448,(E448+1))</f>
        <v>6</v>
      </c>
      <c r="G448" t="str">
        <f>MID(C448, E448+1,2)</f>
        <v>15</v>
      </c>
      <c r="H448" t="str">
        <f>LEFT(C448,E448-1)</f>
        <v>11</v>
      </c>
      <c r="I448" t="str">
        <f>RIGHT(C448,4)</f>
        <v>2023</v>
      </c>
      <c r="J448" s="1">
        <v>45608</v>
      </c>
      <c r="K448" s="1">
        <f>J448</f>
        <v>45608</v>
      </c>
      <c r="L448" s="1"/>
      <c r="M448" s="1"/>
      <c r="N448" s="1"/>
      <c r="O448" s="1"/>
      <c r="P448" s="1"/>
      <c r="Q448" s="13">
        <f t="shared" si="114"/>
        <v>51.857142857142854</v>
      </c>
      <c r="R448">
        <f t="shared" si="115"/>
        <v>180</v>
      </c>
      <c r="S448" s="27">
        <f t="shared" si="117"/>
        <v>3.4710743801652892</v>
      </c>
      <c r="T448" s="11">
        <v>11.99</v>
      </c>
      <c r="U448" t="str" cm="1">
        <f t="array" ref="U448">_xlfn.IFS(T448 &lt; 8, "Standard", T448 &lt; 12, "Premium", T448 &lt; 16, "Premium Plus")</f>
        <v>Premium</v>
      </c>
      <c r="V448" s="18">
        <v>360</v>
      </c>
      <c r="W448" t="s">
        <v>48</v>
      </c>
      <c r="X448" s="18">
        <v>3</v>
      </c>
      <c r="Y448" s="18">
        <v>4</v>
      </c>
      <c r="Z448" t="b">
        <v>0</v>
      </c>
      <c r="AA448" s="18">
        <v>295</v>
      </c>
      <c r="AB448" s="18">
        <v>55</v>
      </c>
      <c r="AC448" s="18">
        <f t="shared" si="116"/>
        <v>350</v>
      </c>
      <c r="AD448" t="s">
        <v>43</v>
      </c>
      <c r="AE448" t="s">
        <v>56</v>
      </c>
      <c r="AF448" t="s">
        <v>45</v>
      </c>
      <c r="AG448" s="18">
        <v>31</v>
      </c>
      <c r="AH448" s="13">
        <v>3.7</v>
      </c>
      <c r="AI448" t="b">
        <v>0</v>
      </c>
      <c r="AJ448" t="s">
        <v>30</v>
      </c>
      <c r="AK448" s="18">
        <v>1984</v>
      </c>
      <c r="AL448" s="18" t="str" cm="1">
        <f t="array" ref="AL448">_xlfn.IFS(AK448&lt;1000, "Bronze", AK448&lt;2000, "Silver", AK448&lt;3000, "Gold", AK448&lt;4000, "Platinum",AK448&gt;4000, "Diamond")</f>
        <v>Silver</v>
      </c>
      <c r="AM448" t="s">
        <v>58</v>
      </c>
      <c r="AN448" t="s">
        <v>79</v>
      </c>
      <c r="AO448" t="s">
        <v>40</v>
      </c>
    </row>
    <row r="449" spans="1:41" x14ac:dyDescent="0.35">
      <c r="A449">
        <v>2165</v>
      </c>
      <c r="B449" t="s">
        <v>677</v>
      </c>
      <c r="C449" t="s">
        <v>523</v>
      </c>
      <c r="D449" s="1">
        <f>DATE(I449,H449,G449)</f>
        <v>45465</v>
      </c>
      <c r="E449">
        <f>FIND("/",C449)</f>
        <v>2</v>
      </c>
      <c r="F449">
        <f>FIND("/",C449,(E449+1))</f>
        <v>5</v>
      </c>
      <c r="G449" t="str">
        <f>MID(C449, E449+1,2)</f>
        <v>22</v>
      </c>
      <c r="H449" t="str">
        <f>LEFT(C449,E449-1)</f>
        <v>6</v>
      </c>
      <c r="I449" t="str">
        <f>RIGHT(C449,4)</f>
        <v>2024</v>
      </c>
      <c r="J449" t="s">
        <v>168</v>
      </c>
      <c r="K449" s="1">
        <f>DATE(P449,O449,N449)</f>
        <v>45625</v>
      </c>
      <c r="L449">
        <f>FIND("/",J449)</f>
        <v>3</v>
      </c>
      <c r="M449">
        <f>FIND("/",J449,(L449+1))</f>
        <v>6</v>
      </c>
      <c r="N449" t="str">
        <f>MID(J449, L449+1,2)</f>
        <v>29</v>
      </c>
      <c r="O449" t="str">
        <f>LEFT(J449,L449-1)</f>
        <v>11</v>
      </c>
      <c r="P449" t="str">
        <f>RIGHT(J449,4)</f>
        <v>2024</v>
      </c>
      <c r="Q449" s="13">
        <f t="shared" si="114"/>
        <v>22.857142857142858</v>
      </c>
      <c r="R449">
        <f t="shared" si="115"/>
        <v>78.5</v>
      </c>
      <c r="S449" s="27">
        <f t="shared" si="117"/>
        <v>3.4343749999999997</v>
      </c>
      <c r="T449" s="11">
        <v>15.99</v>
      </c>
      <c r="U449" t="str" cm="1">
        <f t="array" ref="U449">_xlfn.IFS(T449 &lt; 8, "Standard", T449 &lt; 12, "Premium", T449 &lt; 16, "Premium Plus")</f>
        <v>Premium Plus</v>
      </c>
      <c r="V449" s="18">
        <v>157</v>
      </c>
      <c r="W449" t="s">
        <v>51</v>
      </c>
      <c r="X449" s="18">
        <v>2</v>
      </c>
      <c r="Y449" s="18">
        <v>2</v>
      </c>
      <c r="Z449" t="b">
        <v>0</v>
      </c>
      <c r="AA449" s="18">
        <v>542</v>
      </c>
      <c r="AB449" s="18">
        <v>80</v>
      </c>
      <c r="AC449" s="18">
        <f t="shared" si="116"/>
        <v>622</v>
      </c>
      <c r="AD449" t="s">
        <v>68</v>
      </c>
      <c r="AE449" t="s">
        <v>28</v>
      </c>
      <c r="AF449" t="s">
        <v>64</v>
      </c>
      <c r="AG449" s="18">
        <v>53</v>
      </c>
      <c r="AH449" s="13">
        <v>4.2</v>
      </c>
      <c r="AI449" t="b">
        <v>0</v>
      </c>
      <c r="AJ449" t="s">
        <v>30</v>
      </c>
      <c r="AK449" s="18">
        <v>164</v>
      </c>
      <c r="AL449" s="18" t="str" cm="1">
        <f t="array" ref="AL449">_xlfn.IFS(AK449&lt;1000, "Bronze", AK449&lt;2000, "Silver", AK449&lt;3000, "Gold", AK449&lt;4000, "Platinum",AK449&gt;4000, "Diamond")</f>
        <v>Bronze</v>
      </c>
      <c r="AM449" t="s">
        <v>58</v>
      </c>
      <c r="AN449" t="s">
        <v>32</v>
      </c>
      <c r="AO449" t="s">
        <v>60</v>
      </c>
    </row>
    <row r="450" spans="1:41" x14ac:dyDescent="0.35">
      <c r="A450">
        <v>7578</v>
      </c>
      <c r="B450" t="s">
        <v>130</v>
      </c>
      <c r="C450" s="1">
        <v>44995</v>
      </c>
      <c r="D450" s="1">
        <v>45363</v>
      </c>
      <c r="E450" s="1"/>
      <c r="F450" s="1"/>
      <c r="G450" s="1"/>
      <c r="H450" s="1"/>
      <c r="I450" s="1"/>
      <c r="J450" s="1">
        <v>45363</v>
      </c>
      <c r="K450" s="1">
        <v>45553</v>
      </c>
      <c r="L450" s="1"/>
      <c r="M450" s="1"/>
      <c r="N450" s="1"/>
      <c r="O450" s="1"/>
      <c r="P450" s="1"/>
      <c r="Q450" s="13">
        <f t="shared" ref="Q450:Q513" si="141">(K450-D450)/7</f>
        <v>27.142857142857142</v>
      </c>
      <c r="R450">
        <f t="shared" ref="R450:R513" si="142">V450/2</f>
        <v>93</v>
      </c>
      <c r="S450" s="27">
        <f t="shared" si="117"/>
        <v>3.4263157894736844</v>
      </c>
      <c r="T450" s="11">
        <v>11.99</v>
      </c>
      <c r="U450" t="str" cm="1">
        <f t="array" ref="U450">_xlfn.IFS(T450 &lt; 8, "Standard", T450 &lt; 12, "Premium", T450 &lt; 16, "Premium Plus")</f>
        <v>Premium</v>
      </c>
      <c r="V450" s="18">
        <v>186</v>
      </c>
      <c r="W450" t="s">
        <v>36</v>
      </c>
      <c r="X450" s="18">
        <v>2</v>
      </c>
      <c r="Y450" s="18">
        <v>5</v>
      </c>
      <c r="Z450" t="b">
        <v>1</v>
      </c>
      <c r="AA450" s="18">
        <v>784</v>
      </c>
      <c r="AB450" s="18">
        <v>29</v>
      </c>
      <c r="AC450" s="18">
        <f t="shared" ref="AC450:AC513" si="143">SUM(AA450:AB450)</f>
        <v>813</v>
      </c>
      <c r="AD450" t="s">
        <v>27</v>
      </c>
      <c r="AE450" t="s">
        <v>44</v>
      </c>
      <c r="AF450" t="s">
        <v>37</v>
      </c>
      <c r="AG450" s="18">
        <v>76</v>
      </c>
      <c r="AH450" s="13">
        <v>4.3</v>
      </c>
      <c r="AI450" t="b">
        <v>1</v>
      </c>
      <c r="AJ450" t="s">
        <v>30</v>
      </c>
      <c r="AK450" s="18">
        <v>4799</v>
      </c>
      <c r="AL450" s="18" t="str" cm="1">
        <f t="array" ref="AL450">_xlfn.IFS(AK450&lt;1000, "Bronze", AK450&lt;2000, "Silver", AK450&lt;3000, "Gold", AK450&lt;4000, "Platinum",AK450&gt;4000, "Diamond")</f>
        <v>Diamond</v>
      </c>
      <c r="AM450" t="s">
        <v>76</v>
      </c>
      <c r="AN450" t="s">
        <v>59</v>
      </c>
      <c r="AO450" t="s">
        <v>33</v>
      </c>
    </row>
    <row r="451" spans="1:41" x14ac:dyDescent="0.35">
      <c r="A451">
        <v>3877</v>
      </c>
      <c r="B451" t="s">
        <v>667</v>
      </c>
      <c r="C451" t="s">
        <v>577</v>
      </c>
      <c r="D451" s="1">
        <f>DATE(I451,H451,G451)</f>
        <v>45488</v>
      </c>
      <c r="E451">
        <f>FIND("/",C451)</f>
        <v>2</v>
      </c>
      <c r="F451">
        <f>FIND("/",C451,(E451+1))</f>
        <v>5</v>
      </c>
      <c r="G451" t="str">
        <f>MID(C451, E451+1,2)</f>
        <v>15</v>
      </c>
      <c r="H451" t="str">
        <f>LEFT(C451,E451-1)</f>
        <v>7</v>
      </c>
      <c r="I451" t="str">
        <f>RIGHT(C451,4)</f>
        <v>2024</v>
      </c>
      <c r="J451" t="s">
        <v>156</v>
      </c>
      <c r="K451" s="1">
        <f>DATE(P451,O451,N451)</f>
        <v>45620</v>
      </c>
      <c r="L451">
        <f>FIND("/",J451)</f>
        <v>3</v>
      </c>
      <c r="M451">
        <f>FIND("/",J451,(L451+1))</f>
        <v>6</v>
      </c>
      <c r="N451" t="str">
        <f>MID(J451, L451+1,2)</f>
        <v>24</v>
      </c>
      <c r="O451" t="str">
        <f>LEFT(J451,L451-1)</f>
        <v>11</v>
      </c>
      <c r="P451" t="str">
        <f>RIGHT(J451,4)</f>
        <v>2024</v>
      </c>
      <c r="Q451" s="13">
        <f t="shared" si="141"/>
        <v>18.857142857142858</v>
      </c>
      <c r="R451">
        <f t="shared" si="142"/>
        <v>64.5</v>
      </c>
      <c r="S451" s="27">
        <f t="shared" ref="S451:S514" si="144">R451/Q451</f>
        <v>3.4204545454545454</v>
      </c>
      <c r="T451" s="11">
        <v>11.99</v>
      </c>
      <c r="U451" t="str" cm="1">
        <f t="array" ref="U451">_xlfn.IFS(T451 &lt; 8, "Standard", T451 &lt; 12, "Premium", T451 &lt; 16, "Premium Plus")</f>
        <v>Premium</v>
      </c>
      <c r="V451" s="18">
        <v>129</v>
      </c>
      <c r="W451" t="s">
        <v>26</v>
      </c>
      <c r="X451" s="18">
        <v>2</v>
      </c>
      <c r="Y451" s="18">
        <v>5</v>
      </c>
      <c r="Z451" t="b">
        <v>0</v>
      </c>
      <c r="AA451" s="18">
        <v>527</v>
      </c>
      <c r="AB451" s="18">
        <v>153</v>
      </c>
      <c r="AC451" s="18">
        <f t="shared" si="143"/>
        <v>680</v>
      </c>
      <c r="AD451" t="s">
        <v>68</v>
      </c>
      <c r="AE451" t="s">
        <v>28</v>
      </c>
      <c r="AF451" t="s">
        <v>37</v>
      </c>
      <c r="AG451" s="18">
        <v>0</v>
      </c>
      <c r="AH451" s="13">
        <v>4.5999999999999996</v>
      </c>
      <c r="AI451" t="b">
        <v>0</v>
      </c>
      <c r="AJ451" t="s">
        <v>30</v>
      </c>
      <c r="AK451" s="18">
        <v>1135</v>
      </c>
      <c r="AL451" s="18" t="str" cm="1">
        <f t="array" ref="AL451">_xlfn.IFS(AK451&lt;1000, "Bronze", AK451&lt;2000, "Silver", AK451&lt;3000, "Gold", AK451&lt;4000, "Platinum",AK451&gt;4000, "Diamond")</f>
        <v>Silver</v>
      </c>
      <c r="AM451" t="s">
        <v>65</v>
      </c>
      <c r="AN451" t="s">
        <v>59</v>
      </c>
      <c r="AO451" t="s">
        <v>33</v>
      </c>
    </row>
    <row r="452" spans="1:41" x14ac:dyDescent="0.35">
      <c r="A452">
        <v>4847</v>
      </c>
      <c r="B452" t="s">
        <v>238</v>
      </c>
      <c r="C452" s="1">
        <v>45303</v>
      </c>
      <c r="D452" s="1">
        <f>C452</f>
        <v>45303</v>
      </c>
      <c r="E452" s="1"/>
      <c r="F452" s="1"/>
      <c r="G452" s="1"/>
      <c r="H452" s="1"/>
      <c r="I452" s="1"/>
      <c r="J452" t="s">
        <v>90</v>
      </c>
      <c r="K452" s="1">
        <f>DATE(P452,O452,N452)</f>
        <v>45626</v>
      </c>
      <c r="L452">
        <f>FIND("/",J452)</f>
        <v>3</v>
      </c>
      <c r="M452">
        <f>FIND("/",J452,(L452+1))</f>
        <v>6</v>
      </c>
      <c r="N452" t="str">
        <f>MID(J452, L452+1,2)</f>
        <v>30</v>
      </c>
      <c r="O452" t="str">
        <f>LEFT(J452,L452-1)</f>
        <v>11</v>
      </c>
      <c r="P452" t="str">
        <f>RIGHT(J452,4)</f>
        <v>2024</v>
      </c>
      <c r="Q452" s="13">
        <f t="shared" si="141"/>
        <v>46.142857142857146</v>
      </c>
      <c r="R452">
        <f t="shared" si="142"/>
        <v>157.5</v>
      </c>
      <c r="S452" s="27">
        <f t="shared" si="144"/>
        <v>3.4133126934984519</v>
      </c>
      <c r="T452" s="11">
        <v>15.99</v>
      </c>
      <c r="U452" t="str" cm="1">
        <f t="array" ref="U452">_xlfn.IFS(T452 &lt; 8, "Standard", T452 &lt; 12, "Premium", T452 &lt; 16, "Premium Plus")</f>
        <v>Premium Plus</v>
      </c>
      <c r="V452" s="18">
        <v>315</v>
      </c>
      <c r="W452" t="s">
        <v>63</v>
      </c>
      <c r="X452" s="18">
        <v>1</v>
      </c>
      <c r="Y452" s="18">
        <v>6</v>
      </c>
      <c r="Z452" t="b">
        <v>0</v>
      </c>
      <c r="AA452" s="18">
        <v>205</v>
      </c>
      <c r="AB452" s="18">
        <v>92</v>
      </c>
      <c r="AC452" s="18">
        <f t="shared" si="143"/>
        <v>297</v>
      </c>
      <c r="AD452" t="s">
        <v>55</v>
      </c>
      <c r="AE452" t="s">
        <v>28</v>
      </c>
      <c r="AF452" t="s">
        <v>64</v>
      </c>
      <c r="AG452" s="18">
        <v>67</v>
      </c>
      <c r="AH452" s="13">
        <v>3.5</v>
      </c>
      <c r="AI452" t="b">
        <v>0</v>
      </c>
      <c r="AJ452" t="s">
        <v>30</v>
      </c>
      <c r="AK452" s="18">
        <v>1584</v>
      </c>
      <c r="AL452" s="18" t="str" cm="1">
        <f t="array" ref="AL452">_xlfn.IFS(AK452&lt;1000, "Bronze", AK452&lt;2000, "Silver", AK452&lt;3000, "Gold", AK452&lt;4000, "Platinum",AK452&gt;4000, "Diamond")</f>
        <v>Silver</v>
      </c>
      <c r="AM452" t="s">
        <v>76</v>
      </c>
      <c r="AN452" t="s">
        <v>59</v>
      </c>
      <c r="AO452" t="s">
        <v>60</v>
      </c>
    </row>
    <row r="453" spans="1:41" x14ac:dyDescent="0.35">
      <c r="A453">
        <v>2517</v>
      </c>
      <c r="B453" t="s">
        <v>157</v>
      </c>
      <c r="C453" t="s">
        <v>591</v>
      </c>
      <c r="D453" s="1">
        <v>45303</v>
      </c>
      <c r="E453">
        <f t="shared" ref="E453:E458" si="145">FIND("/",C453)</f>
        <v>2</v>
      </c>
      <c r="F453">
        <f t="shared" ref="F453:F458" si="146">FIND("/",C453,(E453+1))</f>
        <v>5</v>
      </c>
      <c r="G453" t="str">
        <f t="shared" ref="G453:G458" si="147">MID(C453, E453+1,2)</f>
        <v>29</v>
      </c>
      <c r="H453" t="str">
        <f t="shared" ref="H453:H458" si="148">LEFT(C453,E453-1)</f>
        <v>4</v>
      </c>
      <c r="I453" t="str">
        <f t="shared" ref="I453:I458" si="149">RIGHT(C453,4)</f>
        <v>2024</v>
      </c>
      <c r="J453" s="1">
        <v>45303</v>
      </c>
      <c r="K453" s="1">
        <v>45411</v>
      </c>
      <c r="L453" s="1"/>
      <c r="M453" s="1"/>
      <c r="N453" s="1"/>
      <c r="O453" s="1"/>
      <c r="P453" s="1"/>
      <c r="Q453" s="13">
        <f t="shared" si="141"/>
        <v>15.428571428571429</v>
      </c>
      <c r="R453">
        <f t="shared" si="142"/>
        <v>52.5</v>
      </c>
      <c r="S453" s="27">
        <f t="shared" si="144"/>
        <v>3.4027777777777777</v>
      </c>
      <c r="T453" s="11">
        <v>7.99</v>
      </c>
      <c r="U453" t="str" cm="1">
        <f t="array" ref="U453">_xlfn.IFS(T453 &lt; 8, "Standard", T453 &lt; 12, "Premium", T453 &lt; 16, "Premium Plus")</f>
        <v>Standard</v>
      </c>
      <c r="V453" s="18">
        <v>105</v>
      </c>
      <c r="W453" t="s">
        <v>48</v>
      </c>
      <c r="X453" s="18">
        <v>2</v>
      </c>
      <c r="Y453" s="18">
        <v>1</v>
      </c>
      <c r="Z453" t="b">
        <v>1</v>
      </c>
      <c r="AA453" s="18">
        <v>247</v>
      </c>
      <c r="AB453" s="18">
        <v>104</v>
      </c>
      <c r="AC453" s="18">
        <f t="shared" si="143"/>
        <v>351</v>
      </c>
      <c r="AD453" t="s">
        <v>92</v>
      </c>
      <c r="AE453" t="s">
        <v>28</v>
      </c>
      <c r="AF453" t="s">
        <v>57</v>
      </c>
      <c r="AG453" s="18">
        <v>19</v>
      </c>
      <c r="AH453" s="13">
        <v>3.2</v>
      </c>
      <c r="AI453" t="b">
        <v>1</v>
      </c>
      <c r="AJ453" t="s">
        <v>30</v>
      </c>
      <c r="AK453" s="18">
        <v>3379</v>
      </c>
      <c r="AL453" s="18" t="str" cm="1">
        <f t="array" ref="AL453">_xlfn.IFS(AK453&lt;1000, "Bronze", AK453&lt;2000, "Silver", AK453&lt;3000, "Gold", AK453&lt;4000, "Platinum",AK453&gt;4000, "Diamond")</f>
        <v>Platinum</v>
      </c>
      <c r="AM453" t="s">
        <v>31</v>
      </c>
      <c r="AN453" t="s">
        <v>79</v>
      </c>
      <c r="AO453" t="s">
        <v>93</v>
      </c>
    </row>
    <row r="454" spans="1:41" x14ac:dyDescent="0.35">
      <c r="A454">
        <v>8567</v>
      </c>
      <c r="B454" t="s">
        <v>88</v>
      </c>
      <c r="C454" t="s">
        <v>95</v>
      </c>
      <c r="D454" s="1">
        <f>DATE(I454,H454,G454)</f>
        <v>45430</v>
      </c>
      <c r="E454">
        <f t="shared" si="145"/>
        <v>2</v>
      </c>
      <c r="F454">
        <f t="shared" si="146"/>
        <v>5</v>
      </c>
      <c r="G454" t="str">
        <f t="shared" si="147"/>
        <v>18</v>
      </c>
      <c r="H454" t="str">
        <f t="shared" si="148"/>
        <v>5</v>
      </c>
      <c r="I454" t="str">
        <f t="shared" si="149"/>
        <v>2024</v>
      </c>
      <c r="J454" t="s">
        <v>25</v>
      </c>
      <c r="K454" s="1">
        <f>DATE(P454,O454,N454)</f>
        <v>45639</v>
      </c>
      <c r="L454">
        <f>FIND("/",J454)</f>
        <v>3</v>
      </c>
      <c r="M454">
        <f>FIND("/",J454,(L454+1))</f>
        <v>6</v>
      </c>
      <c r="N454" t="str">
        <f>MID(J454, L454+1,2)</f>
        <v>13</v>
      </c>
      <c r="O454" t="str">
        <f>LEFT(J454,L454-1)</f>
        <v>12</v>
      </c>
      <c r="P454" t="str">
        <f>RIGHT(J454,4)</f>
        <v>2024</v>
      </c>
      <c r="Q454" s="13">
        <f t="shared" si="141"/>
        <v>29.857142857142858</v>
      </c>
      <c r="R454">
        <f t="shared" si="142"/>
        <v>101.5</v>
      </c>
      <c r="S454" s="27">
        <f t="shared" si="144"/>
        <v>3.3995215311004783</v>
      </c>
      <c r="T454" s="11">
        <v>7.99</v>
      </c>
      <c r="U454" t="str" cm="1">
        <f t="array" ref="U454">_xlfn.IFS(T454 &lt; 8, "Standard", T454 &lt; 12, "Premium", T454 &lt; 16, "Premium Plus")</f>
        <v>Standard</v>
      </c>
      <c r="V454" s="18">
        <v>203</v>
      </c>
      <c r="W454" t="s">
        <v>48</v>
      </c>
      <c r="X454" s="18">
        <v>1</v>
      </c>
      <c r="Y454" s="18">
        <v>3</v>
      </c>
      <c r="Z454" t="b">
        <v>1</v>
      </c>
      <c r="AA454" s="18">
        <v>738</v>
      </c>
      <c r="AB454" s="18">
        <v>96</v>
      </c>
      <c r="AC454" s="18">
        <f t="shared" si="143"/>
        <v>834</v>
      </c>
      <c r="AD454" t="s">
        <v>68</v>
      </c>
      <c r="AE454" t="s">
        <v>75</v>
      </c>
      <c r="AF454" t="s">
        <v>78</v>
      </c>
      <c r="AG454" s="18">
        <v>10</v>
      </c>
      <c r="AH454" s="13">
        <v>4</v>
      </c>
      <c r="AI454" t="b">
        <v>0</v>
      </c>
      <c r="AJ454" t="s">
        <v>30</v>
      </c>
      <c r="AK454" s="18">
        <v>1504</v>
      </c>
      <c r="AL454" s="18" t="str" cm="1">
        <f t="array" ref="AL454">_xlfn.IFS(AK454&lt;1000, "Bronze", AK454&lt;2000, "Silver", AK454&lt;3000, "Gold", AK454&lt;4000, "Platinum",AK454&gt;4000, "Diamond")</f>
        <v>Silver</v>
      </c>
      <c r="AM454" t="s">
        <v>76</v>
      </c>
      <c r="AN454" t="s">
        <v>69</v>
      </c>
      <c r="AO454" t="s">
        <v>33</v>
      </c>
    </row>
    <row r="455" spans="1:41" x14ac:dyDescent="0.35">
      <c r="A455">
        <v>5943</v>
      </c>
      <c r="B455" t="s">
        <v>401</v>
      </c>
      <c r="C455" t="s">
        <v>213</v>
      </c>
      <c r="D455" s="1">
        <f>DATE(I455,H455,G455)</f>
        <v>45278</v>
      </c>
      <c r="E455">
        <f t="shared" si="145"/>
        <v>3</v>
      </c>
      <c r="F455">
        <f t="shared" si="146"/>
        <v>6</v>
      </c>
      <c r="G455" t="str">
        <f t="shared" si="147"/>
        <v>18</v>
      </c>
      <c r="H455" t="str">
        <f t="shared" si="148"/>
        <v>12</v>
      </c>
      <c r="I455" t="str">
        <f t="shared" si="149"/>
        <v>2023</v>
      </c>
      <c r="J455" s="1">
        <v>45485</v>
      </c>
      <c r="K455" s="1">
        <f t="shared" ref="K455:K460" si="150">J455</f>
        <v>45485</v>
      </c>
      <c r="L455" s="1"/>
      <c r="M455" s="1"/>
      <c r="N455" s="1"/>
      <c r="O455" s="1"/>
      <c r="P455" s="1"/>
      <c r="Q455" s="13">
        <f t="shared" si="141"/>
        <v>29.571428571428573</v>
      </c>
      <c r="R455">
        <f t="shared" si="142"/>
        <v>100</v>
      </c>
      <c r="S455" s="27">
        <f t="shared" si="144"/>
        <v>3.3816425120772946</v>
      </c>
      <c r="T455" s="11">
        <v>7.99</v>
      </c>
      <c r="U455" t="str" cm="1">
        <f t="array" ref="U455">_xlfn.IFS(T455 &lt; 8, "Standard", T455 &lt; 12, "Premium", T455 &lt; 16, "Premium Plus")</f>
        <v>Standard</v>
      </c>
      <c r="V455" s="18">
        <v>200</v>
      </c>
      <c r="W455" t="s">
        <v>100</v>
      </c>
      <c r="X455" s="18">
        <v>1</v>
      </c>
      <c r="Y455" s="18">
        <v>2</v>
      </c>
      <c r="Z455" t="b">
        <v>0</v>
      </c>
      <c r="AA455" s="18">
        <v>465</v>
      </c>
      <c r="AB455" s="18">
        <v>35</v>
      </c>
      <c r="AC455" s="18">
        <f t="shared" si="143"/>
        <v>500</v>
      </c>
      <c r="AD455" t="s">
        <v>55</v>
      </c>
      <c r="AE455" t="s">
        <v>75</v>
      </c>
      <c r="AF455" t="s">
        <v>45</v>
      </c>
      <c r="AG455" s="18">
        <v>29</v>
      </c>
      <c r="AH455" s="13">
        <v>4.7</v>
      </c>
      <c r="AI455" t="b">
        <v>1</v>
      </c>
      <c r="AJ455" t="s">
        <v>30</v>
      </c>
      <c r="AK455" s="18">
        <v>3040</v>
      </c>
      <c r="AL455" s="18" t="str" cm="1">
        <f t="array" ref="AL455">_xlfn.IFS(AK455&lt;1000, "Bronze", AK455&lt;2000, "Silver", AK455&lt;3000, "Gold", AK455&lt;4000, "Platinum",AK455&gt;4000, "Diamond")</f>
        <v>Platinum</v>
      </c>
      <c r="AM455" t="s">
        <v>38</v>
      </c>
      <c r="AN455" t="s">
        <v>79</v>
      </c>
      <c r="AO455" t="s">
        <v>33</v>
      </c>
    </row>
    <row r="456" spans="1:41" x14ac:dyDescent="0.35">
      <c r="A456">
        <v>1336</v>
      </c>
      <c r="B456" t="s">
        <v>153</v>
      </c>
      <c r="C456" t="s">
        <v>371</v>
      </c>
      <c r="D456" s="1">
        <f>DATE(I456,H456,G456)</f>
        <v>45407</v>
      </c>
      <c r="E456">
        <f t="shared" si="145"/>
        <v>2</v>
      </c>
      <c r="F456">
        <f t="shared" si="146"/>
        <v>5</v>
      </c>
      <c r="G456" t="str">
        <f t="shared" si="147"/>
        <v>25</v>
      </c>
      <c r="H456" t="str">
        <f t="shared" si="148"/>
        <v>4</v>
      </c>
      <c r="I456" t="str">
        <f t="shared" si="149"/>
        <v>2024</v>
      </c>
      <c r="J456" s="1">
        <v>45577</v>
      </c>
      <c r="K456" s="1">
        <f t="shared" si="150"/>
        <v>45577</v>
      </c>
      <c r="L456" s="1"/>
      <c r="M456" s="1"/>
      <c r="N456" s="1"/>
      <c r="O456" s="1"/>
      <c r="P456" s="1"/>
      <c r="Q456" s="13">
        <f t="shared" si="141"/>
        <v>24.285714285714285</v>
      </c>
      <c r="R456">
        <f t="shared" si="142"/>
        <v>82</v>
      </c>
      <c r="S456" s="27">
        <f t="shared" si="144"/>
        <v>3.3764705882352941</v>
      </c>
      <c r="T456" s="11">
        <v>11.99</v>
      </c>
      <c r="U456" t="str" cm="1">
        <f t="array" ref="U456">_xlfn.IFS(T456 &lt; 8, "Standard", T456 &lt; 12, "Premium", T456 &lt; 16, "Premium Plus")</f>
        <v>Premium</v>
      </c>
      <c r="V456" s="18">
        <v>164</v>
      </c>
      <c r="W456" t="s">
        <v>48</v>
      </c>
      <c r="X456" s="18">
        <v>3</v>
      </c>
      <c r="Y456" s="18">
        <v>3</v>
      </c>
      <c r="Z456" t="b">
        <v>1</v>
      </c>
      <c r="AA456" s="18">
        <v>79</v>
      </c>
      <c r="AB456" s="18">
        <v>130</v>
      </c>
      <c r="AC456" s="18">
        <f t="shared" si="143"/>
        <v>209</v>
      </c>
      <c r="AD456" t="s">
        <v>43</v>
      </c>
      <c r="AE456" t="s">
        <v>28</v>
      </c>
      <c r="AF456" t="s">
        <v>78</v>
      </c>
      <c r="AG456" s="18">
        <v>47</v>
      </c>
      <c r="AH456" s="13">
        <v>3.9</v>
      </c>
      <c r="AI456" t="b">
        <v>0</v>
      </c>
      <c r="AJ456" t="s">
        <v>30</v>
      </c>
      <c r="AK456" s="18">
        <v>3925</v>
      </c>
      <c r="AL456" s="18" t="str" cm="1">
        <f t="array" ref="AL456">_xlfn.IFS(AK456&lt;1000, "Bronze", AK456&lt;2000, "Silver", AK456&lt;3000, "Gold", AK456&lt;4000, "Platinum",AK456&gt;4000, "Diamond")</f>
        <v>Platinum</v>
      </c>
      <c r="AM456" t="s">
        <v>76</v>
      </c>
      <c r="AN456" t="s">
        <v>59</v>
      </c>
      <c r="AO456" t="s">
        <v>40</v>
      </c>
    </row>
    <row r="457" spans="1:41" x14ac:dyDescent="0.35">
      <c r="A457">
        <v>4982</v>
      </c>
      <c r="B457" t="s">
        <v>201</v>
      </c>
      <c r="C457" t="s">
        <v>111</v>
      </c>
      <c r="D457" s="1">
        <f>DATE(I457,H457,G457)</f>
        <v>45249</v>
      </c>
      <c r="E457">
        <f t="shared" si="145"/>
        <v>3</v>
      </c>
      <c r="F457">
        <f t="shared" si="146"/>
        <v>6</v>
      </c>
      <c r="G457" t="str">
        <f t="shared" si="147"/>
        <v>19</v>
      </c>
      <c r="H457" t="str">
        <f t="shared" si="148"/>
        <v>11</v>
      </c>
      <c r="I457" t="str">
        <f t="shared" si="149"/>
        <v>2023</v>
      </c>
      <c r="J457" s="1">
        <v>45638</v>
      </c>
      <c r="K457" s="1">
        <f t="shared" si="150"/>
        <v>45638</v>
      </c>
      <c r="L457" s="1"/>
      <c r="M457" s="1"/>
      <c r="N457" s="1"/>
      <c r="O457" s="1"/>
      <c r="P457" s="1"/>
      <c r="Q457" s="13">
        <f t="shared" si="141"/>
        <v>55.571428571428569</v>
      </c>
      <c r="R457">
        <f t="shared" si="142"/>
        <v>187.5</v>
      </c>
      <c r="S457" s="27">
        <f t="shared" si="144"/>
        <v>3.3740359897172238</v>
      </c>
      <c r="T457" s="11">
        <v>11.99</v>
      </c>
      <c r="U457" t="str" cm="1">
        <f t="array" ref="U457">_xlfn.IFS(T457 &lt; 8, "Standard", T457 &lt; 12, "Premium", T457 &lt; 16, "Premium Plus")</f>
        <v>Premium</v>
      </c>
      <c r="V457" s="18">
        <v>375</v>
      </c>
      <c r="W457" t="s">
        <v>36</v>
      </c>
      <c r="X457" s="18">
        <v>4</v>
      </c>
      <c r="Y457" s="18">
        <v>3</v>
      </c>
      <c r="Z457" t="b">
        <v>0</v>
      </c>
      <c r="AA457" s="18">
        <v>366</v>
      </c>
      <c r="AB457" s="18">
        <v>13</v>
      </c>
      <c r="AC457" s="18">
        <f t="shared" si="143"/>
        <v>379</v>
      </c>
      <c r="AD457" t="s">
        <v>43</v>
      </c>
      <c r="AE457" t="s">
        <v>28</v>
      </c>
      <c r="AF457" t="s">
        <v>29</v>
      </c>
      <c r="AG457" s="18">
        <v>73</v>
      </c>
      <c r="AH457" s="13">
        <v>4.8</v>
      </c>
      <c r="AI457" t="b">
        <v>1</v>
      </c>
      <c r="AJ457" t="s">
        <v>30</v>
      </c>
      <c r="AK457" s="18">
        <v>2164</v>
      </c>
      <c r="AL457" s="18" t="str" cm="1">
        <f t="array" ref="AL457">_xlfn.IFS(AK457&lt;1000, "Bronze", AK457&lt;2000, "Silver", AK457&lt;3000, "Gold", AK457&lt;4000, "Platinum",AK457&gt;4000, "Diamond")</f>
        <v>Gold</v>
      </c>
      <c r="AM457" t="s">
        <v>76</v>
      </c>
      <c r="AN457" t="s">
        <v>39</v>
      </c>
      <c r="AO457" t="s">
        <v>33</v>
      </c>
    </row>
    <row r="458" spans="1:41" x14ac:dyDescent="0.35">
      <c r="A458">
        <v>1338</v>
      </c>
      <c r="B458" t="s">
        <v>148</v>
      </c>
      <c r="C458" t="s">
        <v>154</v>
      </c>
      <c r="D458" s="1">
        <f>DATE(I458,H458,G458)</f>
        <v>45011</v>
      </c>
      <c r="E458">
        <f t="shared" si="145"/>
        <v>2</v>
      </c>
      <c r="F458">
        <f t="shared" si="146"/>
        <v>5</v>
      </c>
      <c r="G458" t="str">
        <f t="shared" si="147"/>
        <v>26</v>
      </c>
      <c r="H458" t="str">
        <f t="shared" si="148"/>
        <v>3</v>
      </c>
      <c r="I458" t="str">
        <f t="shared" si="149"/>
        <v>2023</v>
      </c>
      <c r="J458" s="1">
        <v>45334</v>
      </c>
      <c r="K458" s="1">
        <f t="shared" si="150"/>
        <v>45334</v>
      </c>
      <c r="L458" s="1"/>
      <c r="M458" s="1"/>
      <c r="N458" s="1"/>
      <c r="O458" s="1"/>
      <c r="P458" s="1"/>
      <c r="Q458" s="13">
        <f t="shared" si="141"/>
        <v>46.142857142857146</v>
      </c>
      <c r="R458">
        <f t="shared" si="142"/>
        <v>154.5</v>
      </c>
      <c r="S458" s="27">
        <f t="shared" si="144"/>
        <v>3.3482972136222906</v>
      </c>
      <c r="T458" s="11">
        <v>15.99</v>
      </c>
      <c r="U458" t="str" cm="1">
        <f t="array" ref="U458">_xlfn.IFS(T458 &lt; 8, "Standard", T458 &lt; 12, "Premium", T458 &lt; 16, "Premium Plus")</f>
        <v>Premium Plus</v>
      </c>
      <c r="V458" s="18">
        <v>309</v>
      </c>
      <c r="W458" t="s">
        <v>100</v>
      </c>
      <c r="X458" s="18">
        <v>5</v>
      </c>
      <c r="Y458" s="18">
        <v>4</v>
      </c>
      <c r="Z458" t="b">
        <v>0</v>
      </c>
      <c r="AA458" s="18">
        <v>174</v>
      </c>
      <c r="AB458" s="18">
        <v>172</v>
      </c>
      <c r="AC458" s="18">
        <f t="shared" si="143"/>
        <v>346</v>
      </c>
      <c r="AD458" t="s">
        <v>68</v>
      </c>
      <c r="AE458" t="s">
        <v>75</v>
      </c>
      <c r="AF458" t="s">
        <v>64</v>
      </c>
      <c r="AG458" s="18">
        <v>71</v>
      </c>
      <c r="AH458" s="13">
        <v>3.1</v>
      </c>
      <c r="AI458" t="b">
        <v>1</v>
      </c>
      <c r="AJ458" t="s">
        <v>30</v>
      </c>
      <c r="AK458" s="18">
        <v>106</v>
      </c>
      <c r="AL458" s="18" t="str" cm="1">
        <f t="array" ref="AL458">_xlfn.IFS(AK458&lt;1000, "Bronze", AK458&lt;2000, "Silver", AK458&lt;3000, "Gold", AK458&lt;4000, "Platinum",AK458&gt;4000, "Diamond")</f>
        <v>Bronze</v>
      </c>
      <c r="AM458" t="s">
        <v>38</v>
      </c>
      <c r="AN458" t="s">
        <v>59</v>
      </c>
      <c r="AO458" t="s">
        <v>60</v>
      </c>
    </row>
    <row r="459" spans="1:41" x14ac:dyDescent="0.35">
      <c r="A459">
        <v>9908</v>
      </c>
      <c r="B459" t="s">
        <v>624</v>
      </c>
      <c r="C459" s="1">
        <v>44986</v>
      </c>
      <c r="D459" s="1">
        <f>C459</f>
        <v>44986</v>
      </c>
      <c r="E459" s="1"/>
      <c r="F459" s="1"/>
      <c r="G459" s="1"/>
      <c r="H459" s="1"/>
      <c r="I459" s="1"/>
      <c r="J459" s="1">
        <v>45394</v>
      </c>
      <c r="K459" s="1">
        <f t="shared" si="150"/>
        <v>45394</v>
      </c>
      <c r="L459" s="1"/>
      <c r="M459" s="1"/>
      <c r="N459" s="1"/>
      <c r="O459" s="1"/>
      <c r="P459" s="1"/>
      <c r="Q459" s="13">
        <f t="shared" si="141"/>
        <v>58.285714285714285</v>
      </c>
      <c r="R459">
        <f t="shared" si="142"/>
        <v>195</v>
      </c>
      <c r="S459" s="27">
        <f t="shared" si="144"/>
        <v>3.3455882352941178</v>
      </c>
      <c r="T459" s="11">
        <v>11.99</v>
      </c>
      <c r="U459" t="str" cm="1">
        <f t="array" ref="U459">_xlfn.IFS(T459 &lt; 8, "Standard", T459 &lt; 12, "Premium", T459 &lt; 16, "Premium Plus")</f>
        <v>Premium</v>
      </c>
      <c r="V459" s="18">
        <v>390</v>
      </c>
      <c r="W459" t="s">
        <v>100</v>
      </c>
      <c r="X459" s="18">
        <v>3</v>
      </c>
      <c r="Y459" s="18">
        <v>1</v>
      </c>
      <c r="Z459" t="b">
        <v>0</v>
      </c>
      <c r="AA459" s="18">
        <v>256</v>
      </c>
      <c r="AB459" s="18">
        <v>183</v>
      </c>
      <c r="AC459" s="18">
        <f t="shared" si="143"/>
        <v>439</v>
      </c>
      <c r="AD459" t="s">
        <v>74</v>
      </c>
      <c r="AE459" t="s">
        <v>56</v>
      </c>
      <c r="AF459" t="s">
        <v>37</v>
      </c>
      <c r="AG459" s="18">
        <v>89</v>
      </c>
      <c r="AH459" s="13">
        <v>3.2</v>
      </c>
      <c r="AI459" t="b">
        <v>1</v>
      </c>
      <c r="AJ459" t="s">
        <v>30</v>
      </c>
      <c r="AK459" s="18">
        <v>1180</v>
      </c>
      <c r="AL459" s="18" t="str" cm="1">
        <f t="array" ref="AL459">_xlfn.IFS(AK459&lt;1000, "Bronze", AK459&lt;2000, "Silver", AK459&lt;3000, "Gold", AK459&lt;4000, "Platinum",AK459&gt;4000, "Diamond")</f>
        <v>Silver</v>
      </c>
      <c r="AM459" t="s">
        <v>76</v>
      </c>
      <c r="AN459" t="s">
        <v>59</v>
      </c>
      <c r="AO459" t="s">
        <v>93</v>
      </c>
    </row>
    <row r="460" spans="1:41" x14ac:dyDescent="0.35">
      <c r="A460">
        <v>5299</v>
      </c>
      <c r="B460" t="s">
        <v>209</v>
      </c>
      <c r="C460" t="s">
        <v>210</v>
      </c>
      <c r="D460" s="1">
        <f>DATE(I460,H460,G460)</f>
        <v>45046</v>
      </c>
      <c r="E460">
        <f>FIND("/",C460)</f>
        <v>2</v>
      </c>
      <c r="F460">
        <f>FIND("/",C460,(E460+1))</f>
        <v>5</v>
      </c>
      <c r="G460" t="str">
        <f>MID(C460, E460+1,2)</f>
        <v>30</v>
      </c>
      <c r="H460" t="str">
        <f>LEFT(C460,E460-1)</f>
        <v>4</v>
      </c>
      <c r="I460" t="str">
        <f>RIGHT(C460,4)</f>
        <v>2023</v>
      </c>
      <c r="J460" s="1">
        <v>45334</v>
      </c>
      <c r="K460" s="1">
        <f t="shared" si="150"/>
        <v>45334</v>
      </c>
      <c r="L460" s="1"/>
      <c r="M460" s="1"/>
      <c r="N460" s="1"/>
      <c r="O460" s="1"/>
      <c r="P460" s="1"/>
      <c r="Q460" s="13">
        <f t="shared" si="141"/>
        <v>41.142857142857146</v>
      </c>
      <c r="R460">
        <f t="shared" si="142"/>
        <v>137.5</v>
      </c>
      <c r="S460" s="27">
        <f t="shared" si="144"/>
        <v>3.3420138888888888</v>
      </c>
      <c r="T460" s="11">
        <v>7.99</v>
      </c>
      <c r="U460" t="str" cm="1">
        <f t="array" ref="U460">_xlfn.IFS(T460 &lt; 8, "Standard", T460 &lt; 12, "Premium", T460 &lt; 16, "Premium Plus")</f>
        <v>Standard</v>
      </c>
      <c r="V460" s="18">
        <v>275</v>
      </c>
      <c r="W460" t="s">
        <v>73</v>
      </c>
      <c r="X460" s="18">
        <v>2</v>
      </c>
      <c r="Y460" s="18">
        <v>2</v>
      </c>
      <c r="Z460" t="b">
        <v>1</v>
      </c>
      <c r="AA460" s="18">
        <v>755</v>
      </c>
      <c r="AB460" s="18">
        <v>166</v>
      </c>
      <c r="AC460" s="18">
        <f t="shared" si="143"/>
        <v>921</v>
      </c>
      <c r="AD460" t="s">
        <v>74</v>
      </c>
      <c r="AE460" t="s">
        <v>44</v>
      </c>
      <c r="AF460" t="s">
        <v>45</v>
      </c>
      <c r="AG460" s="18">
        <v>45</v>
      </c>
      <c r="AH460" s="13">
        <v>3.9</v>
      </c>
      <c r="AI460" t="b">
        <v>0</v>
      </c>
      <c r="AJ460" t="s">
        <v>30</v>
      </c>
      <c r="AK460" s="18">
        <v>3975</v>
      </c>
      <c r="AL460" s="18" t="str" cm="1">
        <f t="array" ref="AL460">_xlfn.IFS(AK460&lt;1000, "Bronze", AK460&lt;2000, "Silver", AK460&lt;3000, "Gold", AK460&lt;4000, "Platinum",AK460&gt;4000, "Diamond")</f>
        <v>Platinum</v>
      </c>
      <c r="AM460" t="s">
        <v>76</v>
      </c>
      <c r="AN460" t="s">
        <v>32</v>
      </c>
      <c r="AO460" t="s">
        <v>40</v>
      </c>
    </row>
    <row r="461" spans="1:41" x14ac:dyDescent="0.35">
      <c r="A461">
        <v>4530</v>
      </c>
      <c r="B461" t="s">
        <v>226</v>
      </c>
      <c r="C461" t="s">
        <v>565</v>
      </c>
      <c r="D461" s="1">
        <f>DATE(I461,H461,G461)</f>
        <v>45275</v>
      </c>
      <c r="E461">
        <f>FIND("/",C461)</f>
        <v>3</v>
      </c>
      <c r="F461">
        <f>FIND("/",C461,(E461+1))</f>
        <v>6</v>
      </c>
      <c r="G461" t="str">
        <f>MID(C461, E461+1,2)</f>
        <v>15</v>
      </c>
      <c r="H461" t="str">
        <f>LEFT(C461,E461-1)</f>
        <v>12</v>
      </c>
      <c r="I461" t="str">
        <f>RIGHT(C461,4)</f>
        <v>2023</v>
      </c>
      <c r="J461" t="s">
        <v>214</v>
      </c>
      <c r="K461" s="1">
        <f t="shared" ref="K461:K466" si="151">DATE(P461,O461,N461)</f>
        <v>45622</v>
      </c>
      <c r="L461">
        <f t="shared" ref="L461:L466" si="152">FIND("/",J461)</f>
        <v>3</v>
      </c>
      <c r="M461">
        <f t="shared" ref="M461:M466" si="153">FIND("/",J461,(L461+1))</f>
        <v>6</v>
      </c>
      <c r="N461" t="str">
        <f t="shared" ref="N461:N466" si="154">MID(J461, L461+1,2)</f>
        <v>26</v>
      </c>
      <c r="O461" t="str">
        <f t="shared" ref="O461:O466" si="155">LEFT(J461,L461-1)</f>
        <v>11</v>
      </c>
      <c r="P461" t="str">
        <f t="shared" ref="P461:P466" si="156">RIGHT(J461,4)</f>
        <v>2024</v>
      </c>
      <c r="Q461" s="13">
        <f t="shared" si="141"/>
        <v>49.571428571428569</v>
      </c>
      <c r="R461">
        <f t="shared" si="142"/>
        <v>165.5</v>
      </c>
      <c r="S461" s="27">
        <f t="shared" si="144"/>
        <v>3.3386167146974066</v>
      </c>
      <c r="T461" s="11">
        <v>7.99</v>
      </c>
      <c r="U461" t="str" cm="1">
        <f t="array" ref="U461">_xlfn.IFS(T461 &lt; 8, "Standard", T461 &lt; 12, "Premium", T461 &lt; 16, "Premium Plus")</f>
        <v>Standard</v>
      </c>
      <c r="V461" s="18">
        <v>331</v>
      </c>
      <c r="W461" t="s">
        <v>26</v>
      </c>
      <c r="X461" s="18">
        <v>1</v>
      </c>
      <c r="Y461" s="18">
        <v>6</v>
      </c>
      <c r="Z461" t="b">
        <v>1</v>
      </c>
      <c r="AA461" s="18">
        <v>231</v>
      </c>
      <c r="AB461" s="18">
        <v>199</v>
      </c>
      <c r="AC461" s="18">
        <f t="shared" si="143"/>
        <v>430</v>
      </c>
      <c r="AD461" t="s">
        <v>74</v>
      </c>
      <c r="AE461" t="s">
        <v>28</v>
      </c>
      <c r="AF461" t="s">
        <v>45</v>
      </c>
      <c r="AG461" s="18">
        <v>93</v>
      </c>
      <c r="AH461" s="13">
        <v>3.4</v>
      </c>
      <c r="AI461" t="b">
        <v>0</v>
      </c>
      <c r="AJ461" t="s">
        <v>30</v>
      </c>
      <c r="AK461" s="18">
        <v>4906</v>
      </c>
      <c r="AL461" s="18" t="str" cm="1">
        <f t="array" ref="AL461">_xlfn.IFS(AK461&lt;1000, "Bronze", AK461&lt;2000, "Silver", AK461&lt;3000, "Gold", AK461&lt;4000, "Platinum",AK461&gt;4000, "Diamond")</f>
        <v>Diamond</v>
      </c>
      <c r="AM461" t="s">
        <v>65</v>
      </c>
      <c r="AN461" t="s">
        <v>39</v>
      </c>
      <c r="AO461" t="s">
        <v>60</v>
      </c>
    </row>
    <row r="462" spans="1:41" x14ac:dyDescent="0.35">
      <c r="A462">
        <v>6385</v>
      </c>
      <c r="B462" t="s">
        <v>508</v>
      </c>
      <c r="C462" t="s">
        <v>670</v>
      </c>
      <c r="D462" s="1">
        <f>DATE(I462,H462,G462)</f>
        <v>45126</v>
      </c>
      <c r="E462">
        <f>FIND("/",C462)</f>
        <v>2</v>
      </c>
      <c r="F462">
        <f>FIND("/",C462,(E462+1))</f>
        <v>5</v>
      </c>
      <c r="G462" t="str">
        <f>MID(C462, E462+1,2)</f>
        <v>19</v>
      </c>
      <c r="H462" t="str">
        <f>LEFT(C462,E462-1)</f>
        <v>7</v>
      </c>
      <c r="I462" t="str">
        <f>RIGHT(C462,4)</f>
        <v>2023</v>
      </c>
      <c r="J462" t="s">
        <v>105</v>
      </c>
      <c r="K462" s="1">
        <f t="shared" si="151"/>
        <v>45624</v>
      </c>
      <c r="L462">
        <f t="shared" si="152"/>
        <v>3</v>
      </c>
      <c r="M462">
        <f t="shared" si="153"/>
        <v>6</v>
      </c>
      <c r="N462" t="str">
        <f t="shared" si="154"/>
        <v>28</v>
      </c>
      <c r="O462" t="str">
        <f t="shared" si="155"/>
        <v>11</v>
      </c>
      <c r="P462" t="str">
        <f t="shared" si="156"/>
        <v>2024</v>
      </c>
      <c r="Q462" s="13">
        <f t="shared" si="141"/>
        <v>71.142857142857139</v>
      </c>
      <c r="R462">
        <f t="shared" si="142"/>
        <v>237.5</v>
      </c>
      <c r="S462" s="27">
        <f t="shared" si="144"/>
        <v>3.3383534136546187</v>
      </c>
      <c r="T462" s="11">
        <v>11.99</v>
      </c>
      <c r="U462" t="str" cm="1">
        <f t="array" ref="U462">_xlfn.IFS(T462 &lt; 8, "Standard", T462 &lt; 12, "Premium", T462 &lt; 16, "Premium Plus")</f>
        <v>Premium</v>
      </c>
      <c r="V462" s="18">
        <v>475</v>
      </c>
      <c r="W462" t="s">
        <v>51</v>
      </c>
      <c r="X462" s="18">
        <v>1</v>
      </c>
      <c r="Y462" s="18">
        <v>5</v>
      </c>
      <c r="Z462" t="b">
        <v>0</v>
      </c>
      <c r="AA462" s="18">
        <v>523</v>
      </c>
      <c r="AB462" s="18">
        <v>30</v>
      </c>
      <c r="AC462" s="18">
        <f t="shared" si="143"/>
        <v>553</v>
      </c>
      <c r="AD462" t="s">
        <v>74</v>
      </c>
      <c r="AE462" t="s">
        <v>75</v>
      </c>
      <c r="AF462" t="s">
        <v>37</v>
      </c>
      <c r="AG462" s="18">
        <v>2</v>
      </c>
      <c r="AH462" s="13">
        <v>4.8</v>
      </c>
      <c r="AI462" t="b">
        <v>0</v>
      </c>
      <c r="AJ462" t="s">
        <v>30</v>
      </c>
      <c r="AK462" s="18">
        <v>2428</v>
      </c>
      <c r="AL462" s="18" t="str" cm="1">
        <f t="array" ref="AL462">_xlfn.IFS(AK462&lt;1000, "Bronze", AK462&lt;2000, "Silver", AK462&lt;3000, "Gold", AK462&lt;4000, "Platinum",AK462&gt;4000, "Diamond")</f>
        <v>Gold</v>
      </c>
      <c r="AM462" t="s">
        <v>76</v>
      </c>
      <c r="AN462" t="s">
        <v>59</v>
      </c>
      <c r="AO462" t="s">
        <v>93</v>
      </c>
    </row>
    <row r="463" spans="1:41" x14ac:dyDescent="0.35">
      <c r="A463">
        <v>1932</v>
      </c>
      <c r="B463" t="s">
        <v>169</v>
      </c>
      <c r="C463" t="s">
        <v>501</v>
      </c>
      <c r="D463" s="1">
        <f>DATE(I463,H463,G463)</f>
        <v>45312</v>
      </c>
      <c r="E463">
        <f>FIND("/",C463)</f>
        <v>2</v>
      </c>
      <c r="F463">
        <f>FIND("/",C463,(E463+1))</f>
        <v>5</v>
      </c>
      <c r="G463" t="str">
        <f>MID(C463, E463+1,2)</f>
        <v>21</v>
      </c>
      <c r="H463" t="str">
        <f>LEFT(C463,E463-1)</f>
        <v>1</v>
      </c>
      <c r="I463" t="str">
        <f>RIGHT(C463,4)</f>
        <v>2024</v>
      </c>
      <c r="J463" t="s">
        <v>72</v>
      </c>
      <c r="K463" s="1">
        <f t="shared" si="151"/>
        <v>45643</v>
      </c>
      <c r="L463">
        <f t="shared" si="152"/>
        <v>3</v>
      </c>
      <c r="M463">
        <f t="shared" si="153"/>
        <v>6</v>
      </c>
      <c r="N463" t="str">
        <f t="shared" si="154"/>
        <v>17</v>
      </c>
      <c r="O463" t="str">
        <f t="shared" si="155"/>
        <v>12</v>
      </c>
      <c r="P463" t="str">
        <f t="shared" si="156"/>
        <v>2024</v>
      </c>
      <c r="Q463" s="13">
        <f t="shared" si="141"/>
        <v>47.285714285714285</v>
      </c>
      <c r="R463">
        <f t="shared" si="142"/>
        <v>157.5</v>
      </c>
      <c r="S463" s="27">
        <f t="shared" si="144"/>
        <v>3.3308157099697886</v>
      </c>
      <c r="T463" s="11">
        <v>7.99</v>
      </c>
      <c r="U463" t="str" cm="1">
        <f t="array" ref="U463">_xlfn.IFS(T463 &lt; 8, "Standard", T463 &lt; 12, "Premium", T463 &lt; 16, "Premium Plus")</f>
        <v>Standard</v>
      </c>
      <c r="V463" s="18">
        <v>315</v>
      </c>
      <c r="W463" t="s">
        <v>51</v>
      </c>
      <c r="X463" s="18">
        <v>1</v>
      </c>
      <c r="Y463" s="18">
        <v>2</v>
      </c>
      <c r="Z463" t="b">
        <v>0</v>
      </c>
      <c r="AA463" s="18">
        <v>40</v>
      </c>
      <c r="AB463" s="18">
        <v>188</v>
      </c>
      <c r="AC463" s="18">
        <f t="shared" si="143"/>
        <v>228</v>
      </c>
      <c r="AD463" t="s">
        <v>92</v>
      </c>
      <c r="AE463" t="s">
        <v>44</v>
      </c>
      <c r="AF463" t="s">
        <v>78</v>
      </c>
      <c r="AG463" s="18">
        <v>86</v>
      </c>
      <c r="AH463" s="13">
        <v>3.7</v>
      </c>
      <c r="AI463" t="b">
        <v>1</v>
      </c>
      <c r="AJ463" t="s">
        <v>30</v>
      </c>
      <c r="AK463" s="18">
        <v>4235</v>
      </c>
      <c r="AL463" s="18" t="str" cm="1">
        <f t="array" ref="AL463">_xlfn.IFS(AK463&lt;1000, "Bronze", AK463&lt;2000, "Silver", AK463&lt;3000, "Gold", AK463&lt;4000, "Platinum",AK463&gt;4000, "Diamond")</f>
        <v>Diamond</v>
      </c>
      <c r="AM463" t="s">
        <v>65</v>
      </c>
      <c r="AN463" t="s">
        <v>32</v>
      </c>
      <c r="AO463" t="s">
        <v>60</v>
      </c>
    </row>
    <row r="464" spans="1:41" x14ac:dyDescent="0.35">
      <c r="A464">
        <v>6735</v>
      </c>
      <c r="B464" t="s">
        <v>52</v>
      </c>
      <c r="C464" t="s">
        <v>53</v>
      </c>
      <c r="D464" s="1">
        <f>DATE(I464,H464,G464)</f>
        <v>45186</v>
      </c>
      <c r="E464">
        <f>FIND("/",C464)</f>
        <v>2</v>
      </c>
      <c r="F464">
        <f>FIND("/",C464,(E464+1))</f>
        <v>5</v>
      </c>
      <c r="G464" t="str">
        <f>MID(C464, E464+1,2)</f>
        <v>17</v>
      </c>
      <c r="H464" t="str">
        <f>LEFT(C464,E464-1)</f>
        <v>9</v>
      </c>
      <c r="I464" t="str">
        <f>RIGHT(C464,4)</f>
        <v>2023</v>
      </c>
      <c r="J464" t="s">
        <v>54</v>
      </c>
      <c r="K464" s="1">
        <f t="shared" si="151"/>
        <v>45615</v>
      </c>
      <c r="L464">
        <f t="shared" si="152"/>
        <v>3</v>
      </c>
      <c r="M464">
        <f t="shared" si="153"/>
        <v>6</v>
      </c>
      <c r="N464" t="str">
        <f t="shared" si="154"/>
        <v>19</v>
      </c>
      <c r="O464" t="str">
        <f t="shared" si="155"/>
        <v>11</v>
      </c>
      <c r="P464" t="str">
        <f t="shared" si="156"/>
        <v>2024</v>
      </c>
      <c r="Q464" s="13">
        <f t="shared" si="141"/>
        <v>61.285714285714285</v>
      </c>
      <c r="R464">
        <f t="shared" si="142"/>
        <v>204</v>
      </c>
      <c r="S464" s="27">
        <f t="shared" si="144"/>
        <v>3.3286713286713288</v>
      </c>
      <c r="T464" s="11">
        <v>15.99</v>
      </c>
      <c r="U464" t="str" cm="1">
        <f t="array" ref="U464">_xlfn.IFS(T464 &lt; 8, "Standard", T464 &lt; 12, "Premium", T464 &lt; 16, "Premium Plus")</f>
        <v>Premium Plus</v>
      </c>
      <c r="V464" s="18">
        <v>408</v>
      </c>
      <c r="W464" t="s">
        <v>51</v>
      </c>
      <c r="X464" s="18">
        <v>2</v>
      </c>
      <c r="Y464" s="18">
        <v>6</v>
      </c>
      <c r="Z464" t="b">
        <v>1</v>
      </c>
      <c r="AA464" s="18">
        <v>837</v>
      </c>
      <c r="AB464" s="18">
        <v>105</v>
      </c>
      <c r="AC464" s="18">
        <f t="shared" si="143"/>
        <v>942</v>
      </c>
      <c r="AD464" t="s">
        <v>55</v>
      </c>
      <c r="AE464" t="s">
        <v>56</v>
      </c>
      <c r="AF464" t="s">
        <v>57</v>
      </c>
      <c r="AG464" s="18">
        <v>71</v>
      </c>
      <c r="AH464" s="13">
        <v>4.3</v>
      </c>
      <c r="AI464" t="b">
        <v>1</v>
      </c>
      <c r="AJ464" t="s">
        <v>30</v>
      </c>
      <c r="AK464" s="18">
        <v>33</v>
      </c>
      <c r="AL464" s="18" t="str" cm="1">
        <f t="array" ref="AL464">_xlfn.IFS(AK464&lt;1000, "Bronze", AK464&lt;2000, "Silver", AK464&lt;3000, "Gold", AK464&lt;4000, "Platinum",AK464&gt;4000, "Diamond")</f>
        <v>Bronze</v>
      </c>
      <c r="AM464" t="s">
        <v>58</v>
      </c>
      <c r="AN464" t="s">
        <v>59</v>
      </c>
      <c r="AO464" t="s">
        <v>93</v>
      </c>
    </row>
    <row r="465" spans="1:41" x14ac:dyDescent="0.35">
      <c r="A465">
        <v>6001</v>
      </c>
      <c r="B465" t="s">
        <v>276</v>
      </c>
      <c r="C465" s="1">
        <v>45331</v>
      </c>
      <c r="D465" s="1">
        <v>45182</v>
      </c>
      <c r="E465" s="1"/>
      <c r="F465" s="1"/>
      <c r="G465" s="1"/>
      <c r="H465" s="1"/>
      <c r="I465" s="1"/>
      <c r="J465" t="s">
        <v>105</v>
      </c>
      <c r="K465" s="1">
        <f t="shared" si="151"/>
        <v>45624</v>
      </c>
      <c r="L465">
        <f t="shared" si="152"/>
        <v>3</v>
      </c>
      <c r="M465">
        <f t="shared" si="153"/>
        <v>6</v>
      </c>
      <c r="N465" t="str">
        <f t="shared" si="154"/>
        <v>28</v>
      </c>
      <c r="O465" t="str">
        <f t="shared" si="155"/>
        <v>11</v>
      </c>
      <c r="P465" t="str">
        <f t="shared" si="156"/>
        <v>2024</v>
      </c>
      <c r="Q465" s="13">
        <f t="shared" si="141"/>
        <v>63.142857142857146</v>
      </c>
      <c r="R465">
        <f t="shared" si="142"/>
        <v>210</v>
      </c>
      <c r="S465" s="27">
        <f t="shared" si="144"/>
        <v>3.3257918552036196</v>
      </c>
      <c r="T465" s="11">
        <v>15.99</v>
      </c>
      <c r="U465" t="str" cm="1">
        <f t="array" ref="U465">_xlfn.IFS(T465 &lt; 8, "Standard", T465 &lt; 12, "Premium", T465 &lt; 16, "Premium Plus")</f>
        <v>Premium Plus</v>
      </c>
      <c r="V465" s="18">
        <v>420</v>
      </c>
      <c r="W465" t="s">
        <v>51</v>
      </c>
      <c r="X465" s="18">
        <v>3</v>
      </c>
      <c r="Y465" s="18">
        <v>3</v>
      </c>
      <c r="Z465" t="b">
        <v>1</v>
      </c>
      <c r="AA465" s="18">
        <v>562</v>
      </c>
      <c r="AB465" s="18">
        <v>67</v>
      </c>
      <c r="AC465" s="18">
        <f t="shared" si="143"/>
        <v>629</v>
      </c>
      <c r="AD465" t="s">
        <v>27</v>
      </c>
      <c r="AE465" t="s">
        <v>44</v>
      </c>
      <c r="AF465" t="s">
        <v>64</v>
      </c>
      <c r="AG465" s="18">
        <v>2</v>
      </c>
      <c r="AH465" s="13">
        <v>3.2</v>
      </c>
      <c r="AI465" t="b">
        <v>1</v>
      </c>
      <c r="AJ465" t="s">
        <v>30</v>
      </c>
      <c r="AK465" s="18">
        <v>4159</v>
      </c>
      <c r="AL465" s="18" t="str" cm="1">
        <f t="array" ref="AL465">_xlfn.IFS(AK465&lt;1000, "Bronze", AK465&lt;2000, "Silver", AK465&lt;3000, "Gold", AK465&lt;4000, "Platinum",AK465&gt;4000, "Diamond")</f>
        <v>Diamond</v>
      </c>
      <c r="AM465" t="s">
        <v>38</v>
      </c>
      <c r="AN465" t="s">
        <v>59</v>
      </c>
      <c r="AO465" t="s">
        <v>33</v>
      </c>
    </row>
    <row r="466" spans="1:41" x14ac:dyDescent="0.35">
      <c r="A466">
        <v>8612</v>
      </c>
      <c r="B466" t="s">
        <v>304</v>
      </c>
      <c r="C466" t="s">
        <v>331</v>
      </c>
      <c r="D466" s="1">
        <f>DATE(I466,H466,G466)</f>
        <v>45344</v>
      </c>
      <c r="E466">
        <f>FIND("/",C466)</f>
        <v>2</v>
      </c>
      <c r="F466">
        <f>FIND("/",C466,(E466+1))</f>
        <v>5</v>
      </c>
      <c r="G466" t="str">
        <f>MID(C466, E466+1,2)</f>
        <v>22</v>
      </c>
      <c r="H466" t="str">
        <f>LEFT(C466,E466-1)</f>
        <v>2</v>
      </c>
      <c r="I466" t="str">
        <f>RIGHT(C466,4)</f>
        <v>2024</v>
      </c>
      <c r="J466" t="s">
        <v>103</v>
      </c>
      <c r="K466" s="1">
        <f t="shared" si="151"/>
        <v>45644</v>
      </c>
      <c r="L466">
        <f t="shared" si="152"/>
        <v>3</v>
      </c>
      <c r="M466">
        <f t="shared" si="153"/>
        <v>6</v>
      </c>
      <c r="N466" t="str">
        <f t="shared" si="154"/>
        <v>18</v>
      </c>
      <c r="O466" t="str">
        <f t="shared" si="155"/>
        <v>12</v>
      </c>
      <c r="P466" t="str">
        <f t="shared" si="156"/>
        <v>2024</v>
      </c>
      <c r="Q466" s="13">
        <f t="shared" si="141"/>
        <v>42.857142857142854</v>
      </c>
      <c r="R466">
        <f t="shared" si="142"/>
        <v>142.5</v>
      </c>
      <c r="S466" s="27">
        <f t="shared" si="144"/>
        <v>3.3250000000000002</v>
      </c>
      <c r="T466" s="11">
        <v>7.99</v>
      </c>
      <c r="U466" t="str" cm="1">
        <f t="array" ref="U466">_xlfn.IFS(T466 &lt; 8, "Standard", T466 &lt; 12, "Premium", T466 &lt; 16, "Premium Plus")</f>
        <v>Standard</v>
      </c>
      <c r="V466" s="18">
        <v>285</v>
      </c>
      <c r="W466" t="s">
        <v>73</v>
      </c>
      <c r="X466" s="18">
        <v>5</v>
      </c>
      <c r="Y466" s="18">
        <v>5</v>
      </c>
      <c r="Z466" t="b">
        <v>0</v>
      </c>
      <c r="AA466" s="18">
        <v>600</v>
      </c>
      <c r="AB466" s="18">
        <v>109</v>
      </c>
      <c r="AC466" s="18">
        <f t="shared" si="143"/>
        <v>709</v>
      </c>
      <c r="AD466" t="s">
        <v>74</v>
      </c>
      <c r="AE466" t="s">
        <v>75</v>
      </c>
      <c r="AF466" t="s">
        <v>45</v>
      </c>
      <c r="AG466" s="18">
        <v>76</v>
      </c>
      <c r="AH466" s="13">
        <v>4</v>
      </c>
      <c r="AI466" t="b">
        <v>0</v>
      </c>
      <c r="AJ466" t="s">
        <v>30</v>
      </c>
      <c r="AK466" s="18">
        <v>2330</v>
      </c>
      <c r="AL466" s="18" t="str" cm="1">
        <f t="array" ref="AL466">_xlfn.IFS(AK466&lt;1000, "Bronze", AK466&lt;2000, "Silver", AK466&lt;3000, "Gold", AK466&lt;4000, "Platinum",AK466&gt;4000, "Diamond")</f>
        <v>Gold</v>
      </c>
      <c r="AM466" t="s">
        <v>76</v>
      </c>
      <c r="AN466" t="s">
        <v>32</v>
      </c>
      <c r="AO466" t="s">
        <v>40</v>
      </c>
    </row>
    <row r="467" spans="1:41" x14ac:dyDescent="0.35">
      <c r="A467">
        <v>6288</v>
      </c>
      <c r="B467" t="s">
        <v>271</v>
      </c>
      <c r="C467" s="1">
        <v>45326</v>
      </c>
      <c r="D467" s="1">
        <f>C467</f>
        <v>45326</v>
      </c>
      <c r="E467" s="1"/>
      <c r="F467" s="1"/>
      <c r="G467" s="1"/>
      <c r="H467" s="1"/>
      <c r="I467" s="1"/>
      <c r="J467" s="1">
        <v>45608</v>
      </c>
      <c r="K467" s="1">
        <f>J467</f>
        <v>45608</v>
      </c>
      <c r="L467" s="1"/>
      <c r="M467" s="1"/>
      <c r="N467" s="1"/>
      <c r="O467" s="1"/>
      <c r="P467" s="1"/>
      <c r="Q467" s="13">
        <f t="shared" si="141"/>
        <v>40.285714285714285</v>
      </c>
      <c r="R467">
        <f t="shared" si="142"/>
        <v>133.5</v>
      </c>
      <c r="S467" s="27">
        <f t="shared" si="144"/>
        <v>3.3138297872340425</v>
      </c>
      <c r="T467" s="11">
        <v>15.99</v>
      </c>
      <c r="U467" t="str" cm="1">
        <f t="array" ref="U467">_xlfn.IFS(T467 &lt; 8, "Standard", T467 &lt; 12, "Premium", T467 &lt; 16, "Premium Plus")</f>
        <v>Premium Plus</v>
      </c>
      <c r="V467" s="18">
        <v>267</v>
      </c>
      <c r="W467" t="s">
        <v>100</v>
      </c>
      <c r="X467" s="18">
        <v>1</v>
      </c>
      <c r="Y467" s="18">
        <v>2</v>
      </c>
      <c r="Z467" t="b">
        <v>0</v>
      </c>
      <c r="AA467" s="18">
        <v>107</v>
      </c>
      <c r="AB467" s="18">
        <v>140</v>
      </c>
      <c r="AC467" s="18">
        <f t="shared" si="143"/>
        <v>247</v>
      </c>
      <c r="AD467" t="s">
        <v>68</v>
      </c>
      <c r="AE467" t="s">
        <v>28</v>
      </c>
      <c r="AF467" t="s">
        <v>78</v>
      </c>
      <c r="AG467" s="18">
        <v>7</v>
      </c>
      <c r="AH467" s="13">
        <v>4.8</v>
      </c>
      <c r="AI467" t="b">
        <v>0</v>
      </c>
      <c r="AJ467" t="s">
        <v>30</v>
      </c>
      <c r="AK467" s="18">
        <v>783</v>
      </c>
      <c r="AL467" s="18" t="str" cm="1">
        <f t="array" ref="AL467">_xlfn.IFS(AK467&lt;1000, "Bronze", AK467&lt;2000, "Silver", AK467&lt;3000, "Gold", AK467&lt;4000, "Platinum",AK467&gt;4000, "Diamond")</f>
        <v>Bronze</v>
      </c>
      <c r="AM467" t="s">
        <v>76</v>
      </c>
      <c r="AN467" t="s">
        <v>32</v>
      </c>
      <c r="AO467" t="s">
        <v>93</v>
      </c>
    </row>
    <row r="468" spans="1:41" x14ac:dyDescent="0.35">
      <c r="A468">
        <v>5059</v>
      </c>
      <c r="B468" t="s">
        <v>41</v>
      </c>
      <c r="C468" s="1">
        <v>45360</v>
      </c>
      <c r="D468" s="1">
        <f>C468</f>
        <v>45360</v>
      </c>
      <c r="E468" s="1"/>
      <c r="F468" s="1"/>
      <c r="G468" s="1"/>
      <c r="H468" s="1"/>
      <c r="I468" s="1"/>
      <c r="J468" t="s">
        <v>99</v>
      </c>
      <c r="K468" s="1">
        <f>DATE(P468,O468,N468)</f>
        <v>45623</v>
      </c>
      <c r="L468">
        <f>FIND("/",J468)</f>
        <v>3</v>
      </c>
      <c r="M468">
        <f>FIND("/",J468,(L468+1))</f>
        <v>6</v>
      </c>
      <c r="N468" t="str">
        <f>MID(J468, L468+1,2)</f>
        <v>27</v>
      </c>
      <c r="O468" t="str">
        <f>LEFT(J468,L468-1)</f>
        <v>11</v>
      </c>
      <c r="P468" t="str">
        <f>RIGHT(J468,4)</f>
        <v>2024</v>
      </c>
      <c r="Q468" s="13">
        <f t="shared" si="141"/>
        <v>37.571428571428569</v>
      </c>
      <c r="R468">
        <f t="shared" si="142"/>
        <v>123.5</v>
      </c>
      <c r="S468" s="27">
        <f t="shared" si="144"/>
        <v>3.2870722433460076</v>
      </c>
      <c r="T468" s="11">
        <v>11.99</v>
      </c>
      <c r="U468" t="str" cm="1">
        <f t="array" ref="U468">_xlfn.IFS(T468 &lt; 8, "Standard", T468 &lt; 12, "Premium", T468 &lt; 16, "Premium Plus")</f>
        <v>Premium</v>
      </c>
      <c r="V468" s="18">
        <v>247</v>
      </c>
      <c r="W468" t="s">
        <v>73</v>
      </c>
      <c r="X468" s="18">
        <v>4</v>
      </c>
      <c r="Y468" s="18">
        <v>4</v>
      </c>
      <c r="Z468" t="b">
        <v>0</v>
      </c>
      <c r="AA468" s="18">
        <v>510</v>
      </c>
      <c r="AB468" s="18">
        <v>87</v>
      </c>
      <c r="AC468" s="18">
        <f t="shared" si="143"/>
        <v>597</v>
      </c>
      <c r="AD468" t="s">
        <v>68</v>
      </c>
      <c r="AE468" t="s">
        <v>44</v>
      </c>
      <c r="AF468" t="s">
        <v>45</v>
      </c>
      <c r="AG468" s="18">
        <v>99</v>
      </c>
      <c r="AH468" s="13">
        <v>3.5</v>
      </c>
      <c r="AI468" t="b">
        <v>0</v>
      </c>
      <c r="AJ468" t="s">
        <v>30</v>
      </c>
      <c r="AK468" s="18">
        <v>3100</v>
      </c>
      <c r="AL468" s="18" t="str" cm="1">
        <f t="array" ref="AL468">_xlfn.IFS(AK468&lt;1000, "Bronze", AK468&lt;2000, "Silver", AK468&lt;3000, "Gold", AK468&lt;4000, "Platinum",AK468&gt;4000, "Diamond")</f>
        <v>Platinum</v>
      </c>
      <c r="AM468" t="s">
        <v>58</v>
      </c>
      <c r="AN468" t="s">
        <v>79</v>
      </c>
      <c r="AO468" t="s">
        <v>60</v>
      </c>
    </row>
    <row r="469" spans="1:41" x14ac:dyDescent="0.35">
      <c r="A469">
        <v>3264</v>
      </c>
      <c r="B469" t="s">
        <v>118</v>
      </c>
      <c r="C469" t="s">
        <v>333</v>
      </c>
      <c r="D469" s="1">
        <f>DATE(I469,H469,G469)</f>
        <v>45060</v>
      </c>
      <c r="E469">
        <f>FIND("/",C469)</f>
        <v>2</v>
      </c>
      <c r="F469">
        <f>FIND("/",C469,(E469+1))</f>
        <v>5</v>
      </c>
      <c r="G469" t="str">
        <f>MID(C469, E469+1,2)</f>
        <v>14</v>
      </c>
      <c r="H469" t="str">
        <f>LEFT(C469,E469-1)</f>
        <v>5</v>
      </c>
      <c r="I469" t="str">
        <f>RIGHT(C469,4)</f>
        <v>2023</v>
      </c>
      <c r="J469" s="1">
        <v>45547</v>
      </c>
      <c r="K469" s="1">
        <f>J469</f>
        <v>45547</v>
      </c>
      <c r="L469" s="1"/>
      <c r="M469" s="1"/>
      <c r="N469" s="1"/>
      <c r="O469" s="1"/>
      <c r="P469" s="1"/>
      <c r="Q469" s="13">
        <f t="shared" si="141"/>
        <v>69.571428571428569</v>
      </c>
      <c r="R469">
        <f t="shared" si="142"/>
        <v>228</v>
      </c>
      <c r="S469" s="27">
        <f t="shared" si="144"/>
        <v>3.2772073921971252</v>
      </c>
      <c r="T469" s="11">
        <v>11.99</v>
      </c>
      <c r="U469" t="str" cm="1">
        <f t="array" ref="U469">_xlfn.IFS(T469 &lt; 8, "Standard", T469 &lt; 12, "Premium", T469 &lt; 16, "Premium Plus")</f>
        <v>Premium</v>
      </c>
      <c r="V469" s="18">
        <v>456</v>
      </c>
      <c r="W469" t="s">
        <v>73</v>
      </c>
      <c r="X469" s="18">
        <v>1</v>
      </c>
      <c r="Y469" s="18">
        <v>6</v>
      </c>
      <c r="Z469" t="b">
        <v>1</v>
      </c>
      <c r="AA469" s="18">
        <v>945</v>
      </c>
      <c r="AB469" s="18">
        <v>114</v>
      </c>
      <c r="AC469" s="18">
        <f t="shared" si="143"/>
        <v>1059</v>
      </c>
      <c r="AD469" t="s">
        <v>49</v>
      </c>
      <c r="AE469" t="s">
        <v>56</v>
      </c>
      <c r="AF469" t="s">
        <v>37</v>
      </c>
      <c r="AG469" s="18">
        <v>44</v>
      </c>
      <c r="AH469" s="13">
        <v>3</v>
      </c>
      <c r="AI469" t="b">
        <v>0</v>
      </c>
      <c r="AJ469" t="s">
        <v>30</v>
      </c>
      <c r="AK469" s="18">
        <v>96</v>
      </c>
      <c r="AL469" s="18" t="str" cm="1">
        <f t="array" ref="AL469">_xlfn.IFS(AK469&lt;1000, "Bronze", AK469&lt;2000, "Silver", AK469&lt;3000, "Gold", AK469&lt;4000, "Platinum",AK469&gt;4000, "Diamond")</f>
        <v>Bronze</v>
      </c>
      <c r="AM469" t="s">
        <v>76</v>
      </c>
      <c r="AN469" t="s">
        <v>79</v>
      </c>
      <c r="AO469" t="s">
        <v>40</v>
      </c>
    </row>
    <row r="470" spans="1:41" x14ac:dyDescent="0.35">
      <c r="A470">
        <v>8774</v>
      </c>
      <c r="B470" t="s">
        <v>296</v>
      </c>
      <c r="C470" s="1">
        <v>44996</v>
      </c>
      <c r="D470" s="1">
        <v>44981</v>
      </c>
      <c r="E470" s="1"/>
      <c r="F470" s="1"/>
      <c r="G470" s="1"/>
      <c r="H470" s="1"/>
      <c r="I470" s="1"/>
      <c r="J470" s="1">
        <v>45516</v>
      </c>
      <c r="K470" s="1">
        <f>J470</f>
        <v>45516</v>
      </c>
      <c r="L470" s="1"/>
      <c r="M470" s="1"/>
      <c r="N470" s="1"/>
      <c r="O470" s="1"/>
      <c r="P470" s="1"/>
      <c r="Q470" s="13">
        <f t="shared" si="141"/>
        <v>76.428571428571431</v>
      </c>
      <c r="R470">
        <f t="shared" si="142"/>
        <v>248</v>
      </c>
      <c r="S470" s="27">
        <f t="shared" si="144"/>
        <v>3.244859813084112</v>
      </c>
      <c r="T470" s="11">
        <v>15.99</v>
      </c>
      <c r="U470" t="str" cm="1">
        <f t="array" ref="U470">_xlfn.IFS(T470 &lt; 8, "Standard", T470 &lt; 12, "Premium", T470 &lt; 16, "Premium Plus")</f>
        <v>Premium Plus</v>
      </c>
      <c r="V470" s="18">
        <v>496</v>
      </c>
      <c r="W470" t="s">
        <v>73</v>
      </c>
      <c r="X470" s="18">
        <v>5</v>
      </c>
      <c r="Y470" s="18">
        <v>6</v>
      </c>
      <c r="Z470" t="b">
        <v>0</v>
      </c>
      <c r="AA470" s="18">
        <v>803</v>
      </c>
      <c r="AB470" s="18">
        <v>130</v>
      </c>
      <c r="AC470" s="18">
        <f t="shared" si="143"/>
        <v>933</v>
      </c>
      <c r="AD470" t="s">
        <v>27</v>
      </c>
      <c r="AE470" t="s">
        <v>75</v>
      </c>
      <c r="AF470" t="s">
        <v>78</v>
      </c>
      <c r="AG470" s="18">
        <v>4</v>
      </c>
      <c r="AH470" s="13">
        <v>4.8</v>
      </c>
      <c r="AI470" t="b">
        <v>0</v>
      </c>
      <c r="AJ470" t="s">
        <v>30</v>
      </c>
      <c r="AK470" s="18">
        <v>4504</v>
      </c>
      <c r="AL470" s="18" t="str" cm="1">
        <f t="array" ref="AL470">_xlfn.IFS(AK470&lt;1000, "Bronze", AK470&lt;2000, "Silver", AK470&lt;3000, "Gold", AK470&lt;4000, "Platinum",AK470&gt;4000, "Diamond")</f>
        <v>Diamond</v>
      </c>
      <c r="AM470" t="s">
        <v>31</v>
      </c>
      <c r="AN470" t="s">
        <v>69</v>
      </c>
      <c r="AO470" t="s">
        <v>40</v>
      </c>
    </row>
    <row r="471" spans="1:41" x14ac:dyDescent="0.35">
      <c r="A471">
        <v>6974</v>
      </c>
      <c r="B471" t="s">
        <v>77</v>
      </c>
      <c r="C471" t="s">
        <v>375</v>
      </c>
      <c r="D471" s="1">
        <f>DATE(I471,H471,G471)</f>
        <v>45168</v>
      </c>
      <c r="E471">
        <f>FIND("/",C471)</f>
        <v>2</v>
      </c>
      <c r="F471">
        <f>FIND("/",C471,(E471+1))</f>
        <v>5</v>
      </c>
      <c r="G471" t="str">
        <f>MID(C471, E471+1,2)</f>
        <v>30</v>
      </c>
      <c r="H471" t="str">
        <f>LEFT(C471,E471-1)</f>
        <v>8</v>
      </c>
      <c r="I471" t="str">
        <f>RIGHT(C471,4)</f>
        <v>2023</v>
      </c>
      <c r="J471" t="s">
        <v>105</v>
      </c>
      <c r="K471" s="1">
        <f>DATE(P471,O471,N471)</f>
        <v>45624</v>
      </c>
      <c r="L471">
        <f>FIND("/",J471)</f>
        <v>3</v>
      </c>
      <c r="M471">
        <f>FIND("/",J471,(L471+1))</f>
        <v>6</v>
      </c>
      <c r="N471" t="str">
        <f>MID(J471, L471+1,2)</f>
        <v>28</v>
      </c>
      <c r="O471" t="str">
        <f>LEFT(J471,L471-1)</f>
        <v>11</v>
      </c>
      <c r="P471" t="str">
        <f>RIGHT(J471,4)</f>
        <v>2024</v>
      </c>
      <c r="Q471" s="13">
        <f t="shared" si="141"/>
        <v>65.142857142857139</v>
      </c>
      <c r="R471">
        <f t="shared" si="142"/>
        <v>210</v>
      </c>
      <c r="S471" s="27">
        <f t="shared" si="144"/>
        <v>3.2236842105263159</v>
      </c>
      <c r="T471" s="11">
        <v>11.99</v>
      </c>
      <c r="U471" t="str" cm="1">
        <f t="array" ref="U471">_xlfn.IFS(T471 &lt; 8, "Standard", T471 &lt; 12, "Premium", T471 &lt; 16, "Premium Plus")</f>
        <v>Premium</v>
      </c>
      <c r="V471" s="18">
        <v>420</v>
      </c>
      <c r="W471" t="s">
        <v>73</v>
      </c>
      <c r="X471" s="18">
        <v>1</v>
      </c>
      <c r="Y471" s="18">
        <v>2</v>
      </c>
      <c r="Z471" t="b">
        <v>0</v>
      </c>
      <c r="AA471" s="18">
        <v>1000</v>
      </c>
      <c r="AB471" s="18">
        <v>159</v>
      </c>
      <c r="AC471" s="18">
        <f t="shared" si="143"/>
        <v>1159</v>
      </c>
      <c r="AD471" t="s">
        <v>55</v>
      </c>
      <c r="AE471" t="s">
        <v>75</v>
      </c>
      <c r="AF471" t="s">
        <v>37</v>
      </c>
      <c r="AG471" s="18">
        <v>22</v>
      </c>
      <c r="AH471" s="13">
        <v>4.8</v>
      </c>
      <c r="AI471" t="b">
        <v>0</v>
      </c>
      <c r="AJ471" t="s">
        <v>30</v>
      </c>
      <c r="AK471" s="18">
        <v>2229</v>
      </c>
      <c r="AL471" s="18" t="str" cm="1">
        <f t="array" ref="AL471">_xlfn.IFS(AK471&lt;1000, "Bronze", AK471&lt;2000, "Silver", AK471&lt;3000, "Gold", AK471&lt;4000, "Platinum",AK471&gt;4000, "Diamond")</f>
        <v>Gold</v>
      </c>
      <c r="AM471" t="s">
        <v>76</v>
      </c>
      <c r="AN471" t="s">
        <v>59</v>
      </c>
      <c r="AO471" t="s">
        <v>33</v>
      </c>
    </row>
    <row r="472" spans="1:41" x14ac:dyDescent="0.35">
      <c r="A472">
        <v>3530</v>
      </c>
      <c r="B472" t="s">
        <v>411</v>
      </c>
      <c r="C472" s="1">
        <v>45575</v>
      </c>
      <c r="D472" s="1">
        <v>44914</v>
      </c>
      <c r="E472" s="1"/>
      <c r="F472" s="1"/>
      <c r="G472" s="1"/>
      <c r="H472" s="1"/>
      <c r="I472" s="1"/>
      <c r="J472" s="1">
        <v>45455</v>
      </c>
      <c r="K472" s="1">
        <f>J472</f>
        <v>45455</v>
      </c>
      <c r="L472" s="1"/>
      <c r="M472" s="1"/>
      <c r="N472" s="1"/>
      <c r="O472" s="1"/>
      <c r="P472" s="1"/>
      <c r="Q472" s="13">
        <f t="shared" si="141"/>
        <v>77.285714285714292</v>
      </c>
      <c r="R472">
        <f t="shared" si="142"/>
        <v>249</v>
      </c>
      <c r="S472" s="27">
        <f t="shared" si="144"/>
        <v>3.2218114602587797</v>
      </c>
      <c r="T472" s="11">
        <v>15.99</v>
      </c>
      <c r="U472" t="str" cm="1">
        <f t="array" ref="U472">_xlfn.IFS(T472 &lt; 8, "Standard", T472 &lt; 12, "Premium", T472 &lt; 16, "Premium Plus")</f>
        <v>Premium Plus</v>
      </c>
      <c r="V472" s="18">
        <v>498</v>
      </c>
      <c r="W472" t="s">
        <v>36</v>
      </c>
      <c r="X472" s="18">
        <v>5</v>
      </c>
      <c r="Y472" s="18">
        <v>6</v>
      </c>
      <c r="Z472" t="b">
        <v>0</v>
      </c>
      <c r="AA472" s="18">
        <v>105</v>
      </c>
      <c r="AB472" s="18">
        <v>35</v>
      </c>
      <c r="AC472" s="18">
        <f t="shared" si="143"/>
        <v>140</v>
      </c>
      <c r="AD472" t="s">
        <v>55</v>
      </c>
      <c r="AE472" t="s">
        <v>44</v>
      </c>
      <c r="AF472" t="s">
        <v>64</v>
      </c>
      <c r="AG472" s="18">
        <v>6</v>
      </c>
      <c r="AH472" s="13">
        <v>3.9</v>
      </c>
      <c r="AI472" t="b">
        <v>1</v>
      </c>
      <c r="AJ472" t="s">
        <v>30</v>
      </c>
      <c r="AK472" s="18">
        <v>3379</v>
      </c>
      <c r="AL472" s="18" t="str" cm="1">
        <f t="array" ref="AL472">_xlfn.IFS(AK472&lt;1000, "Bronze", AK472&lt;2000, "Silver", AK472&lt;3000, "Gold", AK472&lt;4000, "Platinum",AK472&gt;4000, "Diamond")</f>
        <v>Platinum</v>
      </c>
      <c r="AM472" t="s">
        <v>58</v>
      </c>
      <c r="AN472" t="s">
        <v>59</v>
      </c>
      <c r="AO472" t="s">
        <v>33</v>
      </c>
    </row>
    <row r="473" spans="1:41" x14ac:dyDescent="0.35">
      <c r="A473">
        <v>7239</v>
      </c>
      <c r="B473" t="s">
        <v>166</v>
      </c>
      <c r="C473" t="s">
        <v>167</v>
      </c>
      <c r="D473" s="1">
        <f>DATE(I473,H473,G473)</f>
        <v>45279</v>
      </c>
      <c r="E473">
        <f>FIND("/",C473)</f>
        <v>3</v>
      </c>
      <c r="F473">
        <f>FIND("/",C473,(E473+1))</f>
        <v>6</v>
      </c>
      <c r="G473" t="str">
        <f>MID(C473, E473+1,2)</f>
        <v>19</v>
      </c>
      <c r="H473" t="str">
        <f>LEFT(C473,E473-1)</f>
        <v>12</v>
      </c>
      <c r="I473" t="str">
        <f>RIGHT(C473,4)</f>
        <v>2023</v>
      </c>
      <c r="J473" t="s">
        <v>168</v>
      </c>
      <c r="K473" s="1">
        <f>DATE(P473,O473,N473)</f>
        <v>45625</v>
      </c>
      <c r="L473">
        <f>FIND("/",J473)</f>
        <v>3</v>
      </c>
      <c r="M473">
        <f>FIND("/",J473,(L473+1))</f>
        <v>6</v>
      </c>
      <c r="N473" t="str">
        <f>MID(J473, L473+1,2)</f>
        <v>29</v>
      </c>
      <c r="O473" t="str">
        <f>LEFT(J473,L473-1)</f>
        <v>11</v>
      </c>
      <c r="P473" t="str">
        <f>RIGHT(J473,4)</f>
        <v>2024</v>
      </c>
      <c r="Q473" s="13">
        <f t="shared" si="141"/>
        <v>49.428571428571431</v>
      </c>
      <c r="R473">
        <f t="shared" si="142"/>
        <v>159</v>
      </c>
      <c r="S473" s="27">
        <f t="shared" si="144"/>
        <v>3.2167630057803467</v>
      </c>
      <c r="T473" s="11">
        <v>15.99</v>
      </c>
      <c r="U473" t="str" cm="1">
        <f t="array" ref="U473">_xlfn.IFS(T473 &lt; 8, "Standard", T473 &lt; 12, "Premium", T473 &lt; 16, "Premium Plus")</f>
        <v>Premium Plus</v>
      </c>
      <c r="V473" s="18">
        <v>318</v>
      </c>
      <c r="W473" t="s">
        <v>26</v>
      </c>
      <c r="X473" s="18">
        <v>3</v>
      </c>
      <c r="Y473" s="18">
        <v>2</v>
      </c>
      <c r="Z473" t="b">
        <v>1</v>
      </c>
      <c r="AA473" s="18">
        <v>943</v>
      </c>
      <c r="AB473" s="18">
        <v>116</v>
      </c>
      <c r="AC473" s="18">
        <f t="shared" si="143"/>
        <v>1059</v>
      </c>
      <c r="AD473" t="s">
        <v>43</v>
      </c>
      <c r="AE473" t="s">
        <v>28</v>
      </c>
      <c r="AF473" t="s">
        <v>29</v>
      </c>
      <c r="AG473" s="18">
        <v>22</v>
      </c>
      <c r="AH473" s="13">
        <v>4.0999999999999996</v>
      </c>
      <c r="AI473" t="b">
        <v>0</v>
      </c>
      <c r="AJ473" t="s">
        <v>30</v>
      </c>
      <c r="AK473" s="18">
        <v>4732</v>
      </c>
      <c r="AL473" s="18" t="str" cm="1">
        <f t="array" ref="AL473">_xlfn.IFS(AK473&lt;1000, "Bronze", AK473&lt;2000, "Silver", AK473&lt;3000, "Gold", AK473&lt;4000, "Platinum",AK473&gt;4000, "Diamond")</f>
        <v>Diamond</v>
      </c>
      <c r="AM473" t="s">
        <v>31</v>
      </c>
      <c r="AN473" t="s">
        <v>32</v>
      </c>
      <c r="AO473" t="s">
        <v>60</v>
      </c>
    </row>
    <row r="474" spans="1:41" x14ac:dyDescent="0.35">
      <c r="A474">
        <v>6531</v>
      </c>
      <c r="B474" t="s">
        <v>280</v>
      </c>
      <c r="C474" s="1">
        <v>45109</v>
      </c>
      <c r="D474" s="1">
        <v>45495</v>
      </c>
      <c r="E474" s="1"/>
      <c r="F474" s="1"/>
      <c r="G474" s="1"/>
      <c r="H474" s="1"/>
      <c r="I474" s="1"/>
      <c r="J474" s="1">
        <v>45638</v>
      </c>
      <c r="K474" s="1">
        <f>J474</f>
        <v>45638</v>
      </c>
      <c r="L474" s="1"/>
      <c r="M474" s="1"/>
      <c r="N474" s="1"/>
      <c r="O474" s="1"/>
      <c r="P474" s="1"/>
      <c r="Q474" s="13">
        <f t="shared" si="141"/>
        <v>20.428571428571427</v>
      </c>
      <c r="R474">
        <f t="shared" si="142"/>
        <v>65.5</v>
      </c>
      <c r="S474" s="27">
        <f t="shared" si="144"/>
        <v>3.2062937062937067</v>
      </c>
      <c r="T474" s="11">
        <v>11.99</v>
      </c>
      <c r="U474" t="str" cm="1">
        <f t="array" ref="U474">_xlfn.IFS(T474 &lt; 8, "Standard", T474 &lt; 12, "Premium", T474 &lt; 16, "Premium Plus")</f>
        <v>Premium</v>
      </c>
      <c r="V474" s="18">
        <v>131</v>
      </c>
      <c r="W474" t="s">
        <v>48</v>
      </c>
      <c r="X474" s="18">
        <v>5</v>
      </c>
      <c r="Y474" s="18">
        <v>2</v>
      </c>
      <c r="Z474" t="b">
        <v>0</v>
      </c>
      <c r="AA474" s="18">
        <v>374</v>
      </c>
      <c r="AB474" s="18">
        <v>154</v>
      </c>
      <c r="AC474" s="18">
        <f t="shared" si="143"/>
        <v>528</v>
      </c>
      <c r="AD474" t="s">
        <v>92</v>
      </c>
      <c r="AE474" t="s">
        <v>44</v>
      </c>
      <c r="AF474" t="s">
        <v>37</v>
      </c>
      <c r="AG474" s="18">
        <v>81</v>
      </c>
      <c r="AH474" s="13">
        <v>4.4000000000000004</v>
      </c>
      <c r="AI474" t="b">
        <v>0</v>
      </c>
      <c r="AJ474" t="s">
        <v>30</v>
      </c>
      <c r="AK474" s="18">
        <v>1155</v>
      </c>
      <c r="AL474" s="18" t="str" cm="1">
        <f t="array" ref="AL474">_xlfn.IFS(AK474&lt;1000, "Bronze", AK474&lt;2000, "Silver", AK474&lt;3000, "Gold", AK474&lt;4000, "Platinum",AK474&gt;4000, "Diamond")</f>
        <v>Silver</v>
      </c>
      <c r="AM474" t="s">
        <v>76</v>
      </c>
      <c r="AN474" t="s">
        <v>32</v>
      </c>
      <c r="AO474" t="s">
        <v>33</v>
      </c>
    </row>
    <row r="475" spans="1:41" x14ac:dyDescent="0.35">
      <c r="A475">
        <v>9470</v>
      </c>
      <c r="B475" t="s">
        <v>130</v>
      </c>
      <c r="C475" t="s">
        <v>131</v>
      </c>
      <c r="D475" s="1">
        <f>DATE(I475,H475,G475)</f>
        <v>45258</v>
      </c>
      <c r="E475">
        <f>FIND("/",C475)</f>
        <v>3</v>
      </c>
      <c r="F475">
        <f>FIND("/",C475,(E475+1))</f>
        <v>6</v>
      </c>
      <c r="G475" t="str">
        <f>MID(C475, E475+1,2)</f>
        <v>28</v>
      </c>
      <c r="H475" t="str">
        <f>LEFT(C475,E475-1)</f>
        <v>11</v>
      </c>
      <c r="I475" t="str">
        <f>RIGHT(C475,4)</f>
        <v>2023</v>
      </c>
      <c r="J475" t="s">
        <v>35</v>
      </c>
      <c r="K475" s="1">
        <f>DATE(P475,O475,N475)</f>
        <v>45641</v>
      </c>
      <c r="L475">
        <f>FIND("/",J475)</f>
        <v>3</v>
      </c>
      <c r="M475">
        <f>FIND("/",J475,(L475+1))</f>
        <v>6</v>
      </c>
      <c r="N475" t="str">
        <f>MID(J475, L475+1,2)</f>
        <v>15</v>
      </c>
      <c r="O475" t="str">
        <f>LEFT(J475,L475-1)</f>
        <v>12</v>
      </c>
      <c r="P475" t="str">
        <f>RIGHT(J475,4)</f>
        <v>2024</v>
      </c>
      <c r="Q475" s="13">
        <f t="shared" si="141"/>
        <v>54.714285714285715</v>
      </c>
      <c r="R475">
        <f t="shared" si="142"/>
        <v>175</v>
      </c>
      <c r="S475" s="27">
        <f t="shared" si="144"/>
        <v>3.1984334203655354</v>
      </c>
      <c r="T475" s="11">
        <v>7.99</v>
      </c>
      <c r="U475" t="str" cm="1">
        <f t="array" ref="U475">_xlfn.IFS(T475 &lt; 8, "Standard", T475 &lt; 12, "Premium", T475 &lt; 16, "Premium Plus")</f>
        <v>Standard</v>
      </c>
      <c r="V475" s="18">
        <v>350</v>
      </c>
      <c r="W475" t="s">
        <v>63</v>
      </c>
      <c r="X475" s="18">
        <v>3</v>
      </c>
      <c r="Y475" s="18">
        <v>6</v>
      </c>
      <c r="Z475" t="b">
        <v>1</v>
      </c>
      <c r="AA475" s="18">
        <v>801</v>
      </c>
      <c r="AB475" s="18">
        <v>156</v>
      </c>
      <c r="AC475" s="18">
        <f t="shared" si="143"/>
        <v>957</v>
      </c>
      <c r="AD475" t="s">
        <v>92</v>
      </c>
      <c r="AE475" t="s">
        <v>56</v>
      </c>
      <c r="AF475" t="s">
        <v>45</v>
      </c>
      <c r="AG475" s="18">
        <v>66</v>
      </c>
      <c r="AH475" s="13">
        <v>4.5999999999999996</v>
      </c>
      <c r="AI475" t="b">
        <v>1</v>
      </c>
      <c r="AJ475" t="s">
        <v>30</v>
      </c>
      <c r="AK475" s="18">
        <v>2580</v>
      </c>
      <c r="AL475" s="18" t="str" cm="1">
        <f t="array" ref="AL475">_xlfn.IFS(AK475&lt;1000, "Bronze", AK475&lt;2000, "Silver", AK475&lt;3000, "Gold", AK475&lt;4000, "Platinum",AK475&gt;4000, "Diamond")</f>
        <v>Gold</v>
      </c>
      <c r="AM475" t="s">
        <v>38</v>
      </c>
      <c r="AN475" t="s">
        <v>69</v>
      </c>
      <c r="AO475" t="s">
        <v>40</v>
      </c>
    </row>
    <row r="476" spans="1:41" x14ac:dyDescent="0.35">
      <c r="A476">
        <v>4738</v>
      </c>
      <c r="B476" t="s">
        <v>666</v>
      </c>
      <c r="C476" s="1">
        <v>45057</v>
      </c>
      <c r="D476" s="1">
        <f>C476</f>
        <v>45057</v>
      </c>
      <c r="E476" s="1"/>
      <c r="F476" s="1"/>
      <c r="G476" s="1"/>
      <c r="H476" s="1"/>
      <c r="I476" s="1"/>
      <c r="J476" s="1">
        <v>45394</v>
      </c>
      <c r="K476" s="1">
        <f>J476</f>
        <v>45394</v>
      </c>
      <c r="L476" s="1"/>
      <c r="M476" s="1"/>
      <c r="N476" s="1"/>
      <c r="O476" s="1"/>
      <c r="P476" s="1"/>
      <c r="Q476" s="13">
        <f t="shared" si="141"/>
        <v>48.142857142857146</v>
      </c>
      <c r="R476">
        <f t="shared" si="142"/>
        <v>153</v>
      </c>
      <c r="S476" s="27">
        <f t="shared" si="144"/>
        <v>3.1780415430267062</v>
      </c>
      <c r="T476" s="11">
        <v>15.99</v>
      </c>
      <c r="U476" t="str" cm="1">
        <f t="array" ref="U476">_xlfn.IFS(T476 &lt; 8, "Standard", T476 &lt; 12, "Premium", T476 &lt; 16, "Premium Plus")</f>
        <v>Premium Plus</v>
      </c>
      <c r="V476" s="18">
        <v>306</v>
      </c>
      <c r="W476" t="s">
        <v>36</v>
      </c>
      <c r="X476" s="18">
        <v>5</v>
      </c>
      <c r="Y476" s="18">
        <v>6</v>
      </c>
      <c r="Z476" t="b">
        <v>1</v>
      </c>
      <c r="AA476" s="18">
        <v>483</v>
      </c>
      <c r="AB476" s="18">
        <v>5</v>
      </c>
      <c r="AC476" s="18">
        <f t="shared" si="143"/>
        <v>488</v>
      </c>
      <c r="AD476" t="s">
        <v>49</v>
      </c>
      <c r="AE476" t="s">
        <v>44</v>
      </c>
      <c r="AF476" t="s">
        <v>29</v>
      </c>
      <c r="AG476" s="18">
        <v>56</v>
      </c>
      <c r="AH476" s="13">
        <v>4.7</v>
      </c>
      <c r="AI476" t="b">
        <v>0</v>
      </c>
      <c r="AJ476" t="s">
        <v>30</v>
      </c>
      <c r="AK476" s="18">
        <v>1556</v>
      </c>
      <c r="AL476" s="18" t="str" cm="1">
        <f t="array" ref="AL476">_xlfn.IFS(AK476&lt;1000, "Bronze", AK476&lt;2000, "Silver", AK476&lt;3000, "Gold", AK476&lt;4000, "Platinum",AK476&gt;4000, "Diamond")</f>
        <v>Silver</v>
      </c>
      <c r="AM476" t="s">
        <v>58</v>
      </c>
      <c r="AN476" t="s">
        <v>69</v>
      </c>
      <c r="AO476" t="s">
        <v>33</v>
      </c>
    </row>
    <row r="477" spans="1:41" x14ac:dyDescent="0.35">
      <c r="A477">
        <v>4851</v>
      </c>
      <c r="B477" t="s">
        <v>186</v>
      </c>
      <c r="C477" s="1">
        <v>45202</v>
      </c>
      <c r="D477" s="1">
        <f>C477</f>
        <v>45202</v>
      </c>
      <c r="E477" s="1"/>
      <c r="F477" s="1"/>
      <c r="G477" s="1"/>
      <c r="H477" s="1"/>
      <c r="I477" s="1"/>
      <c r="J477" t="s">
        <v>129</v>
      </c>
      <c r="K477" s="1">
        <f t="shared" ref="K477:K484" si="157">DATE(P477,O477,N477)</f>
        <v>45642</v>
      </c>
      <c r="L477">
        <f t="shared" ref="L477:L484" si="158">FIND("/",J477)</f>
        <v>3</v>
      </c>
      <c r="M477">
        <f t="shared" ref="M477:M484" si="159">FIND("/",J477,(L477+1))</f>
        <v>6</v>
      </c>
      <c r="N477" t="str">
        <f t="shared" ref="N477:N484" si="160">MID(J477, L477+1,2)</f>
        <v>16</v>
      </c>
      <c r="O477" t="str">
        <f t="shared" ref="O477:O484" si="161">LEFT(J477,L477-1)</f>
        <v>12</v>
      </c>
      <c r="P477" t="str">
        <f t="shared" ref="P477:P484" si="162">RIGHT(J477,4)</f>
        <v>2024</v>
      </c>
      <c r="Q477" s="13">
        <f t="shared" si="141"/>
        <v>62.857142857142854</v>
      </c>
      <c r="R477">
        <f t="shared" si="142"/>
        <v>199.5</v>
      </c>
      <c r="S477" s="27">
        <f t="shared" si="144"/>
        <v>3.1738636363636363</v>
      </c>
      <c r="T477" s="11">
        <v>15.99</v>
      </c>
      <c r="U477" t="str" cm="1">
        <f t="array" ref="U477">_xlfn.IFS(T477 &lt; 8, "Standard", T477 &lt; 12, "Premium", T477 &lt; 16, "Premium Plus")</f>
        <v>Premium Plus</v>
      </c>
      <c r="V477" s="18">
        <v>399</v>
      </c>
      <c r="W477" t="s">
        <v>36</v>
      </c>
      <c r="X477" s="18">
        <v>1</v>
      </c>
      <c r="Y477" s="18">
        <v>2</v>
      </c>
      <c r="Z477" t="b">
        <v>0</v>
      </c>
      <c r="AA477" s="18">
        <v>355</v>
      </c>
      <c r="AB477" s="18">
        <v>181</v>
      </c>
      <c r="AC477" s="18">
        <f t="shared" si="143"/>
        <v>536</v>
      </c>
      <c r="AD477" t="s">
        <v>27</v>
      </c>
      <c r="AE477" t="s">
        <v>56</v>
      </c>
      <c r="AF477" t="s">
        <v>29</v>
      </c>
      <c r="AG477" s="18">
        <v>79</v>
      </c>
      <c r="AH477" s="13">
        <v>3.4</v>
      </c>
      <c r="AI477" t="b">
        <v>1</v>
      </c>
      <c r="AJ477" t="s">
        <v>30</v>
      </c>
      <c r="AK477" s="18">
        <v>2138</v>
      </c>
      <c r="AL477" s="18" t="str" cm="1">
        <f t="array" ref="AL477">_xlfn.IFS(AK477&lt;1000, "Bronze", AK477&lt;2000, "Silver", AK477&lt;3000, "Gold", AK477&lt;4000, "Platinum",AK477&gt;4000, "Diamond")</f>
        <v>Gold</v>
      </c>
      <c r="AM477" t="s">
        <v>76</v>
      </c>
      <c r="AN477" t="s">
        <v>32</v>
      </c>
      <c r="AO477" t="s">
        <v>93</v>
      </c>
    </row>
    <row r="478" spans="1:41" x14ac:dyDescent="0.35">
      <c r="A478">
        <v>5865</v>
      </c>
      <c r="B478" t="s">
        <v>232</v>
      </c>
      <c r="C478" t="s">
        <v>233</v>
      </c>
      <c r="D478" s="1">
        <f>DATE(I478,H478,G478)</f>
        <v>45130</v>
      </c>
      <c r="E478">
        <f>FIND("/",C478)</f>
        <v>2</v>
      </c>
      <c r="F478">
        <f>FIND("/",C478,(E478+1))</f>
        <v>5</v>
      </c>
      <c r="G478" t="str">
        <f>MID(C478, E478+1,2)</f>
        <v>23</v>
      </c>
      <c r="H478" t="str">
        <f>LEFT(C478,E478-1)</f>
        <v>7</v>
      </c>
      <c r="I478" t="str">
        <f>RIGHT(C478,4)</f>
        <v>2023</v>
      </c>
      <c r="J478" t="s">
        <v>156</v>
      </c>
      <c r="K478" s="1">
        <f t="shared" si="157"/>
        <v>45620</v>
      </c>
      <c r="L478">
        <f t="shared" si="158"/>
        <v>3</v>
      </c>
      <c r="M478">
        <f t="shared" si="159"/>
        <v>6</v>
      </c>
      <c r="N478" t="str">
        <f t="shared" si="160"/>
        <v>24</v>
      </c>
      <c r="O478" t="str">
        <f t="shared" si="161"/>
        <v>11</v>
      </c>
      <c r="P478" t="str">
        <f t="shared" si="162"/>
        <v>2024</v>
      </c>
      <c r="Q478" s="13">
        <f t="shared" si="141"/>
        <v>70</v>
      </c>
      <c r="R478">
        <f t="shared" si="142"/>
        <v>222</v>
      </c>
      <c r="S478" s="27">
        <f t="shared" si="144"/>
        <v>3.1714285714285713</v>
      </c>
      <c r="T478" s="11">
        <v>11.99</v>
      </c>
      <c r="U478" t="str" cm="1">
        <f t="array" ref="U478">_xlfn.IFS(T478 &lt; 8, "Standard", T478 &lt; 12, "Premium", T478 &lt; 16, "Premium Plus")</f>
        <v>Premium</v>
      </c>
      <c r="V478" s="18">
        <v>444</v>
      </c>
      <c r="W478" t="s">
        <v>48</v>
      </c>
      <c r="X478" s="18">
        <v>2</v>
      </c>
      <c r="Y478" s="18">
        <v>3</v>
      </c>
      <c r="Z478" t="b">
        <v>0</v>
      </c>
      <c r="AA478" s="18">
        <v>959</v>
      </c>
      <c r="AB478" s="18">
        <v>183</v>
      </c>
      <c r="AC478" s="18">
        <f t="shared" si="143"/>
        <v>1142</v>
      </c>
      <c r="AD478" t="s">
        <v>74</v>
      </c>
      <c r="AE478" t="s">
        <v>28</v>
      </c>
      <c r="AF478" t="s">
        <v>29</v>
      </c>
      <c r="AG478" s="18">
        <v>93</v>
      </c>
      <c r="AH478" s="13">
        <v>3.8</v>
      </c>
      <c r="AI478" t="b">
        <v>0</v>
      </c>
      <c r="AJ478" t="s">
        <v>30</v>
      </c>
      <c r="AK478" s="18">
        <v>3935</v>
      </c>
      <c r="AL478" s="18" t="str" cm="1">
        <f t="array" ref="AL478">_xlfn.IFS(AK478&lt;1000, "Bronze", AK478&lt;2000, "Silver", AK478&lt;3000, "Gold", AK478&lt;4000, "Platinum",AK478&gt;4000, "Diamond")</f>
        <v>Platinum</v>
      </c>
      <c r="AM478" t="s">
        <v>38</v>
      </c>
      <c r="AN478" t="s">
        <v>39</v>
      </c>
      <c r="AO478" t="s">
        <v>60</v>
      </c>
    </row>
    <row r="479" spans="1:41" x14ac:dyDescent="0.35">
      <c r="A479">
        <v>3826</v>
      </c>
      <c r="B479" t="s">
        <v>357</v>
      </c>
      <c r="C479" s="1">
        <v>45332</v>
      </c>
      <c r="D479" s="1">
        <v>45192</v>
      </c>
      <c r="E479" s="1"/>
      <c r="F479" s="1"/>
      <c r="G479" s="1"/>
      <c r="H479" s="1"/>
      <c r="I479" s="1"/>
      <c r="J479" t="s">
        <v>129</v>
      </c>
      <c r="K479" s="1">
        <f t="shared" si="157"/>
        <v>45642</v>
      </c>
      <c r="L479">
        <f t="shared" si="158"/>
        <v>3</v>
      </c>
      <c r="M479">
        <f t="shared" si="159"/>
        <v>6</v>
      </c>
      <c r="N479" t="str">
        <f t="shared" si="160"/>
        <v>16</v>
      </c>
      <c r="O479" t="str">
        <f t="shared" si="161"/>
        <v>12</v>
      </c>
      <c r="P479" t="str">
        <f t="shared" si="162"/>
        <v>2024</v>
      </c>
      <c r="Q479" s="13">
        <f t="shared" si="141"/>
        <v>64.285714285714292</v>
      </c>
      <c r="R479">
        <f t="shared" si="142"/>
        <v>203</v>
      </c>
      <c r="S479" s="27">
        <f t="shared" si="144"/>
        <v>3.1577777777777776</v>
      </c>
      <c r="T479" s="11">
        <v>11.99</v>
      </c>
      <c r="U479" t="str" cm="1">
        <f t="array" ref="U479">_xlfn.IFS(T479 &lt; 8, "Standard", T479 &lt; 12, "Premium", T479 &lt; 16, "Premium Plus")</f>
        <v>Premium</v>
      </c>
      <c r="V479" s="18">
        <v>406</v>
      </c>
      <c r="W479" t="s">
        <v>51</v>
      </c>
      <c r="X479" s="18">
        <v>3</v>
      </c>
      <c r="Y479" s="18">
        <v>3</v>
      </c>
      <c r="Z479" t="b">
        <v>0</v>
      </c>
      <c r="AA479" s="18">
        <v>369</v>
      </c>
      <c r="AB479" s="18">
        <v>13</v>
      </c>
      <c r="AC479" s="18">
        <f t="shared" si="143"/>
        <v>382</v>
      </c>
      <c r="AD479" t="s">
        <v>27</v>
      </c>
      <c r="AE479" t="s">
        <v>75</v>
      </c>
      <c r="AF479" t="s">
        <v>45</v>
      </c>
      <c r="AG479" s="18">
        <v>82</v>
      </c>
      <c r="AH479" s="13">
        <v>4.7</v>
      </c>
      <c r="AI479" t="b">
        <v>0</v>
      </c>
      <c r="AJ479" t="s">
        <v>30</v>
      </c>
      <c r="AK479" s="18">
        <v>1580</v>
      </c>
      <c r="AL479" s="18" t="str" cm="1">
        <f t="array" ref="AL479">_xlfn.IFS(AK479&lt;1000, "Bronze", AK479&lt;2000, "Silver", AK479&lt;3000, "Gold", AK479&lt;4000, "Platinum",AK479&gt;4000, "Diamond")</f>
        <v>Silver</v>
      </c>
      <c r="AM479" t="s">
        <v>58</v>
      </c>
      <c r="AN479" t="s">
        <v>79</v>
      </c>
      <c r="AO479" t="s">
        <v>40</v>
      </c>
    </row>
    <row r="480" spans="1:41" x14ac:dyDescent="0.35">
      <c r="A480">
        <v>1813</v>
      </c>
      <c r="B480" t="s">
        <v>391</v>
      </c>
      <c r="C480" t="s">
        <v>392</v>
      </c>
      <c r="D480" s="1">
        <f>DATE(I480,H480,G480)</f>
        <v>45464</v>
      </c>
      <c r="E480">
        <f>FIND("/",C480)</f>
        <v>2</v>
      </c>
      <c r="F480">
        <f>FIND("/",C480,(E480+1))</f>
        <v>5</v>
      </c>
      <c r="G480" t="str">
        <f>MID(C480, E480+1,2)</f>
        <v>21</v>
      </c>
      <c r="H480" t="str">
        <f>LEFT(C480,E480-1)</f>
        <v>6</v>
      </c>
      <c r="I480" t="str">
        <f>RIGHT(C480,4)</f>
        <v>2024</v>
      </c>
      <c r="J480" t="s">
        <v>168</v>
      </c>
      <c r="K480" s="1">
        <f t="shared" si="157"/>
        <v>45625</v>
      </c>
      <c r="L480">
        <f t="shared" si="158"/>
        <v>3</v>
      </c>
      <c r="M480">
        <f t="shared" si="159"/>
        <v>6</v>
      </c>
      <c r="N480" t="str">
        <f t="shared" si="160"/>
        <v>29</v>
      </c>
      <c r="O480" t="str">
        <f t="shared" si="161"/>
        <v>11</v>
      </c>
      <c r="P480" t="str">
        <f t="shared" si="162"/>
        <v>2024</v>
      </c>
      <c r="Q480" s="13">
        <f t="shared" si="141"/>
        <v>23</v>
      </c>
      <c r="R480">
        <f t="shared" si="142"/>
        <v>72.5</v>
      </c>
      <c r="S480" s="27">
        <f t="shared" si="144"/>
        <v>3.152173913043478</v>
      </c>
      <c r="T480" s="11">
        <v>11.99</v>
      </c>
      <c r="U480" t="str" cm="1">
        <f t="array" ref="U480">_xlfn.IFS(T480 &lt; 8, "Standard", T480 &lt; 12, "Premium", T480 &lt; 16, "Premium Plus")</f>
        <v>Premium</v>
      </c>
      <c r="V480" s="18">
        <v>145</v>
      </c>
      <c r="W480" t="s">
        <v>63</v>
      </c>
      <c r="X480" s="18">
        <v>2</v>
      </c>
      <c r="Y480" s="18">
        <v>4</v>
      </c>
      <c r="Z480" t="b">
        <v>0</v>
      </c>
      <c r="AA480" s="18">
        <v>237</v>
      </c>
      <c r="AB480" s="18">
        <v>32</v>
      </c>
      <c r="AC480" s="18">
        <f t="shared" si="143"/>
        <v>269</v>
      </c>
      <c r="AD480" t="s">
        <v>68</v>
      </c>
      <c r="AE480" t="s">
        <v>75</v>
      </c>
      <c r="AF480" t="s">
        <v>78</v>
      </c>
      <c r="AG480" s="18">
        <v>39</v>
      </c>
      <c r="AH480" s="13">
        <v>4.8</v>
      </c>
      <c r="AI480" t="b">
        <v>0</v>
      </c>
      <c r="AJ480" t="s">
        <v>30</v>
      </c>
      <c r="AK480" s="18">
        <v>1835</v>
      </c>
      <c r="AL480" s="18" t="str" cm="1">
        <f t="array" ref="AL480">_xlfn.IFS(AK480&lt;1000, "Bronze", AK480&lt;2000, "Silver", AK480&lt;3000, "Gold", AK480&lt;4000, "Platinum",AK480&gt;4000, "Diamond")</f>
        <v>Silver</v>
      </c>
      <c r="AM480" t="s">
        <v>76</v>
      </c>
      <c r="AN480" t="s">
        <v>59</v>
      </c>
      <c r="AO480" t="s">
        <v>33</v>
      </c>
    </row>
    <row r="481" spans="1:41" x14ac:dyDescent="0.35">
      <c r="A481">
        <v>1215</v>
      </c>
      <c r="B481" t="s">
        <v>342</v>
      </c>
      <c r="C481" t="s">
        <v>343</v>
      </c>
      <c r="D481" s="1">
        <f>DATE(I481,H481,G481)</f>
        <v>45155</v>
      </c>
      <c r="E481">
        <f>FIND("/",C481)</f>
        <v>2</v>
      </c>
      <c r="F481">
        <f>FIND("/",C481,(E481+1))</f>
        <v>5</v>
      </c>
      <c r="G481" t="str">
        <f>MID(C481, E481+1,2)</f>
        <v>17</v>
      </c>
      <c r="H481" t="str">
        <f>LEFT(C481,E481-1)</f>
        <v>8</v>
      </c>
      <c r="I481" t="str">
        <f>RIGHT(C481,4)</f>
        <v>2023</v>
      </c>
      <c r="J481" t="s">
        <v>99</v>
      </c>
      <c r="K481" s="1">
        <f t="shared" si="157"/>
        <v>45623</v>
      </c>
      <c r="L481">
        <f t="shared" si="158"/>
        <v>3</v>
      </c>
      <c r="M481">
        <f t="shared" si="159"/>
        <v>6</v>
      </c>
      <c r="N481" t="str">
        <f t="shared" si="160"/>
        <v>27</v>
      </c>
      <c r="O481" t="str">
        <f t="shared" si="161"/>
        <v>11</v>
      </c>
      <c r="P481" t="str">
        <f t="shared" si="162"/>
        <v>2024</v>
      </c>
      <c r="Q481" s="13">
        <f t="shared" si="141"/>
        <v>66.857142857142861</v>
      </c>
      <c r="R481">
        <f t="shared" si="142"/>
        <v>210.5</v>
      </c>
      <c r="S481" s="27">
        <f t="shared" si="144"/>
        <v>3.1485042735042734</v>
      </c>
      <c r="T481" s="11">
        <v>7.99</v>
      </c>
      <c r="U481" t="str" cm="1">
        <f t="array" ref="U481">_xlfn.IFS(T481 &lt; 8, "Standard", T481 &lt; 12, "Premium", T481 &lt; 16, "Premium Plus")</f>
        <v>Standard</v>
      </c>
      <c r="V481" s="18">
        <v>421</v>
      </c>
      <c r="W481" t="s">
        <v>51</v>
      </c>
      <c r="X481" s="18">
        <v>3</v>
      </c>
      <c r="Y481" s="18">
        <v>1</v>
      </c>
      <c r="Z481" t="b">
        <v>1</v>
      </c>
      <c r="AA481" s="18">
        <v>668</v>
      </c>
      <c r="AB481" s="18">
        <v>17</v>
      </c>
      <c r="AC481" s="18">
        <f t="shared" si="143"/>
        <v>685</v>
      </c>
      <c r="AD481" t="s">
        <v>43</v>
      </c>
      <c r="AE481" t="s">
        <v>56</v>
      </c>
      <c r="AF481" t="s">
        <v>57</v>
      </c>
      <c r="AG481" s="18">
        <v>7</v>
      </c>
      <c r="AH481" s="13">
        <v>4</v>
      </c>
      <c r="AI481" t="b">
        <v>1</v>
      </c>
      <c r="AJ481" t="s">
        <v>30</v>
      </c>
      <c r="AK481" s="18">
        <v>2780</v>
      </c>
      <c r="AL481" s="18" t="str" cm="1">
        <f t="array" ref="AL481">_xlfn.IFS(AK481&lt;1000, "Bronze", AK481&lt;2000, "Silver", AK481&lt;3000, "Gold", AK481&lt;4000, "Platinum",AK481&gt;4000, "Diamond")</f>
        <v>Gold</v>
      </c>
      <c r="AM481" t="s">
        <v>38</v>
      </c>
      <c r="AN481" t="s">
        <v>79</v>
      </c>
      <c r="AO481" t="s">
        <v>40</v>
      </c>
    </row>
    <row r="482" spans="1:41" x14ac:dyDescent="0.35">
      <c r="A482">
        <v>4427</v>
      </c>
      <c r="B482" t="s">
        <v>545</v>
      </c>
      <c r="C482" t="s">
        <v>71</v>
      </c>
      <c r="D482" s="1">
        <f>DATE(I482,H482,G482)</f>
        <v>45094</v>
      </c>
      <c r="E482">
        <f>FIND("/",C482)</f>
        <v>2</v>
      </c>
      <c r="F482">
        <f>FIND("/",C482,(E482+1))</f>
        <v>5</v>
      </c>
      <c r="G482" t="str">
        <f>MID(C482, E482+1,2)</f>
        <v>17</v>
      </c>
      <c r="H482" t="str">
        <f>LEFT(C482,E482-1)</f>
        <v>6</v>
      </c>
      <c r="I482" t="str">
        <f>RIGHT(C482,4)</f>
        <v>2023</v>
      </c>
      <c r="J482" t="s">
        <v>105</v>
      </c>
      <c r="K482" s="1">
        <f t="shared" si="157"/>
        <v>45624</v>
      </c>
      <c r="L482">
        <f t="shared" si="158"/>
        <v>3</v>
      </c>
      <c r="M482">
        <f t="shared" si="159"/>
        <v>6</v>
      </c>
      <c r="N482" t="str">
        <f t="shared" si="160"/>
        <v>28</v>
      </c>
      <c r="O482" t="str">
        <f t="shared" si="161"/>
        <v>11</v>
      </c>
      <c r="P482" t="str">
        <f t="shared" si="162"/>
        <v>2024</v>
      </c>
      <c r="Q482" s="13">
        <f t="shared" si="141"/>
        <v>75.714285714285708</v>
      </c>
      <c r="R482">
        <f t="shared" si="142"/>
        <v>237</v>
      </c>
      <c r="S482" s="27">
        <f t="shared" si="144"/>
        <v>3.1301886792452831</v>
      </c>
      <c r="T482" s="11">
        <v>7.99</v>
      </c>
      <c r="U482" t="str" cm="1">
        <f t="array" ref="U482">_xlfn.IFS(T482 &lt; 8, "Standard", T482 &lt; 12, "Premium", T482 &lt; 16, "Premium Plus")</f>
        <v>Standard</v>
      </c>
      <c r="V482" s="18">
        <v>474</v>
      </c>
      <c r="W482" t="s">
        <v>63</v>
      </c>
      <c r="X482" s="18">
        <v>3</v>
      </c>
      <c r="Y482" s="18">
        <v>5</v>
      </c>
      <c r="Z482" t="b">
        <v>1</v>
      </c>
      <c r="AA482" s="18">
        <v>341</v>
      </c>
      <c r="AB482" s="18">
        <v>165</v>
      </c>
      <c r="AC482" s="18">
        <f t="shared" si="143"/>
        <v>506</v>
      </c>
      <c r="AD482" t="s">
        <v>68</v>
      </c>
      <c r="AE482" t="s">
        <v>75</v>
      </c>
      <c r="AF482" t="s">
        <v>45</v>
      </c>
      <c r="AG482" s="18">
        <v>30</v>
      </c>
      <c r="AH482" s="13">
        <v>4.8</v>
      </c>
      <c r="AI482" t="b">
        <v>0</v>
      </c>
      <c r="AJ482" t="s">
        <v>30</v>
      </c>
      <c r="AK482" s="18">
        <v>1285</v>
      </c>
      <c r="AL482" s="18" t="str" cm="1">
        <f t="array" ref="AL482">_xlfn.IFS(AK482&lt;1000, "Bronze", AK482&lt;2000, "Silver", AK482&lt;3000, "Gold", AK482&lt;4000, "Platinum",AK482&gt;4000, "Diamond")</f>
        <v>Silver</v>
      </c>
      <c r="AM482" t="s">
        <v>38</v>
      </c>
      <c r="AN482" t="s">
        <v>59</v>
      </c>
      <c r="AO482" t="s">
        <v>33</v>
      </c>
    </row>
    <row r="483" spans="1:41" x14ac:dyDescent="0.35">
      <c r="A483">
        <v>6113</v>
      </c>
      <c r="B483" t="s">
        <v>713</v>
      </c>
      <c r="C483" s="1">
        <v>45088</v>
      </c>
      <c r="D483" s="1">
        <f>C483</f>
        <v>45088</v>
      </c>
      <c r="E483" s="1"/>
      <c r="F483" s="1"/>
      <c r="G483" s="1"/>
      <c r="H483" s="1"/>
      <c r="I483" s="1"/>
      <c r="J483" t="s">
        <v>42</v>
      </c>
      <c r="K483" s="1">
        <f t="shared" si="157"/>
        <v>45640</v>
      </c>
      <c r="L483">
        <f t="shared" si="158"/>
        <v>3</v>
      </c>
      <c r="M483">
        <f t="shared" si="159"/>
        <v>6</v>
      </c>
      <c r="N483" t="str">
        <f t="shared" si="160"/>
        <v>14</v>
      </c>
      <c r="O483" t="str">
        <f t="shared" si="161"/>
        <v>12</v>
      </c>
      <c r="P483" t="str">
        <f t="shared" si="162"/>
        <v>2024</v>
      </c>
      <c r="Q483" s="13">
        <f t="shared" si="141"/>
        <v>78.857142857142861</v>
      </c>
      <c r="R483">
        <f t="shared" si="142"/>
        <v>245.5</v>
      </c>
      <c r="S483" s="27">
        <f t="shared" si="144"/>
        <v>3.1132246376811592</v>
      </c>
      <c r="T483" s="11">
        <v>11.99</v>
      </c>
      <c r="U483" t="str" cm="1">
        <f t="array" ref="U483">_xlfn.IFS(T483 &lt; 8, "Standard", T483 &lt; 12, "Premium", T483 &lt; 16, "Premium Plus")</f>
        <v>Premium</v>
      </c>
      <c r="V483" s="18">
        <v>491</v>
      </c>
      <c r="W483" t="s">
        <v>73</v>
      </c>
      <c r="X483" s="18">
        <v>3</v>
      </c>
      <c r="Y483" s="18">
        <v>4</v>
      </c>
      <c r="Z483" t="b">
        <v>1</v>
      </c>
      <c r="AA483" s="18">
        <v>779</v>
      </c>
      <c r="AB483" s="18">
        <v>86</v>
      </c>
      <c r="AC483" s="18">
        <f t="shared" si="143"/>
        <v>865</v>
      </c>
      <c r="AD483" t="s">
        <v>49</v>
      </c>
      <c r="AE483" t="s">
        <v>75</v>
      </c>
      <c r="AF483" t="s">
        <v>29</v>
      </c>
      <c r="AG483" s="18">
        <v>85</v>
      </c>
      <c r="AH483" s="13">
        <v>4.7</v>
      </c>
      <c r="AI483" t="b">
        <v>1</v>
      </c>
      <c r="AJ483" t="s">
        <v>30</v>
      </c>
      <c r="AK483" s="18">
        <v>398</v>
      </c>
      <c r="AL483" s="18" t="str" cm="1">
        <f t="array" ref="AL483">_xlfn.IFS(AK483&lt;1000, "Bronze", AK483&lt;2000, "Silver", AK483&lt;3000, "Gold", AK483&lt;4000, "Platinum",AK483&gt;4000, "Diamond")</f>
        <v>Bronze</v>
      </c>
      <c r="AM483" t="s">
        <v>76</v>
      </c>
      <c r="AN483" t="s">
        <v>32</v>
      </c>
      <c r="AO483" t="s">
        <v>93</v>
      </c>
    </row>
    <row r="484" spans="1:41" x14ac:dyDescent="0.35">
      <c r="A484">
        <v>5438</v>
      </c>
      <c r="B484" t="s">
        <v>411</v>
      </c>
      <c r="C484" s="1">
        <v>45087</v>
      </c>
      <c r="D484" s="1">
        <f>C484</f>
        <v>45087</v>
      </c>
      <c r="E484" s="1"/>
      <c r="F484" s="1"/>
      <c r="G484" s="1"/>
      <c r="H484" s="1"/>
      <c r="I484" s="1"/>
      <c r="J484" t="s">
        <v>90</v>
      </c>
      <c r="K484" s="1">
        <f t="shared" si="157"/>
        <v>45626</v>
      </c>
      <c r="L484">
        <f t="shared" si="158"/>
        <v>3</v>
      </c>
      <c r="M484">
        <f t="shared" si="159"/>
        <v>6</v>
      </c>
      <c r="N484" t="str">
        <f t="shared" si="160"/>
        <v>30</v>
      </c>
      <c r="O484" t="str">
        <f t="shared" si="161"/>
        <v>11</v>
      </c>
      <c r="P484" t="str">
        <f t="shared" si="162"/>
        <v>2024</v>
      </c>
      <c r="Q484" s="13">
        <f t="shared" si="141"/>
        <v>77</v>
      </c>
      <c r="R484">
        <f t="shared" si="142"/>
        <v>239</v>
      </c>
      <c r="S484" s="27">
        <f t="shared" si="144"/>
        <v>3.1038961038961039</v>
      </c>
      <c r="T484" s="11">
        <v>11.99</v>
      </c>
      <c r="U484" t="str" cm="1">
        <f t="array" ref="U484">_xlfn.IFS(T484 &lt; 8, "Standard", T484 &lt; 12, "Premium", T484 &lt; 16, "Premium Plus")</f>
        <v>Premium</v>
      </c>
      <c r="V484" s="18">
        <v>478</v>
      </c>
      <c r="W484" t="s">
        <v>36</v>
      </c>
      <c r="X484" s="18">
        <v>1</v>
      </c>
      <c r="Y484" s="18">
        <v>6</v>
      </c>
      <c r="Z484" t="b">
        <v>1</v>
      </c>
      <c r="AA484" s="18">
        <v>517</v>
      </c>
      <c r="AB484" s="18">
        <v>200</v>
      </c>
      <c r="AC484" s="18">
        <f t="shared" si="143"/>
        <v>717</v>
      </c>
      <c r="AD484" t="s">
        <v>92</v>
      </c>
      <c r="AE484" t="s">
        <v>44</v>
      </c>
      <c r="AF484" t="s">
        <v>29</v>
      </c>
      <c r="AG484" s="18">
        <v>41</v>
      </c>
      <c r="AH484" s="13">
        <v>4.8</v>
      </c>
      <c r="AI484" t="b">
        <v>0</v>
      </c>
      <c r="AJ484" t="s">
        <v>30</v>
      </c>
      <c r="AK484" s="18">
        <v>2936</v>
      </c>
      <c r="AL484" s="18" t="str" cm="1">
        <f t="array" ref="AL484">_xlfn.IFS(AK484&lt;1000, "Bronze", AK484&lt;2000, "Silver", AK484&lt;3000, "Gold", AK484&lt;4000, "Platinum",AK484&gt;4000, "Diamond")</f>
        <v>Gold</v>
      </c>
      <c r="AM484" t="s">
        <v>65</v>
      </c>
      <c r="AN484" t="s">
        <v>39</v>
      </c>
      <c r="AO484" t="s">
        <v>40</v>
      </c>
    </row>
    <row r="485" spans="1:41" x14ac:dyDescent="0.35">
      <c r="A485">
        <v>9374</v>
      </c>
      <c r="B485" t="s">
        <v>224</v>
      </c>
      <c r="C485" t="s">
        <v>72</v>
      </c>
      <c r="D485" s="1">
        <v>45303</v>
      </c>
      <c r="E485">
        <f>FIND("/",C485)</f>
        <v>3</v>
      </c>
      <c r="F485">
        <f>FIND("/",C485,(E485+1))</f>
        <v>6</v>
      </c>
      <c r="G485" t="str">
        <f>MID(C485, E485+1,2)</f>
        <v>17</v>
      </c>
      <c r="H485" t="str">
        <f>LEFT(C485,E485-1)</f>
        <v>12</v>
      </c>
      <c r="I485" t="str">
        <f>RIGHT(C485,4)</f>
        <v>2024</v>
      </c>
      <c r="J485" s="1">
        <v>45303</v>
      </c>
      <c r="K485" s="1">
        <v>45643</v>
      </c>
      <c r="L485" s="1"/>
      <c r="M485" s="1"/>
      <c r="N485" s="1"/>
      <c r="O485" s="1"/>
      <c r="P485" s="1"/>
      <c r="Q485" s="13">
        <f t="shared" si="141"/>
        <v>48.571428571428569</v>
      </c>
      <c r="R485">
        <f t="shared" si="142"/>
        <v>150.5</v>
      </c>
      <c r="S485" s="27">
        <f t="shared" si="144"/>
        <v>3.098529411764706</v>
      </c>
      <c r="T485" s="11">
        <v>15.99</v>
      </c>
      <c r="U485" t="str" cm="1">
        <f t="array" ref="U485">_xlfn.IFS(T485 &lt; 8, "Standard", T485 &lt; 12, "Premium", T485 &lt; 16, "Premium Plus")</f>
        <v>Premium Plus</v>
      </c>
      <c r="V485" s="18">
        <v>301</v>
      </c>
      <c r="W485" t="s">
        <v>26</v>
      </c>
      <c r="X485" s="18">
        <v>4</v>
      </c>
      <c r="Y485" s="18">
        <v>6</v>
      </c>
      <c r="Z485" t="b">
        <v>0</v>
      </c>
      <c r="AA485" s="18">
        <v>619</v>
      </c>
      <c r="AB485" s="18">
        <v>172</v>
      </c>
      <c r="AC485" s="18">
        <f t="shared" si="143"/>
        <v>791</v>
      </c>
      <c r="AD485" t="s">
        <v>27</v>
      </c>
      <c r="AE485" t="s">
        <v>44</v>
      </c>
      <c r="AF485" t="s">
        <v>64</v>
      </c>
      <c r="AG485" s="18">
        <v>37</v>
      </c>
      <c r="AH485" s="13">
        <v>4.2</v>
      </c>
      <c r="AI485" t="b">
        <v>1</v>
      </c>
      <c r="AJ485" t="s">
        <v>30</v>
      </c>
      <c r="AK485" s="18">
        <v>1153</v>
      </c>
      <c r="AL485" s="18" t="str" cm="1">
        <f t="array" ref="AL485">_xlfn.IFS(AK485&lt;1000, "Bronze", AK485&lt;2000, "Silver", AK485&lt;3000, "Gold", AK485&lt;4000, "Platinum",AK485&gt;4000, "Diamond")</f>
        <v>Silver</v>
      </c>
      <c r="AM485" t="s">
        <v>58</v>
      </c>
      <c r="AN485" t="s">
        <v>69</v>
      </c>
      <c r="AO485" t="s">
        <v>60</v>
      </c>
    </row>
    <row r="486" spans="1:41" x14ac:dyDescent="0.35">
      <c r="A486">
        <v>9957</v>
      </c>
      <c r="B486" t="s">
        <v>357</v>
      </c>
      <c r="C486" s="1">
        <v>45149</v>
      </c>
      <c r="D486" s="1">
        <f>C486</f>
        <v>45149</v>
      </c>
      <c r="E486" s="1"/>
      <c r="F486" s="1"/>
      <c r="G486" s="1"/>
      <c r="H486" s="1"/>
      <c r="I486" s="1"/>
      <c r="J486" t="s">
        <v>25</v>
      </c>
      <c r="K486" s="1">
        <f>DATE(P486,O486,N486)</f>
        <v>45639</v>
      </c>
      <c r="L486">
        <f>FIND("/",J486)</f>
        <v>3</v>
      </c>
      <c r="M486">
        <f>FIND("/",J486,(L486+1))</f>
        <v>6</v>
      </c>
      <c r="N486" t="str">
        <f>MID(J486, L486+1,2)</f>
        <v>13</v>
      </c>
      <c r="O486" t="str">
        <f>LEFT(J486,L486-1)</f>
        <v>12</v>
      </c>
      <c r="P486" t="str">
        <f>RIGHT(J486,4)</f>
        <v>2024</v>
      </c>
      <c r="Q486" s="13">
        <f t="shared" si="141"/>
        <v>70</v>
      </c>
      <c r="R486">
        <f t="shared" si="142"/>
        <v>216.5</v>
      </c>
      <c r="S486" s="27">
        <f t="shared" si="144"/>
        <v>3.092857142857143</v>
      </c>
      <c r="T486" s="11">
        <v>15.99</v>
      </c>
      <c r="U486" t="str" cm="1">
        <f t="array" ref="U486">_xlfn.IFS(T486 &lt; 8, "Standard", T486 &lt; 12, "Premium", T486 &lt; 16, "Premium Plus")</f>
        <v>Premium Plus</v>
      </c>
      <c r="V486" s="18">
        <v>433</v>
      </c>
      <c r="W486" t="s">
        <v>51</v>
      </c>
      <c r="X486" s="18">
        <v>2</v>
      </c>
      <c r="Y486" s="18">
        <v>6</v>
      </c>
      <c r="Z486" t="b">
        <v>1</v>
      </c>
      <c r="AA486" s="18">
        <v>1000</v>
      </c>
      <c r="AB486" s="18">
        <v>48</v>
      </c>
      <c r="AC486" s="18">
        <f t="shared" si="143"/>
        <v>1048</v>
      </c>
      <c r="AD486" t="s">
        <v>92</v>
      </c>
      <c r="AE486" t="s">
        <v>44</v>
      </c>
      <c r="AF486" t="s">
        <v>57</v>
      </c>
      <c r="AG486" s="18">
        <v>92</v>
      </c>
      <c r="AH486" s="13">
        <v>3.7</v>
      </c>
      <c r="AI486" t="b">
        <v>0</v>
      </c>
      <c r="AJ486" t="s">
        <v>30</v>
      </c>
      <c r="AK486" s="18">
        <v>1037</v>
      </c>
      <c r="AL486" s="18" t="str" cm="1">
        <f t="array" ref="AL486">_xlfn.IFS(AK486&lt;1000, "Bronze", AK486&lt;2000, "Silver", AK486&lt;3000, "Gold", AK486&lt;4000, "Platinum",AK486&gt;4000, "Diamond")</f>
        <v>Silver</v>
      </c>
      <c r="AM486" t="s">
        <v>76</v>
      </c>
      <c r="AN486" t="s">
        <v>59</v>
      </c>
      <c r="AO486" t="s">
        <v>40</v>
      </c>
    </row>
    <row r="487" spans="1:41" x14ac:dyDescent="0.35">
      <c r="A487">
        <v>7072</v>
      </c>
      <c r="B487" t="s">
        <v>592</v>
      </c>
      <c r="C487" s="1">
        <v>45109</v>
      </c>
      <c r="D487" s="1">
        <f>C487</f>
        <v>45109</v>
      </c>
      <c r="E487" s="1"/>
      <c r="F487" s="1"/>
      <c r="G487" s="1"/>
      <c r="H487" s="1"/>
      <c r="I487" s="1"/>
      <c r="J487" t="s">
        <v>54</v>
      </c>
      <c r="K487" s="1">
        <f>DATE(P487,O487,N487)</f>
        <v>45615</v>
      </c>
      <c r="L487">
        <f>FIND("/",J487)</f>
        <v>3</v>
      </c>
      <c r="M487">
        <f>FIND("/",J487,(L487+1))</f>
        <v>6</v>
      </c>
      <c r="N487" t="str">
        <f>MID(J487, L487+1,2)</f>
        <v>19</v>
      </c>
      <c r="O487" t="str">
        <f>LEFT(J487,L487-1)</f>
        <v>11</v>
      </c>
      <c r="P487" t="str">
        <f>RIGHT(J487,4)</f>
        <v>2024</v>
      </c>
      <c r="Q487" s="13">
        <f t="shared" si="141"/>
        <v>72.285714285714292</v>
      </c>
      <c r="R487">
        <f t="shared" si="142"/>
        <v>223</v>
      </c>
      <c r="S487" s="27">
        <f t="shared" si="144"/>
        <v>3.0849802371541499</v>
      </c>
      <c r="T487" s="11">
        <v>15.99</v>
      </c>
      <c r="U487" t="str" cm="1">
        <f t="array" ref="U487">_xlfn.IFS(T487 &lt; 8, "Standard", T487 &lt; 12, "Premium", T487 &lt; 16, "Premium Plus")</f>
        <v>Premium Plus</v>
      </c>
      <c r="V487" s="18">
        <v>446</v>
      </c>
      <c r="W487" t="s">
        <v>48</v>
      </c>
      <c r="X487" s="18">
        <v>1</v>
      </c>
      <c r="Y487" s="18">
        <v>4</v>
      </c>
      <c r="Z487" t="b">
        <v>1</v>
      </c>
      <c r="AA487" s="18">
        <v>897</v>
      </c>
      <c r="AB487" s="18">
        <v>19</v>
      </c>
      <c r="AC487" s="18">
        <f t="shared" si="143"/>
        <v>916</v>
      </c>
      <c r="AD487" t="s">
        <v>74</v>
      </c>
      <c r="AE487" t="s">
        <v>28</v>
      </c>
      <c r="AF487" t="s">
        <v>64</v>
      </c>
      <c r="AG487" s="18">
        <v>14</v>
      </c>
      <c r="AH487" s="13">
        <v>3.5</v>
      </c>
      <c r="AI487" t="b">
        <v>1</v>
      </c>
      <c r="AJ487" t="s">
        <v>30</v>
      </c>
      <c r="AK487" s="18">
        <v>4409</v>
      </c>
      <c r="AL487" s="18" t="str" cm="1">
        <f t="array" ref="AL487">_xlfn.IFS(AK487&lt;1000, "Bronze", AK487&lt;2000, "Silver", AK487&lt;3000, "Gold", AK487&lt;4000, "Platinum",AK487&gt;4000, "Diamond")</f>
        <v>Diamond</v>
      </c>
      <c r="AM487" t="s">
        <v>76</v>
      </c>
      <c r="AN487" t="s">
        <v>59</v>
      </c>
      <c r="AO487" t="s">
        <v>33</v>
      </c>
    </row>
    <row r="488" spans="1:41" x14ac:dyDescent="0.35">
      <c r="A488">
        <v>1303</v>
      </c>
      <c r="B488" t="s">
        <v>140</v>
      </c>
      <c r="C488" t="s">
        <v>71</v>
      </c>
      <c r="D488" s="1">
        <f>DATE(I488,H488,G488)</f>
        <v>45094</v>
      </c>
      <c r="E488">
        <f>FIND("/",C488)</f>
        <v>2</v>
      </c>
      <c r="F488">
        <f>FIND("/",C488,(E488+1))</f>
        <v>5</v>
      </c>
      <c r="G488" t="str">
        <f>MID(C488, E488+1,2)</f>
        <v>17</v>
      </c>
      <c r="H488" t="str">
        <f>LEFT(C488,E488-1)</f>
        <v>6</v>
      </c>
      <c r="I488" t="str">
        <f>RIGHT(C488,4)</f>
        <v>2023</v>
      </c>
      <c r="J488" s="1">
        <v>45394</v>
      </c>
      <c r="K488" s="1">
        <f>J488</f>
        <v>45394</v>
      </c>
      <c r="L488" s="1"/>
      <c r="M488" s="1"/>
      <c r="N488" s="1"/>
      <c r="O488" s="1"/>
      <c r="P488" s="1"/>
      <c r="Q488" s="13">
        <f t="shared" si="141"/>
        <v>42.857142857142854</v>
      </c>
      <c r="R488">
        <f t="shared" si="142"/>
        <v>132</v>
      </c>
      <c r="S488" s="27">
        <f t="shared" si="144"/>
        <v>3.08</v>
      </c>
      <c r="T488" s="11">
        <v>11.99</v>
      </c>
      <c r="U488" t="str" cm="1">
        <f t="array" ref="U488">_xlfn.IFS(T488 &lt; 8, "Standard", T488 &lt; 12, "Premium", T488 &lt; 16, "Premium Plus")</f>
        <v>Premium</v>
      </c>
      <c r="V488" s="18">
        <v>264</v>
      </c>
      <c r="W488" t="s">
        <v>100</v>
      </c>
      <c r="X488" s="18">
        <v>2</v>
      </c>
      <c r="Y488" s="18">
        <v>1</v>
      </c>
      <c r="Z488" t="b">
        <v>1</v>
      </c>
      <c r="AA488" s="18">
        <v>744</v>
      </c>
      <c r="AB488" s="18">
        <v>33</v>
      </c>
      <c r="AC488" s="18">
        <f t="shared" si="143"/>
        <v>777</v>
      </c>
      <c r="AD488" t="s">
        <v>68</v>
      </c>
      <c r="AE488" t="s">
        <v>75</v>
      </c>
      <c r="AF488" t="s">
        <v>64</v>
      </c>
      <c r="AG488" s="18">
        <v>29</v>
      </c>
      <c r="AH488" s="13">
        <v>4.9000000000000004</v>
      </c>
      <c r="AI488" t="b">
        <v>1</v>
      </c>
      <c r="AJ488" t="s">
        <v>30</v>
      </c>
      <c r="AK488" s="18">
        <v>804</v>
      </c>
      <c r="AL488" s="18" t="str" cm="1">
        <f t="array" ref="AL488">_xlfn.IFS(AK488&lt;1000, "Bronze", AK488&lt;2000, "Silver", AK488&lt;3000, "Gold", AK488&lt;4000, "Platinum",AK488&gt;4000, "Diamond")</f>
        <v>Bronze</v>
      </c>
      <c r="AM488" t="s">
        <v>76</v>
      </c>
      <c r="AN488" t="s">
        <v>59</v>
      </c>
      <c r="AO488" t="s">
        <v>40</v>
      </c>
    </row>
    <row r="489" spans="1:41" x14ac:dyDescent="0.35">
      <c r="A489">
        <v>6504</v>
      </c>
      <c r="B489" t="s">
        <v>318</v>
      </c>
      <c r="C489" t="s">
        <v>111</v>
      </c>
      <c r="D489" s="1">
        <f>DATE(I489,H489,G489)</f>
        <v>45249</v>
      </c>
      <c r="E489">
        <f>FIND("/",C489)</f>
        <v>3</v>
      </c>
      <c r="F489">
        <f>FIND("/",C489,(E489+1))</f>
        <v>6</v>
      </c>
      <c r="G489" t="str">
        <f>MID(C489, E489+1,2)</f>
        <v>19</v>
      </c>
      <c r="H489" t="str">
        <f>LEFT(C489,E489-1)</f>
        <v>11</v>
      </c>
      <c r="I489" t="str">
        <f>RIGHT(C489,4)</f>
        <v>2023</v>
      </c>
      <c r="J489" t="s">
        <v>103</v>
      </c>
      <c r="K489" s="1">
        <f>DATE(P489,O489,N489)</f>
        <v>45644</v>
      </c>
      <c r="L489">
        <f>FIND("/",J489)</f>
        <v>3</v>
      </c>
      <c r="M489">
        <f>FIND("/",J489,(L489+1))</f>
        <v>6</v>
      </c>
      <c r="N489" t="str">
        <f>MID(J489, L489+1,2)</f>
        <v>18</v>
      </c>
      <c r="O489" t="str">
        <f>LEFT(J489,L489-1)</f>
        <v>12</v>
      </c>
      <c r="P489" t="str">
        <f>RIGHT(J489,4)</f>
        <v>2024</v>
      </c>
      <c r="Q489" s="13">
        <f t="shared" si="141"/>
        <v>56.428571428571431</v>
      </c>
      <c r="R489">
        <f t="shared" si="142"/>
        <v>172.5</v>
      </c>
      <c r="S489" s="27">
        <f t="shared" si="144"/>
        <v>3.0569620253164556</v>
      </c>
      <c r="T489" s="11">
        <v>7.99</v>
      </c>
      <c r="U489" t="str" cm="1">
        <f t="array" ref="U489">_xlfn.IFS(T489 &lt; 8, "Standard", T489 &lt; 12, "Premium", T489 &lt; 16, "Premium Plus")</f>
        <v>Standard</v>
      </c>
      <c r="V489" s="18">
        <v>345</v>
      </c>
      <c r="W489" t="s">
        <v>48</v>
      </c>
      <c r="X489" s="18">
        <v>1</v>
      </c>
      <c r="Y489" s="18">
        <v>4</v>
      </c>
      <c r="Z489" t="b">
        <v>0</v>
      </c>
      <c r="AA489" s="18">
        <v>767</v>
      </c>
      <c r="AB489" s="18">
        <v>66</v>
      </c>
      <c r="AC489" s="18">
        <f t="shared" si="143"/>
        <v>833</v>
      </c>
      <c r="AD489" t="s">
        <v>43</v>
      </c>
      <c r="AE489" t="s">
        <v>44</v>
      </c>
      <c r="AF489" t="s">
        <v>45</v>
      </c>
      <c r="AG489" s="18">
        <v>70</v>
      </c>
      <c r="AH489" s="13">
        <v>3.8</v>
      </c>
      <c r="AI489" t="b">
        <v>0</v>
      </c>
      <c r="AJ489" t="s">
        <v>30</v>
      </c>
      <c r="AK489" s="18">
        <v>2327</v>
      </c>
      <c r="AL489" s="18" t="str" cm="1">
        <f t="array" ref="AL489">_xlfn.IFS(AK489&lt;1000, "Bronze", AK489&lt;2000, "Silver", AK489&lt;3000, "Gold", AK489&lt;4000, "Platinum",AK489&gt;4000, "Diamond")</f>
        <v>Gold</v>
      </c>
      <c r="AM489" t="s">
        <v>38</v>
      </c>
      <c r="AN489" t="s">
        <v>32</v>
      </c>
      <c r="AO489" t="s">
        <v>33</v>
      </c>
    </row>
    <row r="490" spans="1:41" x14ac:dyDescent="0.35">
      <c r="A490">
        <v>7093</v>
      </c>
      <c r="B490" t="s">
        <v>91</v>
      </c>
      <c r="C490" s="1">
        <v>45113</v>
      </c>
      <c r="D490" s="1">
        <v>45529</v>
      </c>
      <c r="E490" s="1"/>
      <c r="F490" s="1"/>
      <c r="G490" s="1"/>
      <c r="H490" s="1"/>
      <c r="I490" s="1"/>
      <c r="J490" s="1">
        <v>45608</v>
      </c>
      <c r="K490" s="1">
        <f>J490</f>
        <v>45608</v>
      </c>
      <c r="L490" s="1"/>
      <c r="M490" s="1"/>
      <c r="N490" s="1"/>
      <c r="O490" s="1"/>
      <c r="P490" s="1"/>
      <c r="Q490" s="13">
        <f t="shared" si="141"/>
        <v>11.285714285714286</v>
      </c>
      <c r="R490">
        <f t="shared" si="142"/>
        <v>34.5</v>
      </c>
      <c r="S490" s="27">
        <f t="shared" si="144"/>
        <v>3.0569620253164556</v>
      </c>
      <c r="T490" s="11">
        <v>7.99</v>
      </c>
      <c r="U490" t="str" cm="1">
        <f t="array" ref="U490">_xlfn.IFS(T490 &lt; 8, "Standard", T490 &lt; 12, "Premium", T490 &lt; 16, "Premium Plus")</f>
        <v>Standard</v>
      </c>
      <c r="V490" s="18">
        <v>69</v>
      </c>
      <c r="W490" t="s">
        <v>51</v>
      </c>
      <c r="X490" s="18">
        <v>2</v>
      </c>
      <c r="Y490" s="18">
        <v>5</v>
      </c>
      <c r="Z490" t="b">
        <v>0</v>
      </c>
      <c r="AA490" s="18">
        <v>222</v>
      </c>
      <c r="AB490" s="18">
        <v>13</v>
      </c>
      <c r="AC490" s="18">
        <f t="shared" si="143"/>
        <v>235</v>
      </c>
      <c r="AD490" t="s">
        <v>92</v>
      </c>
      <c r="AE490" t="s">
        <v>28</v>
      </c>
      <c r="AF490" t="s">
        <v>37</v>
      </c>
      <c r="AG490" s="18">
        <v>0</v>
      </c>
      <c r="AH490" s="13">
        <v>4.7</v>
      </c>
      <c r="AI490" t="b">
        <v>1</v>
      </c>
      <c r="AJ490" t="s">
        <v>30</v>
      </c>
      <c r="AK490" s="18">
        <v>1051</v>
      </c>
      <c r="AL490" s="18" t="str" cm="1">
        <f t="array" ref="AL490">_xlfn.IFS(AK490&lt;1000, "Bronze", AK490&lt;2000, "Silver", AK490&lt;3000, "Gold", AK490&lt;4000, "Platinum",AK490&gt;4000, "Diamond")</f>
        <v>Silver</v>
      </c>
      <c r="AM490" t="s">
        <v>76</v>
      </c>
      <c r="AN490" t="s">
        <v>39</v>
      </c>
      <c r="AO490" t="s">
        <v>40</v>
      </c>
    </row>
    <row r="491" spans="1:41" x14ac:dyDescent="0.35">
      <c r="A491">
        <v>2237</v>
      </c>
      <c r="B491" t="s">
        <v>248</v>
      </c>
      <c r="C491" s="1">
        <v>45144</v>
      </c>
      <c r="D491" s="1">
        <f>C491</f>
        <v>45144</v>
      </c>
      <c r="E491" s="1"/>
      <c r="F491" s="1"/>
      <c r="G491" s="1"/>
      <c r="H491" s="1"/>
      <c r="I491" s="1"/>
      <c r="J491" t="s">
        <v>103</v>
      </c>
      <c r="K491" s="1">
        <f>DATE(P491,O491,N491)</f>
        <v>45644</v>
      </c>
      <c r="L491">
        <f>FIND("/",J491)</f>
        <v>3</v>
      </c>
      <c r="M491">
        <f>FIND("/",J491,(L491+1))</f>
        <v>6</v>
      </c>
      <c r="N491" t="str">
        <f>MID(J491, L491+1,2)</f>
        <v>18</v>
      </c>
      <c r="O491" t="str">
        <f>LEFT(J491,L491-1)</f>
        <v>12</v>
      </c>
      <c r="P491" t="str">
        <f>RIGHT(J491,4)</f>
        <v>2024</v>
      </c>
      <c r="Q491" s="13">
        <f t="shared" si="141"/>
        <v>71.428571428571431</v>
      </c>
      <c r="R491">
        <f t="shared" si="142"/>
        <v>217.5</v>
      </c>
      <c r="S491" s="27">
        <f t="shared" si="144"/>
        <v>3.0449999999999999</v>
      </c>
      <c r="T491" s="11">
        <v>7.99</v>
      </c>
      <c r="U491" t="str" cm="1">
        <f t="array" ref="U491">_xlfn.IFS(T491 &lt; 8, "Standard", T491 &lt; 12, "Premium", T491 &lt; 16, "Premium Plus")</f>
        <v>Standard</v>
      </c>
      <c r="V491" s="18">
        <v>435</v>
      </c>
      <c r="W491" t="s">
        <v>73</v>
      </c>
      <c r="X491" s="18">
        <v>2</v>
      </c>
      <c r="Y491" s="18">
        <v>1</v>
      </c>
      <c r="Z491" t="b">
        <v>0</v>
      </c>
      <c r="AA491" s="18">
        <v>163</v>
      </c>
      <c r="AB491" s="18">
        <v>69</v>
      </c>
      <c r="AC491" s="18">
        <f t="shared" si="143"/>
        <v>232</v>
      </c>
      <c r="AD491" t="s">
        <v>55</v>
      </c>
      <c r="AE491" t="s">
        <v>28</v>
      </c>
      <c r="AF491" t="s">
        <v>37</v>
      </c>
      <c r="AG491" s="18">
        <v>24</v>
      </c>
      <c r="AH491" s="13">
        <v>4.8</v>
      </c>
      <c r="AI491" t="b">
        <v>1</v>
      </c>
      <c r="AJ491" t="s">
        <v>30</v>
      </c>
      <c r="AK491" s="18">
        <v>3815</v>
      </c>
      <c r="AL491" s="18" t="str" cm="1">
        <f t="array" ref="AL491">_xlfn.IFS(AK491&lt;1000, "Bronze", AK491&lt;2000, "Silver", AK491&lt;3000, "Gold", AK491&lt;4000, "Platinum",AK491&gt;4000, "Diamond")</f>
        <v>Platinum</v>
      </c>
      <c r="AM491" t="s">
        <v>38</v>
      </c>
      <c r="AN491" t="s">
        <v>69</v>
      </c>
      <c r="AO491" t="s">
        <v>33</v>
      </c>
    </row>
    <row r="492" spans="1:41" x14ac:dyDescent="0.35">
      <c r="A492">
        <v>4488</v>
      </c>
      <c r="B492" t="s">
        <v>281</v>
      </c>
      <c r="C492" t="s">
        <v>652</v>
      </c>
      <c r="D492" s="1">
        <f>DATE(I492,H492,G492)</f>
        <v>45074</v>
      </c>
      <c r="E492">
        <f>FIND("/",C492)</f>
        <v>2</v>
      </c>
      <c r="F492">
        <f>FIND("/",C492,(E492+1))</f>
        <v>5</v>
      </c>
      <c r="G492" t="str">
        <f>MID(C492, E492+1,2)</f>
        <v>28</v>
      </c>
      <c r="H492" t="str">
        <f>LEFT(C492,E492-1)</f>
        <v>5</v>
      </c>
      <c r="I492" t="str">
        <f>RIGHT(C492,4)</f>
        <v>2023</v>
      </c>
      <c r="J492" s="1">
        <v>45424</v>
      </c>
      <c r="K492" s="1">
        <f>J492</f>
        <v>45424</v>
      </c>
      <c r="L492" s="1"/>
      <c r="M492" s="1"/>
      <c r="N492" s="1"/>
      <c r="O492" s="1"/>
      <c r="P492" s="1"/>
      <c r="Q492" s="13">
        <f t="shared" si="141"/>
        <v>50</v>
      </c>
      <c r="R492">
        <f t="shared" si="142"/>
        <v>152</v>
      </c>
      <c r="S492" s="27">
        <f t="shared" si="144"/>
        <v>3.04</v>
      </c>
      <c r="T492" s="11">
        <v>7.99</v>
      </c>
      <c r="U492" t="str" cm="1">
        <f t="array" ref="U492">_xlfn.IFS(T492 &lt; 8, "Standard", T492 &lt; 12, "Premium", T492 &lt; 16, "Premium Plus")</f>
        <v>Standard</v>
      </c>
      <c r="V492" s="18">
        <v>304</v>
      </c>
      <c r="W492" t="s">
        <v>100</v>
      </c>
      <c r="X492" s="18">
        <v>1</v>
      </c>
      <c r="Y492" s="18">
        <v>3</v>
      </c>
      <c r="Z492" t="b">
        <v>0</v>
      </c>
      <c r="AA492" s="18">
        <v>975</v>
      </c>
      <c r="AB492" s="18">
        <v>10</v>
      </c>
      <c r="AC492" s="18">
        <f t="shared" si="143"/>
        <v>985</v>
      </c>
      <c r="AD492" t="s">
        <v>43</v>
      </c>
      <c r="AE492" t="s">
        <v>28</v>
      </c>
      <c r="AF492" t="s">
        <v>64</v>
      </c>
      <c r="AG492" s="18">
        <v>48</v>
      </c>
      <c r="AH492" s="13">
        <v>3.2</v>
      </c>
      <c r="AI492" t="b">
        <v>0</v>
      </c>
      <c r="AJ492" t="s">
        <v>30</v>
      </c>
      <c r="AK492" s="18">
        <v>3923</v>
      </c>
      <c r="AL492" s="18" t="str" cm="1">
        <f t="array" ref="AL492">_xlfn.IFS(AK492&lt;1000, "Bronze", AK492&lt;2000, "Silver", AK492&lt;3000, "Gold", AK492&lt;4000, "Platinum",AK492&gt;4000, "Diamond")</f>
        <v>Platinum</v>
      </c>
      <c r="AM492" t="s">
        <v>58</v>
      </c>
      <c r="AN492" t="s">
        <v>69</v>
      </c>
      <c r="AO492" t="s">
        <v>33</v>
      </c>
    </row>
    <row r="493" spans="1:41" x14ac:dyDescent="0.35">
      <c r="A493">
        <v>8793</v>
      </c>
      <c r="B493" t="s">
        <v>148</v>
      </c>
      <c r="C493" t="s">
        <v>95</v>
      </c>
      <c r="D493" s="1">
        <f>DATE(I493,H493,G493)</f>
        <v>45430</v>
      </c>
      <c r="E493">
        <f>FIND("/",C493)</f>
        <v>2</v>
      </c>
      <c r="F493">
        <f>FIND("/",C493,(E493+1))</f>
        <v>5</v>
      </c>
      <c r="G493" t="str">
        <f>MID(C493, E493+1,2)</f>
        <v>18</v>
      </c>
      <c r="H493" t="str">
        <f>LEFT(C493,E493-1)</f>
        <v>5</v>
      </c>
      <c r="I493" t="str">
        <f>RIGHT(C493,4)</f>
        <v>2024</v>
      </c>
      <c r="J493" t="s">
        <v>134</v>
      </c>
      <c r="K493" s="1">
        <f>DATE(P493,O493,N493)</f>
        <v>45617</v>
      </c>
      <c r="L493">
        <f>FIND("/",J493)</f>
        <v>3</v>
      </c>
      <c r="M493">
        <f>FIND("/",J493,(L493+1))</f>
        <v>6</v>
      </c>
      <c r="N493" t="str">
        <f>MID(J493, L493+1,2)</f>
        <v>21</v>
      </c>
      <c r="O493" t="str">
        <f>LEFT(J493,L493-1)</f>
        <v>11</v>
      </c>
      <c r="P493" t="str">
        <f>RIGHT(J493,4)</f>
        <v>2024</v>
      </c>
      <c r="Q493" s="13">
        <f t="shared" si="141"/>
        <v>26.714285714285715</v>
      </c>
      <c r="R493">
        <f t="shared" si="142"/>
        <v>81</v>
      </c>
      <c r="S493" s="27">
        <f t="shared" si="144"/>
        <v>3.0320855614973259</v>
      </c>
      <c r="T493" s="11">
        <v>7.99</v>
      </c>
      <c r="U493" t="str" cm="1">
        <f t="array" ref="U493">_xlfn.IFS(T493 &lt; 8, "Standard", T493 &lt; 12, "Premium", T493 &lt; 16, "Premium Plus")</f>
        <v>Standard</v>
      </c>
      <c r="V493" s="18">
        <v>162</v>
      </c>
      <c r="W493" t="s">
        <v>48</v>
      </c>
      <c r="X493" s="18">
        <v>2</v>
      </c>
      <c r="Y493" s="18">
        <v>5</v>
      </c>
      <c r="Z493" t="b">
        <v>1</v>
      </c>
      <c r="AA493" s="18">
        <v>672</v>
      </c>
      <c r="AB493" s="18">
        <v>57</v>
      </c>
      <c r="AC493" s="18">
        <f t="shared" si="143"/>
        <v>729</v>
      </c>
      <c r="AD493" t="s">
        <v>68</v>
      </c>
      <c r="AE493" t="s">
        <v>44</v>
      </c>
      <c r="AF493" t="s">
        <v>45</v>
      </c>
      <c r="AG493" s="18">
        <v>16</v>
      </c>
      <c r="AH493" s="13">
        <v>4.3</v>
      </c>
      <c r="AI493" t="b">
        <v>0</v>
      </c>
      <c r="AJ493" t="s">
        <v>30</v>
      </c>
      <c r="AK493" s="18">
        <v>3930</v>
      </c>
      <c r="AL493" s="18" t="str" cm="1">
        <f t="array" ref="AL493">_xlfn.IFS(AK493&lt;1000, "Bronze", AK493&lt;2000, "Silver", AK493&lt;3000, "Gold", AK493&lt;4000, "Platinum",AK493&gt;4000, "Diamond")</f>
        <v>Platinum</v>
      </c>
      <c r="AM493" t="s">
        <v>65</v>
      </c>
      <c r="AN493" t="s">
        <v>79</v>
      </c>
      <c r="AO493" t="s">
        <v>40</v>
      </c>
    </row>
    <row r="494" spans="1:41" x14ac:dyDescent="0.35">
      <c r="A494">
        <v>4213</v>
      </c>
      <c r="B494" t="s">
        <v>574</v>
      </c>
      <c r="C494" s="1">
        <v>45150</v>
      </c>
      <c r="D494" s="1">
        <v>45456</v>
      </c>
      <c r="E494" s="1"/>
      <c r="F494" s="1"/>
      <c r="G494" s="1"/>
      <c r="H494" s="1"/>
      <c r="I494" s="1"/>
      <c r="J494" t="s">
        <v>109</v>
      </c>
      <c r="K494" s="1">
        <f>DATE(P494,O494,N494)</f>
        <v>45619</v>
      </c>
      <c r="L494">
        <f>FIND("/",J494)</f>
        <v>3</v>
      </c>
      <c r="M494">
        <f>FIND("/",J494,(L494+1))</f>
        <v>6</v>
      </c>
      <c r="N494" t="str">
        <f>MID(J494, L494+1,2)</f>
        <v>23</v>
      </c>
      <c r="O494" t="str">
        <f>LEFT(J494,L494-1)</f>
        <v>11</v>
      </c>
      <c r="P494" t="str">
        <f>RIGHT(J494,4)</f>
        <v>2024</v>
      </c>
      <c r="Q494" s="13">
        <f t="shared" si="141"/>
        <v>23.285714285714285</v>
      </c>
      <c r="R494">
        <f t="shared" si="142"/>
        <v>70.5</v>
      </c>
      <c r="S494" s="27">
        <f t="shared" si="144"/>
        <v>3.0276073619631902</v>
      </c>
      <c r="T494" s="11">
        <v>7.99</v>
      </c>
      <c r="U494" t="str" cm="1">
        <f t="array" ref="U494">_xlfn.IFS(T494 &lt; 8, "Standard", T494 &lt; 12, "Premium", T494 &lt; 16, "Premium Plus")</f>
        <v>Standard</v>
      </c>
      <c r="V494" s="18">
        <v>141</v>
      </c>
      <c r="W494" t="s">
        <v>26</v>
      </c>
      <c r="X494" s="18">
        <v>4</v>
      </c>
      <c r="Y494" s="18">
        <v>2</v>
      </c>
      <c r="Z494" t="b">
        <v>1</v>
      </c>
      <c r="AA494" s="18">
        <v>379</v>
      </c>
      <c r="AB494" s="18">
        <v>35</v>
      </c>
      <c r="AC494" s="18">
        <f t="shared" si="143"/>
        <v>414</v>
      </c>
      <c r="AD494" t="s">
        <v>43</v>
      </c>
      <c r="AE494" t="s">
        <v>75</v>
      </c>
      <c r="AF494" t="s">
        <v>29</v>
      </c>
      <c r="AG494" s="18">
        <v>29</v>
      </c>
      <c r="AH494" s="13">
        <v>4.9000000000000004</v>
      </c>
      <c r="AI494" t="b">
        <v>1</v>
      </c>
      <c r="AJ494" t="s">
        <v>30</v>
      </c>
      <c r="AK494" s="18">
        <v>3840</v>
      </c>
      <c r="AL494" s="18" t="str" cm="1">
        <f t="array" ref="AL494">_xlfn.IFS(AK494&lt;1000, "Bronze", AK494&lt;2000, "Silver", AK494&lt;3000, "Gold", AK494&lt;4000, "Platinum",AK494&gt;4000, "Diamond")</f>
        <v>Platinum</v>
      </c>
      <c r="AM494" t="s">
        <v>58</v>
      </c>
      <c r="AN494" t="s">
        <v>32</v>
      </c>
      <c r="AO494" t="s">
        <v>33</v>
      </c>
    </row>
    <row r="495" spans="1:41" x14ac:dyDescent="0.35">
      <c r="A495">
        <v>5525</v>
      </c>
      <c r="B495" t="s">
        <v>224</v>
      </c>
      <c r="C495" s="1">
        <v>45056</v>
      </c>
      <c r="D495" s="1">
        <f>C495</f>
        <v>45056</v>
      </c>
      <c r="E495" s="1"/>
      <c r="F495" s="1"/>
      <c r="G495" s="1"/>
      <c r="H495" s="1"/>
      <c r="I495" s="1"/>
      <c r="J495" s="1">
        <v>45455</v>
      </c>
      <c r="K495" s="1">
        <f>J495</f>
        <v>45455</v>
      </c>
      <c r="L495" s="1"/>
      <c r="M495" s="1"/>
      <c r="N495" s="1"/>
      <c r="O495" s="1"/>
      <c r="P495" s="1"/>
      <c r="Q495" s="13">
        <f t="shared" si="141"/>
        <v>57</v>
      </c>
      <c r="R495">
        <f t="shared" si="142"/>
        <v>172</v>
      </c>
      <c r="S495" s="27">
        <f t="shared" si="144"/>
        <v>3.0175438596491229</v>
      </c>
      <c r="T495" s="11">
        <v>15.99</v>
      </c>
      <c r="U495" t="str" cm="1">
        <f t="array" ref="U495">_xlfn.IFS(T495 &lt; 8, "Standard", T495 &lt; 12, "Premium", T495 &lt; 16, "Premium Plus")</f>
        <v>Premium Plus</v>
      </c>
      <c r="V495" s="18">
        <v>344</v>
      </c>
      <c r="W495" t="s">
        <v>26</v>
      </c>
      <c r="X495" s="18">
        <v>5</v>
      </c>
      <c r="Y495" s="18">
        <v>2</v>
      </c>
      <c r="Z495" t="b">
        <v>0</v>
      </c>
      <c r="AA495" s="18">
        <v>91</v>
      </c>
      <c r="AB495" s="18">
        <v>137</v>
      </c>
      <c r="AC495" s="18">
        <f t="shared" si="143"/>
        <v>228</v>
      </c>
      <c r="AD495" t="s">
        <v>74</v>
      </c>
      <c r="AE495" t="s">
        <v>75</v>
      </c>
      <c r="AF495" t="s">
        <v>37</v>
      </c>
      <c r="AG495" s="18">
        <v>37</v>
      </c>
      <c r="AH495" s="13">
        <v>3.4</v>
      </c>
      <c r="AI495" t="b">
        <v>1</v>
      </c>
      <c r="AJ495" t="s">
        <v>30</v>
      </c>
      <c r="AK495" s="18">
        <v>396</v>
      </c>
      <c r="AL495" s="18" t="str" cm="1">
        <f t="array" ref="AL495">_xlfn.IFS(AK495&lt;1000, "Bronze", AK495&lt;2000, "Silver", AK495&lt;3000, "Gold", AK495&lt;4000, "Platinum",AK495&gt;4000, "Diamond")</f>
        <v>Bronze</v>
      </c>
      <c r="AM495" t="s">
        <v>65</v>
      </c>
      <c r="AN495" t="s">
        <v>69</v>
      </c>
      <c r="AO495" t="s">
        <v>40</v>
      </c>
    </row>
    <row r="496" spans="1:41" x14ac:dyDescent="0.35">
      <c r="A496">
        <v>7840</v>
      </c>
      <c r="B496" t="s">
        <v>270</v>
      </c>
      <c r="C496" s="1">
        <v>45324</v>
      </c>
      <c r="D496" s="1">
        <v>45456</v>
      </c>
      <c r="E496" s="1"/>
      <c r="F496" s="1"/>
      <c r="G496" s="1"/>
      <c r="H496" s="1"/>
      <c r="I496" s="1"/>
      <c r="J496" s="1">
        <v>45608</v>
      </c>
      <c r="K496" s="1">
        <f>J496</f>
        <v>45608</v>
      </c>
      <c r="L496" s="1"/>
      <c r="M496" s="1"/>
      <c r="N496" s="1"/>
      <c r="O496" s="1"/>
      <c r="P496" s="1"/>
      <c r="Q496" s="13">
        <f t="shared" si="141"/>
        <v>21.714285714285715</v>
      </c>
      <c r="R496">
        <f t="shared" si="142"/>
        <v>65.5</v>
      </c>
      <c r="S496" s="27">
        <f t="shared" si="144"/>
        <v>3.0164473684210527</v>
      </c>
      <c r="T496" s="11">
        <v>15.99</v>
      </c>
      <c r="U496" t="str" cm="1">
        <f t="array" ref="U496">_xlfn.IFS(T496 &lt; 8, "Standard", T496 &lt; 12, "Premium", T496 &lt; 16, "Premium Plus")</f>
        <v>Premium Plus</v>
      </c>
      <c r="V496" s="18">
        <v>131</v>
      </c>
      <c r="W496" t="s">
        <v>73</v>
      </c>
      <c r="X496" s="18">
        <v>5</v>
      </c>
      <c r="Y496" s="18">
        <v>3</v>
      </c>
      <c r="Z496" t="b">
        <v>1</v>
      </c>
      <c r="AA496" s="18">
        <v>808</v>
      </c>
      <c r="AB496" s="18">
        <v>48</v>
      </c>
      <c r="AC496" s="18">
        <f t="shared" si="143"/>
        <v>856</v>
      </c>
      <c r="AD496" t="s">
        <v>49</v>
      </c>
      <c r="AE496" t="s">
        <v>28</v>
      </c>
      <c r="AF496" t="s">
        <v>29</v>
      </c>
      <c r="AG496" s="18">
        <v>55</v>
      </c>
      <c r="AH496" s="13">
        <v>3.3</v>
      </c>
      <c r="AI496" t="b">
        <v>1</v>
      </c>
      <c r="AJ496" t="s">
        <v>30</v>
      </c>
      <c r="AK496" s="18">
        <v>3053</v>
      </c>
      <c r="AL496" s="18" t="str" cm="1">
        <f t="array" ref="AL496">_xlfn.IFS(AK496&lt;1000, "Bronze", AK496&lt;2000, "Silver", AK496&lt;3000, "Gold", AK496&lt;4000, "Platinum",AK496&gt;4000, "Diamond")</f>
        <v>Platinum</v>
      </c>
      <c r="AM496" t="s">
        <v>65</v>
      </c>
      <c r="AN496" t="s">
        <v>69</v>
      </c>
      <c r="AO496" t="s">
        <v>33</v>
      </c>
    </row>
    <row r="497" spans="1:41" x14ac:dyDescent="0.35">
      <c r="A497">
        <v>8753</v>
      </c>
      <c r="B497" t="s">
        <v>257</v>
      </c>
      <c r="C497" t="s">
        <v>632</v>
      </c>
      <c r="D497" s="1">
        <f>DATE(I497,H497,G497)</f>
        <v>45339</v>
      </c>
      <c r="E497">
        <f>FIND("/",C497)</f>
        <v>2</v>
      </c>
      <c r="F497">
        <f>FIND("/",C497,(E497+1))</f>
        <v>5</v>
      </c>
      <c r="G497" t="str">
        <f>MID(C497, E497+1,2)</f>
        <v>17</v>
      </c>
      <c r="H497" t="str">
        <f>LEFT(C497,E497-1)</f>
        <v>2</v>
      </c>
      <c r="I497" t="str">
        <f>RIGHT(C497,4)</f>
        <v>2024</v>
      </c>
      <c r="J497" t="s">
        <v>90</v>
      </c>
      <c r="K497" s="1">
        <f>DATE(P497,O497,N497)</f>
        <v>45626</v>
      </c>
      <c r="L497">
        <f>FIND("/",J497)</f>
        <v>3</v>
      </c>
      <c r="M497">
        <f>FIND("/",J497,(L497+1))</f>
        <v>6</v>
      </c>
      <c r="N497" t="str">
        <f>MID(J497, L497+1,2)</f>
        <v>30</v>
      </c>
      <c r="O497" t="str">
        <f>LEFT(J497,L497-1)</f>
        <v>11</v>
      </c>
      <c r="P497" t="str">
        <f>RIGHT(J497,4)</f>
        <v>2024</v>
      </c>
      <c r="Q497" s="13">
        <f t="shared" si="141"/>
        <v>41</v>
      </c>
      <c r="R497">
        <f t="shared" si="142"/>
        <v>123.5</v>
      </c>
      <c r="S497" s="27">
        <f t="shared" si="144"/>
        <v>3.0121951219512195</v>
      </c>
      <c r="T497" s="11">
        <v>11.99</v>
      </c>
      <c r="U497" t="str" cm="1">
        <f t="array" ref="U497">_xlfn.IFS(T497 &lt; 8, "Standard", T497 &lt; 12, "Premium", T497 &lt; 16, "Premium Plus")</f>
        <v>Premium</v>
      </c>
      <c r="V497" s="18">
        <v>247</v>
      </c>
      <c r="W497" t="s">
        <v>26</v>
      </c>
      <c r="X497" s="18">
        <v>2</v>
      </c>
      <c r="Y497" s="18">
        <v>3</v>
      </c>
      <c r="Z497" t="b">
        <v>0</v>
      </c>
      <c r="AA497" s="18">
        <v>696</v>
      </c>
      <c r="AB497" s="18">
        <v>28</v>
      </c>
      <c r="AC497" s="18">
        <f t="shared" si="143"/>
        <v>724</v>
      </c>
      <c r="AD497" t="s">
        <v>74</v>
      </c>
      <c r="AE497" t="s">
        <v>44</v>
      </c>
      <c r="AF497" t="s">
        <v>78</v>
      </c>
      <c r="AG497" s="18">
        <v>79</v>
      </c>
      <c r="AH497" s="13">
        <v>4.8</v>
      </c>
      <c r="AI497" t="b">
        <v>0</v>
      </c>
      <c r="AJ497" t="s">
        <v>30</v>
      </c>
      <c r="AK497" s="18">
        <v>1500</v>
      </c>
      <c r="AL497" s="18" t="str" cm="1">
        <f t="array" ref="AL497">_xlfn.IFS(AK497&lt;1000, "Bronze", AK497&lt;2000, "Silver", AK497&lt;3000, "Gold", AK497&lt;4000, "Platinum",AK497&gt;4000, "Diamond")</f>
        <v>Silver</v>
      </c>
      <c r="AM497" t="s">
        <v>38</v>
      </c>
      <c r="AN497" t="s">
        <v>39</v>
      </c>
      <c r="AO497" t="s">
        <v>60</v>
      </c>
    </row>
    <row r="498" spans="1:41" x14ac:dyDescent="0.35">
      <c r="A498">
        <v>3888</v>
      </c>
      <c r="B498" t="s">
        <v>176</v>
      </c>
      <c r="C498" t="s">
        <v>554</v>
      </c>
      <c r="D498" s="1">
        <f>DATE(I498,H498,G498)</f>
        <v>45064</v>
      </c>
      <c r="E498">
        <f>FIND("/",C498)</f>
        <v>2</v>
      </c>
      <c r="F498">
        <f>FIND("/",C498,(E498+1))</f>
        <v>5</v>
      </c>
      <c r="G498" t="str">
        <f>MID(C498, E498+1,2)</f>
        <v>18</v>
      </c>
      <c r="H498" t="str">
        <f>LEFT(C498,E498-1)</f>
        <v>5</v>
      </c>
      <c r="I498" t="str">
        <f>RIGHT(C498,4)</f>
        <v>2023</v>
      </c>
      <c r="J498" t="s">
        <v>42</v>
      </c>
      <c r="K498" s="1">
        <f>DATE(P498,O498,N498)</f>
        <v>45640</v>
      </c>
      <c r="L498">
        <f>FIND("/",J498)</f>
        <v>3</v>
      </c>
      <c r="M498">
        <f>FIND("/",J498,(L498+1))</f>
        <v>6</v>
      </c>
      <c r="N498" t="str">
        <f>MID(J498, L498+1,2)</f>
        <v>14</v>
      </c>
      <c r="O498" t="str">
        <f>LEFT(J498,L498-1)</f>
        <v>12</v>
      </c>
      <c r="P498" t="str">
        <f>RIGHT(J498,4)</f>
        <v>2024</v>
      </c>
      <c r="Q498" s="13">
        <f t="shared" si="141"/>
        <v>82.285714285714292</v>
      </c>
      <c r="R498">
        <f t="shared" si="142"/>
        <v>247.5</v>
      </c>
      <c r="S498" s="27">
        <f t="shared" si="144"/>
        <v>3.0078124999999996</v>
      </c>
      <c r="T498" s="11">
        <v>15.99</v>
      </c>
      <c r="U498" t="str" cm="1">
        <f t="array" ref="U498">_xlfn.IFS(T498 &lt; 8, "Standard", T498 &lt; 12, "Premium", T498 &lt; 16, "Premium Plus")</f>
        <v>Premium Plus</v>
      </c>
      <c r="V498" s="18">
        <v>495</v>
      </c>
      <c r="W498" t="s">
        <v>26</v>
      </c>
      <c r="X498" s="18">
        <v>3</v>
      </c>
      <c r="Y498" s="18">
        <v>2</v>
      </c>
      <c r="Z498" t="b">
        <v>1</v>
      </c>
      <c r="AA498" s="18">
        <v>883</v>
      </c>
      <c r="AB498" s="18">
        <v>60</v>
      </c>
      <c r="AC498" s="18">
        <f t="shared" si="143"/>
        <v>943</v>
      </c>
      <c r="AD498" t="s">
        <v>68</v>
      </c>
      <c r="AE498" t="s">
        <v>75</v>
      </c>
      <c r="AF498" t="s">
        <v>64</v>
      </c>
      <c r="AG498" s="18">
        <v>10</v>
      </c>
      <c r="AH498" s="13">
        <v>4.5</v>
      </c>
      <c r="AI498" t="b">
        <v>0</v>
      </c>
      <c r="AJ498" t="s">
        <v>30</v>
      </c>
      <c r="AK498" s="18">
        <v>2213</v>
      </c>
      <c r="AL498" s="18" t="str" cm="1">
        <f t="array" ref="AL498">_xlfn.IFS(AK498&lt;1000, "Bronze", AK498&lt;2000, "Silver", AK498&lt;3000, "Gold", AK498&lt;4000, "Platinum",AK498&gt;4000, "Diamond")</f>
        <v>Gold</v>
      </c>
      <c r="AM498" t="s">
        <v>31</v>
      </c>
      <c r="AN498" t="s">
        <v>79</v>
      </c>
      <c r="AO498" t="s">
        <v>40</v>
      </c>
    </row>
    <row r="499" spans="1:41" x14ac:dyDescent="0.35">
      <c r="A499">
        <v>8079</v>
      </c>
      <c r="B499" t="s">
        <v>88</v>
      </c>
      <c r="C499" s="1">
        <v>45114</v>
      </c>
      <c r="D499" s="1">
        <f>C499</f>
        <v>45114</v>
      </c>
      <c r="E499" s="1"/>
      <c r="F499" s="1"/>
      <c r="G499" s="1"/>
      <c r="H499" s="1"/>
      <c r="I499" s="1"/>
      <c r="J499" t="s">
        <v>25</v>
      </c>
      <c r="K499" s="1">
        <f>DATE(P499,O499,N499)</f>
        <v>45639</v>
      </c>
      <c r="L499">
        <f>FIND("/",J499)</f>
        <v>3</v>
      </c>
      <c r="M499">
        <f>FIND("/",J499,(L499+1))</f>
        <v>6</v>
      </c>
      <c r="N499" t="str">
        <f>MID(J499, L499+1,2)</f>
        <v>13</v>
      </c>
      <c r="O499" t="str">
        <f>LEFT(J499,L499-1)</f>
        <v>12</v>
      </c>
      <c r="P499" t="str">
        <f>RIGHT(J499,4)</f>
        <v>2024</v>
      </c>
      <c r="Q499" s="13">
        <f t="shared" si="141"/>
        <v>75</v>
      </c>
      <c r="R499">
        <f t="shared" si="142"/>
        <v>225</v>
      </c>
      <c r="S499" s="27">
        <f t="shared" si="144"/>
        <v>3</v>
      </c>
      <c r="T499" s="11">
        <v>7.99</v>
      </c>
      <c r="U499" t="str" cm="1">
        <f t="array" ref="U499">_xlfn.IFS(T499 &lt; 8, "Standard", T499 &lt; 12, "Premium", T499 &lt; 16, "Premium Plus")</f>
        <v>Standard</v>
      </c>
      <c r="V499" s="18">
        <v>450</v>
      </c>
      <c r="W499" t="s">
        <v>26</v>
      </c>
      <c r="X499" s="18">
        <v>1</v>
      </c>
      <c r="Y499" s="18">
        <v>2</v>
      </c>
      <c r="Z499" t="b">
        <v>1</v>
      </c>
      <c r="AA499" s="18">
        <v>12</v>
      </c>
      <c r="AB499" s="18">
        <v>133</v>
      </c>
      <c r="AC499" s="18">
        <f t="shared" si="143"/>
        <v>145</v>
      </c>
      <c r="AD499" t="s">
        <v>43</v>
      </c>
      <c r="AE499" t="s">
        <v>44</v>
      </c>
      <c r="AF499" t="s">
        <v>29</v>
      </c>
      <c r="AG499" s="18">
        <v>100</v>
      </c>
      <c r="AH499" s="13">
        <v>3.4</v>
      </c>
      <c r="AI499" t="b">
        <v>0</v>
      </c>
      <c r="AJ499" t="s">
        <v>30</v>
      </c>
      <c r="AK499" s="18">
        <v>2534</v>
      </c>
      <c r="AL499" s="18" t="str" cm="1">
        <f t="array" ref="AL499">_xlfn.IFS(AK499&lt;1000, "Bronze", AK499&lt;2000, "Silver", AK499&lt;3000, "Gold", AK499&lt;4000, "Platinum",AK499&gt;4000, "Diamond")</f>
        <v>Gold</v>
      </c>
      <c r="AM499" t="s">
        <v>76</v>
      </c>
      <c r="AN499" t="s">
        <v>79</v>
      </c>
      <c r="AO499" t="s">
        <v>33</v>
      </c>
    </row>
    <row r="500" spans="1:41" x14ac:dyDescent="0.35">
      <c r="A500">
        <v>3135</v>
      </c>
      <c r="B500" t="s">
        <v>325</v>
      </c>
      <c r="C500" s="1">
        <v>45479</v>
      </c>
      <c r="D500" s="1">
        <v>45190</v>
      </c>
      <c r="E500" s="1"/>
      <c r="F500" s="1"/>
      <c r="G500" s="1"/>
      <c r="H500" s="1"/>
      <c r="I500" s="1"/>
      <c r="J500" t="s">
        <v>156</v>
      </c>
      <c r="K500" s="1">
        <f>DATE(P500,O500,N500)</f>
        <v>45620</v>
      </c>
      <c r="L500">
        <f>FIND("/",J500)</f>
        <v>3</v>
      </c>
      <c r="M500">
        <f>FIND("/",J500,(L500+1))</f>
        <v>6</v>
      </c>
      <c r="N500" t="str">
        <f>MID(J500, L500+1,2)</f>
        <v>24</v>
      </c>
      <c r="O500" t="str">
        <f>LEFT(J500,L500-1)</f>
        <v>11</v>
      </c>
      <c r="P500" t="str">
        <f>RIGHT(J500,4)</f>
        <v>2024</v>
      </c>
      <c r="Q500" s="13">
        <f t="shared" si="141"/>
        <v>61.428571428571431</v>
      </c>
      <c r="R500">
        <f t="shared" si="142"/>
        <v>184</v>
      </c>
      <c r="S500" s="27">
        <f t="shared" si="144"/>
        <v>2.9953488372093022</v>
      </c>
      <c r="T500" s="11">
        <v>7.99</v>
      </c>
      <c r="U500" t="str" cm="1">
        <f t="array" ref="U500">_xlfn.IFS(T500 &lt; 8, "Standard", T500 &lt; 12, "Premium", T500 &lt; 16, "Premium Plus")</f>
        <v>Standard</v>
      </c>
      <c r="V500" s="18">
        <v>368</v>
      </c>
      <c r="W500" t="s">
        <v>63</v>
      </c>
      <c r="X500" s="18">
        <v>5</v>
      </c>
      <c r="Y500" s="18">
        <v>1</v>
      </c>
      <c r="Z500" t="b">
        <v>0</v>
      </c>
      <c r="AA500" s="18">
        <v>481</v>
      </c>
      <c r="AB500" s="18">
        <v>58</v>
      </c>
      <c r="AC500" s="18">
        <f t="shared" si="143"/>
        <v>539</v>
      </c>
      <c r="AD500" t="s">
        <v>92</v>
      </c>
      <c r="AE500" t="s">
        <v>75</v>
      </c>
      <c r="AF500" t="s">
        <v>37</v>
      </c>
      <c r="AG500" s="18">
        <v>97</v>
      </c>
      <c r="AH500" s="13">
        <v>4</v>
      </c>
      <c r="AI500" t="b">
        <v>0</v>
      </c>
      <c r="AJ500" t="s">
        <v>30</v>
      </c>
      <c r="AK500" s="18">
        <v>1108</v>
      </c>
      <c r="AL500" s="18" t="str" cm="1">
        <f t="array" ref="AL500">_xlfn.IFS(AK500&lt;1000, "Bronze", AK500&lt;2000, "Silver", AK500&lt;3000, "Gold", AK500&lt;4000, "Platinum",AK500&gt;4000, "Diamond")</f>
        <v>Silver</v>
      </c>
      <c r="AM500" t="s">
        <v>76</v>
      </c>
      <c r="AN500" t="s">
        <v>79</v>
      </c>
      <c r="AO500" t="s">
        <v>33</v>
      </c>
    </row>
    <row r="501" spans="1:41" x14ac:dyDescent="0.35">
      <c r="A501">
        <v>7896</v>
      </c>
      <c r="B501" t="s">
        <v>157</v>
      </c>
      <c r="C501" t="s">
        <v>694</v>
      </c>
      <c r="D501" s="1">
        <f>DATE(I501,H501,G501)</f>
        <v>45462</v>
      </c>
      <c r="E501">
        <f>FIND("/",C501)</f>
        <v>2</v>
      </c>
      <c r="F501">
        <f>FIND("/",C501,(E501+1))</f>
        <v>5</v>
      </c>
      <c r="G501" t="str">
        <f>MID(C501, E501+1,2)</f>
        <v>19</v>
      </c>
      <c r="H501" t="str">
        <f>LEFT(C501,E501-1)</f>
        <v>6</v>
      </c>
      <c r="I501" t="str">
        <f>RIGHT(C501,4)</f>
        <v>2024</v>
      </c>
      <c r="J501" t="s">
        <v>168</v>
      </c>
      <c r="K501" s="1">
        <f>DATE(P501,O501,N501)</f>
        <v>45625</v>
      </c>
      <c r="L501">
        <f>FIND("/",J501)</f>
        <v>3</v>
      </c>
      <c r="M501">
        <f>FIND("/",J501,(L501+1))</f>
        <v>6</v>
      </c>
      <c r="N501" t="str">
        <f>MID(J501, L501+1,2)</f>
        <v>29</v>
      </c>
      <c r="O501" t="str">
        <f>LEFT(J501,L501-1)</f>
        <v>11</v>
      </c>
      <c r="P501" t="str">
        <f>RIGHT(J501,4)</f>
        <v>2024</v>
      </c>
      <c r="Q501" s="13">
        <f t="shared" si="141"/>
        <v>23.285714285714285</v>
      </c>
      <c r="R501">
        <f t="shared" si="142"/>
        <v>69.5</v>
      </c>
      <c r="S501" s="27">
        <f t="shared" si="144"/>
        <v>2.9846625766871169</v>
      </c>
      <c r="T501" s="11">
        <v>11.99</v>
      </c>
      <c r="U501" t="str" cm="1">
        <f t="array" ref="U501">_xlfn.IFS(T501 &lt; 8, "Standard", T501 &lt; 12, "Premium", T501 &lt; 16, "Premium Plus")</f>
        <v>Premium</v>
      </c>
      <c r="V501" s="18">
        <v>139</v>
      </c>
      <c r="W501" t="s">
        <v>48</v>
      </c>
      <c r="X501" s="18">
        <v>4</v>
      </c>
      <c r="Y501" s="18">
        <v>5</v>
      </c>
      <c r="Z501" t="b">
        <v>1</v>
      </c>
      <c r="AA501" s="18">
        <v>539</v>
      </c>
      <c r="AB501" s="18">
        <v>152</v>
      </c>
      <c r="AC501" s="18">
        <f t="shared" si="143"/>
        <v>691</v>
      </c>
      <c r="AD501" t="s">
        <v>43</v>
      </c>
      <c r="AE501" t="s">
        <v>44</v>
      </c>
      <c r="AF501" t="s">
        <v>37</v>
      </c>
      <c r="AG501" s="18">
        <v>48</v>
      </c>
      <c r="AH501" s="13">
        <v>3.8</v>
      </c>
      <c r="AI501" t="b">
        <v>1</v>
      </c>
      <c r="AJ501" t="s">
        <v>30</v>
      </c>
      <c r="AK501" s="18">
        <v>4130</v>
      </c>
      <c r="AL501" s="18" t="str" cm="1">
        <f t="array" ref="AL501">_xlfn.IFS(AK501&lt;1000, "Bronze", AK501&lt;2000, "Silver", AK501&lt;3000, "Gold", AK501&lt;4000, "Platinum",AK501&gt;4000, "Diamond")</f>
        <v>Diamond</v>
      </c>
      <c r="AM501" t="s">
        <v>31</v>
      </c>
      <c r="AN501" t="s">
        <v>69</v>
      </c>
      <c r="AO501" t="s">
        <v>93</v>
      </c>
    </row>
    <row r="502" spans="1:41" x14ac:dyDescent="0.35">
      <c r="A502">
        <v>5255</v>
      </c>
      <c r="B502" t="s">
        <v>46</v>
      </c>
      <c r="C502" t="s">
        <v>47</v>
      </c>
      <c r="D502" s="1">
        <f>DATE(I502,H502,G502)</f>
        <v>44957</v>
      </c>
      <c r="E502">
        <f>FIND("/",C502)</f>
        <v>2</v>
      </c>
      <c r="F502">
        <f>FIND("/",C502,(E502+1))</f>
        <v>5</v>
      </c>
      <c r="G502" t="str">
        <f>MID(C502, E502+1,2)</f>
        <v>31</v>
      </c>
      <c r="H502" t="str">
        <f>LEFT(C502,E502-1)</f>
        <v>1</v>
      </c>
      <c r="I502" t="str">
        <f>RIGHT(C502,4)</f>
        <v>2023</v>
      </c>
      <c r="J502" s="1">
        <v>45334</v>
      </c>
      <c r="K502" s="1">
        <f>J502</f>
        <v>45334</v>
      </c>
      <c r="L502" s="1"/>
      <c r="M502" s="1"/>
      <c r="N502" s="1"/>
      <c r="O502" s="1"/>
      <c r="P502" s="1"/>
      <c r="Q502" s="13">
        <f t="shared" si="141"/>
        <v>53.857142857142854</v>
      </c>
      <c r="R502">
        <f t="shared" si="142"/>
        <v>160.5</v>
      </c>
      <c r="S502" s="27">
        <f t="shared" si="144"/>
        <v>2.9801061007957563</v>
      </c>
      <c r="T502" s="11">
        <v>15.99</v>
      </c>
      <c r="U502" t="str" cm="1">
        <f t="array" ref="U502">_xlfn.IFS(T502 &lt; 8, "Standard", T502 &lt; 12, "Premium", T502 &lt; 16, "Premium Plus")</f>
        <v>Premium Plus</v>
      </c>
      <c r="V502" s="18">
        <v>321</v>
      </c>
      <c r="W502" t="s">
        <v>48</v>
      </c>
      <c r="X502" s="18">
        <v>1</v>
      </c>
      <c r="Y502" s="18">
        <v>5</v>
      </c>
      <c r="Z502" t="b">
        <v>0</v>
      </c>
      <c r="AA502" s="18">
        <v>61</v>
      </c>
      <c r="AB502" s="18">
        <v>192</v>
      </c>
      <c r="AC502" s="18">
        <f t="shared" si="143"/>
        <v>253</v>
      </c>
      <c r="AD502" t="s">
        <v>49</v>
      </c>
      <c r="AE502" t="s">
        <v>44</v>
      </c>
      <c r="AF502" t="s">
        <v>45</v>
      </c>
      <c r="AG502" s="18">
        <v>47</v>
      </c>
      <c r="AH502" s="13">
        <v>4.5999999999999996</v>
      </c>
      <c r="AI502" t="b">
        <v>0</v>
      </c>
      <c r="AJ502" t="s">
        <v>30</v>
      </c>
      <c r="AK502" s="18">
        <v>952</v>
      </c>
      <c r="AL502" s="18" t="str" cm="1">
        <f t="array" ref="AL502">_xlfn.IFS(AK502&lt;1000, "Bronze", AK502&lt;2000, "Silver", AK502&lt;3000, "Gold", AK502&lt;4000, "Platinum",AK502&gt;4000, "Diamond")</f>
        <v>Bronze</v>
      </c>
      <c r="AM502" t="s">
        <v>58</v>
      </c>
      <c r="AN502" t="s">
        <v>69</v>
      </c>
      <c r="AO502" t="s">
        <v>93</v>
      </c>
    </row>
    <row r="503" spans="1:41" x14ac:dyDescent="0.35">
      <c r="A503">
        <v>9916</v>
      </c>
      <c r="B503" t="s">
        <v>531</v>
      </c>
      <c r="C503" t="s">
        <v>575</v>
      </c>
      <c r="D503" s="1">
        <f>DATE(I503,H503,G503)</f>
        <v>45350</v>
      </c>
      <c r="E503">
        <f>FIND("/",C503)</f>
        <v>2</v>
      </c>
      <c r="F503">
        <f>FIND("/",C503,(E503+1))</f>
        <v>5</v>
      </c>
      <c r="G503" t="str">
        <f>MID(C503, E503+1,2)</f>
        <v>28</v>
      </c>
      <c r="H503" t="str">
        <f>LEFT(C503,E503-1)</f>
        <v>2</v>
      </c>
      <c r="I503" t="str">
        <f>RIGHT(C503,4)</f>
        <v>2024</v>
      </c>
      <c r="J503" t="s">
        <v>134</v>
      </c>
      <c r="K503" s="1">
        <f t="shared" ref="K503:K508" si="163">DATE(P503,O503,N503)</f>
        <v>45617</v>
      </c>
      <c r="L503">
        <f t="shared" ref="L503:L508" si="164">FIND("/",J503)</f>
        <v>3</v>
      </c>
      <c r="M503">
        <f t="shared" ref="M503:M508" si="165">FIND("/",J503,(L503+1))</f>
        <v>6</v>
      </c>
      <c r="N503" t="str">
        <f t="shared" ref="N503:N508" si="166">MID(J503, L503+1,2)</f>
        <v>21</v>
      </c>
      <c r="O503" t="str">
        <f t="shared" ref="O503:O508" si="167">LEFT(J503,L503-1)</f>
        <v>11</v>
      </c>
      <c r="P503" t="str">
        <f t="shared" ref="P503:P508" si="168">RIGHT(J503,4)</f>
        <v>2024</v>
      </c>
      <c r="Q503" s="13">
        <f t="shared" si="141"/>
        <v>38.142857142857146</v>
      </c>
      <c r="R503">
        <f t="shared" si="142"/>
        <v>113.5</v>
      </c>
      <c r="S503" s="27">
        <f t="shared" si="144"/>
        <v>2.9756554307116101</v>
      </c>
      <c r="T503" s="11">
        <v>7.99</v>
      </c>
      <c r="U503" t="str" cm="1">
        <f t="array" ref="U503">_xlfn.IFS(T503 &lt; 8, "Standard", T503 &lt; 12, "Premium", T503 &lt; 16, "Premium Plus")</f>
        <v>Standard</v>
      </c>
      <c r="V503" s="18">
        <v>227</v>
      </c>
      <c r="W503" t="s">
        <v>73</v>
      </c>
      <c r="X503" s="18">
        <v>5</v>
      </c>
      <c r="Y503" s="18">
        <v>2</v>
      </c>
      <c r="Z503" t="b">
        <v>1</v>
      </c>
      <c r="AA503" s="18">
        <v>969</v>
      </c>
      <c r="AB503" s="18">
        <v>175</v>
      </c>
      <c r="AC503" s="18">
        <f t="shared" si="143"/>
        <v>1144</v>
      </c>
      <c r="AD503" t="s">
        <v>49</v>
      </c>
      <c r="AE503" t="s">
        <v>56</v>
      </c>
      <c r="AF503" t="s">
        <v>57</v>
      </c>
      <c r="AG503" s="18">
        <v>11</v>
      </c>
      <c r="AH503" s="13">
        <v>5</v>
      </c>
      <c r="AI503" t="b">
        <v>0</v>
      </c>
      <c r="AJ503" t="s">
        <v>30</v>
      </c>
      <c r="AK503" s="18">
        <v>4510</v>
      </c>
      <c r="AL503" s="18" t="str" cm="1">
        <f t="array" ref="AL503">_xlfn.IFS(AK503&lt;1000, "Bronze", AK503&lt;2000, "Silver", AK503&lt;3000, "Gold", AK503&lt;4000, "Platinum",AK503&gt;4000, "Diamond")</f>
        <v>Diamond</v>
      </c>
      <c r="AM503" t="s">
        <v>38</v>
      </c>
      <c r="AN503" t="s">
        <v>69</v>
      </c>
      <c r="AO503" t="s">
        <v>93</v>
      </c>
    </row>
    <row r="504" spans="1:41" x14ac:dyDescent="0.35">
      <c r="A504">
        <v>8571</v>
      </c>
      <c r="B504" t="s">
        <v>345</v>
      </c>
      <c r="C504" t="s">
        <v>652</v>
      </c>
      <c r="D504" s="1">
        <f>DATE(I504,H504,G504)</f>
        <v>45074</v>
      </c>
      <c r="E504">
        <f>FIND("/",C504)</f>
        <v>2</v>
      </c>
      <c r="F504">
        <f>FIND("/",C504,(E504+1))</f>
        <v>5</v>
      </c>
      <c r="G504" t="str">
        <f>MID(C504, E504+1,2)</f>
        <v>28</v>
      </c>
      <c r="H504" t="str">
        <f>LEFT(C504,E504-1)</f>
        <v>5</v>
      </c>
      <c r="I504" t="str">
        <f>RIGHT(C504,4)</f>
        <v>2023</v>
      </c>
      <c r="J504" t="s">
        <v>35</v>
      </c>
      <c r="K504" s="1">
        <f t="shared" si="163"/>
        <v>45641</v>
      </c>
      <c r="L504">
        <f t="shared" si="164"/>
        <v>3</v>
      </c>
      <c r="M504">
        <f t="shared" si="165"/>
        <v>6</v>
      </c>
      <c r="N504" t="str">
        <f t="shared" si="166"/>
        <v>15</v>
      </c>
      <c r="O504" t="str">
        <f t="shared" si="167"/>
        <v>12</v>
      </c>
      <c r="P504" t="str">
        <f t="shared" si="168"/>
        <v>2024</v>
      </c>
      <c r="Q504" s="13">
        <f t="shared" si="141"/>
        <v>81</v>
      </c>
      <c r="R504">
        <f t="shared" si="142"/>
        <v>241</v>
      </c>
      <c r="S504" s="27">
        <f t="shared" si="144"/>
        <v>2.9753086419753085</v>
      </c>
      <c r="T504" s="11">
        <v>15.99</v>
      </c>
      <c r="U504" t="str" cm="1">
        <f t="array" ref="U504">_xlfn.IFS(T504 &lt; 8, "Standard", T504 &lt; 12, "Premium", T504 &lt; 16, "Premium Plus")</f>
        <v>Premium Plus</v>
      </c>
      <c r="V504" s="18">
        <v>482</v>
      </c>
      <c r="W504" t="s">
        <v>26</v>
      </c>
      <c r="X504" s="18">
        <v>2</v>
      </c>
      <c r="Y504" s="18">
        <v>5</v>
      </c>
      <c r="Z504" t="b">
        <v>1</v>
      </c>
      <c r="AA504" s="18">
        <v>838</v>
      </c>
      <c r="AB504" s="18">
        <v>159</v>
      </c>
      <c r="AC504" s="18">
        <f t="shared" si="143"/>
        <v>997</v>
      </c>
      <c r="AD504" t="s">
        <v>43</v>
      </c>
      <c r="AE504" t="s">
        <v>44</v>
      </c>
      <c r="AF504" t="s">
        <v>78</v>
      </c>
      <c r="AG504" s="18">
        <v>39</v>
      </c>
      <c r="AH504" s="13">
        <v>4.8</v>
      </c>
      <c r="AI504" t="b">
        <v>0</v>
      </c>
      <c r="AJ504" t="s">
        <v>30</v>
      </c>
      <c r="AK504" s="18">
        <v>2978</v>
      </c>
      <c r="AL504" s="18" t="str" cm="1">
        <f t="array" ref="AL504">_xlfn.IFS(AK504&lt;1000, "Bronze", AK504&lt;2000, "Silver", AK504&lt;3000, "Gold", AK504&lt;4000, "Platinum",AK504&gt;4000, "Diamond")</f>
        <v>Gold</v>
      </c>
      <c r="AM504" t="s">
        <v>58</v>
      </c>
      <c r="AN504" t="s">
        <v>39</v>
      </c>
      <c r="AO504" t="s">
        <v>93</v>
      </c>
    </row>
    <row r="505" spans="1:41" x14ac:dyDescent="0.35">
      <c r="A505">
        <v>4314</v>
      </c>
      <c r="B505" t="s">
        <v>373</v>
      </c>
      <c r="C505" s="1">
        <v>45206</v>
      </c>
      <c r="D505" s="1">
        <v>45275</v>
      </c>
      <c r="E505" s="1"/>
      <c r="F505" s="1"/>
      <c r="G505" s="1"/>
      <c r="H505" s="1"/>
      <c r="I505" s="1"/>
      <c r="J505" t="s">
        <v>35</v>
      </c>
      <c r="K505" s="1">
        <f t="shared" si="163"/>
        <v>45641</v>
      </c>
      <c r="L505">
        <f t="shared" si="164"/>
        <v>3</v>
      </c>
      <c r="M505">
        <f t="shared" si="165"/>
        <v>6</v>
      </c>
      <c r="N505" t="str">
        <f t="shared" si="166"/>
        <v>15</v>
      </c>
      <c r="O505" t="str">
        <f t="shared" si="167"/>
        <v>12</v>
      </c>
      <c r="P505" t="str">
        <f t="shared" si="168"/>
        <v>2024</v>
      </c>
      <c r="Q505" s="13">
        <f t="shared" si="141"/>
        <v>52.285714285714285</v>
      </c>
      <c r="R505">
        <f t="shared" si="142"/>
        <v>155.5</v>
      </c>
      <c r="S505" s="27">
        <f t="shared" si="144"/>
        <v>2.9740437158469946</v>
      </c>
      <c r="T505" s="11">
        <v>7.99</v>
      </c>
      <c r="U505" t="str" cm="1">
        <f t="array" ref="U505">_xlfn.IFS(T505 &lt; 8, "Standard", T505 &lt; 12, "Premium", T505 &lt; 16, "Premium Plus")</f>
        <v>Standard</v>
      </c>
      <c r="V505" s="18">
        <v>311</v>
      </c>
      <c r="W505" t="s">
        <v>100</v>
      </c>
      <c r="X505" s="18">
        <v>3</v>
      </c>
      <c r="Y505" s="18">
        <v>5</v>
      </c>
      <c r="Z505" t="b">
        <v>1</v>
      </c>
      <c r="AA505" s="18">
        <v>724</v>
      </c>
      <c r="AB505" s="18">
        <v>191</v>
      </c>
      <c r="AC505" s="18">
        <f t="shared" si="143"/>
        <v>915</v>
      </c>
      <c r="AD505" t="s">
        <v>27</v>
      </c>
      <c r="AE505" t="s">
        <v>28</v>
      </c>
      <c r="AF505" t="s">
        <v>29</v>
      </c>
      <c r="AG505" s="18">
        <v>55</v>
      </c>
      <c r="AH505" s="13">
        <v>4.7</v>
      </c>
      <c r="AI505" t="b">
        <v>1</v>
      </c>
      <c r="AJ505" t="s">
        <v>30</v>
      </c>
      <c r="AK505" s="18">
        <v>4062</v>
      </c>
      <c r="AL505" s="18" t="str" cm="1">
        <f t="array" ref="AL505">_xlfn.IFS(AK505&lt;1000, "Bronze", AK505&lt;2000, "Silver", AK505&lt;3000, "Gold", AK505&lt;4000, "Platinum",AK505&gt;4000, "Diamond")</f>
        <v>Diamond</v>
      </c>
      <c r="AM505" t="s">
        <v>65</v>
      </c>
      <c r="AN505" t="s">
        <v>59</v>
      </c>
      <c r="AO505" t="s">
        <v>40</v>
      </c>
    </row>
    <row r="506" spans="1:41" x14ac:dyDescent="0.35">
      <c r="A506">
        <v>4351</v>
      </c>
      <c r="B506" t="s">
        <v>94</v>
      </c>
      <c r="C506" t="s">
        <v>95</v>
      </c>
      <c r="D506" s="1">
        <f>DATE(I506,H506,G506)</f>
        <v>45430</v>
      </c>
      <c r="E506">
        <f>FIND("/",C506)</f>
        <v>2</v>
      </c>
      <c r="F506">
        <f>FIND("/",C506,(E506+1))</f>
        <v>5</v>
      </c>
      <c r="G506" t="str">
        <f>MID(C506, E506+1,2)</f>
        <v>18</v>
      </c>
      <c r="H506" t="str">
        <f>LEFT(C506,E506-1)</f>
        <v>5</v>
      </c>
      <c r="I506" t="str">
        <f>RIGHT(C506,4)</f>
        <v>2024</v>
      </c>
      <c r="J506" t="s">
        <v>90</v>
      </c>
      <c r="K506" s="1">
        <f t="shared" si="163"/>
        <v>45626</v>
      </c>
      <c r="L506">
        <f t="shared" si="164"/>
        <v>3</v>
      </c>
      <c r="M506">
        <f t="shared" si="165"/>
        <v>6</v>
      </c>
      <c r="N506" t="str">
        <f t="shared" si="166"/>
        <v>30</v>
      </c>
      <c r="O506" t="str">
        <f t="shared" si="167"/>
        <v>11</v>
      </c>
      <c r="P506" t="str">
        <f t="shared" si="168"/>
        <v>2024</v>
      </c>
      <c r="Q506" s="13">
        <f t="shared" si="141"/>
        <v>28</v>
      </c>
      <c r="R506">
        <f t="shared" si="142"/>
        <v>83</v>
      </c>
      <c r="S506" s="27">
        <f t="shared" si="144"/>
        <v>2.9642857142857144</v>
      </c>
      <c r="T506" s="11">
        <v>11.99</v>
      </c>
      <c r="U506" t="str" cm="1">
        <f t="array" ref="U506">_xlfn.IFS(T506 &lt; 8, "Standard", T506 &lt; 12, "Premium", T506 &lt; 16, "Premium Plus")</f>
        <v>Premium</v>
      </c>
      <c r="V506" s="18">
        <v>166</v>
      </c>
      <c r="W506" t="s">
        <v>63</v>
      </c>
      <c r="X506" s="18">
        <v>1</v>
      </c>
      <c r="Y506" s="18">
        <v>6</v>
      </c>
      <c r="Z506" t="b">
        <v>1</v>
      </c>
      <c r="AA506" s="18">
        <v>788</v>
      </c>
      <c r="AB506" s="18">
        <v>31</v>
      </c>
      <c r="AC506" s="18">
        <f t="shared" si="143"/>
        <v>819</v>
      </c>
      <c r="AD506" t="s">
        <v>27</v>
      </c>
      <c r="AE506" t="s">
        <v>28</v>
      </c>
      <c r="AF506" t="s">
        <v>37</v>
      </c>
      <c r="AG506" s="18">
        <v>25</v>
      </c>
      <c r="AH506" s="13">
        <v>4.3</v>
      </c>
      <c r="AI506" t="b">
        <v>1</v>
      </c>
      <c r="AJ506" t="s">
        <v>30</v>
      </c>
      <c r="AK506" s="18">
        <v>633</v>
      </c>
      <c r="AL506" s="18" t="str" cm="1">
        <f t="array" ref="AL506">_xlfn.IFS(AK506&lt;1000, "Bronze", AK506&lt;2000, "Silver", AK506&lt;3000, "Gold", AK506&lt;4000, "Platinum",AK506&gt;4000, "Diamond")</f>
        <v>Bronze</v>
      </c>
      <c r="AM506" t="s">
        <v>58</v>
      </c>
      <c r="AN506" t="s">
        <v>32</v>
      </c>
      <c r="AO506" t="s">
        <v>40</v>
      </c>
    </row>
    <row r="507" spans="1:41" x14ac:dyDescent="0.35">
      <c r="A507">
        <v>7030</v>
      </c>
      <c r="B507" t="s">
        <v>583</v>
      </c>
      <c r="C507" t="s">
        <v>239</v>
      </c>
      <c r="D507" s="1">
        <f>DATE(I507,H507,G507)</f>
        <v>45370</v>
      </c>
      <c r="E507">
        <f>FIND("/",C507)</f>
        <v>2</v>
      </c>
      <c r="F507">
        <f>FIND("/",C507,(E507+1))</f>
        <v>5</v>
      </c>
      <c r="G507" t="str">
        <f>MID(C507, E507+1,2)</f>
        <v>19</v>
      </c>
      <c r="H507" t="str">
        <f>LEFT(C507,E507-1)</f>
        <v>3</v>
      </c>
      <c r="I507" t="str">
        <f>RIGHT(C507,4)</f>
        <v>2024</v>
      </c>
      <c r="J507" t="s">
        <v>109</v>
      </c>
      <c r="K507" s="1">
        <f t="shared" si="163"/>
        <v>45619</v>
      </c>
      <c r="L507">
        <f t="shared" si="164"/>
        <v>3</v>
      </c>
      <c r="M507">
        <f t="shared" si="165"/>
        <v>6</v>
      </c>
      <c r="N507" t="str">
        <f t="shared" si="166"/>
        <v>23</v>
      </c>
      <c r="O507" t="str">
        <f t="shared" si="167"/>
        <v>11</v>
      </c>
      <c r="P507" t="str">
        <f t="shared" si="168"/>
        <v>2024</v>
      </c>
      <c r="Q507" s="13">
        <f t="shared" si="141"/>
        <v>35.571428571428569</v>
      </c>
      <c r="R507">
        <f t="shared" si="142"/>
        <v>105</v>
      </c>
      <c r="S507" s="27">
        <f t="shared" si="144"/>
        <v>2.9518072289156629</v>
      </c>
      <c r="T507" s="11">
        <v>15.99</v>
      </c>
      <c r="U507" t="str" cm="1">
        <f t="array" ref="U507">_xlfn.IFS(T507 &lt; 8, "Standard", T507 &lt; 12, "Premium", T507 &lt; 16, "Premium Plus")</f>
        <v>Premium Plus</v>
      </c>
      <c r="V507" s="18">
        <v>210</v>
      </c>
      <c r="W507" t="s">
        <v>51</v>
      </c>
      <c r="X507" s="18">
        <v>3</v>
      </c>
      <c r="Y507" s="18">
        <v>4</v>
      </c>
      <c r="Z507" t="b">
        <v>0</v>
      </c>
      <c r="AA507" s="18">
        <v>666</v>
      </c>
      <c r="AB507" s="18">
        <v>164</v>
      </c>
      <c r="AC507" s="18">
        <f t="shared" si="143"/>
        <v>830</v>
      </c>
      <c r="AD507" t="s">
        <v>27</v>
      </c>
      <c r="AE507" t="s">
        <v>28</v>
      </c>
      <c r="AF507" t="s">
        <v>45</v>
      </c>
      <c r="AG507" s="18">
        <v>38</v>
      </c>
      <c r="AH507" s="13">
        <v>4.2</v>
      </c>
      <c r="AI507" t="b">
        <v>0</v>
      </c>
      <c r="AJ507" t="s">
        <v>30</v>
      </c>
      <c r="AK507" s="18">
        <v>1461</v>
      </c>
      <c r="AL507" s="18" t="str" cm="1">
        <f t="array" ref="AL507">_xlfn.IFS(AK507&lt;1000, "Bronze", AK507&lt;2000, "Silver", AK507&lt;3000, "Gold", AK507&lt;4000, "Platinum",AK507&gt;4000, "Diamond")</f>
        <v>Silver</v>
      </c>
      <c r="AM507" t="s">
        <v>31</v>
      </c>
      <c r="AN507" t="s">
        <v>59</v>
      </c>
      <c r="AO507" t="s">
        <v>93</v>
      </c>
    </row>
    <row r="508" spans="1:41" x14ac:dyDescent="0.35">
      <c r="A508">
        <v>8876</v>
      </c>
      <c r="B508" t="s">
        <v>692</v>
      </c>
      <c r="C508" t="s">
        <v>412</v>
      </c>
      <c r="D508" s="1">
        <f>DATE(I508,H508,G508)</f>
        <v>45033</v>
      </c>
      <c r="E508">
        <f>FIND("/",C508)</f>
        <v>2</v>
      </c>
      <c r="F508">
        <f>FIND("/",C508,(E508+1))</f>
        <v>5</v>
      </c>
      <c r="G508" t="str">
        <f>MID(C508, E508+1,2)</f>
        <v>17</v>
      </c>
      <c r="H508" t="str">
        <f>LEFT(C508,E508-1)</f>
        <v>4</v>
      </c>
      <c r="I508" t="str">
        <f>RIGHT(C508,4)</f>
        <v>2023</v>
      </c>
      <c r="J508" t="s">
        <v>109</v>
      </c>
      <c r="K508" s="1">
        <f t="shared" si="163"/>
        <v>45619</v>
      </c>
      <c r="L508">
        <f t="shared" si="164"/>
        <v>3</v>
      </c>
      <c r="M508">
        <f t="shared" si="165"/>
        <v>6</v>
      </c>
      <c r="N508" t="str">
        <f t="shared" si="166"/>
        <v>23</v>
      </c>
      <c r="O508" t="str">
        <f t="shared" si="167"/>
        <v>11</v>
      </c>
      <c r="P508" t="str">
        <f t="shared" si="168"/>
        <v>2024</v>
      </c>
      <c r="Q508" s="13">
        <f t="shared" si="141"/>
        <v>83.714285714285708</v>
      </c>
      <c r="R508">
        <f t="shared" si="142"/>
        <v>245.5</v>
      </c>
      <c r="S508" s="27">
        <f t="shared" si="144"/>
        <v>2.9325938566552905</v>
      </c>
      <c r="T508" s="11">
        <v>11.99</v>
      </c>
      <c r="U508" t="str" cm="1">
        <f t="array" ref="U508">_xlfn.IFS(T508 &lt; 8, "Standard", T508 &lt; 12, "Premium", T508 &lt; 16, "Premium Plus")</f>
        <v>Premium</v>
      </c>
      <c r="V508" s="18">
        <v>491</v>
      </c>
      <c r="W508" t="s">
        <v>63</v>
      </c>
      <c r="X508" s="18">
        <v>2</v>
      </c>
      <c r="Y508" s="18">
        <v>3</v>
      </c>
      <c r="Z508" t="b">
        <v>1</v>
      </c>
      <c r="AA508" s="18">
        <v>194</v>
      </c>
      <c r="AB508" s="18">
        <v>187</v>
      </c>
      <c r="AC508" s="18">
        <f t="shared" si="143"/>
        <v>381</v>
      </c>
      <c r="AD508" t="s">
        <v>55</v>
      </c>
      <c r="AE508" t="s">
        <v>28</v>
      </c>
      <c r="AF508" t="s">
        <v>78</v>
      </c>
      <c r="AG508" s="18">
        <v>44</v>
      </c>
      <c r="AH508" s="13">
        <v>4.4000000000000004</v>
      </c>
      <c r="AI508" t="b">
        <v>1</v>
      </c>
      <c r="AJ508" t="s">
        <v>30</v>
      </c>
      <c r="AK508" s="18">
        <v>540</v>
      </c>
      <c r="AL508" s="18" t="str" cm="1">
        <f t="array" ref="AL508">_xlfn.IFS(AK508&lt;1000, "Bronze", AK508&lt;2000, "Silver", AK508&lt;3000, "Gold", AK508&lt;4000, "Platinum",AK508&gt;4000, "Diamond")</f>
        <v>Bronze</v>
      </c>
      <c r="AM508" t="s">
        <v>76</v>
      </c>
      <c r="AN508" t="s">
        <v>32</v>
      </c>
      <c r="AO508" t="s">
        <v>93</v>
      </c>
    </row>
    <row r="509" spans="1:41" x14ac:dyDescent="0.35">
      <c r="A509">
        <v>4364</v>
      </c>
      <c r="B509" t="s">
        <v>355</v>
      </c>
      <c r="C509" t="s">
        <v>326</v>
      </c>
      <c r="D509" s="1">
        <v>45303</v>
      </c>
      <c r="E509">
        <f>FIND("/",C509)</f>
        <v>3</v>
      </c>
      <c r="F509">
        <f>FIND("/",C509,(E509+1))</f>
        <v>6</v>
      </c>
      <c r="G509" t="str">
        <f>MID(C509, E509+1,2)</f>
        <v>27</v>
      </c>
      <c r="H509" t="str">
        <f>LEFT(C509,E509-1)</f>
        <v>10</v>
      </c>
      <c r="I509" t="str">
        <f>RIGHT(C509,4)</f>
        <v>2024</v>
      </c>
      <c r="J509" s="1">
        <v>45303</v>
      </c>
      <c r="K509" s="1">
        <v>45592</v>
      </c>
      <c r="L509" s="1"/>
      <c r="M509" s="1"/>
      <c r="N509" s="1"/>
      <c r="O509" s="1"/>
      <c r="P509" s="1"/>
      <c r="Q509" s="13">
        <f t="shared" si="141"/>
        <v>41.285714285714285</v>
      </c>
      <c r="R509">
        <f t="shared" si="142"/>
        <v>120.5</v>
      </c>
      <c r="S509" s="27">
        <f t="shared" si="144"/>
        <v>2.9186851211072664</v>
      </c>
      <c r="T509" s="11">
        <v>7.99</v>
      </c>
      <c r="U509" t="str" cm="1">
        <f t="array" ref="U509">_xlfn.IFS(T509 &lt; 8, "Standard", T509 &lt; 12, "Premium", T509 &lt; 16, "Premium Plus")</f>
        <v>Standard</v>
      </c>
      <c r="V509" s="18">
        <v>241</v>
      </c>
      <c r="W509" t="s">
        <v>100</v>
      </c>
      <c r="X509" s="18">
        <v>3</v>
      </c>
      <c r="Y509" s="18">
        <v>6</v>
      </c>
      <c r="Z509" t="b">
        <v>0</v>
      </c>
      <c r="AA509" s="18">
        <v>905</v>
      </c>
      <c r="AB509" s="18">
        <v>127</v>
      </c>
      <c r="AC509" s="18">
        <f t="shared" si="143"/>
        <v>1032</v>
      </c>
      <c r="AD509" t="s">
        <v>55</v>
      </c>
      <c r="AE509" t="s">
        <v>28</v>
      </c>
      <c r="AF509" t="s">
        <v>57</v>
      </c>
      <c r="AG509" s="18">
        <v>93</v>
      </c>
      <c r="AH509" s="13">
        <v>4</v>
      </c>
      <c r="AI509" t="b">
        <v>0</v>
      </c>
      <c r="AJ509" t="s">
        <v>30</v>
      </c>
      <c r="AK509" s="18">
        <v>2102</v>
      </c>
      <c r="AL509" s="18" t="str" cm="1">
        <f t="array" ref="AL509">_xlfn.IFS(AK509&lt;1000, "Bronze", AK509&lt;2000, "Silver", AK509&lt;3000, "Gold", AK509&lt;4000, "Platinum",AK509&gt;4000, "Diamond")</f>
        <v>Gold</v>
      </c>
      <c r="AM509" t="s">
        <v>58</v>
      </c>
      <c r="AN509" t="s">
        <v>79</v>
      </c>
      <c r="AO509" t="s">
        <v>60</v>
      </c>
    </row>
    <row r="510" spans="1:41" x14ac:dyDescent="0.35">
      <c r="A510">
        <v>7960</v>
      </c>
      <c r="B510" t="s">
        <v>521</v>
      </c>
      <c r="C510" s="1">
        <v>45170</v>
      </c>
      <c r="D510" s="1">
        <f>C510</f>
        <v>45170</v>
      </c>
      <c r="E510" s="1"/>
      <c r="F510" s="1"/>
      <c r="G510" s="1"/>
      <c r="H510" s="1"/>
      <c r="I510" s="1"/>
      <c r="J510" t="s">
        <v>82</v>
      </c>
      <c r="K510" s="1">
        <f>DATE(P510,O510,N510)</f>
        <v>45618</v>
      </c>
      <c r="L510">
        <f>FIND("/",J510)</f>
        <v>3</v>
      </c>
      <c r="M510">
        <f>FIND("/",J510,(L510+1))</f>
        <v>6</v>
      </c>
      <c r="N510" t="str">
        <f>MID(J510, L510+1,2)</f>
        <v>22</v>
      </c>
      <c r="O510" t="str">
        <f>LEFT(J510,L510-1)</f>
        <v>11</v>
      </c>
      <c r="P510" t="str">
        <f>RIGHT(J510,4)</f>
        <v>2024</v>
      </c>
      <c r="Q510" s="13">
        <f t="shared" si="141"/>
        <v>64</v>
      </c>
      <c r="R510">
        <f t="shared" si="142"/>
        <v>186.5</v>
      </c>
      <c r="S510" s="27">
        <f t="shared" si="144"/>
        <v>2.9140625</v>
      </c>
      <c r="T510" s="11">
        <v>15.99</v>
      </c>
      <c r="U510" t="str" cm="1">
        <f t="array" ref="U510">_xlfn.IFS(T510 &lt; 8, "Standard", T510 &lt; 12, "Premium", T510 &lt; 16, "Premium Plus")</f>
        <v>Premium Plus</v>
      </c>
      <c r="V510" s="18">
        <v>373</v>
      </c>
      <c r="W510" t="s">
        <v>73</v>
      </c>
      <c r="X510" s="18">
        <v>1</v>
      </c>
      <c r="Y510" s="18">
        <v>3</v>
      </c>
      <c r="Z510" t="b">
        <v>0</v>
      </c>
      <c r="AA510" s="18">
        <v>507</v>
      </c>
      <c r="AB510" s="18">
        <v>130</v>
      </c>
      <c r="AC510" s="18">
        <f t="shared" si="143"/>
        <v>637</v>
      </c>
      <c r="AD510" t="s">
        <v>43</v>
      </c>
      <c r="AE510" t="s">
        <v>56</v>
      </c>
      <c r="AF510" t="s">
        <v>64</v>
      </c>
      <c r="AG510" s="18">
        <v>41</v>
      </c>
      <c r="AH510" s="13">
        <v>3.3</v>
      </c>
      <c r="AI510" t="b">
        <v>1</v>
      </c>
      <c r="AJ510" t="s">
        <v>30</v>
      </c>
      <c r="AK510" s="18">
        <v>3221</v>
      </c>
      <c r="AL510" s="18" t="str" cm="1">
        <f t="array" ref="AL510">_xlfn.IFS(AK510&lt;1000, "Bronze", AK510&lt;2000, "Silver", AK510&lt;3000, "Gold", AK510&lt;4000, "Platinum",AK510&gt;4000, "Diamond")</f>
        <v>Platinum</v>
      </c>
      <c r="AM510" t="s">
        <v>58</v>
      </c>
      <c r="AN510" t="s">
        <v>59</v>
      </c>
      <c r="AO510" t="s">
        <v>40</v>
      </c>
    </row>
    <row r="511" spans="1:41" x14ac:dyDescent="0.35">
      <c r="A511">
        <v>3951</v>
      </c>
      <c r="B511" t="s">
        <v>383</v>
      </c>
      <c r="C511" t="s">
        <v>384</v>
      </c>
      <c r="D511" s="1">
        <f>DATE(I511,H511,G511)</f>
        <v>45103</v>
      </c>
      <c r="E511">
        <f>FIND("/",C511)</f>
        <v>2</v>
      </c>
      <c r="F511">
        <f>FIND("/",C511,(E511+1))</f>
        <v>5</v>
      </c>
      <c r="G511" t="str">
        <f>MID(C511, E511+1,2)</f>
        <v>26</v>
      </c>
      <c r="H511" t="str">
        <f>LEFT(C511,E511-1)</f>
        <v>6</v>
      </c>
      <c r="I511" t="str">
        <f>RIGHT(C511,4)</f>
        <v>2023</v>
      </c>
      <c r="J511" s="1">
        <v>45455</v>
      </c>
      <c r="K511" s="1">
        <f>J511</f>
        <v>45455</v>
      </c>
      <c r="L511" s="1"/>
      <c r="M511" s="1"/>
      <c r="N511" s="1"/>
      <c r="O511" s="1"/>
      <c r="P511" s="1"/>
      <c r="Q511" s="13">
        <f t="shared" si="141"/>
        <v>50.285714285714285</v>
      </c>
      <c r="R511">
        <f t="shared" si="142"/>
        <v>146.5</v>
      </c>
      <c r="S511" s="27">
        <f t="shared" si="144"/>
        <v>2.9133522727272729</v>
      </c>
      <c r="T511" s="11">
        <v>11.99</v>
      </c>
      <c r="U511" t="str" cm="1">
        <f t="array" ref="U511">_xlfn.IFS(T511 &lt; 8, "Standard", T511 &lt; 12, "Premium", T511 &lt; 16, "Premium Plus")</f>
        <v>Premium</v>
      </c>
      <c r="V511" s="18">
        <v>293</v>
      </c>
      <c r="W511" t="s">
        <v>48</v>
      </c>
      <c r="X511" s="18">
        <v>3</v>
      </c>
      <c r="Y511" s="18">
        <v>6</v>
      </c>
      <c r="Z511" t="b">
        <v>1</v>
      </c>
      <c r="AA511" s="18">
        <v>158</v>
      </c>
      <c r="AB511" s="18">
        <v>119</v>
      </c>
      <c r="AC511" s="18">
        <f t="shared" si="143"/>
        <v>277</v>
      </c>
      <c r="AD511" t="s">
        <v>55</v>
      </c>
      <c r="AE511" t="s">
        <v>56</v>
      </c>
      <c r="AF511" t="s">
        <v>57</v>
      </c>
      <c r="AG511" s="18">
        <v>60</v>
      </c>
      <c r="AH511" s="13">
        <v>3.7</v>
      </c>
      <c r="AI511" t="b">
        <v>0</v>
      </c>
      <c r="AJ511" t="s">
        <v>30</v>
      </c>
      <c r="AK511" s="18">
        <v>1882</v>
      </c>
      <c r="AL511" s="18" t="str" cm="1">
        <f t="array" ref="AL511">_xlfn.IFS(AK511&lt;1000, "Bronze", AK511&lt;2000, "Silver", AK511&lt;3000, "Gold", AK511&lt;4000, "Platinum",AK511&gt;4000, "Diamond")</f>
        <v>Silver</v>
      </c>
      <c r="AM511" t="s">
        <v>58</v>
      </c>
      <c r="AN511" t="s">
        <v>59</v>
      </c>
      <c r="AO511" t="s">
        <v>60</v>
      </c>
    </row>
    <row r="512" spans="1:41" x14ac:dyDescent="0.35">
      <c r="A512">
        <v>9770</v>
      </c>
      <c r="B512" t="s">
        <v>224</v>
      </c>
      <c r="C512" t="s">
        <v>225</v>
      </c>
      <c r="D512" s="1">
        <f>DATE(I512,H512,G512)</f>
        <v>45227</v>
      </c>
      <c r="E512">
        <f>FIND("/",C512)</f>
        <v>3</v>
      </c>
      <c r="F512">
        <f>FIND("/",C512,(E512+1))</f>
        <v>6</v>
      </c>
      <c r="G512" t="str">
        <f>MID(C512, E512+1,2)</f>
        <v>28</v>
      </c>
      <c r="H512" t="str">
        <f>LEFT(C512,E512-1)</f>
        <v>10</v>
      </c>
      <c r="I512" t="str">
        <f>RIGHT(C512,4)</f>
        <v>2023</v>
      </c>
      <c r="J512" t="s">
        <v>156</v>
      </c>
      <c r="K512" s="1">
        <f>DATE(P512,O512,N512)</f>
        <v>45620</v>
      </c>
      <c r="L512">
        <f>FIND("/",J512)</f>
        <v>3</v>
      </c>
      <c r="M512">
        <f>FIND("/",J512,(L512+1))</f>
        <v>6</v>
      </c>
      <c r="N512" t="str">
        <f>MID(J512, L512+1,2)</f>
        <v>24</v>
      </c>
      <c r="O512" t="str">
        <f>LEFT(J512,L512-1)</f>
        <v>11</v>
      </c>
      <c r="P512" t="str">
        <f>RIGHT(J512,4)</f>
        <v>2024</v>
      </c>
      <c r="Q512" s="13">
        <f t="shared" si="141"/>
        <v>56.142857142857146</v>
      </c>
      <c r="R512">
        <f t="shared" si="142"/>
        <v>163.5</v>
      </c>
      <c r="S512" s="27">
        <f t="shared" si="144"/>
        <v>2.9122137404580153</v>
      </c>
      <c r="T512" s="11">
        <v>7.99</v>
      </c>
      <c r="U512" t="str" cm="1">
        <f t="array" ref="U512">_xlfn.IFS(T512 &lt; 8, "Standard", T512 &lt; 12, "Premium", T512 &lt; 16, "Premium Plus")</f>
        <v>Standard</v>
      </c>
      <c r="V512" s="18">
        <v>327</v>
      </c>
      <c r="W512" t="s">
        <v>100</v>
      </c>
      <c r="X512" s="18">
        <v>4</v>
      </c>
      <c r="Y512" s="18">
        <v>3</v>
      </c>
      <c r="Z512" t="b">
        <v>0</v>
      </c>
      <c r="AA512" s="18">
        <v>451</v>
      </c>
      <c r="AB512" s="18">
        <v>108</v>
      </c>
      <c r="AC512" s="18">
        <f t="shared" si="143"/>
        <v>559</v>
      </c>
      <c r="AD512" t="s">
        <v>49</v>
      </c>
      <c r="AE512" t="s">
        <v>28</v>
      </c>
      <c r="AF512" t="s">
        <v>57</v>
      </c>
      <c r="AG512" s="18">
        <v>91</v>
      </c>
      <c r="AH512" s="13">
        <v>3.2</v>
      </c>
      <c r="AI512" t="b">
        <v>1</v>
      </c>
      <c r="AJ512" t="s">
        <v>30</v>
      </c>
      <c r="AK512" s="18">
        <v>4131</v>
      </c>
      <c r="AL512" s="18" t="str" cm="1">
        <f t="array" ref="AL512">_xlfn.IFS(AK512&lt;1000, "Bronze", AK512&lt;2000, "Silver", AK512&lt;3000, "Gold", AK512&lt;4000, "Platinum",AK512&gt;4000, "Diamond")</f>
        <v>Diamond</v>
      </c>
      <c r="AM512" t="s">
        <v>58</v>
      </c>
      <c r="AN512" t="s">
        <v>79</v>
      </c>
      <c r="AO512" t="s">
        <v>93</v>
      </c>
    </row>
    <row r="513" spans="1:41" x14ac:dyDescent="0.35">
      <c r="A513">
        <v>6639</v>
      </c>
      <c r="B513" t="s">
        <v>401</v>
      </c>
      <c r="C513" t="s">
        <v>213</v>
      </c>
      <c r="D513" s="1">
        <f>DATE(I513,H513,G513)</f>
        <v>45278</v>
      </c>
      <c r="E513">
        <f>FIND("/",C513)</f>
        <v>3</v>
      </c>
      <c r="F513">
        <f>FIND("/",C513,(E513+1))</f>
        <v>6</v>
      </c>
      <c r="G513" t="str">
        <f>MID(C513, E513+1,2)</f>
        <v>18</v>
      </c>
      <c r="H513" t="str">
        <f>LEFT(C513,E513-1)</f>
        <v>12</v>
      </c>
      <c r="I513" t="str">
        <f>RIGHT(C513,4)</f>
        <v>2023</v>
      </c>
      <c r="J513" t="s">
        <v>103</v>
      </c>
      <c r="K513" s="1">
        <f>DATE(P513,O513,N513)</f>
        <v>45644</v>
      </c>
      <c r="L513">
        <f>FIND("/",J513)</f>
        <v>3</v>
      </c>
      <c r="M513">
        <f>FIND("/",J513,(L513+1))</f>
        <v>6</v>
      </c>
      <c r="N513" t="str">
        <f>MID(J513, L513+1,2)</f>
        <v>18</v>
      </c>
      <c r="O513" t="str">
        <f>LEFT(J513,L513-1)</f>
        <v>12</v>
      </c>
      <c r="P513" t="str">
        <f>RIGHT(J513,4)</f>
        <v>2024</v>
      </c>
      <c r="Q513" s="13">
        <f t="shared" si="141"/>
        <v>52.285714285714285</v>
      </c>
      <c r="R513">
        <f t="shared" si="142"/>
        <v>152</v>
      </c>
      <c r="S513" s="27">
        <f t="shared" si="144"/>
        <v>2.9071038251366121</v>
      </c>
      <c r="T513" s="11">
        <v>7.99</v>
      </c>
      <c r="U513" t="str" cm="1">
        <f t="array" ref="U513">_xlfn.IFS(T513 &lt; 8, "Standard", T513 &lt; 12, "Premium", T513 &lt; 16, "Premium Plus")</f>
        <v>Standard</v>
      </c>
      <c r="V513" s="18">
        <v>304</v>
      </c>
      <c r="W513" t="s">
        <v>26</v>
      </c>
      <c r="X513" s="18">
        <v>1</v>
      </c>
      <c r="Y513" s="18">
        <v>6</v>
      </c>
      <c r="Z513" t="b">
        <v>1</v>
      </c>
      <c r="AA513" s="18">
        <v>902</v>
      </c>
      <c r="AB513" s="18">
        <v>20</v>
      </c>
      <c r="AC513" s="18">
        <f t="shared" si="143"/>
        <v>922</v>
      </c>
      <c r="AD513" t="s">
        <v>74</v>
      </c>
      <c r="AE513" t="s">
        <v>28</v>
      </c>
      <c r="AF513" t="s">
        <v>45</v>
      </c>
      <c r="AG513" s="18">
        <v>62</v>
      </c>
      <c r="AH513" s="13">
        <v>3.9</v>
      </c>
      <c r="AI513" t="b">
        <v>1</v>
      </c>
      <c r="AJ513" t="s">
        <v>30</v>
      </c>
      <c r="AK513" s="18">
        <v>249</v>
      </c>
      <c r="AL513" s="18" t="str" cm="1">
        <f t="array" ref="AL513">_xlfn.IFS(AK513&lt;1000, "Bronze", AK513&lt;2000, "Silver", AK513&lt;3000, "Gold", AK513&lt;4000, "Platinum",AK513&gt;4000, "Diamond")</f>
        <v>Bronze</v>
      </c>
      <c r="AM513" t="s">
        <v>58</v>
      </c>
      <c r="AN513" t="s">
        <v>32</v>
      </c>
      <c r="AO513" t="s">
        <v>40</v>
      </c>
    </row>
    <row r="514" spans="1:41" x14ac:dyDescent="0.35">
      <c r="A514">
        <v>6013</v>
      </c>
      <c r="B514" t="s">
        <v>116</v>
      </c>
      <c r="C514" t="s">
        <v>669</v>
      </c>
      <c r="D514" s="1">
        <v>45363</v>
      </c>
      <c r="E514">
        <f>FIND("/",C514)</f>
        <v>2</v>
      </c>
      <c r="F514">
        <f>FIND("/",C514,(E514+1))</f>
        <v>5</v>
      </c>
      <c r="G514" t="str">
        <f>MID(C514, E514+1,2)</f>
        <v>23</v>
      </c>
      <c r="H514" t="str">
        <f>LEFT(C514,E514-1)</f>
        <v>8</v>
      </c>
      <c r="I514" t="str">
        <f>RIGHT(C514,4)</f>
        <v>2024</v>
      </c>
      <c r="J514" s="1">
        <v>45363</v>
      </c>
      <c r="K514" s="1">
        <v>45527</v>
      </c>
      <c r="L514" s="1"/>
      <c r="M514" s="1"/>
      <c r="N514" s="1"/>
      <c r="O514" s="1"/>
      <c r="P514" s="1"/>
      <c r="Q514" s="13">
        <f t="shared" ref="Q514:Q577" si="169">(K514-D514)/7</f>
        <v>23.428571428571427</v>
      </c>
      <c r="R514">
        <f t="shared" ref="R514:R577" si="170">V514/2</f>
        <v>68</v>
      </c>
      <c r="S514" s="27">
        <f t="shared" si="144"/>
        <v>2.9024390243902443</v>
      </c>
      <c r="T514" s="11">
        <v>15.99</v>
      </c>
      <c r="U514" t="str" cm="1">
        <f t="array" ref="U514">_xlfn.IFS(T514 &lt; 8, "Standard", T514 &lt; 12, "Premium", T514 &lt; 16, "Premium Plus")</f>
        <v>Premium Plus</v>
      </c>
      <c r="V514" s="18">
        <v>136</v>
      </c>
      <c r="W514" t="s">
        <v>73</v>
      </c>
      <c r="X514" s="18">
        <v>2</v>
      </c>
      <c r="Y514" s="18">
        <v>4</v>
      </c>
      <c r="Z514" t="b">
        <v>1</v>
      </c>
      <c r="AA514" s="18">
        <v>471</v>
      </c>
      <c r="AB514" s="18">
        <v>91</v>
      </c>
      <c r="AC514" s="18">
        <f t="shared" ref="AC514:AC577" si="171">SUM(AA514:AB514)</f>
        <v>562</v>
      </c>
      <c r="AD514" t="s">
        <v>43</v>
      </c>
      <c r="AE514" t="s">
        <v>44</v>
      </c>
      <c r="AF514" t="s">
        <v>45</v>
      </c>
      <c r="AG514" s="18">
        <v>70</v>
      </c>
      <c r="AH514" s="13">
        <v>4.4000000000000004</v>
      </c>
      <c r="AI514" t="b">
        <v>0</v>
      </c>
      <c r="AJ514" t="s">
        <v>30</v>
      </c>
      <c r="AK514" s="18">
        <v>756</v>
      </c>
      <c r="AL514" s="18" t="str" cm="1">
        <f t="array" ref="AL514">_xlfn.IFS(AK514&lt;1000, "Bronze", AK514&lt;2000, "Silver", AK514&lt;3000, "Gold", AK514&lt;4000, "Platinum",AK514&gt;4000, "Diamond")</f>
        <v>Bronze</v>
      </c>
      <c r="AM514" t="s">
        <v>65</v>
      </c>
      <c r="AN514" t="s">
        <v>32</v>
      </c>
      <c r="AO514" t="s">
        <v>60</v>
      </c>
    </row>
    <row r="515" spans="1:41" x14ac:dyDescent="0.35">
      <c r="A515">
        <v>8954</v>
      </c>
      <c r="B515" t="s">
        <v>238</v>
      </c>
      <c r="C515" t="s">
        <v>534</v>
      </c>
      <c r="D515" s="1">
        <f>DATE(I515,H515,G515)</f>
        <v>45243</v>
      </c>
      <c r="E515">
        <f>FIND("/",C515)</f>
        <v>3</v>
      </c>
      <c r="F515">
        <f>FIND("/",C515,(E515+1))</f>
        <v>6</v>
      </c>
      <c r="G515" t="str">
        <f>MID(C515, E515+1,2)</f>
        <v>13</v>
      </c>
      <c r="H515" t="str">
        <f>LEFT(C515,E515-1)</f>
        <v>11</v>
      </c>
      <c r="I515" t="str">
        <f>RIGHT(C515,4)</f>
        <v>2023</v>
      </c>
      <c r="J515" t="s">
        <v>99</v>
      </c>
      <c r="K515" s="1">
        <f>DATE(P515,O515,N515)</f>
        <v>45623</v>
      </c>
      <c r="L515">
        <f>FIND("/",J515)</f>
        <v>3</v>
      </c>
      <c r="M515">
        <f>FIND("/",J515,(L515+1))</f>
        <v>6</v>
      </c>
      <c r="N515" t="str">
        <f>MID(J515, L515+1,2)</f>
        <v>27</v>
      </c>
      <c r="O515" t="str">
        <f>LEFT(J515,L515-1)</f>
        <v>11</v>
      </c>
      <c r="P515" t="str">
        <f>RIGHT(J515,4)</f>
        <v>2024</v>
      </c>
      <c r="Q515" s="13">
        <f t="shared" si="169"/>
        <v>54.285714285714285</v>
      </c>
      <c r="R515">
        <f t="shared" si="170"/>
        <v>157.5</v>
      </c>
      <c r="S515" s="27">
        <f t="shared" ref="S515:S578" si="172">R515/Q515</f>
        <v>2.9013157894736841</v>
      </c>
      <c r="T515" s="11">
        <v>15.99</v>
      </c>
      <c r="U515" t="str" cm="1">
        <f t="array" ref="U515">_xlfn.IFS(T515 &lt; 8, "Standard", T515 &lt; 12, "Premium", T515 &lt; 16, "Premium Plus")</f>
        <v>Premium Plus</v>
      </c>
      <c r="V515" s="18">
        <v>315</v>
      </c>
      <c r="W515" t="s">
        <v>73</v>
      </c>
      <c r="X515" s="18">
        <v>2</v>
      </c>
      <c r="Y515" s="18">
        <v>1</v>
      </c>
      <c r="Z515" t="b">
        <v>1</v>
      </c>
      <c r="AA515" s="18">
        <v>829</v>
      </c>
      <c r="AB515" s="18">
        <v>178</v>
      </c>
      <c r="AC515" s="18">
        <f t="shared" si="171"/>
        <v>1007</v>
      </c>
      <c r="AD515" t="s">
        <v>27</v>
      </c>
      <c r="AE515" t="s">
        <v>44</v>
      </c>
      <c r="AF515" t="s">
        <v>57</v>
      </c>
      <c r="AG515" s="18">
        <v>53</v>
      </c>
      <c r="AH515" s="13">
        <v>3.1</v>
      </c>
      <c r="AI515" t="b">
        <v>0</v>
      </c>
      <c r="AJ515" t="s">
        <v>30</v>
      </c>
      <c r="AK515" s="18">
        <v>546</v>
      </c>
      <c r="AL515" s="18" t="str" cm="1">
        <f t="array" ref="AL515">_xlfn.IFS(AK515&lt;1000, "Bronze", AK515&lt;2000, "Silver", AK515&lt;3000, "Gold", AK515&lt;4000, "Platinum",AK515&gt;4000, "Diamond")</f>
        <v>Bronze</v>
      </c>
      <c r="AM515" t="s">
        <v>58</v>
      </c>
      <c r="AN515" t="s">
        <v>79</v>
      </c>
      <c r="AO515" t="s">
        <v>93</v>
      </c>
    </row>
    <row r="516" spans="1:41" x14ac:dyDescent="0.35">
      <c r="A516">
        <v>3498</v>
      </c>
      <c r="B516" t="s">
        <v>218</v>
      </c>
      <c r="C516" s="1">
        <v>45239</v>
      </c>
      <c r="D516" s="1">
        <v>45303</v>
      </c>
      <c r="E516" s="1"/>
      <c r="F516" s="1"/>
      <c r="G516" s="1"/>
      <c r="H516" s="1"/>
      <c r="I516" s="1"/>
      <c r="J516" s="1">
        <v>45303</v>
      </c>
      <c r="K516" s="1">
        <v>45338</v>
      </c>
      <c r="L516" s="1"/>
      <c r="M516" s="1"/>
      <c r="N516" s="1"/>
      <c r="O516" s="1"/>
      <c r="P516" s="1"/>
      <c r="Q516" s="13">
        <f t="shared" si="169"/>
        <v>5</v>
      </c>
      <c r="R516">
        <f t="shared" si="170"/>
        <v>14.5</v>
      </c>
      <c r="S516" s="27">
        <f t="shared" si="172"/>
        <v>2.9</v>
      </c>
      <c r="T516" s="11">
        <v>15.99</v>
      </c>
      <c r="U516" t="str" cm="1">
        <f t="array" ref="U516">_xlfn.IFS(T516 &lt; 8, "Standard", T516 &lt; 12, "Premium", T516 &lt; 16, "Premium Plus")</f>
        <v>Premium Plus</v>
      </c>
      <c r="V516" s="18">
        <v>29</v>
      </c>
      <c r="W516" t="s">
        <v>36</v>
      </c>
      <c r="X516" s="18">
        <v>2</v>
      </c>
      <c r="Y516" s="18">
        <v>4</v>
      </c>
      <c r="Z516" t="b">
        <v>1</v>
      </c>
      <c r="AA516" s="18">
        <v>450</v>
      </c>
      <c r="AB516" s="18">
        <v>67</v>
      </c>
      <c r="AC516" s="18">
        <f t="shared" si="171"/>
        <v>517</v>
      </c>
      <c r="AD516" t="s">
        <v>55</v>
      </c>
      <c r="AE516" t="s">
        <v>56</v>
      </c>
      <c r="AF516" t="s">
        <v>37</v>
      </c>
      <c r="AG516" s="18">
        <v>52</v>
      </c>
      <c r="AH516" s="13">
        <v>3.3</v>
      </c>
      <c r="AI516" t="b">
        <v>0</v>
      </c>
      <c r="AJ516" t="s">
        <v>30</v>
      </c>
      <c r="AK516" s="18">
        <v>3211</v>
      </c>
      <c r="AL516" s="18" t="str" cm="1">
        <f t="array" ref="AL516">_xlfn.IFS(AK516&lt;1000, "Bronze", AK516&lt;2000, "Silver", AK516&lt;3000, "Gold", AK516&lt;4000, "Platinum",AK516&gt;4000, "Diamond")</f>
        <v>Platinum</v>
      </c>
      <c r="AM516" t="s">
        <v>31</v>
      </c>
      <c r="AN516" t="s">
        <v>79</v>
      </c>
      <c r="AO516" t="s">
        <v>93</v>
      </c>
    </row>
    <row r="517" spans="1:41" x14ac:dyDescent="0.35">
      <c r="A517">
        <v>3164</v>
      </c>
      <c r="B517" t="s">
        <v>325</v>
      </c>
      <c r="C517" t="s">
        <v>113</v>
      </c>
      <c r="D517" s="1">
        <f>DATE(I517,H517,G517)</f>
        <v>45191</v>
      </c>
      <c r="E517">
        <f>FIND("/",C517)</f>
        <v>2</v>
      </c>
      <c r="F517">
        <f>FIND("/",C517,(E517+1))</f>
        <v>5</v>
      </c>
      <c r="G517" t="str">
        <f>MID(C517, E517+1,2)</f>
        <v>22</v>
      </c>
      <c r="H517" t="str">
        <f>LEFT(C517,E517-1)</f>
        <v>9</v>
      </c>
      <c r="I517" t="str">
        <f>RIGHT(C517,4)</f>
        <v>2023</v>
      </c>
      <c r="J517" t="s">
        <v>25</v>
      </c>
      <c r="K517" s="1">
        <f>DATE(P517,O517,N517)</f>
        <v>45639</v>
      </c>
      <c r="L517">
        <f>FIND("/",J517)</f>
        <v>3</v>
      </c>
      <c r="M517">
        <f>FIND("/",J517,(L517+1))</f>
        <v>6</v>
      </c>
      <c r="N517" t="str">
        <f>MID(J517, L517+1,2)</f>
        <v>13</v>
      </c>
      <c r="O517" t="str">
        <f>LEFT(J517,L517-1)</f>
        <v>12</v>
      </c>
      <c r="P517" t="str">
        <f>RIGHT(J517,4)</f>
        <v>2024</v>
      </c>
      <c r="Q517" s="13">
        <f t="shared" si="169"/>
        <v>64</v>
      </c>
      <c r="R517">
        <f t="shared" si="170"/>
        <v>185.5</v>
      </c>
      <c r="S517" s="27">
        <f t="shared" si="172"/>
        <v>2.8984375</v>
      </c>
      <c r="T517" s="11">
        <v>15.99</v>
      </c>
      <c r="U517" t="str" cm="1">
        <f t="array" ref="U517">_xlfn.IFS(T517 &lt; 8, "Standard", T517 &lt; 12, "Premium", T517 &lt; 16, "Premium Plus")</f>
        <v>Premium Plus</v>
      </c>
      <c r="V517" s="18">
        <v>371</v>
      </c>
      <c r="W517" t="s">
        <v>73</v>
      </c>
      <c r="X517" s="18">
        <v>1</v>
      </c>
      <c r="Y517" s="18">
        <v>5</v>
      </c>
      <c r="Z517" t="b">
        <v>1</v>
      </c>
      <c r="AA517" s="18">
        <v>466</v>
      </c>
      <c r="AB517" s="18">
        <v>176</v>
      </c>
      <c r="AC517" s="18">
        <f t="shared" si="171"/>
        <v>642</v>
      </c>
      <c r="AD517" t="s">
        <v>43</v>
      </c>
      <c r="AE517" t="s">
        <v>75</v>
      </c>
      <c r="AF517" t="s">
        <v>29</v>
      </c>
      <c r="AG517" s="18">
        <v>73</v>
      </c>
      <c r="AH517" s="13">
        <v>4.9000000000000004</v>
      </c>
      <c r="AI517" t="b">
        <v>0</v>
      </c>
      <c r="AJ517" t="s">
        <v>30</v>
      </c>
      <c r="AK517" s="18">
        <v>292</v>
      </c>
      <c r="AL517" s="18" t="str" cm="1">
        <f t="array" ref="AL517">_xlfn.IFS(AK517&lt;1000, "Bronze", AK517&lt;2000, "Silver", AK517&lt;3000, "Gold", AK517&lt;4000, "Platinum",AK517&gt;4000, "Diamond")</f>
        <v>Bronze</v>
      </c>
      <c r="AM517" t="s">
        <v>76</v>
      </c>
      <c r="AN517" t="s">
        <v>59</v>
      </c>
      <c r="AO517" t="s">
        <v>93</v>
      </c>
    </row>
    <row r="518" spans="1:41" x14ac:dyDescent="0.35">
      <c r="A518">
        <v>1970</v>
      </c>
      <c r="B518" t="s">
        <v>157</v>
      </c>
      <c r="C518" t="s">
        <v>662</v>
      </c>
      <c r="D518" s="1">
        <f>DATE(I518,H518,G518)</f>
        <v>45190</v>
      </c>
      <c r="E518">
        <f>FIND("/",C518)</f>
        <v>2</v>
      </c>
      <c r="F518">
        <f>FIND("/",C518,(E518+1))</f>
        <v>5</v>
      </c>
      <c r="G518" t="str">
        <f>MID(C518, E518+1,2)</f>
        <v>21</v>
      </c>
      <c r="H518" t="str">
        <f>LEFT(C518,E518-1)</f>
        <v>9</v>
      </c>
      <c r="I518" t="str">
        <f>RIGHT(C518,4)</f>
        <v>2023</v>
      </c>
      <c r="J518" s="1">
        <v>45334</v>
      </c>
      <c r="K518" s="1">
        <f>J518</f>
        <v>45334</v>
      </c>
      <c r="L518" s="1"/>
      <c r="M518" s="1"/>
      <c r="N518" s="1"/>
      <c r="O518" s="1"/>
      <c r="P518" s="1"/>
      <c r="Q518" s="13">
        <f t="shared" si="169"/>
        <v>20.571428571428573</v>
      </c>
      <c r="R518">
        <f t="shared" si="170"/>
        <v>59.5</v>
      </c>
      <c r="S518" s="27">
        <f t="shared" si="172"/>
        <v>2.8923611111111107</v>
      </c>
      <c r="T518" s="11">
        <v>15.99</v>
      </c>
      <c r="U518" t="str" cm="1">
        <f t="array" ref="U518">_xlfn.IFS(T518 &lt; 8, "Standard", T518 &lt; 12, "Premium", T518 &lt; 16, "Premium Plus")</f>
        <v>Premium Plus</v>
      </c>
      <c r="V518" s="18">
        <v>119</v>
      </c>
      <c r="W518" t="s">
        <v>48</v>
      </c>
      <c r="X518" s="18">
        <v>2</v>
      </c>
      <c r="Y518" s="18">
        <v>1</v>
      </c>
      <c r="Z518" t="b">
        <v>1</v>
      </c>
      <c r="AA518" s="18">
        <v>385</v>
      </c>
      <c r="AB518" s="18">
        <v>82</v>
      </c>
      <c r="AC518" s="18">
        <f t="shared" si="171"/>
        <v>467</v>
      </c>
      <c r="AD518" t="s">
        <v>68</v>
      </c>
      <c r="AE518" t="s">
        <v>75</v>
      </c>
      <c r="AF518" t="s">
        <v>64</v>
      </c>
      <c r="AG518" s="18">
        <v>87</v>
      </c>
      <c r="AH518" s="13">
        <v>3.3</v>
      </c>
      <c r="AI518" t="b">
        <v>0</v>
      </c>
      <c r="AJ518" t="s">
        <v>30</v>
      </c>
      <c r="AK518" s="18">
        <v>876</v>
      </c>
      <c r="AL518" s="18" t="str" cm="1">
        <f t="array" ref="AL518">_xlfn.IFS(AK518&lt;1000, "Bronze", AK518&lt;2000, "Silver", AK518&lt;3000, "Gold", AK518&lt;4000, "Platinum",AK518&gt;4000, "Diamond")</f>
        <v>Bronze</v>
      </c>
      <c r="AM518" t="s">
        <v>58</v>
      </c>
      <c r="AN518" t="s">
        <v>79</v>
      </c>
      <c r="AO518" t="s">
        <v>60</v>
      </c>
    </row>
    <row r="519" spans="1:41" x14ac:dyDescent="0.35">
      <c r="A519">
        <v>8844</v>
      </c>
      <c r="B519" t="s">
        <v>140</v>
      </c>
      <c r="C519" t="s">
        <v>394</v>
      </c>
      <c r="D519" s="1">
        <f>DATE(I519,H519,G519)</f>
        <v>45559</v>
      </c>
      <c r="E519">
        <f>FIND("/",C519)</f>
        <v>2</v>
      </c>
      <c r="F519">
        <f>FIND("/",C519,(E519+1))</f>
        <v>5</v>
      </c>
      <c r="G519" t="str">
        <f>MID(C519, E519+1,2)</f>
        <v>24</v>
      </c>
      <c r="H519" t="str">
        <f>LEFT(C519,E519-1)</f>
        <v>9</v>
      </c>
      <c r="I519" t="str">
        <f>RIGHT(C519,4)</f>
        <v>2024</v>
      </c>
      <c r="J519" t="s">
        <v>103</v>
      </c>
      <c r="K519" s="1">
        <f>DATE(P519,O519,N519)</f>
        <v>45644</v>
      </c>
      <c r="L519">
        <f>FIND("/",J519)</f>
        <v>3</v>
      </c>
      <c r="M519">
        <f>FIND("/",J519,(L519+1))</f>
        <v>6</v>
      </c>
      <c r="N519" t="str">
        <f>MID(J519, L519+1,2)</f>
        <v>18</v>
      </c>
      <c r="O519" t="str">
        <f>LEFT(J519,L519-1)</f>
        <v>12</v>
      </c>
      <c r="P519" t="str">
        <f>RIGHT(J519,4)</f>
        <v>2024</v>
      </c>
      <c r="Q519" s="13">
        <f t="shared" si="169"/>
        <v>12.142857142857142</v>
      </c>
      <c r="R519">
        <f t="shared" si="170"/>
        <v>35</v>
      </c>
      <c r="S519" s="27">
        <f t="shared" si="172"/>
        <v>2.8823529411764706</v>
      </c>
      <c r="T519" s="11">
        <v>7.99</v>
      </c>
      <c r="U519" t="str" cm="1">
        <f t="array" ref="U519">_xlfn.IFS(T519 &lt; 8, "Standard", T519 &lt; 12, "Premium", T519 &lt; 16, "Premium Plus")</f>
        <v>Standard</v>
      </c>
      <c r="V519" s="18">
        <v>70</v>
      </c>
      <c r="W519" t="s">
        <v>48</v>
      </c>
      <c r="X519" s="18">
        <v>3</v>
      </c>
      <c r="Y519" s="18">
        <v>6</v>
      </c>
      <c r="Z519" t="b">
        <v>1</v>
      </c>
      <c r="AA519" s="18">
        <v>226</v>
      </c>
      <c r="AB519" s="18">
        <v>104</v>
      </c>
      <c r="AC519" s="18">
        <f t="shared" si="171"/>
        <v>330</v>
      </c>
      <c r="AD519" t="s">
        <v>27</v>
      </c>
      <c r="AE519" t="s">
        <v>44</v>
      </c>
      <c r="AF519" t="s">
        <v>37</v>
      </c>
      <c r="AG519" s="18">
        <v>59</v>
      </c>
      <c r="AH519" s="13">
        <v>3.3</v>
      </c>
      <c r="AI519" t="b">
        <v>1</v>
      </c>
      <c r="AJ519" t="s">
        <v>30</v>
      </c>
      <c r="AK519" s="18">
        <v>615</v>
      </c>
      <c r="AL519" s="18" t="str" cm="1">
        <f t="array" ref="AL519">_xlfn.IFS(AK519&lt;1000, "Bronze", AK519&lt;2000, "Silver", AK519&lt;3000, "Gold", AK519&lt;4000, "Platinum",AK519&gt;4000, "Diamond")</f>
        <v>Bronze</v>
      </c>
      <c r="AM519" t="s">
        <v>58</v>
      </c>
      <c r="AN519" t="s">
        <v>59</v>
      </c>
      <c r="AO519" t="s">
        <v>93</v>
      </c>
    </row>
    <row r="520" spans="1:41" x14ac:dyDescent="0.35">
      <c r="A520">
        <v>1103</v>
      </c>
      <c r="B520" t="s">
        <v>411</v>
      </c>
      <c r="C520" s="1">
        <v>45143</v>
      </c>
      <c r="D520" s="1">
        <f>C520</f>
        <v>45143</v>
      </c>
      <c r="E520" s="1"/>
      <c r="F520" s="1"/>
      <c r="G520" s="1"/>
      <c r="H520" s="1"/>
      <c r="I520" s="1"/>
      <c r="J520" s="1">
        <v>45334</v>
      </c>
      <c r="K520" s="1">
        <f>J520</f>
        <v>45334</v>
      </c>
      <c r="L520" s="1"/>
      <c r="M520" s="1"/>
      <c r="N520" s="1"/>
      <c r="O520" s="1"/>
      <c r="P520" s="1"/>
      <c r="Q520" s="13">
        <f t="shared" si="169"/>
        <v>27.285714285714285</v>
      </c>
      <c r="R520">
        <f t="shared" si="170"/>
        <v>78.5</v>
      </c>
      <c r="S520" s="27">
        <f t="shared" si="172"/>
        <v>2.8769633507853403</v>
      </c>
      <c r="T520" s="11">
        <v>7.99</v>
      </c>
      <c r="U520" t="str" cm="1">
        <f t="array" ref="U520">_xlfn.IFS(T520 &lt; 8, "Standard", T520 &lt; 12, "Premium", T520 &lt; 16, "Premium Plus")</f>
        <v>Standard</v>
      </c>
      <c r="V520" s="18">
        <v>157</v>
      </c>
      <c r="W520" t="s">
        <v>48</v>
      </c>
      <c r="X520" s="18">
        <v>2</v>
      </c>
      <c r="Y520" s="18">
        <v>1</v>
      </c>
      <c r="Z520" t="b">
        <v>0</v>
      </c>
      <c r="AA520" s="18">
        <v>792</v>
      </c>
      <c r="AB520" s="18">
        <v>141</v>
      </c>
      <c r="AC520" s="18">
        <f t="shared" si="171"/>
        <v>933</v>
      </c>
      <c r="AD520" t="s">
        <v>43</v>
      </c>
      <c r="AE520" t="s">
        <v>56</v>
      </c>
      <c r="AF520" t="s">
        <v>57</v>
      </c>
      <c r="AG520" s="18">
        <v>18</v>
      </c>
      <c r="AH520" s="13">
        <v>4.2</v>
      </c>
      <c r="AI520" t="b">
        <v>0</v>
      </c>
      <c r="AJ520" t="s">
        <v>30</v>
      </c>
      <c r="AK520" s="18">
        <v>1538</v>
      </c>
      <c r="AL520" s="18" t="str" cm="1">
        <f t="array" ref="AL520">_xlfn.IFS(AK520&lt;1000, "Bronze", AK520&lt;2000, "Silver", AK520&lt;3000, "Gold", AK520&lt;4000, "Platinum",AK520&gt;4000, "Diamond")</f>
        <v>Silver</v>
      </c>
      <c r="AM520" t="s">
        <v>65</v>
      </c>
      <c r="AN520" t="s">
        <v>39</v>
      </c>
      <c r="AO520" t="s">
        <v>40</v>
      </c>
    </row>
    <row r="521" spans="1:41" x14ac:dyDescent="0.35">
      <c r="A521">
        <v>7948</v>
      </c>
      <c r="B521" t="s">
        <v>184</v>
      </c>
      <c r="C521" t="s">
        <v>185</v>
      </c>
      <c r="D521" s="1">
        <f>DATE(I521,H521,G521)</f>
        <v>45256</v>
      </c>
      <c r="E521">
        <f>FIND("/",C521)</f>
        <v>3</v>
      </c>
      <c r="F521">
        <f>FIND("/",C521,(E521+1))</f>
        <v>6</v>
      </c>
      <c r="G521" t="str">
        <f>MID(C521, E521+1,2)</f>
        <v>26</v>
      </c>
      <c r="H521" t="str">
        <f>LEFT(C521,E521-1)</f>
        <v>11</v>
      </c>
      <c r="I521" t="str">
        <f>RIGHT(C521,4)</f>
        <v>2023</v>
      </c>
      <c r="J521" t="s">
        <v>109</v>
      </c>
      <c r="K521" s="1">
        <f>DATE(P521,O521,N521)</f>
        <v>45619</v>
      </c>
      <c r="L521">
        <f>FIND("/",J521)</f>
        <v>3</v>
      </c>
      <c r="M521">
        <f>FIND("/",J521,(L521+1))</f>
        <v>6</v>
      </c>
      <c r="N521" t="str">
        <f>MID(J521, L521+1,2)</f>
        <v>23</v>
      </c>
      <c r="O521" t="str">
        <f>LEFT(J521,L521-1)</f>
        <v>11</v>
      </c>
      <c r="P521" t="str">
        <f>RIGHT(J521,4)</f>
        <v>2024</v>
      </c>
      <c r="Q521" s="13">
        <f t="shared" si="169"/>
        <v>51.857142857142854</v>
      </c>
      <c r="R521">
        <f t="shared" si="170"/>
        <v>149</v>
      </c>
      <c r="S521" s="27">
        <f t="shared" si="172"/>
        <v>2.8732782369146008</v>
      </c>
      <c r="T521" s="11">
        <v>15.99</v>
      </c>
      <c r="U521" t="str" cm="1">
        <f t="array" ref="U521">_xlfn.IFS(T521 &lt; 8, "Standard", T521 &lt; 12, "Premium", T521 &lt; 16, "Premium Plus")</f>
        <v>Premium Plus</v>
      </c>
      <c r="V521" s="18">
        <v>298</v>
      </c>
      <c r="W521" t="s">
        <v>48</v>
      </c>
      <c r="X521" s="18">
        <v>4</v>
      </c>
      <c r="Y521" s="18">
        <v>1</v>
      </c>
      <c r="Z521" t="b">
        <v>0</v>
      </c>
      <c r="AA521" s="18">
        <v>603</v>
      </c>
      <c r="AB521" s="18">
        <v>161</v>
      </c>
      <c r="AC521" s="18">
        <f t="shared" si="171"/>
        <v>764</v>
      </c>
      <c r="AD521" t="s">
        <v>74</v>
      </c>
      <c r="AE521" t="s">
        <v>28</v>
      </c>
      <c r="AF521" t="s">
        <v>57</v>
      </c>
      <c r="AG521" s="18">
        <v>68</v>
      </c>
      <c r="AH521" s="13">
        <v>4.4000000000000004</v>
      </c>
      <c r="AI521" t="b">
        <v>0</v>
      </c>
      <c r="AJ521" t="s">
        <v>30</v>
      </c>
      <c r="AK521" s="18">
        <v>3941</v>
      </c>
      <c r="AL521" s="18" t="str" cm="1">
        <f t="array" ref="AL521">_xlfn.IFS(AK521&lt;1000, "Bronze", AK521&lt;2000, "Silver", AK521&lt;3000, "Gold", AK521&lt;4000, "Platinum",AK521&gt;4000, "Diamond")</f>
        <v>Platinum</v>
      </c>
      <c r="AM521" t="s">
        <v>31</v>
      </c>
      <c r="AN521" t="s">
        <v>69</v>
      </c>
      <c r="AO521" t="s">
        <v>60</v>
      </c>
    </row>
    <row r="522" spans="1:41" x14ac:dyDescent="0.35">
      <c r="A522">
        <v>6208</v>
      </c>
      <c r="B522" t="s">
        <v>253</v>
      </c>
      <c r="C522" t="s">
        <v>670</v>
      </c>
      <c r="D522" s="1">
        <f>DATE(I522,H522,G522)</f>
        <v>45126</v>
      </c>
      <c r="E522">
        <f>FIND("/",C522)</f>
        <v>2</v>
      </c>
      <c r="F522">
        <f>FIND("/",C522,(E522+1))</f>
        <v>5</v>
      </c>
      <c r="G522" t="str">
        <f>MID(C522, E522+1,2)</f>
        <v>19</v>
      </c>
      <c r="H522" t="str">
        <f>LEFT(C522,E522-1)</f>
        <v>7</v>
      </c>
      <c r="I522" t="str">
        <f>RIGHT(C522,4)</f>
        <v>2023</v>
      </c>
      <c r="J522" t="s">
        <v>72</v>
      </c>
      <c r="K522" s="1">
        <f>DATE(P522,O522,N522)</f>
        <v>45643</v>
      </c>
      <c r="L522">
        <f>FIND("/",J522)</f>
        <v>3</v>
      </c>
      <c r="M522">
        <f>FIND("/",J522,(L522+1))</f>
        <v>6</v>
      </c>
      <c r="N522" t="str">
        <f>MID(J522, L522+1,2)</f>
        <v>17</v>
      </c>
      <c r="O522" t="str">
        <f>LEFT(J522,L522-1)</f>
        <v>12</v>
      </c>
      <c r="P522" t="str">
        <f>RIGHT(J522,4)</f>
        <v>2024</v>
      </c>
      <c r="Q522" s="13">
        <f t="shared" si="169"/>
        <v>73.857142857142861</v>
      </c>
      <c r="R522">
        <f t="shared" si="170"/>
        <v>212</v>
      </c>
      <c r="S522" s="27">
        <f t="shared" si="172"/>
        <v>2.8704061895551254</v>
      </c>
      <c r="T522" s="11">
        <v>7.99</v>
      </c>
      <c r="U522" t="str" cm="1">
        <f t="array" ref="U522">_xlfn.IFS(T522 &lt; 8, "Standard", T522 &lt; 12, "Premium", T522 &lt; 16, "Premium Plus")</f>
        <v>Standard</v>
      </c>
      <c r="V522" s="18">
        <v>424</v>
      </c>
      <c r="W522" t="s">
        <v>63</v>
      </c>
      <c r="X522" s="18">
        <v>2</v>
      </c>
      <c r="Y522" s="18">
        <v>3</v>
      </c>
      <c r="Z522" t="b">
        <v>0</v>
      </c>
      <c r="AA522" s="18">
        <v>942</v>
      </c>
      <c r="AB522" s="18">
        <v>127</v>
      </c>
      <c r="AC522" s="18">
        <f t="shared" si="171"/>
        <v>1069</v>
      </c>
      <c r="AD522" t="s">
        <v>74</v>
      </c>
      <c r="AE522" t="s">
        <v>28</v>
      </c>
      <c r="AF522" t="s">
        <v>64</v>
      </c>
      <c r="AG522" s="18">
        <v>95</v>
      </c>
      <c r="AH522" s="13">
        <v>4.8</v>
      </c>
      <c r="AI522" t="b">
        <v>1</v>
      </c>
      <c r="AJ522" t="s">
        <v>30</v>
      </c>
      <c r="AK522" s="18">
        <v>670</v>
      </c>
      <c r="AL522" s="18" t="str" cm="1">
        <f t="array" ref="AL522">_xlfn.IFS(AK522&lt;1000, "Bronze", AK522&lt;2000, "Silver", AK522&lt;3000, "Gold", AK522&lt;4000, "Platinum",AK522&gt;4000, "Diamond")</f>
        <v>Bronze</v>
      </c>
      <c r="AM522" t="s">
        <v>65</v>
      </c>
      <c r="AN522" t="s">
        <v>39</v>
      </c>
      <c r="AO522" t="s">
        <v>60</v>
      </c>
    </row>
    <row r="523" spans="1:41" x14ac:dyDescent="0.35">
      <c r="A523">
        <v>8238</v>
      </c>
      <c r="B523" t="s">
        <v>277</v>
      </c>
      <c r="C523" s="1">
        <v>45627</v>
      </c>
      <c r="D523" s="1">
        <v>45062</v>
      </c>
      <c r="E523" s="1"/>
      <c r="F523" s="1"/>
      <c r="G523" s="1"/>
      <c r="H523" s="1"/>
      <c r="I523" s="1"/>
      <c r="J523" t="s">
        <v>105</v>
      </c>
      <c r="K523" s="1">
        <f>DATE(P523,O523,N523)</f>
        <v>45624</v>
      </c>
      <c r="L523">
        <f>FIND("/",J523)</f>
        <v>3</v>
      </c>
      <c r="M523">
        <f>FIND("/",J523,(L523+1))</f>
        <v>6</v>
      </c>
      <c r="N523" t="str">
        <f>MID(J523, L523+1,2)</f>
        <v>28</v>
      </c>
      <c r="O523" t="str">
        <f>LEFT(J523,L523-1)</f>
        <v>11</v>
      </c>
      <c r="P523" t="str">
        <f>RIGHT(J523,4)</f>
        <v>2024</v>
      </c>
      <c r="Q523" s="13">
        <f t="shared" si="169"/>
        <v>80.285714285714292</v>
      </c>
      <c r="R523">
        <f t="shared" si="170"/>
        <v>230</v>
      </c>
      <c r="S523" s="27">
        <f t="shared" si="172"/>
        <v>2.8647686832740211</v>
      </c>
      <c r="T523" s="11">
        <v>7.99</v>
      </c>
      <c r="U523" t="str" cm="1">
        <f t="array" ref="U523">_xlfn.IFS(T523 &lt; 8, "Standard", T523 &lt; 12, "Premium", T523 &lt; 16, "Premium Plus")</f>
        <v>Standard</v>
      </c>
      <c r="V523" s="18">
        <v>460</v>
      </c>
      <c r="W523" t="s">
        <v>73</v>
      </c>
      <c r="X523" s="18">
        <v>3</v>
      </c>
      <c r="Y523" s="18">
        <v>5</v>
      </c>
      <c r="Z523" t="b">
        <v>0</v>
      </c>
      <c r="AA523" s="18">
        <v>26</v>
      </c>
      <c r="AB523" s="18">
        <v>2</v>
      </c>
      <c r="AC523" s="18">
        <f t="shared" si="171"/>
        <v>28</v>
      </c>
      <c r="AD523" t="s">
        <v>92</v>
      </c>
      <c r="AE523" t="s">
        <v>28</v>
      </c>
      <c r="AF523" t="s">
        <v>37</v>
      </c>
      <c r="AG523" s="18">
        <v>39</v>
      </c>
      <c r="AH523" s="13">
        <v>4.8</v>
      </c>
      <c r="AI523" t="b">
        <v>0</v>
      </c>
      <c r="AJ523" t="s">
        <v>30</v>
      </c>
      <c r="AK523" s="18">
        <v>882</v>
      </c>
      <c r="AL523" s="18" t="str" cm="1">
        <f t="array" ref="AL523">_xlfn.IFS(AK523&lt;1000, "Bronze", AK523&lt;2000, "Silver", AK523&lt;3000, "Gold", AK523&lt;4000, "Platinum",AK523&gt;4000, "Diamond")</f>
        <v>Bronze</v>
      </c>
      <c r="AM523" t="s">
        <v>76</v>
      </c>
      <c r="AN523" t="s">
        <v>69</v>
      </c>
      <c r="AO523" t="s">
        <v>60</v>
      </c>
    </row>
    <row r="524" spans="1:41" x14ac:dyDescent="0.35">
      <c r="A524">
        <v>3822</v>
      </c>
      <c r="B524" t="s">
        <v>359</v>
      </c>
      <c r="C524" s="1">
        <v>44993</v>
      </c>
      <c r="D524" s="1">
        <v>45394</v>
      </c>
      <c r="E524" s="1"/>
      <c r="F524" s="1"/>
      <c r="G524" s="1"/>
      <c r="H524" s="1"/>
      <c r="I524" s="1"/>
      <c r="J524" s="1">
        <v>45394</v>
      </c>
      <c r="K524" s="1">
        <v>45614</v>
      </c>
      <c r="L524" s="1"/>
      <c r="M524" s="1"/>
      <c r="N524" s="1"/>
      <c r="O524" s="1"/>
      <c r="P524" s="1"/>
      <c r="Q524" s="13">
        <f t="shared" si="169"/>
        <v>31.428571428571427</v>
      </c>
      <c r="R524">
        <f t="shared" si="170"/>
        <v>90</v>
      </c>
      <c r="S524" s="27">
        <f t="shared" si="172"/>
        <v>2.8636363636363638</v>
      </c>
      <c r="T524" s="11">
        <v>15.99</v>
      </c>
      <c r="U524" t="str" cm="1">
        <f t="array" ref="U524">_xlfn.IFS(T524 &lt; 8, "Standard", T524 &lt; 12, "Premium", T524 &lt; 16, "Premium Plus")</f>
        <v>Premium Plus</v>
      </c>
      <c r="V524" s="18">
        <v>180</v>
      </c>
      <c r="W524" t="s">
        <v>26</v>
      </c>
      <c r="X524" s="18">
        <v>3</v>
      </c>
      <c r="Y524" s="18">
        <v>4</v>
      </c>
      <c r="Z524" t="b">
        <v>0</v>
      </c>
      <c r="AA524" s="18">
        <v>132</v>
      </c>
      <c r="AB524" s="18">
        <v>127</v>
      </c>
      <c r="AC524" s="18">
        <f t="shared" si="171"/>
        <v>259</v>
      </c>
      <c r="AD524" t="s">
        <v>27</v>
      </c>
      <c r="AE524" t="s">
        <v>56</v>
      </c>
      <c r="AF524" t="s">
        <v>64</v>
      </c>
      <c r="AG524" s="18">
        <v>79</v>
      </c>
      <c r="AH524" s="13">
        <v>4.8</v>
      </c>
      <c r="AI524" t="b">
        <v>1</v>
      </c>
      <c r="AJ524" t="s">
        <v>30</v>
      </c>
      <c r="AK524" s="18">
        <v>2938</v>
      </c>
      <c r="AL524" s="18" t="str" cm="1">
        <f t="array" ref="AL524">_xlfn.IFS(AK524&lt;1000, "Bronze", AK524&lt;2000, "Silver", AK524&lt;3000, "Gold", AK524&lt;4000, "Platinum",AK524&gt;4000, "Diamond")</f>
        <v>Gold</v>
      </c>
      <c r="AM524" t="s">
        <v>58</v>
      </c>
      <c r="AN524" t="s">
        <v>69</v>
      </c>
      <c r="AO524" t="s">
        <v>33</v>
      </c>
    </row>
    <row r="525" spans="1:41" x14ac:dyDescent="0.35">
      <c r="A525">
        <v>1260</v>
      </c>
      <c r="B525" t="s">
        <v>453</v>
      </c>
      <c r="C525" s="1">
        <v>45629</v>
      </c>
      <c r="D525" s="1">
        <v>45363</v>
      </c>
      <c r="E525" s="1"/>
      <c r="F525" s="1"/>
      <c r="G525" s="1"/>
      <c r="H525" s="1"/>
      <c r="I525" s="1"/>
      <c r="J525" s="1">
        <v>45363</v>
      </c>
      <c r="K525" s="1">
        <v>45629</v>
      </c>
      <c r="L525" s="1"/>
      <c r="M525" s="1"/>
      <c r="N525" s="1"/>
      <c r="O525" s="1"/>
      <c r="P525" s="1"/>
      <c r="Q525" s="13">
        <f t="shared" si="169"/>
        <v>38</v>
      </c>
      <c r="R525">
        <f t="shared" si="170"/>
        <v>108.5</v>
      </c>
      <c r="S525" s="27">
        <f t="shared" si="172"/>
        <v>2.8552631578947367</v>
      </c>
      <c r="T525" s="11">
        <v>7.99</v>
      </c>
      <c r="U525" t="str" cm="1">
        <f t="array" ref="U525">_xlfn.IFS(T525 &lt; 8, "Standard", T525 &lt; 12, "Premium", T525 &lt; 16, "Premium Plus")</f>
        <v>Standard</v>
      </c>
      <c r="V525" s="18">
        <v>217</v>
      </c>
      <c r="W525" t="s">
        <v>51</v>
      </c>
      <c r="X525" s="18">
        <v>5</v>
      </c>
      <c r="Y525" s="18">
        <v>2</v>
      </c>
      <c r="Z525" t="b">
        <v>0</v>
      </c>
      <c r="AA525" s="18">
        <v>669</v>
      </c>
      <c r="AB525" s="18">
        <v>155</v>
      </c>
      <c r="AC525" s="18">
        <f t="shared" si="171"/>
        <v>824</v>
      </c>
      <c r="AD525" t="s">
        <v>74</v>
      </c>
      <c r="AE525" t="s">
        <v>44</v>
      </c>
      <c r="AF525" t="s">
        <v>45</v>
      </c>
      <c r="AG525" s="18">
        <v>40</v>
      </c>
      <c r="AH525" s="13">
        <v>4.8</v>
      </c>
      <c r="AI525" t="b">
        <v>1</v>
      </c>
      <c r="AJ525" t="s">
        <v>30</v>
      </c>
      <c r="AK525" s="18">
        <v>2390</v>
      </c>
      <c r="AL525" s="18" t="str" cm="1">
        <f t="array" ref="AL525">_xlfn.IFS(AK525&lt;1000, "Bronze", AK525&lt;2000, "Silver", AK525&lt;3000, "Gold", AK525&lt;4000, "Platinum",AK525&gt;4000, "Diamond")</f>
        <v>Gold</v>
      </c>
      <c r="AM525" t="s">
        <v>31</v>
      </c>
      <c r="AN525" t="s">
        <v>32</v>
      </c>
      <c r="AO525" t="s">
        <v>40</v>
      </c>
    </row>
    <row r="526" spans="1:41" x14ac:dyDescent="0.35">
      <c r="A526">
        <v>8685</v>
      </c>
      <c r="B526" t="s">
        <v>138</v>
      </c>
      <c r="C526" s="1">
        <v>45538</v>
      </c>
      <c r="D526" s="1">
        <v>45069</v>
      </c>
      <c r="E526" s="1"/>
      <c r="F526" s="1"/>
      <c r="G526" s="1"/>
      <c r="H526" s="1"/>
      <c r="I526" s="1"/>
      <c r="J526" t="s">
        <v>84</v>
      </c>
      <c r="K526" s="1">
        <f>DATE(P526,O526,N526)</f>
        <v>45616</v>
      </c>
      <c r="L526">
        <f>FIND("/",J526)</f>
        <v>3</v>
      </c>
      <c r="M526">
        <f>FIND("/",J526,(L526+1))</f>
        <v>6</v>
      </c>
      <c r="N526" t="str">
        <f>MID(J526, L526+1,2)</f>
        <v>20</v>
      </c>
      <c r="O526" t="str">
        <f>LEFT(J526,L526-1)</f>
        <v>11</v>
      </c>
      <c r="P526" t="str">
        <f>RIGHT(J526,4)</f>
        <v>2024</v>
      </c>
      <c r="Q526" s="13">
        <f t="shared" si="169"/>
        <v>78.142857142857139</v>
      </c>
      <c r="R526">
        <f t="shared" si="170"/>
        <v>223</v>
      </c>
      <c r="S526" s="27">
        <f t="shared" si="172"/>
        <v>2.8537477148080441</v>
      </c>
      <c r="T526" s="11">
        <v>11.99</v>
      </c>
      <c r="U526" t="str" cm="1">
        <f t="array" ref="U526">_xlfn.IFS(T526 &lt; 8, "Standard", T526 &lt; 12, "Premium", T526 &lt; 16, "Premium Plus")</f>
        <v>Premium</v>
      </c>
      <c r="V526" s="18">
        <v>446</v>
      </c>
      <c r="W526" t="s">
        <v>51</v>
      </c>
      <c r="X526" s="18">
        <v>5</v>
      </c>
      <c r="Y526" s="18">
        <v>3</v>
      </c>
      <c r="Z526" t="b">
        <v>1</v>
      </c>
      <c r="AA526" s="18">
        <v>831</v>
      </c>
      <c r="AB526" s="18">
        <v>37</v>
      </c>
      <c r="AC526" s="18">
        <f t="shared" si="171"/>
        <v>868</v>
      </c>
      <c r="AD526" t="s">
        <v>92</v>
      </c>
      <c r="AE526" t="s">
        <v>28</v>
      </c>
      <c r="AF526" t="s">
        <v>64</v>
      </c>
      <c r="AG526" s="18">
        <v>54</v>
      </c>
      <c r="AH526" s="13">
        <v>3.3</v>
      </c>
      <c r="AI526" t="b">
        <v>1</v>
      </c>
      <c r="AJ526" t="s">
        <v>30</v>
      </c>
      <c r="AK526" s="18">
        <v>3007</v>
      </c>
      <c r="AL526" s="18" t="str" cm="1">
        <f t="array" ref="AL526">_xlfn.IFS(AK526&lt;1000, "Bronze", AK526&lt;2000, "Silver", AK526&lt;3000, "Gold", AK526&lt;4000, "Platinum",AK526&gt;4000, "Diamond")</f>
        <v>Platinum</v>
      </c>
      <c r="AM526" t="s">
        <v>58</v>
      </c>
      <c r="AN526" t="s">
        <v>69</v>
      </c>
      <c r="AO526" t="s">
        <v>33</v>
      </c>
    </row>
    <row r="527" spans="1:41" x14ac:dyDescent="0.35">
      <c r="A527">
        <v>1149</v>
      </c>
      <c r="B527" t="s">
        <v>157</v>
      </c>
      <c r="C527" t="s">
        <v>397</v>
      </c>
      <c r="D527" s="1">
        <f>DATE(I527,H527,G527)</f>
        <v>45075</v>
      </c>
      <c r="E527">
        <f>FIND("/",C527)</f>
        <v>2</v>
      </c>
      <c r="F527">
        <f>FIND("/",C527,(E527+1))</f>
        <v>5</v>
      </c>
      <c r="G527" t="str">
        <f>MID(C527, E527+1,2)</f>
        <v>29</v>
      </c>
      <c r="H527" t="str">
        <f>LEFT(C527,E527-1)</f>
        <v>5</v>
      </c>
      <c r="I527" t="str">
        <f>RIGHT(C527,4)</f>
        <v>2023</v>
      </c>
      <c r="J527" t="s">
        <v>105</v>
      </c>
      <c r="K527" s="1">
        <f>DATE(P527,O527,N527)</f>
        <v>45624</v>
      </c>
      <c r="L527">
        <f>FIND("/",J527)</f>
        <v>3</v>
      </c>
      <c r="M527">
        <f>FIND("/",J527,(L527+1))</f>
        <v>6</v>
      </c>
      <c r="N527" t="str">
        <f>MID(J527, L527+1,2)</f>
        <v>28</v>
      </c>
      <c r="O527" t="str">
        <f>LEFT(J527,L527-1)</f>
        <v>11</v>
      </c>
      <c r="P527" t="str">
        <f>RIGHT(J527,4)</f>
        <v>2024</v>
      </c>
      <c r="Q527" s="13">
        <f t="shared" si="169"/>
        <v>78.428571428571431</v>
      </c>
      <c r="R527">
        <f t="shared" si="170"/>
        <v>222.5</v>
      </c>
      <c r="S527" s="27">
        <f t="shared" si="172"/>
        <v>2.836976320582878</v>
      </c>
      <c r="T527" s="11">
        <v>11.99</v>
      </c>
      <c r="U527" t="str" cm="1">
        <f t="array" ref="U527">_xlfn.IFS(T527 &lt; 8, "Standard", T527 &lt; 12, "Premium", T527 &lt; 16, "Premium Plus")</f>
        <v>Premium</v>
      </c>
      <c r="V527" s="18">
        <v>445</v>
      </c>
      <c r="W527" t="s">
        <v>26</v>
      </c>
      <c r="X527" s="18">
        <v>3</v>
      </c>
      <c r="Y527" s="18">
        <v>2</v>
      </c>
      <c r="Z527" t="b">
        <v>1</v>
      </c>
      <c r="AA527" s="18">
        <v>637</v>
      </c>
      <c r="AB527" s="18">
        <v>14</v>
      </c>
      <c r="AC527" s="18">
        <f t="shared" si="171"/>
        <v>651</v>
      </c>
      <c r="AD527" t="s">
        <v>27</v>
      </c>
      <c r="AE527" t="s">
        <v>44</v>
      </c>
      <c r="AF527" t="s">
        <v>78</v>
      </c>
      <c r="AG527" s="18">
        <v>50</v>
      </c>
      <c r="AH527" s="13">
        <v>3.2</v>
      </c>
      <c r="AI527" t="b">
        <v>1</v>
      </c>
      <c r="AJ527" t="s">
        <v>30</v>
      </c>
      <c r="AK527" s="18">
        <v>913</v>
      </c>
      <c r="AL527" s="18" t="str" cm="1">
        <f t="array" ref="AL527">_xlfn.IFS(AK527&lt;1000, "Bronze", AK527&lt;2000, "Silver", AK527&lt;3000, "Gold", AK527&lt;4000, "Platinum",AK527&gt;4000, "Diamond")</f>
        <v>Bronze</v>
      </c>
      <c r="AM527" t="s">
        <v>58</v>
      </c>
      <c r="AN527" t="s">
        <v>69</v>
      </c>
      <c r="AO527" t="s">
        <v>40</v>
      </c>
    </row>
    <row r="528" spans="1:41" x14ac:dyDescent="0.35">
      <c r="A528">
        <v>3969</v>
      </c>
      <c r="B528" t="s">
        <v>329</v>
      </c>
      <c r="C528" t="s">
        <v>354</v>
      </c>
      <c r="D528" s="1">
        <f>DATE(I528,H528,G528)</f>
        <v>45069</v>
      </c>
      <c r="E528">
        <f>FIND("/",C528)</f>
        <v>2</v>
      </c>
      <c r="F528">
        <f>FIND("/",C528,(E528+1))</f>
        <v>5</v>
      </c>
      <c r="G528" t="str">
        <f>MID(C528, E528+1,2)</f>
        <v>23</v>
      </c>
      <c r="H528" t="str">
        <f>LEFT(C528,E528-1)</f>
        <v>5</v>
      </c>
      <c r="I528" t="str">
        <f>RIGHT(C528,4)</f>
        <v>2023</v>
      </c>
      <c r="J528" s="1">
        <v>45638</v>
      </c>
      <c r="K528" s="1">
        <f>J528</f>
        <v>45638</v>
      </c>
      <c r="L528" s="1"/>
      <c r="M528" s="1"/>
      <c r="N528" s="1"/>
      <c r="O528" s="1"/>
      <c r="P528" s="1"/>
      <c r="Q528" s="13">
        <f t="shared" si="169"/>
        <v>81.285714285714292</v>
      </c>
      <c r="R528">
        <f t="shared" si="170"/>
        <v>230.5</v>
      </c>
      <c r="S528" s="27">
        <f t="shared" si="172"/>
        <v>2.8356766256590507</v>
      </c>
      <c r="T528" s="11">
        <v>15.99</v>
      </c>
      <c r="U528" t="str" cm="1">
        <f t="array" ref="U528">_xlfn.IFS(T528 &lt; 8, "Standard", T528 &lt; 12, "Premium", T528 &lt; 16, "Premium Plus")</f>
        <v>Premium Plus</v>
      </c>
      <c r="V528" s="18">
        <v>461</v>
      </c>
      <c r="W528" t="s">
        <v>48</v>
      </c>
      <c r="X528" s="18">
        <v>2</v>
      </c>
      <c r="Y528" s="18">
        <v>6</v>
      </c>
      <c r="Z528" t="b">
        <v>1</v>
      </c>
      <c r="AA528" s="18">
        <v>31</v>
      </c>
      <c r="AB528" s="18">
        <v>173</v>
      </c>
      <c r="AC528" s="18">
        <f t="shared" si="171"/>
        <v>204</v>
      </c>
      <c r="AD528" t="s">
        <v>43</v>
      </c>
      <c r="AE528" t="s">
        <v>28</v>
      </c>
      <c r="AF528" t="s">
        <v>57</v>
      </c>
      <c r="AG528" s="18">
        <v>84</v>
      </c>
      <c r="AH528" s="13">
        <v>3.5</v>
      </c>
      <c r="AI528" t="b">
        <v>1</v>
      </c>
      <c r="AJ528" t="s">
        <v>30</v>
      </c>
      <c r="AK528" s="18">
        <v>3730</v>
      </c>
      <c r="AL528" s="18" t="str" cm="1">
        <f t="array" ref="AL528">_xlfn.IFS(AK528&lt;1000, "Bronze", AK528&lt;2000, "Silver", AK528&lt;3000, "Gold", AK528&lt;4000, "Platinum",AK528&gt;4000, "Diamond")</f>
        <v>Platinum</v>
      </c>
      <c r="AM528" t="s">
        <v>76</v>
      </c>
      <c r="AN528" t="s">
        <v>39</v>
      </c>
      <c r="AO528" t="s">
        <v>33</v>
      </c>
    </row>
    <row r="529" spans="1:41" x14ac:dyDescent="0.35">
      <c r="A529">
        <v>8439</v>
      </c>
      <c r="B529" t="s">
        <v>395</v>
      </c>
      <c r="C529" t="s">
        <v>396</v>
      </c>
      <c r="D529" s="1">
        <f>DATE(I529,H529,G529)</f>
        <v>45133</v>
      </c>
      <c r="E529">
        <f>FIND("/",C529)</f>
        <v>2</v>
      </c>
      <c r="F529">
        <f>FIND("/",C529,(E529+1))</f>
        <v>5</v>
      </c>
      <c r="G529" t="str">
        <f>MID(C529, E529+1,2)</f>
        <v>26</v>
      </c>
      <c r="H529" t="str">
        <f>LEFT(C529,E529-1)</f>
        <v>7</v>
      </c>
      <c r="I529" t="str">
        <f>RIGHT(C529,4)</f>
        <v>2023</v>
      </c>
      <c r="J529" t="s">
        <v>134</v>
      </c>
      <c r="K529" s="1">
        <f>DATE(P529,O529,N529)</f>
        <v>45617</v>
      </c>
      <c r="L529">
        <f>FIND("/",J529)</f>
        <v>3</v>
      </c>
      <c r="M529">
        <f>FIND("/",J529,(L529+1))</f>
        <v>6</v>
      </c>
      <c r="N529" t="str">
        <f>MID(J529, L529+1,2)</f>
        <v>21</v>
      </c>
      <c r="O529" t="str">
        <f>LEFT(J529,L529-1)</f>
        <v>11</v>
      </c>
      <c r="P529" t="str">
        <f>RIGHT(J529,4)</f>
        <v>2024</v>
      </c>
      <c r="Q529" s="13">
        <f t="shared" si="169"/>
        <v>69.142857142857139</v>
      </c>
      <c r="R529">
        <f t="shared" si="170"/>
        <v>196</v>
      </c>
      <c r="S529" s="27">
        <f t="shared" si="172"/>
        <v>2.834710743801653</v>
      </c>
      <c r="T529" s="11">
        <v>11.99</v>
      </c>
      <c r="U529" t="str" cm="1">
        <f t="array" ref="U529">_xlfn.IFS(T529 &lt; 8, "Standard", T529 &lt; 12, "Premium", T529 &lt; 16, "Premium Plus")</f>
        <v>Premium</v>
      </c>
      <c r="V529" s="18">
        <v>392</v>
      </c>
      <c r="W529" t="s">
        <v>63</v>
      </c>
      <c r="X529" s="18">
        <v>4</v>
      </c>
      <c r="Y529" s="18">
        <v>1</v>
      </c>
      <c r="Z529" t="b">
        <v>1</v>
      </c>
      <c r="AA529" s="18">
        <v>813</v>
      </c>
      <c r="AB529" s="18">
        <v>2</v>
      </c>
      <c r="AC529" s="18">
        <f t="shared" si="171"/>
        <v>815</v>
      </c>
      <c r="AD529" t="s">
        <v>49</v>
      </c>
      <c r="AE529" t="s">
        <v>75</v>
      </c>
      <c r="AF529" t="s">
        <v>64</v>
      </c>
      <c r="AG529" s="18">
        <v>57</v>
      </c>
      <c r="AH529" s="13">
        <v>3</v>
      </c>
      <c r="AI529" t="b">
        <v>1</v>
      </c>
      <c r="AJ529" t="s">
        <v>30</v>
      </c>
      <c r="AK529" s="18">
        <v>1025</v>
      </c>
      <c r="AL529" s="18" t="str" cm="1">
        <f t="array" ref="AL529">_xlfn.IFS(AK529&lt;1000, "Bronze", AK529&lt;2000, "Silver", AK529&lt;3000, "Gold", AK529&lt;4000, "Platinum",AK529&gt;4000, "Diamond")</f>
        <v>Silver</v>
      </c>
      <c r="AM529" t="s">
        <v>65</v>
      </c>
      <c r="AN529" t="s">
        <v>59</v>
      </c>
      <c r="AO529" t="s">
        <v>33</v>
      </c>
    </row>
    <row r="530" spans="1:41" x14ac:dyDescent="0.35">
      <c r="A530">
        <v>6858</v>
      </c>
      <c r="B530" t="s">
        <v>318</v>
      </c>
      <c r="C530" t="s">
        <v>724</v>
      </c>
      <c r="D530" s="1">
        <f>DATE(I530,H530,G530)</f>
        <v>45283</v>
      </c>
      <c r="E530">
        <f>FIND("/",C530)</f>
        <v>3</v>
      </c>
      <c r="F530">
        <f>FIND("/",C530,(E530+1))</f>
        <v>6</v>
      </c>
      <c r="G530" t="str">
        <f>MID(C530, E530+1,2)</f>
        <v>23</v>
      </c>
      <c r="H530" t="str">
        <f>LEFT(C530,E530-1)</f>
        <v>12</v>
      </c>
      <c r="I530" t="str">
        <f>RIGHT(C530,4)</f>
        <v>2023</v>
      </c>
      <c r="J530" s="1">
        <v>45638</v>
      </c>
      <c r="K530" s="1">
        <f>J530</f>
        <v>45638</v>
      </c>
      <c r="L530" s="1"/>
      <c r="M530" s="1"/>
      <c r="N530" s="1"/>
      <c r="O530" s="1"/>
      <c r="P530" s="1"/>
      <c r="Q530" s="13">
        <f t="shared" si="169"/>
        <v>50.714285714285715</v>
      </c>
      <c r="R530">
        <f t="shared" si="170"/>
        <v>143.5</v>
      </c>
      <c r="S530" s="27">
        <f t="shared" si="172"/>
        <v>2.8295774647887324</v>
      </c>
      <c r="T530" s="11">
        <v>11.99</v>
      </c>
      <c r="U530" t="str" cm="1">
        <f t="array" ref="U530">_xlfn.IFS(T530 &lt; 8, "Standard", T530 &lt; 12, "Premium", T530 &lt; 16, "Premium Plus")</f>
        <v>Premium</v>
      </c>
      <c r="V530" s="18">
        <v>287</v>
      </c>
      <c r="W530" t="s">
        <v>51</v>
      </c>
      <c r="X530" s="18">
        <v>1</v>
      </c>
      <c r="Y530" s="18">
        <v>2</v>
      </c>
      <c r="Z530" t="b">
        <v>0</v>
      </c>
      <c r="AA530" s="18">
        <v>918</v>
      </c>
      <c r="AB530" s="18">
        <v>82</v>
      </c>
      <c r="AC530" s="18">
        <f t="shared" si="171"/>
        <v>1000</v>
      </c>
      <c r="AD530" t="s">
        <v>55</v>
      </c>
      <c r="AE530" t="s">
        <v>44</v>
      </c>
      <c r="AF530" t="s">
        <v>37</v>
      </c>
      <c r="AG530" s="18">
        <v>81</v>
      </c>
      <c r="AH530" s="13">
        <v>3.2</v>
      </c>
      <c r="AI530" t="b">
        <v>0</v>
      </c>
      <c r="AJ530" t="s">
        <v>30</v>
      </c>
      <c r="AK530" s="18">
        <v>4555</v>
      </c>
      <c r="AL530" s="18" t="str" cm="1">
        <f t="array" ref="AL530">_xlfn.IFS(AK530&lt;1000, "Bronze", AK530&lt;2000, "Silver", AK530&lt;3000, "Gold", AK530&lt;4000, "Platinum",AK530&gt;4000, "Diamond")</f>
        <v>Diamond</v>
      </c>
      <c r="AM530" t="s">
        <v>76</v>
      </c>
      <c r="AN530" t="s">
        <v>69</v>
      </c>
      <c r="AO530" t="s">
        <v>93</v>
      </c>
    </row>
    <row r="531" spans="1:41" x14ac:dyDescent="0.35">
      <c r="A531">
        <v>4118</v>
      </c>
      <c r="B531" t="s">
        <v>349</v>
      </c>
      <c r="C531" t="s">
        <v>350</v>
      </c>
      <c r="D531" s="1">
        <f>DATE(I531,H531,G531)</f>
        <v>45062</v>
      </c>
      <c r="E531">
        <f>FIND("/",C531)</f>
        <v>2</v>
      </c>
      <c r="F531">
        <f>FIND("/",C531,(E531+1))</f>
        <v>5</v>
      </c>
      <c r="G531" t="str">
        <f>MID(C531, E531+1,2)</f>
        <v>16</v>
      </c>
      <c r="H531" t="str">
        <f>LEFT(C531,E531-1)</f>
        <v>5</v>
      </c>
      <c r="I531" t="str">
        <f>RIGHT(C531,4)</f>
        <v>2023</v>
      </c>
      <c r="J531" t="s">
        <v>54</v>
      </c>
      <c r="K531" s="1">
        <f>DATE(P531,O531,N531)</f>
        <v>45615</v>
      </c>
      <c r="L531">
        <f>FIND("/",J531)</f>
        <v>3</v>
      </c>
      <c r="M531">
        <f>FIND("/",J531,(L531+1))</f>
        <v>6</v>
      </c>
      <c r="N531" t="str">
        <f>MID(J531, L531+1,2)</f>
        <v>19</v>
      </c>
      <c r="O531" t="str">
        <f>LEFT(J531,L531-1)</f>
        <v>11</v>
      </c>
      <c r="P531" t="str">
        <f>RIGHT(J531,4)</f>
        <v>2024</v>
      </c>
      <c r="Q531" s="13">
        <f t="shared" si="169"/>
        <v>79</v>
      </c>
      <c r="R531">
        <f t="shared" si="170"/>
        <v>223.5</v>
      </c>
      <c r="S531" s="27">
        <f t="shared" si="172"/>
        <v>2.8291139240506329</v>
      </c>
      <c r="T531" s="11">
        <v>11.99</v>
      </c>
      <c r="U531" t="str" cm="1">
        <f t="array" ref="U531">_xlfn.IFS(T531 &lt; 8, "Standard", T531 &lt; 12, "Premium", T531 &lt; 16, "Premium Plus")</f>
        <v>Premium</v>
      </c>
      <c r="V531" s="18">
        <v>447</v>
      </c>
      <c r="W531" t="s">
        <v>51</v>
      </c>
      <c r="X531" s="18">
        <v>3</v>
      </c>
      <c r="Y531" s="18">
        <v>4</v>
      </c>
      <c r="Z531" t="b">
        <v>0</v>
      </c>
      <c r="AA531" s="18">
        <v>264</v>
      </c>
      <c r="AB531" s="18">
        <v>55</v>
      </c>
      <c r="AC531" s="18">
        <f t="shared" si="171"/>
        <v>319</v>
      </c>
      <c r="AD531" t="s">
        <v>68</v>
      </c>
      <c r="AE531" t="s">
        <v>28</v>
      </c>
      <c r="AF531" t="s">
        <v>45</v>
      </c>
      <c r="AG531" s="18">
        <v>58</v>
      </c>
      <c r="AH531" s="13">
        <v>3.6</v>
      </c>
      <c r="AI531" t="b">
        <v>0</v>
      </c>
      <c r="AJ531" t="s">
        <v>30</v>
      </c>
      <c r="AK531" s="18">
        <v>1486</v>
      </c>
      <c r="AL531" s="18" t="str" cm="1">
        <f t="array" ref="AL531">_xlfn.IFS(AK531&lt;1000, "Bronze", AK531&lt;2000, "Silver", AK531&lt;3000, "Gold", AK531&lt;4000, "Platinum",AK531&gt;4000, "Diamond")</f>
        <v>Silver</v>
      </c>
      <c r="AM531" t="s">
        <v>38</v>
      </c>
      <c r="AN531" t="s">
        <v>39</v>
      </c>
      <c r="AO531" t="s">
        <v>33</v>
      </c>
    </row>
    <row r="532" spans="1:41" x14ac:dyDescent="0.35">
      <c r="A532">
        <v>4556</v>
      </c>
      <c r="B532" t="s">
        <v>120</v>
      </c>
      <c r="C532" s="1">
        <v>45201</v>
      </c>
      <c r="D532" s="1">
        <f>C532</f>
        <v>45201</v>
      </c>
      <c r="E532" s="1"/>
      <c r="F532" s="1"/>
      <c r="G532" s="1"/>
      <c r="H532" s="1"/>
      <c r="I532" s="1"/>
      <c r="J532" t="s">
        <v>168</v>
      </c>
      <c r="K532" s="1">
        <f>DATE(P532,O532,N532)</f>
        <v>45625</v>
      </c>
      <c r="L532">
        <f>FIND("/",J532)</f>
        <v>3</v>
      </c>
      <c r="M532">
        <f>FIND("/",J532,(L532+1))</f>
        <v>6</v>
      </c>
      <c r="N532" t="str">
        <f>MID(J532, L532+1,2)</f>
        <v>29</v>
      </c>
      <c r="O532" t="str">
        <f>LEFT(J532,L532-1)</f>
        <v>11</v>
      </c>
      <c r="P532" t="str">
        <f>RIGHT(J532,4)</f>
        <v>2024</v>
      </c>
      <c r="Q532" s="13">
        <f t="shared" si="169"/>
        <v>60.571428571428569</v>
      </c>
      <c r="R532">
        <f t="shared" si="170"/>
        <v>170.5</v>
      </c>
      <c r="S532" s="27">
        <f t="shared" si="172"/>
        <v>2.8148584905660377</v>
      </c>
      <c r="T532" s="11">
        <v>11.99</v>
      </c>
      <c r="U532" t="str" cm="1">
        <f t="array" ref="U532">_xlfn.IFS(T532 &lt; 8, "Standard", T532 &lt; 12, "Premium", T532 &lt; 16, "Premium Plus")</f>
        <v>Premium</v>
      </c>
      <c r="V532" s="18">
        <v>341</v>
      </c>
      <c r="W532" t="s">
        <v>100</v>
      </c>
      <c r="X532" s="18">
        <v>4</v>
      </c>
      <c r="Y532" s="18">
        <v>1</v>
      </c>
      <c r="Z532" t="b">
        <v>1</v>
      </c>
      <c r="AA532" s="18">
        <v>744</v>
      </c>
      <c r="AB532" s="18">
        <v>146</v>
      </c>
      <c r="AC532" s="18">
        <f t="shared" si="171"/>
        <v>890</v>
      </c>
      <c r="AD532" t="s">
        <v>68</v>
      </c>
      <c r="AE532" t="s">
        <v>28</v>
      </c>
      <c r="AF532" t="s">
        <v>64</v>
      </c>
      <c r="AG532" s="18">
        <v>75</v>
      </c>
      <c r="AH532" s="13">
        <v>4.4000000000000004</v>
      </c>
      <c r="AI532" t="b">
        <v>0</v>
      </c>
      <c r="AJ532" t="s">
        <v>30</v>
      </c>
      <c r="AK532" s="18">
        <v>4935</v>
      </c>
      <c r="AL532" s="18" t="str" cm="1">
        <f t="array" ref="AL532">_xlfn.IFS(AK532&lt;1000, "Bronze", AK532&lt;2000, "Silver", AK532&lt;3000, "Gold", AK532&lt;4000, "Platinum",AK532&gt;4000, "Diamond")</f>
        <v>Diamond</v>
      </c>
      <c r="AM532" t="s">
        <v>31</v>
      </c>
      <c r="AN532" t="s">
        <v>79</v>
      </c>
      <c r="AO532" t="s">
        <v>60</v>
      </c>
    </row>
    <row r="533" spans="1:41" x14ac:dyDescent="0.35">
      <c r="A533">
        <v>8593</v>
      </c>
      <c r="B533" t="s">
        <v>153</v>
      </c>
      <c r="C533" t="s">
        <v>467</v>
      </c>
      <c r="D533" s="1">
        <f>DATE(I533,H533,G533)</f>
        <v>45496</v>
      </c>
      <c r="E533">
        <f>FIND("/",C533)</f>
        <v>2</v>
      </c>
      <c r="F533">
        <f>FIND("/",C533,(E533+1))</f>
        <v>5</v>
      </c>
      <c r="G533" t="str">
        <f>MID(C533, E533+1,2)</f>
        <v>23</v>
      </c>
      <c r="H533" t="str">
        <f>LEFT(C533,E533-1)</f>
        <v>7</v>
      </c>
      <c r="I533" t="str">
        <f>RIGHT(C533,4)</f>
        <v>2024</v>
      </c>
      <c r="J533" s="1">
        <v>45577</v>
      </c>
      <c r="K533" s="1">
        <f>J533</f>
        <v>45577</v>
      </c>
      <c r="L533" s="1"/>
      <c r="M533" s="1"/>
      <c r="N533" s="1"/>
      <c r="O533" s="1"/>
      <c r="P533" s="1"/>
      <c r="Q533" s="13">
        <f t="shared" si="169"/>
        <v>11.571428571428571</v>
      </c>
      <c r="R533">
        <f t="shared" si="170"/>
        <v>32.5</v>
      </c>
      <c r="S533" s="27">
        <f t="shared" si="172"/>
        <v>2.808641975308642</v>
      </c>
      <c r="T533" s="11">
        <v>15.99</v>
      </c>
      <c r="U533" t="str" cm="1">
        <f t="array" ref="U533">_xlfn.IFS(T533 &lt; 8, "Standard", T533 &lt; 12, "Premium", T533 &lt; 16, "Premium Plus")</f>
        <v>Premium Plus</v>
      </c>
      <c r="V533" s="18">
        <v>65</v>
      </c>
      <c r="W533" t="s">
        <v>63</v>
      </c>
      <c r="X533" s="18">
        <v>4</v>
      </c>
      <c r="Y533" s="18">
        <v>3</v>
      </c>
      <c r="Z533" t="b">
        <v>0</v>
      </c>
      <c r="AA533" s="18">
        <v>238</v>
      </c>
      <c r="AB533" s="18">
        <v>39</v>
      </c>
      <c r="AC533" s="18">
        <f t="shared" si="171"/>
        <v>277</v>
      </c>
      <c r="AD533" t="s">
        <v>92</v>
      </c>
      <c r="AE533" t="s">
        <v>75</v>
      </c>
      <c r="AF533" t="s">
        <v>37</v>
      </c>
      <c r="AG533" s="18">
        <v>23</v>
      </c>
      <c r="AH533" s="13">
        <v>4.7</v>
      </c>
      <c r="AI533" t="b">
        <v>0</v>
      </c>
      <c r="AJ533" t="s">
        <v>30</v>
      </c>
      <c r="AK533" s="18">
        <v>2678</v>
      </c>
      <c r="AL533" s="18" t="str" cm="1">
        <f t="array" ref="AL533">_xlfn.IFS(AK533&lt;1000, "Bronze", AK533&lt;2000, "Silver", AK533&lt;3000, "Gold", AK533&lt;4000, "Platinum",AK533&gt;4000, "Diamond")</f>
        <v>Gold</v>
      </c>
      <c r="AM533" t="s">
        <v>38</v>
      </c>
      <c r="AN533" t="s">
        <v>69</v>
      </c>
      <c r="AO533" t="s">
        <v>93</v>
      </c>
    </row>
    <row r="534" spans="1:41" x14ac:dyDescent="0.35">
      <c r="A534">
        <v>5306</v>
      </c>
      <c r="B534" t="s">
        <v>369</v>
      </c>
      <c r="C534" s="1">
        <v>45208</v>
      </c>
      <c r="D534" s="1">
        <f>C534</f>
        <v>45208</v>
      </c>
      <c r="E534" s="1"/>
      <c r="F534" s="1"/>
      <c r="G534" s="1"/>
      <c r="H534" s="1"/>
      <c r="I534" s="1"/>
      <c r="J534" s="1">
        <v>45547</v>
      </c>
      <c r="K534" s="1">
        <f>J534</f>
        <v>45547</v>
      </c>
      <c r="L534" s="1"/>
      <c r="M534" s="1"/>
      <c r="N534" s="1"/>
      <c r="O534" s="1"/>
      <c r="P534" s="1"/>
      <c r="Q534" s="13">
        <f t="shared" si="169"/>
        <v>48.428571428571431</v>
      </c>
      <c r="R534">
        <f t="shared" si="170"/>
        <v>136</v>
      </c>
      <c r="S534" s="27">
        <f t="shared" si="172"/>
        <v>2.808259587020649</v>
      </c>
      <c r="T534" s="11">
        <v>15.99</v>
      </c>
      <c r="U534" t="str" cm="1">
        <f t="array" ref="U534">_xlfn.IFS(T534 &lt; 8, "Standard", T534 &lt; 12, "Premium", T534 &lt; 16, "Premium Plus")</f>
        <v>Premium Plus</v>
      </c>
      <c r="V534" s="18">
        <v>272</v>
      </c>
      <c r="W534" t="s">
        <v>73</v>
      </c>
      <c r="X534" s="18">
        <v>5</v>
      </c>
      <c r="Y534" s="18">
        <v>1</v>
      </c>
      <c r="Z534" t="b">
        <v>1</v>
      </c>
      <c r="AA534" s="18">
        <v>735</v>
      </c>
      <c r="AB534" s="18">
        <v>74</v>
      </c>
      <c r="AC534" s="18">
        <f t="shared" si="171"/>
        <v>809</v>
      </c>
      <c r="AD534" t="s">
        <v>74</v>
      </c>
      <c r="AE534" t="s">
        <v>56</v>
      </c>
      <c r="AF534" t="s">
        <v>64</v>
      </c>
      <c r="AG534" s="18">
        <v>90</v>
      </c>
      <c r="AH534" s="13">
        <v>3.8</v>
      </c>
      <c r="AI534" t="b">
        <v>1</v>
      </c>
      <c r="AJ534" t="s">
        <v>30</v>
      </c>
      <c r="AK534" s="18">
        <v>1808</v>
      </c>
      <c r="AL534" s="18" t="str" cm="1">
        <f t="array" ref="AL534">_xlfn.IFS(AK534&lt;1000, "Bronze", AK534&lt;2000, "Silver", AK534&lt;3000, "Gold", AK534&lt;4000, "Platinum",AK534&gt;4000, "Diamond")</f>
        <v>Silver</v>
      </c>
      <c r="AM534" t="s">
        <v>38</v>
      </c>
      <c r="AN534" t="s">
        <v>32</v>
      </c>
      <c r="AO534" t="s">
        <v>60</v>
      </c>
    </row>
    <row r="535" spans="1:41" x14ac:dyDescent="0.35">
      <c r="A535">
        <v>3699</v>
      </c>
      <c r="B535" t="s">
        <v>411</v>
      </c>
      <c r="C535" t="s">
        <v>437</v>
      </c>
      <c r="D535" s="1">
        <f>DATE(I535,H535,G535)</f>
        <v>45072</v>
      </c>
      <c r="E535">
        <f>FIND("/",C535)</f>
        <v>2</v>
      </c>
      <c r="F535">
        <f>FIND("/",C535,(E535+1))</f>
        <v>5</v>
      </c>
      <c r="G535" t="str">
        <f>MID(C535, E535+1,2)</f>
        <v>26</v>
      </c>
      <c r="H535" t="str">
        <f>LEFT(C535,E535-1)</f>
        <v>5</v>
      </c>
      <c r="I535" t="str">
        <f>RIGHT(C535,4)</f>
        <v>2023</v>
      </c>
      <c r="J535" t="s">
        <v>156</v>
      </c>
      <c r="K535" s="1">
        <f t="shared" ref="K535:K541" si="173">DATE(P535,O535,N535)</f>
        <v>45620</v>
      </c>
      <c r="L535">
        <f t="shared" ref="L535:L541" si="174">FIND("/",J535)</f>
        <v>3</v>
      </c>
      <c r="M535">
        <f t="shared" ref="M535:M541" si="175">FIND("/",J535,(L535+1))</f>
        <v>6</v>
      </c>
      <c r="N535" t="str">
        <f t="shared" ref="N535:N541" si="176">MID(J535, L535+1,2)</f>
        <v>24</v>
      </c>
      <c r="O535" t="str">
        <f t="shared" ref="O535:O541" si="177">LEFT(J535,L535-1)</f>
        <v>11</v>
      </c>
      <c r="P535" t="str">
        <f t="shared" ref="P535:P541" si="178">RIGHT(J535,4)</f>
        <v>2024</v>
      </c>
      <c r="Q535" s="13">
        <f t="shared" si="169"/>
        <v>78.285714285714292</v>
      </c>
      <c r="R535">
        <f t="shared" si="170"/>
        <v>219.5</v>
      </c>
      <c r="S535" s="27">
        <f t="shared" si="172"/>
        <v>2.8038321167883211</v>
      </c>
      <c r="T535" s="11">
        <v>15.99</v>
      </c>
      <c r="U535" t="str" cm="1">
        <f t="array" ref="U535">_xlfn.IFS(T535 &lt; 8, "Standard", T535 &lt; 12, "Premium", T535 &lt; 16, "Premium Plus")</f>
        <v>Premium Plus</v>
      </c>
      <c r="V535" s="18">
        <v>439</v>
      </c>
      <c r="W535" t="s">
        <v>100</v>
      </c>
      <c r="X535" s="18">
        <v>2</v>
      </c>
      <c r="Y535" s="18">
        <v>4</v>
      </c>
      <c r="Z535" t="b">
        <v>0</v>
      </c>
      <c r="AA535" s="18">
        <v>932</v>
      </c>
      <c r="AB535" s="18">
        <v>98</v>
      </c>
      <c r="AC535" s="18">
        <f t="shared" si="171"/>
        <v>1030</v>
      </c>
      <c r="AD535" t="s">
        <v>92</v>
      </c>
      <c r="AE535" t="s">
        <v>75</v>
      </c>
      <c r="AF535" t="s">
        <v>29</v>
      </c>
      <c r="AG535" s="18">
        <v>58</v>
      </c>
      <c r="AH535" s="13">
        <v>4.9000000000000004</v>
      </c>
      <c r="AI535" t="b">
        <v>0</v>
      </c>
      <c r="AJ535" t="s">
        <v>30</v>
      </c>
      <c r="AK535" s="18">
        <v>239</v>
      </c>
      <c r="AL535" s="18" t="str" cm="1">
        <f t="array" ref="AL535">_xlfn.IFS(AK535&lt;1000, "Bronze", AK535&lt;2000, "Silver", AK535&lt;3000, "Gold", AK535&lt;4000, "Platinum",AK535&gt;4000, "Diamond")</f>
        <v>Bronze</v>
      </c>
      <c r="AM535" t="s">
        <v>38</v>
      </c>
      <c r="AN535" t="s">
        <v>39</v>
      </c>
      <c r="AO535" t="s">
        <v>60</v>
      </c>
    </row>
    <row r="536" spans="1:41" x14ac:dyDescent="0.35">
      <c r="A536">
        <v>1784</v>
      </c>
      <c r="B536" t="s">
        <v>244</v>
      </c>
      <c r="C536" s="1">
        <v>45236</v>
      </c>
      <c r="D536" s="1">
        <v>45517</v>
      </c>
      <c r="E536" s="1"/>
      <c r="F536" s="1"/>
      <c r="G536" s="1"/>
      <c r="H536" s="1"/>
      <c r="I536" s="1"/>
      <c r="J536" t="s">
        <v>129</v>
      </c>
      <c r="K536" s="1">
        <f t="shared" si="173"/>
        <v>45642</v>
      </c>
      <c r="L536">
        <f t="shared" si="174"/>
        <v>3</v>
      </c>
      <c r="M536">
        <f t="shared" si="175"/>
        <v>6</v>
      </c>
      <c r="N536" t="str">
        <f t="shared" si="176"/>
        <v>16</v>
      </c>
      <c r="O536" t="str">
        <f t="shared" si="177"/>
        <v>12</v>
      </c>
      <c r="P536" t="str">
        <f t="shared" si="178"/>
        <v>2024</v>
      </c>
      <c r="Q536" s="13">
        <f t="shared" si="169"/>
        <v>17.857142857142858</v>
      </c>
      <c r="R536">
        <f t="shared" si="170"/>
        <v>50</v>
      </c>
      <c r="S536" s="27">
        <f t="shared" si="172"/>
        <v>2.8</v>
      </c>
      <c r="T536" s="11">
        <v>15.99</v>
      </c>
      <c r="U536" t="str" cm="1">
        <f t="array" ref="U536">_xlfn.IFS(T536 &lt; 8, "Standard", T536 &lt; 12, "Premium", T536 &lt; 16, "Premium Plus")</f>
        <v>Premium Plus</v>
      </c>
      <c r="V536" s="18">
        <v>100</v>
      </c>
      <c r="W536" t="s">
        <v>36</v>
      </c>
      <c r="X536" s="18">
        <v>5</v>
      </c>
      <c r="Y536" s="18">
        <v>1</v>
      </c>
      <c r="Z536" t="b">
        <v>1</v>
      </c>
      <c r="AA536" s="18">
        <v>586</v>
      </c>
      <c r="AB536" s="18">
        <v>32</v>
      </c>
      <c r="AC536" s="18">
        <f t="shared" si="171"/>
        <v>618</v>
      </c>
      <c r="AD536" t="s">
        <v>92</v>
      </c>
      <c r="AE536" t="s">
        <v>56</v>
      </c>
      <c r="AF536" t="s">
        <v>29</v>
      </c>
      <c r="AG536" s="18">
        <v>100</v>
      </c>
      <c r="AH536" s="13">
        <v>3.6</v>
      </c>
      <c r="AI536" t="b">
        <v>1</v>
      </c>
      <c r="AJ536" t="s">
        <v>30</v>
      </c>
      <c r="AK536" s="18">
        <v>2643</v>
      </c>
      <c r="AL536" s="18" t="str" cm="1">
        <f t="array" ref="AL536">_xlfn.IFS(AK536&lt;1000, "Bronze", AK536&lt;2000, "Silver", AK536&lt;3000, "Gold", AK536&lt;4000, "Platinum",AK536&gt;4000, "Diamond")</f>
        <v>Gold</v>
      </c>
      <c r="AM536" t="s">
        <v>31</v>
      </c>
      <c r="AN536" t="s">
        <v>79</v>
      </c>
      <c r="AO536" t="s">
        <v>60</v>
      </c>
    </row>
    <row r="537" spans="1:41" x14ac:dyDescent="0.35">
      <c r="A537">
        <v>7436</v>
      </c>
      <c r="B537" t="s">
        <v>330</v>
      </c>
      <c r="C537" t="s">
        <v>331</v>
      </c>
      <c r="D537" s="1">
        <f>DATE(I537,H537,G537)</f>
        <v>45344</v>
      </c>
      <c r="E537">
        <f>FIND("/",C537)</f>
        <v>2</v>
      </c>
      <c r="F537">
        <f>FIND("/",C537,(E537+1))</f>
        <v>5</v>
      </c>
      <c r="G537" t="str">
        <f>MID(C537, E537+1,2)</f>
        <v>22</v>
      </c>
      <c r="H537" t="str">
        <f>LEFT(C537,E537-1)</f>
        <v>2</v>
      </c>
      <c r="I537" t="str">
        <f>RIGHT(C537,4)</f>
        <v>2024</v>
      </c>
      <c r="J537" t="s">
        <v>72</v>
      </c>
      <c r="K537" s="1">
        <f t="shared" si="173"/>
        <v>45643</v>
      </c>
      <c r="L537">
        <f t="shared" si="174"/>
        <v>3</v>
      </c>
      <c r="M537">
        <f t="shared" si="175"/>
        <v>6</v>
      </c>
      <c r="N537" t="str">
        <f t="shared" si="176"/>
        <v>17</v>
      </c>
      <c r="O537" t="str">
        <f t="shared" si="177"/>
        <v>12</v>
      </c>
      <c r="P537" t="str">
        <f t="shared" si="178"/>
        <v>2024</v>
      </c>
      <c r="Q537" s="13">
        <f t="shared" si="169"/>
        <v>42.714285714285715</v>
      </c>
      <c r="R537">
        <f t="shared" si="170"/>
        <v>119</v>
      </c>
      <c r="S537" s="27">
        <f t="shared" si="172"/>
        <v>2.7859531772575252</v>
      </c>
      <c r="T537" s="11">
        <v>15.99</v>
      </c>
      <c r="U537" t="str" cm="1">
        <f t="array" ref="U537">_xlfn.IFS(T537 &lt; 8, "Standard", T537 &lt; 12, "Premium", T537 &lt; 16, "Premium Plus")</f>
        <v>Premium Plus</v>
      </c>
      <c r="V537" s="18">
        <v>238</v>
      </c>
      <c r="W537" t="s">
        <v>48</v>
      </c>
      <c r="X537" s="18">
        <v>4</v>
      </c>
      <c r="Y537" s="18">
        <v>1</v>
      </c>
      <c r="Z537" t="b">
        <v>1</v>
      </c>
      <c r="AA537" s="18">
        <v>233</v>
      </c>
      <c r="AB537" s="18">
        <v>102</v>
      </c>
      <c r="AC537" s="18">
        <f t="shared" si="171"/>
        <v>335</v>
      </c>
      <c r="AD537" t="s">
        <v>43</v>
      </c>
      <c r="AE537" t="s">
        <v>44</v>
      </c>
      <c r="AF537" t="s">
        <v>29</v>
      </c>
      <c r="AG537" s="18">
        <v>78</v>
      </c>
      <c r="AH537" s="13">
        <v>3.1</v>
      </c>
      <c r="AI537" t="b">
        <v>0</v>
      </c>
      <c r="AJ537" t="s">
        <v>30</v>
      </c>
      <c r="AK537" s="18">
        <v>130</v>
      </c>
      <c r="AL537" s="18" t="str" cm="1">
        <f t="array" ref="AL537">_xlfn.IFS(AK537&lt;1000, "Bronze", AK537&lt;2000, "Silver", AK537&lt;3000, "Gold", AK537&lt;4000, "Platinum",AK537&gt;4000, "Diamond")</f>
        <v>Bronze</v>
      </c>
      <c r="AM537" t="s">
        <v>58</v>
      </c>
      <c r="AN537" t="s">
        <v>59</v>
      </c>
      <c r="AO537" t="s">
        <v>93</v>
      </c>
    </row>
    <row r="538" spans="1:41" x14ac:dyDescent="0.35">
      <c r="A538">
        <v>6380</v>
      </c>
      <c r="B538" t="s">
        <v>88</v>
      </c>
      <c r="C538" s="1">
        <v>45020</v>
      </c>
      <c r="D538" s="1">
        <f>C538</f>
        <v>45020</v>
      </c>
      <c r="E538" s="1"/>
      <c r="F538" s="1"/>
      <c r="G538" s="1"/>
      <c r="H538" s="1"/>
      <c r="I538" s="1"/>
      <c r="J538" t="s">
        <v>42</v>
      </c>
      <c r="K538" s="1">
        <f t="shared" si="173"/>
        <v>45640</v>
      </c>
      <c r="L538">
        <f t="shared" si="174"/>
        <v>3</v>
      </c>
      <c r="M538">
        <f t="shared" si="175"/>
        <v>6</v>
      </c>
      <c r="N538" t="str">
        <f t="shared" si="176"/>
        <v>14</v>
      </c>
      <c r="O538" t="str">
        <f t="shared" si="177"/>
        <v>12</v>
      </c>
      <c r="P538" t="str">
        <f t="shared" si="178"/>
        <v>2024</v>
      </c>
      <c r="Q538" s="13">
        <f t="shared" si="169"/>
        <v>88.571428571428569</v>
      </c>
      <c r="R538">
        <f t="shared" si="170"/>
        <v>246.5</v>
      </c>
      <c r="S538" s="27">
        <f t="shared" si="172"/>
        <v>2.7830645161290324</v>
      </c>
      <c r="T538" s="11">
        <v>7.99</v>
      </c>
      <c r="U538" t="str" cm="1">
        <f t="array" ref="U538">_xlfn.IFS(T538 &lt; 8, "Standard", T538 &lt; 12, "Premium", T538 &lt; 16, "Premium Plus")</f>
        <v>Standard</v>
      </c>
      <c r="V538" s="18">
        <v>493</v>
      </c>
      <c r="W538" t="s">
        <v>36</v>
      </c>
      <c r="X538" s="18">
        <v>5</v>
      </c>
      <c r="Y538" s="18">
        <v>2</v>
      </c>
      <c r="Z538" t="b">
        <v>1</v>
      </c>
      <c r="AA538" s="18">
        <v>29</v>
      </c>
      <c r="AB538" s="18">
        <v>82</v>
      </c>
      <c r="AC538" s="18">
        <f t="shared" si="171"/>
        <v>111</v>
      </c>
      <c r="AD538" t="s">
        <v>55</v>
      </c>
      <c r="AE538" t="s">
        <v>75</v>
      </c>
      <c r="AF538" t="s">
        <v>29</v>
      </c>
      <c r="AG538" s="18">
        <v>64</v>
      </c>
      <c r="AH538" s="13">
        <v>3.4</v>
      </c>
      <c r="AI538" t="b">
        <v>0</v>
      </c>
      <c r="AJ538" t="s">
        <v>30</v>
      </c>
      <c r="AK538" s="18">
        <v>833</v>
      </c>
      <c r="AL538" s="18" t="str" cm="1">
        <f t="array" ref="AL538">_xlfn.IFS(AK538&lt;1000, "Bronze", AK538&lt;2000, "Silver", AK538&lt;3000, "Gold", AK538&lt;4000, "Platinum",AK538&gt;4000, "Diamond")</f>
        <v>Bronze</v>
      </c>
      <c r="AM538" t="s">
        <v>65</v>
      </c>
      <c r="AN538" t="s">
        <v>32</v>
      </c>
      <c r="AO538" t="s">
        <v>33</v>
      </c>
    </row>
    <row r="539" spans="1:41" x14ac:dyDescent="0.35">
      <c r="A539">
        <v>8210</v>
      </c>
      <c r="B539" t="s">
        <v>114</v>
      </c>
      <c r="C539" s="1">
        <v>45047</v>
      </c>
      <c r="D539" s="1">
        <v>45312</v>
      </c>
      <c r="E539" s="1"/>
      <c r="F539" s="1"/>
      <c r="G539" s="1"/>
      <c r="H539" s="1"/>
      <c r="I539" s="1"/>
      <c r="J539" t="s">
        <v>82</v>
      </c>
      <c r="K539" s="1">
        <f t="shared" si="173"/>
        <v>45618</v>
      </c>
      <c r="L539">
        <f t="shared" si="174"/>
        <v>3</v>
      </c>
      <c r="M539">
        <f t="shared" si="175"/>
        <v>6</v>
      </c>
      <c r="N539" t="str">
        <f t="shared" si="176"/>
        <v>22</v>
      </c>
      <c r="O539" t="str">
        <f t="shared" si="177"/>
        <v>11</v>
      </c>
      <c r="P539" t="str">
        <f t="shared" si="178"/>
        <v>2024</v>
      </c>
      <c r="Q539" s="13">
        <f t="shared" si="169"/>
        <v>43.714285714285715</v>
      </c>
      <c r="R539">
        <f t="shared" si="170"/>
        <v>121.5</v>
      </c>
      <c r="S539" s="27">
        <f t="shared" si="172"/>
        <v>2.7794117647058822</v>
      </c>
      <c r="T539" s="11">
        <v>15.99</v>
      </c>
      <c r="U539" t="str" cm="1">
        <f t="array" ref="U539">_xlfn.IFS(T539 &lt; 8, "Standard", T539 &lt; 12, "Premium", T539 &lt; 16, "Premium Plus")</f>
        <v>Premium Plus</v>
      </c>
      <c r="V539" s="18">
        <v>243</v>
      </c>
      <c r="W539" t="s">
        <v>63</v>
      </c>
      <c r="X539" s="18">
        <v>2</v>
      </c>
      <c r="Y539" s="18">
        <v>6</v>
      </c>
      <c r="Z539" t="b">
        <v>1</v>
      </c>
      <c r="AA539" s="18">
        <v>532</v>
      </c>
      <c r="AB539" s="18">
        <v>110</v>
      </c>
      <c r="AC539" s="18">
        <f t="shared" si="171"/>
        <v>642</v>
      </c>
      <c r="AD539" t="s">
        <v>74</v>
      </c>
      <c r="AE539" t="s">
        <v>28</v>
      </c>
      <c r="AF539" t="s">
        <v>57</v>
      </c>
      <c r="AG539" s="18">
        <v>73</v>
      </c>
      <c r="AH539" s="13">
        <v>4.7</v>
      </c>
      <c r="AI539" t="b">
        <v>0</v>
      </c>
      <c r="AJ539" t="s">
        <v>30</v>
      </c>
      <c r="AK539" s="18">
        <v>525</v>
      </c>
      <c r="AL539" s="18" t="str" cm="1">
        <f t="array" ref="AL539">_xlfn.IFS(AK539&lt;1000, "Bronze", AK539&lt;2000, "Silver", AK539&lt;3000, "Gold", AK539&lt;4000, "Platinum",AK539&gt;4000, "Diamond")</f>
        <v>Bronze</v>
      </c>
      <c r="AM539" t="s">
        <v>58</v>
      </c>
      <c r="AN539" t="s">
        <v>79</v>
      </c>
      <c r="AO539" t="s">
        <v>40</v>
      </c>
    </row>
    <row r="540" spans="1:41" x14ac:dyDescent="0.35">
      <c r="A540">
        <v>8719</v>
      </c>
      <c r="B540" t="s">
        <v>126</v>
      </c>
      <c r="C540" t="s">
        <v>569</v>
      </c>
      <c r="D540" s="1">
        <f>DATE(I540,H540,G540)</f>
        <v>45187</v>
      </c>
      <c r="E540">
        <f>FIND("/",C540)</f>
        <v>2</v>
      </c>
      <c r="F540">
        <f>FIND("/",C540,(E540+1))</f>
        <v>5</v>
      </c>
      <c r="G540" t="str">
        <f>MID(C540, E540+1,2)</f>
        <v>18</v>
      </c>
      <c r="H540" t="str">
        <f>LEFT(C540,E540-1)</f>
        <v>9</v>
      </c>
      <c r="I540" t="str">
        <f>RIGHT(C540,4)</f>
        <v>2023</v>
      </c>
      <c r="J540" t="s">
        <v>214</v>
      </c>
      <c r="K540" s="1">
        <f t="shared" si="173"/>
        <v>45622</v>
      </c>
      <c r="L540">
        <f t="shared" si="174"/>
        <v>3</v>
      </c>
      <c r="M540">
        <f t="shared" si="175"/>
        <v>6</v>
      </c>
      <c r="N540" t="str">
        <f t="shared" si="176"/>
        <v>26</v>
      </c>
      <c r="O540" t="str">
        <f t="shared" si="177"/>
        <v>11</v>
      </c>
      <c r="P540" t="str">
        <f t="shared" si="178"/>
        <v>2024</v>
      </c>
      <c r="Q540" s="13">
        <f t="shared" si="169"/>
        <v>62.142857142857146</v>
      </c>
      <c r="R540">
        <f t="shared" si="170"/>
        <v>172.5</v>
      </c>
      <c r="S540" s="27">
        <f t="shared" si="172"/>
        <v>2.7758620689655169</v>
      </c>
      <c r="T540" s="11">
        <v>15.99</v>
      </c>
      <c r="U540" t="str" cm="1">
        <f t="array" ref="U540">_xlfn.IFS(T540 &lt; 8, "Standard", T540 &lt; 12, "Premium", T540 &lt; 16, "Premium Plus")</f>
        <v>Premium Plus</v>
      </c>
      <c r="V540" s="18">
        <v>345</v>
      </c>
      <c r="W540" t="s">
        <v>51</v>
      </c>
      <c r="X540" s="18">
        <v>4</v>
      </c>
      <c r="Y540" s="18">
        <v>5</v>
      </c>
      <c r="Z540" t="b">
        <v>0</v>
      </c>
      <c r="AA540" s="18">
        <v>180</v>
      </c>
      <c r="AB540" s="18">
        <v>99</v>
      </c>
      <c r="AC540" s="18">
        <f t="shared" si="171"/>
        <v>279</v>
      </c>
      <c r="AD540" t="s">
        <v>49</v>
      </c>
      <c r="AE540" t="s">
        <v>75</v>
      </c>
      <c r="AF540" t="s">
        <v>78</v>
      </c>
      <c r="AG540" s="18">
        <v>73</v>
      </c>
      <c r="AH540" s="13">
        <v>4.7</v>
      </c>
      <c r="AI540" t="b">
        <v>1</v>
      </c>
      <c r="AJ540" t="s">
        <v>30</v>
      </c>
      <c r="AK540" s="18">
        <v>2636</v>
      </c>
      <c r="AL540" s="18" t="str" cm="1">
        <f t="array" ref="AL540">_xlfn.IFS(AK540&lt;1000, "Bronze", AK540&lt;2000, "Silver", AK540&lt;3000, "Gold", AK540&lt;4000, "Platinum",AK540&gt;4000, "Diamond")</f>
        <v>Gold</v>
      </c>
      <c r="AM540" t="s">
        <v>31</v>
      </c>
      <c r="AN540" t="s">
        <v>32</v>
      </c>
      <c r="AO540" t="s">
        <v>93</v>
      </c>
    </row>
    <row r="541" spans="1:41" x14ac:dyDescent="0.35">
      <c r="A541">
        <v>4538</v>
      </c>
      <c r="B541" t="s">
        <v>290</v>
      </c>
      <c r="C541" t="s">
        <v>570</v>
      </c>
      <c r="D541" s="1">
        <f>DATE(I541,H541,G541)</f>
        <v>45182</v>
      </c>
      <c r="E541">
        <f>FIND("/",C541)</f>
        <v>2</v>
      </c>
      <c r="F541">
        <f>FIND("/",C541,(E541+1))</f>
        <v>5</v>
      </c>
      <c r="G541" t="str">
        <f>MID(C541, E541+1,2)</f>
        <v>13</v>
      </c>
      <c r="H541" t="str">
        <f>LEFT(C541,E541-1)</f>
        <v>9</v>
      </c>
      <c r="I541" t="str">
        <f>RIGHT(C541,4)</f>
        <v>2023</v>
      </c>
      <c r="J541" t="s">
        <v>42</v>
      </c>
      <c r="K541" s="1">
        <f t="shared" si="173"/>
        <v>45640</v>
      </c>
      <c r="L541">
        <f t="shared" si="174"/>
        <v>3</v>
      </c>
      <c r="M541">
        <f t="shared" si="175"/>
        <v>6</v>
      </c>
      <c r="N541" t="str">
        <f t="shared" si="176"/>
        <v>14</v>
      </c>
      <c r="O541" t="str">
        <f t="shared" si="177"/>
        <v>12</v>
      </c>
      <c r="P541" t="str">
        <f t="shared" si="178"/>
        <v>2024</v>
      </c>
      <c r="Q541" s="13">
        <f t="shared" si="169"/>
        <v>65.428571428571431</v>
      </c>
      <c r="R541">
        <f t="shared" si="170"/>
        <v>181</v>
      </c>
      <c r="S541" s="27">
        <f t="shared" si="172"/>
        <v>2.7663755458515285</v>
      </c>
      <c r="T541" s="11">
        <v>15.99</v>
      </c>
      <c r="U541" t="str" cm="1">
        <f t="array" ref="U541">_xlfn.IFS(T541 &lt; 8, "Standard", T541 &lt; 12, "Premium", T541 &lt; 16, "Premium Plus")</f>
        <v>Premium Plus</v>
      </c>
      <c r="V541" s="18">
        <v>362</v>
      </c>
      <c r="W541" t="s">
        <v>36</v>
      </c>
      <c r="X541" s="18">
        <v>4</v>
      </c>
      <c r="Y541" s="18">
        <v>1</v>
      </c>
      <c r="Z541" t="b">
        <v>0</v>
      </c>
      <c r="AA541" s="18">
        <v>709</v>
      </c>
      <c r="AB541" s="18">
        <v>52</v>
      </c>
      <c r="AC541" s="18">
        <f t="shared" si="171"/>
        <v>761</v>
      </c>
      <c r="AD541" t="s">
        <v>27</v>
      </c>
      <c r="AE541" t="s">
        <v>56</v>
      </c>
      <c r="AF541" t="s">
        <v>57</v>
      </c>
      <c r="AG541" s="18">
        <v>80</v>
      </c>
      <c r="AH541" s="13">
        <v>4.5</v>
      </c>
      <c r="AI541" t="b">
        <v>1</v>
      </c>
      <c r="AJ541" t="s">
        <v>30</v>
      </c>
      <c r="AK541" s="18">
        <v>4127</v>
      </c>
      <c r="AL541" s="18" t="str" cm="1">
        <f t="array" ref="AL541">_xlfn.IFS(AK541&lt;1000, "Bronze", AK541&lt;2000, "Silver", AK541&lt;3000, "Gold", AK541&lt;4000, "Platinum",AK541&gt;4000, "Diamond")</f>
        <v>Diamond</v>
      </c>
      <c r="AM541" t="s">
        <v>38</v>
      </c>
      <c r="AN541" t="s">
        <v>59</v>
      </c>
      <c r="AO541" t="s">
        <v>60</v>
      </c>
    </row>
    <row r="542" spans="1:41" x14ac:dyDescent="0.35">
      <c r="A542">
        <v>8261</v>
      </c>
      <c r="B542" t="s">
        <v>153</v>
      </c>
      <c r="C542" t="s">
        <v>278</v>
      </c>
      <c r="D542" s="1">
        <f>DATE(I542,H542,G542)</f>
        <v>44920</v>
      </c>
      <c r="E542">
        <f>FIND("/",C542)</f>
        <v>3</v>
      </c>
      <c r="F542">
        <f>FIND("/",C542,(E542+1))</f>
        <v>6</v>
      </c>
      <c r="G542" t="str">
        <f>MID(C542, E542+1,2)</f>
        <v>25</v>
      </c>
      <c r="H542" t="str">
        <f>LEFT(C542,E542-1)</f>
        <v>12</v>
      </c>
      <c r="I542" t="str">
        <f>RIGHT(C542,4)</f>
        <v>2022</v>
      </c>
      <c r="J542" s="1">
        <v>45394</v>
      </c>
      <c r="K542" s="1">
        <f>J542</f>
        <v>45394</v>
      </c>
      <c r="L542" s="1"/>
      <c r="M542" s="1"/>
      <c r="N542" s="1"/>
      <c r="O542" s="1"/>
      <c r="P542" s="1"/>
      <c r="Q542" s="13">
        <f t="shared" si="169"/>
        <v>67.714285714285708</v>
      </c>
      <c r="R542">
        <f t="shared" si="170"/>
        <v>187</v>
      </c>
      <c r="S542" s="27">
        <f t="shared" si="172"/>
        <v>2.7616033755274265</v>
      </c>
      <c r="T542" s="11">
        <v>7.99</v>
      </c>
      <c r="U542" t="str" cm="1">
        <f t="array" ref="U542">_xlfn.IFS(T542 &lt; 8, "Standard", T542 &lt; 12, "Premium", T542 &lt; 16, "Premium Plus")</f>
        <v>Standard</v>
      </c>
      <c r="V542" s="18">
        <v>374</v>
      </c>
      <c r="W542" t="s">
        <v>73</v>
      </c>
      <c r="X542" s="18">
        <v>1</v>
      </c>
      <c r="Y542" s="18">
        <v>3</v>
      </c>
      <c r="Z542" t="b">
        <v>1</v>
      </c>
      <c r="AA542" s="18">
        <v>819</v>
      </c>
      <c r="AB542" s="18">
        <v>18</v>
      </c>
      <c r="AC542" s="18">
        <f t="shared" si="171"/>
        <v>837</v>
      </c>
      <c r="AD542" t="s">
        <v>74</v>
      </c>
      <c r="AE542" t="s">
        <v>44</v>
      </c>
      <c r="AF542" t="s">
        <v>29</v>
      </c>
      <c r="AG542" s="18">
        <v>12</v>
      </c>
      <c r="AH542" s="13">
        <v>3.4</v>
      </c>
      <c r="AI542" t="b">
        <v>1</v>
      </c>
      <c r="AJ542" t="s">
        <v>30</v>
      </c>
      <c r="AK542" s="18">
        <v>4243</v>
      </c>
      <c r="AL542" s="18" t="str" cm="1">
        <f t="array" ref="AL542">_xlfn.IFS(AK542&lt;1000, "Bronze", AK542&lt;2000, "Silver", AK542&lt;3000, "Gold", AK542&lt;4000, "Platinum",AK542&gt;4000, "Diamond")</f>
        <v>Diamond</v>
      </c>
      <c r="AM542" t="s">
        <v>31</v>
      </c>
      <c r="AN542" t="s">
        <v>59</v>
      </c>
      <c r="AO542" t="s">
        <v>40</v>
      </c>
    </row>
    <row r="543" spans="1:41" x14ac:dyDescent="0.35">
      <c r="A543">
        <v>1282</v>
      </c>
      <c r="B543" t="s">
        <v>120</v>
      </c>
      <c r="C543" s="1">
        <v>45577</v>
      </c>
      <c r="D543" s="1">
        <v>45075</v>
      </c>
      <c r="E543" s="1"/>
      <c r="F543" s="1"/>
      <c r="G543" s="1"/>
      <c r="H543" s="1"/>
      <c r="I543" s="1"/>
      <c r="J543" t="s">
        <v>99</v>
      </c>
      <c r="K543" s="1">
        <f>DATE(P543,O543,N543)</f>
        <v>45623</v>
      </c>
      <c r="L543">
        <f>FIND("/",J543)</f>
        <v>3</v>
      </c>
      <c r="M543">
        <f>FIND("/",J543,(L543+1))</f>
        <v>6</v>
      </c>
      <c r="N543" t="str">
        <f>MID(J543, L543+1,2)</f>
        <v>27</v>
      </c>
      <c r="O543" t="str">
        <f>LEFT(J543,L543-1)</f>
        <v>11</v>
      </c>
      <c r="P543" t="str">
        <f>RIGHT(J543,4)</f>
        <v>2024</v>
      </c>
      <c r="Q543" s="13">
        <f t="shared" si="169"/>
        <v>78.285714285714292</v>
      </c>
      <c r="R543">
        <f t="shared" si="170"/>
        <v>216</v>
      </c>
      <c r="S543" s="27">
        <f t="shared" si="172"/>
        <v>2.7591240875912408</v>
      </c>
      <c r="T543" s="11">
        <v>15.99</v>
      </c>
      <c r="U543" t="str" cm="1">
        <f t="array" ref="U543">_xlfn.IFS(T543 &lt; 8, "Standard", T543 &lt; 12, "Premium", T543 &lt; 16, "Premium Plus")</f>
        <v>Premium Plus</v>
      </c>
      <c r="V543" s="18">
        <v>432</v>
      </c>
      <c r="W543" t="s">
        <v>63</v>
      </c>
      <c r="X543" s="18">
        <v>4</v>
      </c>
      <c r="Y543" s="18">
        <v>3</v>
      </c>
      <c r="Z543" t="b">
        <v>1</v>
      </c>
      <c r="AA543" s="18">
        <v>666</v>
      </c>
      <c r="AB543" s="18">
        <v>76</v>
      </c>
      <c r="AC543" s="18">
        <f t="shared" si="171"/>
        <v>742</v>
      </c>
      <c r="AD543" t="s">
        <v>68</v>
      </c>
      <c r="AE543" t="s">
        <v>75</v>
      </c>
      <c r="AF543" t="s">
        <v>78</v>
      </c>
      <c r="AG543" s="18">
        <v>92</v>
      </c>
      <c r="AH543" s="13">
        <v>4.5999999999999996</v>
      </c>
      <c r="AI543" t="b">
        <v>0</v>
      </c>
      <c r="AJ543" t="s">
        <v>30</v>
      </c>
      <c r="AK543" s="18">
        <v>4020</v>
      </c>
      <c r="AL543" s="18" t="str" cm="1">
        <f t="array" ref="AL543">_xlfn.IFS(AK543&lt;1000, "Bronze", AK543&lt;2000, "Silver", AK543&lt;3000, "Gold", AK543&lt;4000, "Platinum",AK543&gt;4000, "Diamond")</f>
        <v>Diamond</v>
      </c>
      <c r="AM543" t="s">
        <v>65</v>
      </c>
      <c r="AN543" t="s">
        <v>79</v>
      </c>
      <c r="AO543" t="s">
        <v>60</v>
      </c>
    </row>
    <row r="544" spans="1:41" x14ac:dyDescent="0.35">
      <c r="A544">
        <v>4346</v>
      </c>
      <c r="B544" t="s">
        <v>230</v>
      </c>
      <c r="C544" t="s">
        <v>231</v>
      </c>
      <c r="D544" s="1">
        <f>DATE(I544,H544,G544)</f>
        <v>45336</v>
      </c>
      <c r="E544">
        <f>FIND("/",C544)</f>
        <v>2</v>
      </c>
      <c r="F544">
        <f>FIND("/",C544,(E544+1))</f>
        <v>5</v>
      </c>
      <c r="G544" t="str">
        <f>MID(C544, E544+1,2)</f>
        <v>14</v>
      </c>
      <c r="H544" t="str">
        <f>LEFT(C544,E544-1)</f>
        <v>2</v>
      </c>
      <c r="I544" t="str">
        <f>RIGHT(C544,4)</f>
        <v>2024</v>
      </c>
      <c r="J544" s="1">
        <v>45638</v>
      </c>
      <c r="K544" s="1">
        <f>J544</f>
        <v>45638</v>
      </c>
      <c r="L544" s="1"/>
      <c r="M544" s="1"/>
      <c r="N544" s="1"/>
      <c r="O544" s="1"/>
      <c r="P544" s="1"/>
      <c r="Q544" s="13">
        <f t="shared" si="169"/>
        <v>43.142857142857146</v>
      </c>
      <c r="R544">
        <f t="shared" si="170"/>
        <v>119</v>
      </c>
      <c r="S544" s="27">
        <f t="shared" si="172"/>
        <v>2.758278145695364</v>
      </c>
      <c r="T544" s="11">
        <v>15.99</v>
      </c>
      <c r="U544" t="str" cm="1">
        <f t="array" ref="U544">_xlfn.IFS(T544 &lt; 8, "Standard", T544 &lt; 12, "Premium", T544 &lt; 16, "Premium Plus")</f>
        <v>Premium Plus</v>
      </c>
      <c r="V544" s="18">
        <v>238</v>
      </c>
      <c r="W544" t="s">
        <v>26</v>
      </c>
      <c r="X544" s="18">
        <v>4</v>
      </c>
      <c r="Y544" s="18">
        <v>2</v>
      </c>
      <c r="Z544" t="b">
        <v>0</v>
      </c>
      <c r="AA544" s="18">
        <v>524</v>
      </c>
      <c r="AB544" s="18">
        <v>162</v>
      </c>
      <c r="AC544" s="18">
        <f t="shared" si="171"/>
        <v>686</v>
      </c>
      <c r="AD544" t="s">
        <v>27</v>
      </c>
      <c r="AE544" t="s">
        <v>75</v>
      </c>
      <c r="AF544" t="s">
        <v>37</v>
      </c>
      <c r="AG544" s="18">
        <v>20</v>
      </c>
      <c r="AH544" s="13">
        <v>3</v>
      </c>
      <c r="AI544" t="b">
        <v>1</v>
      </c>
      <c r="AJ544" t="s">
        <v>30</v>
      </c>
      <c r="AK544" s="18">
        <v>1782</v>
      </c>
      <c r="AL544" s="18" t="str" cm="1">
        <f t="array" ref="AL544">_xlfn.IFS(AK544&lt;1000, "Bronze", AK544&lt;2000, "Silver", AK544&lt;3000, "Gold", AK544&lt;4000, "Platinum",AK544&gt;4000, "Diamond")</f>
        <v>Silver</v>
      </c>
      <c r="AM544" t="s">
        <v>31</v>
      </c>
      <c r="AN544" t="s">
        <v>79</v>
      </c>
      <c r="AO544" t="s">
        <v>93</v>
      </c>
    </row>
    <row r="545" spans="1:41" x14ac:dyDescent="0.35">
      <c r="A545">
        <v>6469</v>
      </c>
      <c r="B545" t="s">
        <v>98</v>
      </c>
      <c r="C545" t="s">
        <v>155</v>
      </c>
      <c r="D545" s="1">
        <f>DATE(I545,H545,G545)</f>
        <v>45461</v>
      </c>
      <c r="E545">
        <f>FIND("/",C545)</f>
        <v>2</v>
      </c>
      <c r="F545">
        <f>FIND("/",C545,(E545+1))</f>
        <v>5</v>
      </c>
      <c r="G545" t="str">
        <f>MID(C545, E545+1,2)</f>
        <v>18</v>
      </c>
      <c r="H545" t="str">
        <f>LEFT(C545,E545-1)</f>
        <v>6</v>
      </c>
      <c r="I545" t="str">
        <f>RIGHT(C545,4)</f>
        <v>2024</v>
      </c>
      <c r="J545" t="s">
        <v>156</v>
      </c>
      <c r="K545" s="1">
        <f>DATE(P545,O545,N545)</f>
        <v>45620</v>
      </c>
      <c r="L545">
        <f>FIND("/",J545)</f>
        <v>3</v>
      </c>
      <c r="M545">
        <f>FIND("/",J545,(L545+1))</f>
        <v>6</v>
      </c>
      <c r="N545" t="str">
        <f>MID(J545, L545+1,2)</f>
        <v>24</v>
      </c>
      <c r="O545" t="str">
        <f>LEFT(J545,L545-1)</f>
        <v>11</v>
      </c>
      <c r="P545" t="str">
        <f>RIGHT(J545,4)</f>
        <v>2024</v>
      </c>
      <c r="Q545" s="13">
        <f t="shared" si="169"/>
        <v>22.714285714285715</v>
      </c>
      <c r="R545">
        <f t="shared" si="170"/>
        <v>62.5</v>
      </c>
      <c r="S545" s="27">
        <f t="shared" si="172"/>
        <v>2.7515723270440251</v>
      </c>
      <c r="T545" s="11">
        <v>11.99</v>
      </c>
      <c r="U545" t="str" cm="1">
        <f t="array" ref="U545">_xlfn.IFS(T545 &lt; 8, "Standard", T545 &lt; 12, "Premium", T545 &lt; 16, "Premium Plus")</f>
        <v>Premium</v>
      </c>
      <c r="V545" s="18">
        <v>125</v>
      </c>
      <c r="W545" t="s">
        <v>51</v>
      </c>
      <c r="X545" s="18">
        <v>3</v>
      </c>
      <c r="Y545" s="18">
        <v>6</v>
      </c>
      <c r="Z545" t="b">
        <v>1</v>
      </c>
      <c r="AA545" s="18">
        <v>853</v>
      </c>
      <c r="AB545" s="18">
        <v>16</v>
      </c>
      <c r="AC545" s="18">
        <f t="shared" si="171"/>
        <v>869</v>
      </c>
      <c r="AD545" t="s">
        <v>68</v>
      </c>
      <c r="AE545" t="s">
        <v>28</v>
      </c>
      <c r="AF545" t="s">
        <v>37</v>
      </c>
      <c r="AG545" s="18">
        <v>65</v>
      </c>
      <c r="AH545" s="13">
        <v>4.8</v>
      </c>
      <c r="AI545" t="b">
        <v>1</v>
      </c>
      <c r="AJ545" t="s">
        <v>30</v>
      </c>
      <c r="AK545" s="18">
        <v>448</v>
      </c>
      <c r="AL545" s="18" t="str" cm="1">
        <f t="array" ref="AL545">_xlfn.IFS(AK545&lt;1000, "Bronze", AK545&lt;2000, "Silver", AK545&lt;3000, "Gold", AK545&lt;4000, "Platinum",AK545&gt;4000, "Diamond")</f>
        <v>Bronze</v>
      </c>
      <c r="AM545" t="s">
        <v>38</v>
      </c>
      <c r="AN545" t="s">
        <v>39</v>
      </c>
      <c r="AO545" t="s">
        <v>40</v>
      </c>
    </row>
    <row r="546" spans="1:41" x14ac:dyDescent="0.35">
      <c r="A546">
        <v>9141</v>
      </c>
      <c r="B546" t="s">
        <v>621</v>
      </c>
      <c r="C546" t="s">
        <v>622</v>
      </c>
      <c r="D546" s="1">
        <f>DATE(I546,H546,G546)</f>
        <v>45229</v>
      </c>
      <c r="E546">
        <f>FIND("/",C546)</f>
        <v>3</v>
      </c>
      <c r="F546">
        <f>FIND("/",C546,(E546+1))</f>
        <v>6</v>
      </c>
      <c r="G546" t="str">
        <f>MID(C546, E546+1,2)</f>
        <v>30</v>
      </c>
      <c r="H546" t="str">
        <f>LEFT(C546,E546-1)</f>
        <v>10</v>
      </c>
      <c r="I546" t="str">
        <f>RIGHT(C546,4)</f>
        <v>2023</v>
      </c>
      <c r="J546" t="s">
        <v>87</v>
      </c>
      <c r="K546" s="1">
        <f>DATE(P546,O546,N546)</f>
        <v>45621</v>
      </c>
      <c r="L546">
        <f>FIND("/",J546)</f>
        <v>3</v>
      </c>
      <c r="M546">
        <f>FIND("/",J546,(L546+1))</f>
        <v>6</v>
      </c>
      <c r="N546" t="str">
        <f>MID(J546, L546+1,2)</f>
        <v>25</v>
      </c>
      <c r="O546" t="str">
        <f>LEFT(J546,L546-1)</f>
        <v>11</v>
      </c>
      <c r="P546" t="str">
        <f>RIGHT(J546,4)</f>
        <v>2024</v>
      </c>
      <c r="Q546" s="13">
        <f t="shared" si="169"/>
        <v>56</v>
      </c>
      <c r="R546">
        <f t="shared" si="170"/>
        <v>154</v>
      </c>
      <c r="S546" s="27">
        <f t="shared" si="172"/>
        <v>2.75</v>
      </c>
      <c r="T546" s="11">
        <v>7.99</v>
      </c>
      <c r="U546" t="str" cm="1">
        <f t="array" ref="U546">_xlfn.IFS(T546 &lt; 8, "Standard", T546 &lt; 12, "Premium", T546 &lt; 16, "Premium Plus")</f>
        <v>Standard</v>
      </c>
      <c r="V546" s="18">
        <v>308</v>
      </c>
      <c r="W546" t="s">
        <v>36</v>
      </c>
      <c r="X546" s="18">
        <v>1</v>
      </c>
      <c r="Y546" s="18">
        <v>5</v>
      </c>
      <c r="Z546" t="b">
        <v>0</v>
      </c>
      <c r="AA546" s="18">
        <v>107</v>
      </c>
      <c r="AB546" s="18">
        <v>87</v>
      </c>
      <c r="AC546" s="18">
        <f t="shared" si="171"/>
        <v>194</v>
      </c>
      <c r="AD546" t="s">
        <v>43</v>
      </c>
      <c r="AE546" t="s">
        <v>75</v>
      </c>
      <c r="AF546" t="s">
        <v>78</v>
      </c>
      <c r="AG546" s="18">
        <v>17</v>
      </c>
      <c r="AH546" s="13">
        <v>3.4</v>
      </c>
      <c r="AI546" t="b">
        <v>0</v>
      </c>
      <c r="AJ546" t="s">
        <v>30</v>
      </c>
      <c r="AK546" s="18">
        <v>4108</v>
      </c>
      <c r="AL546" s="18" t="str" cm="1">
        <f t="array" ref="AL546">_xlfn.IFS(AK546&lt;1000, "Bronze", AK546&lt;2000, "Silver", AK546&lt;3000, "Gold", AK546&lt;4000, "Platinum",AK546&gt;4000, "Diamond")</f>
        <v>Diamond</v>
      </c>
      <c r="AM546" t="s">
        <v>31</v>
      </c>
      <c r="AN546" t="s">
        <v>79</v>
      </c>
      <c r="AO546" t="s">
        <v>93</v>
      </c>
    </row>
    <row r="547" spans="1:41" x14ac:dyDescent="0.35">
      <c r="A547">
        <v>7150</v>
      </c>
      <c r="B547" t="s">
        <v>138</v>
      </c>
      <c r="C547" t="s">
        <v>180</v>
      </c>
      <c r="D547" s="1">
        <f>DATE(I547,H547,G547)</f>
        <v>45029</v>
      </c>
      <c r="E547">
        <f>FIND("/",C547)</f>
        <v>2</v>
      </c>
      <c r="F547">
        <f>FIND("/",C547,(E547+1))</f>
        <v>5</v>
      </c>
      <c r="G547" t="str">
        <f>MID(C547, E547+1,2)</f>
        <v>13</v>
      </c>
      <c r="H547" t="str">
        <f>LEFT(C547,E547-1)</f>
        <v>4</v>
      </c>
      <c r="I547" t="str">
        <f>RIGHT(C547,4)</f>
        <v>2023</v>
      </c>
      <c r="J547" s="1">
        <v>45485</v>
      </c>
      <c r="K547" s="1">
        <f>J547</f>
        <v>45485</v>
      </c>
      <c r="L547" s="1"/>
      <c r="M547" s="1"/>
      <c r="N547" s="1"/>
      <c r="O547" s="1"/>
      <c r="P547" s="1"/>
      <c r="Q547" s="13">
        <f t="shared" si="169"/>
        <v>65.142857142857139</v>
      </c>
      <c r="R547">
        <f t="shared" si="170"/>
        <v>179</v>
      </c>
      <c r="S547" s="27">
        <f t="shared" si="172"/>
        <v>2.74780701754386</v>
      </c>
      <c r="T547" s="11">
        <v>7.99</v>
      </c>
      <c r="U547" t="str" cm="1">
        <f t="array" ref="U547">_xlfn.IFS(T547 &lt; 8, "Standard", T547 &lt; 12, "Premium", T547 &lt; 16, "Premium Plus")</f>
        <v>Standard</v>
      </c>
      <c r="V547" s="18">
        <v>358</v>
      </c>
      <c r="W547" t="s">
        <v>26</v>
      </c>
      <c r="X547" s="18">
        <v>4</v>
      </c>
      <c r="Y547" s="18">
        <v>6</v>
      </c>
      <c r="Z547" t="b">
        <v>1</v>
      </c>
      <c r="AA547" s="18">
        <v>746</v>
      </c>
      <c r="AB547" s="18">
        <v>200</v>
      </c>
      <c r="AC547" s="18">
        <f t="shared" si="171"/>
        <v>946</v>
      </c>
      <c r="AD547" t="s">
        <v>55</v>
      </c>
      <c r="AE547" t="s">
        <v>44</v>
      </c>
      <c r="AF547" t="s">
        <v>64</v>
      </c>
      <c r="AG547" s="18">
        <v>35</v>
      </c>
      <c r="AH547" s="13">
        <v>3.9</v>
      </c>
      <c r="AI547" t="b">
        <v>1</v>
      </c>
      <c r="AJ547" t="s">
        <v>30</v>
      </c>
      <c r="AK547" s="18">
        <v>888</v>
      </c>
      <c r="AL547" s="18" t="str" cm="1">
        <f t="array" ref="AL547">_xlfn.IFS(AK547&lt;1000, "Bronze", AK547&lt;2000, "Silver", AK547&lt;3000, "Gold", AK547&lt;4000, "Platinum",AK547&gt;4000, "Diamond")</f>
        <v>Bronze</v>
      </c>
      <c r="AM547" t="s">
        <v>76</v>
      </c>
      <c r="AN547" t="s">
        <v>39</v>
      </c>
      <c r="AO547" t="s">
        <v>60</v>
      </c>
    </row>
    <row r="548" spans="1:41" x14ac:dyDescent="0.35">
      <c r="A548">
        <v>7135</v>
      </c>
      <c r="B548" t="s">
        <v>560</v>
      </c>
      <c r="C548" s="1">
        <v>45272</v>
      </c>
      <c r="D548" s="1">
        <v>45032</v>
      </c>
      <c r="E548" s="1"/>
      <c r="F548" s="1"/>
      <c r="G548" s="1"/>
      <c r="H548" s="1"/>
      <c r="I548" s="1"/>
      <c r="J548" t="s">
        <v>72</v>
      </c>
      <c r="K548" s="1">
        <f t="shared" ref="K548:K553" si="179">DATE(P548,O548,N548)</f>
        <v>45643</v>
      </c>
      <c r="L548">
        <f t="shared" ref="L548:L553" si="180">FIND("/",J548)</f>
        <v>3</v>
      </c>
      <c r="M548">
        <f t="shared" ref="M548:M553" si="181">FIND("/",J548,(L548+1))</f>
        <v>6</v>
      </c>
      <c r="N548" t="str">
        <f t="shared" ref="N548:N553" si="182">MID(J548, L548+1,2)</f>
        <v>17</v>
      </c>
      <c r="O548" t="str">
        <f t="shared" ref="O548:O553" si="183">LEFT(J548,L548-1)</f>
        <v>12</v>
      </c>
      <c r="P548" t="str">
        <f t="shared" ref="P548:P553" si="184">RIGHT(J548,4)</f>
        <v>2024</v>
      </c>
      <c r="Q548" s="13">
        <f t="shared" si="169"/>
        <v>87.285714285714292</v>
      </c>
      <c r="R548">
        <f t="shared" si="170"/>
        <v>239</v>
      </c>
      <c r="S548" s="27">
        <f t="shared" si="172"/>
        <v>2.7381342062193124</v>
      </c>
      <c r="T548" s="11">
        <v>15.99</v>
      </c>
      <c r="U548" t="str" cm="1">
        <f t="array" ref="U548">_xlfn.IFS(T548 &lt; 8, "Standard", T548 &lt; 12, "Premium", T548 &lt; 16, "Premium Plus")</f>
        <v>Premium Plus</v>
      </c>
      <c r="V548" s="18">
        <v>478</v>
      </c>
      <c r="W548" t="s">
        <v>36</v>
      </c>
      <c r="X548" s="18">
        <v>4</v>
      </c>
      <c r="Y548" s="18">
        <v>5</v>
      </c>
      <c r="Z548" t="b">
        <v>1</v>
      </c>
      <c r="AA548" s="18">
        <v>578</v>
      </c>
      <c r="AB548" s="18">
        <v>117</v>
      </c>
      <c r="AC548" s="18">
        <f t="shared" si="171"/>
        <v>695</v>
      </c>
      <c r="AD548" t="s">
        <v>74</v>
      </c>
      <c r="AE548" t="s">
        <v>56</v>
      </c>
      <c r="AF548" t="s">
        <v>29</v>
      </c>
      <c r="AG548" s="18">
        <v>27</v>
      </c>
      <c r="AH548" s="13">
        <v>4.9000000000000004</v>
      </c>
      <c r="AI548" t="b">
        <v>0</v>
      </c>
      <c r="AJ548" t="s">
        <v>30</v>
      </c>
      <c r="AK548" s="18">
        <v>3468</v>
      </c>
      <c r="AL548" s="18" t="str" cm="1">
        <f t="array" ref="AL548">_xlfn.IFS(AK548&lt;1000, "Bronze", AK548&lt;2000, "Silver", AK548&lt;3000, "Gold", AK548&lt;4000, "Platinum",AK548&gt;4000, "Diamond")</f>
        <v>Platinum</v>
      </c>
      <c r="AM548" t="s">
        <v>65</v>
      </c>
      <c r="AN548" t="s">
        <v>32</v>
      </c>
      <c r="AO548" t="s">
        <v>40</v>
      </c>
    </row>
    <row r="549" spans="1:41" x14ac:dyDescent="0.35">
      <c r="A549">
        <v>7268</v>
      </c>
      <c r="B549" t="s">
        <v>676</v>
      </c>
      <c r="C549" s="1">
        <v>45143</v>
      </c>
      <c r="D549" s="1">
        <f>C549</f>
        <v>45143</v>
      </c>
      <c r="E549" s="1"/>
      <c r="F549" s="1"/>
      <c r="G549" s="1"/>
      <c r="H549" s="1"/>
      <c r="I549" s="1"/>
      <c r="J549" t="s">
        <v>72</v>
      </c>
      <c r="K549" s="1">
        <f t="shared" si="179"/>
        <v>45643</v>
      </c>
      <c r="L549">
        <f t="shared" si="180"/>
        <v>3</v>
      </c>
      <c r="M549">
        <f t="shared" si="181"/>
        <v>6</v>
      </c>
      <c r="N549" t="str">
        <f t="shared" si="182"/>
        <v>17</v>
      </c>
      <c r="O549" t="str">
        <f t="shared" si="183"/>
        <v>12</v>
      </c>
      <c r="P549" t="str">
        <f t="shared" si="184"/>
        <v>2024</v>
      </c>
      <c r="Q549" s="13">
        <f t="shared" si="169"/>
        <v>71.428571428571431</v>
      </c>
      <c r="R549">
        <f t="shared" si="170"/>
        <v>195.5</v>
      </c>
      <c r="S549" s="27">
        <f t="shared" si="172"/>
        <v>2.7370000000000001</v>
      </c>
      <c r="T549" s="11">
        <v>15.99</v>
      </c>
      <c r="U549" t="str" cm="1">
        <f t="array" ref="U549">_xlfn.IFS(T549 &lt; 8, "Standard", T549 &lt; 12, "Premium", T549 &lt; 16, "Premium Plus")</f>
        <v>Premium Plus</v>
      </c>
      <c r="V549" s="18">
        <v>391</v>
      </c>
      <c r="W549" t="s">
        <v>26</v>
      </c>
      <c r="X549" s="18">
        <v>2</v>
      </c>
      <c r="Y549" s="18">
        <v>2</v>
      </c>
      <c r="Z549" t="b">
        <v>0</v>
      </c>
      <c r="AA549" s="18">
        <v>988</v>
      </c>
      <c r="AB549" s="18">
        <v>82</v>
      </c>
      <c r="AC549" s="18">
        <f t="shared" si="171"/>
        <v>1070</v>
      </c>
      <c r="AD549" t="s">
        <v>27</v>
      </c>
      <c r="AE549" t="s">
        <v>28</v>
      </c>
      <c r="AF549" t="s">
        <v>37</v>
      </c>
      <c r="AG549" s="18">
        <v>73</v>
      </c>
      <c r="AH549" s="13">
        <v>3</v>
      </c>
      <c r="AI549" t="b">
        <v>1</v>
      </c>
      <c r="AJ549" t="s">
        <v>30</v>
      </c>
      <c r="AK549" s="18">
        <v>3617</v>
      </c>
      <c r="AL549" s="18" t="str" cm="1">
        <f t="array" ref="AL549">_xlfn.IFS(AK549&lt;1000, "Bronze", AK549&lt;2000, "Silver", AK549&lt;3000, "Gold", AK549&lt;4000, "Platinum",AK549&gt;4000, "Diamond")</f>
        <v>Platinum</v>
      </c>
      <c r="AM549" t="s">
        <v>31</v>
      </c>
      <c r="AN549" t="s">
        <v>79</v>
      </c>
      <c r="AO549" t="s">
        <v>33</v>
      </c>
    </row>
    <row r="550" spans="1:41" x14ac:dyDescent="0.35">
      <c r="A550">
        <v>6896</v>
      </c>
      <c r="B550" t="s">
        <v>77</v>
      </c>
      <c r="C550" s="1">
        <v>44969</v>
      </c>
      <c r="D550" s="1">
        <v>45430</v>
      </c>
      <c r="E550" s="1"/>
      <c r="F550" s="1"/>
      <c r="G550" s="1"/>
      <c r="H550" s="1"/>
      <c r="I550" s="1"/>
      <c r="J550" t="s">
        <v>42</v>
      </c>
      <c r="K550" s="1">
        <f t="shared" si="179"/>
        <v>45640</v>
      </c>
      <c r="L550">
        <f t="shared" si="180"/>
        <v>3</v>
      </c>
      <c r="M550">
        <f t="shared" si="181"/>
        <v>6</v>
      </c>
      <c r="N550" t="str">
        <f t="shared" si="182"/>
        <v>14</v>
      </c>
      <c r="O550" t="str">
        <f t="shared" si="183"/>
        <v>12</v>
      </c>
      <c r="P550" t="str">
        <f t="shared" si="184"/>
        <v>2024</v>
      </c>
      <c r="Q550" s="13">
        <f t="shared" si="169"/>
        <v>30</v>
      </c>
      <c r="R550">
        <f t="shared" si="170"/>
        <v>82</v>
      </c>
      <c r="S550" s="27">
        <f t="shared" si="172"/>
        <v>2.7333333333333334</v>
      </c>
      <c r="T550" s="11">
        <v>7.99</v>
      </c>
      <c r="U550" t="str" cm="1">
        <f t="array" ref="U550">_xlfn.IFS(T550 &lt; 8, "Standard", T550 &lt; 12, "Premium", T550 &lt; 16, "Premium Plus")</f>
        <v>Standard</v>
      </c>
      <c r="V550" s="18">
        <v>164</v>
      </c>
      <c r="W550" t="s">
        <v>51</v>
      </c>
      <c r="X550" s="18">
        <v>5</v>
      </c>
      <c r="Y550" s="18">
        <v>4</v>
      </c>
      <c r="Z550" t="b">
        <v>1</v>
      </c>
      <c r="AA550" s="18">
        <v>406</v>
      </c>
      <c r="AB550" s="18">
        <v>79</v>
      </c>
      <c r="AC550" s="18">
        <f t="shared" si="171"/>
        <v>485</v>
      </c>
      <c r="AD550" t="s">
        <v>27</v>
      </c>
      <c r="AE550" t="s">
        <v>56</v>
      </c>
      <c r="AF550" t="s">
        <v>78</v>
      </c>
      <c r="AG550" s="18">
        <v>90</v>
      </c>
      <c r="AH550" s="13">
        <v>3.2</v>
      </c>
      <c r="AI550" t="b">
        <v>0</v>
      </c>
      <c r="AJ550" t="s">
        <v>30</v>
      </c>
      <c r="AK550" s="18">
        <v>3898</v>
      </c>
      <c r="AL550" s="18" t="str" cm="1">
        <f t="array" ref="AL550">_xlfn.IFS(AK550&lt;1000, "Bronze", AK550&lt;2000, "Silver", AK550&lt;3000, "Gold", AK550&lt;4000, "Platinum",AK550&gt;4000, "Diamond")</f>
        <v>Platinum</v>
      </c>
      <c r="AM550" t="s">
        <v>58</v>
      </c>
      <c r="AN550" t="s">
        <v>79</v>
      </c>
      <c r="AO550" t="s">
        <v>33</v>
      </c>
    </row>
    <row r="551" spans="1:41" x14ac:dyDescent="0.35">
      <c r="A551">
        <v>6368</v>
      </c>
      <c r="B551" t="s">
        <v>41</v>
      </c>
      <c r="C551" t="s">
        <v>471</v>
      </c>
      <c r="D551" s="1">
        <f>DATE(I551,H551,G551)</f>
        <v>45166</v>
      </c>
      <c r="E551">
        <f>FIND("/",C551)</f>
        <v>2</v>
      </c>
      <c r="F551">
        <f>FIND("/",C551,(E551+1))</f>
        <v>5</v>
      </c>
      <c r="G551" t="str">
        <f>MID(C551, E551+1,2)</f>
        <v>28</v>
      </c>
      <c r="H551" t="str">
        <f>LEFT(C551,E551-1)</f>
        <v>8</v>
      </c>
      <c r="I551" t="str">
        <f>RIGHT(C551,4)</f>
        <v>2023</v>
      </c>
      <c r="J551" t="s">
        <v>42</v>
      </c>
      <c r="K551" s="1">
        <f t="shared" si="179"/>
        <v>45640</v>
      </c>
      <c r="L551">
        <f t="shared" si="180"/>
        <v>3</v>
      </c>
      <c r="M551">
        <f t="shared" si="181"/>
        <v>6</v>
      </c>
      <c r="N551" t="str">
        <f t="shared" si="182"/>
        <v>14</v>
      </c>
      <c r="O551" t="str">
        <f t="shared" si="183"/>
        <v>12</v>
      </c>
      <c r="P551" t="str">
        <f t="shared" si="184"/>
        <v>2024</v>
      </c>
      <c r="Q551" s="13">
        <f t="shared" si="169"/>
        <v>67.714285714285708</v>
      </c>
      <c r="R551">
        <f t="shared" si="170"/>
        <v>185</v>
      </c>
      <c r="S551" s="27">
        <f t="shared" si="172"/>
        <v>2.7320675105485233</v>
      </c>
      <c r="T551" s="11">
        <v>11.99</v>
      </c>
      <c r="U551" t="str" cm="1">
        <f t="array" ref="U551">_xlfn.IFS(T551 &lt; 8, "Standard", T551 &lt; 12, "Premium", T551 &lt; 16, "Premium Plus")</f>
        <v>Premium</v>
      </c>
      <c r="V551" s="18">
        <v>370</v>
      </c>
      <c r="W551" t="s">
        <v>73</v>
      </c>
      <c r="X551" s="18">
        <v>3</v>
      </c>
      <c r="Y551" s="18">
        <v>4</v>
      </c>
      <c r="Z551" t="b">
        <v>1</v>
      </c>
      <c r="AA551" s="18">
        <v>973</v>
      </c>
      <c r="AB551" s="18">
        <v>152</v>
      </c>
      <c r="AC551" s="18">
        <f t="shared" si="171"/>
        <v>1125</v>
      </c>
      <c r="AD551" t="s">
        <v>43</v>
      </c>
      <c r="AE551" t="s">
        <v>56</v>
      </c>
      <c r="AF551" t="s">
        <v>29</v>
      </c>
      <c r="AG551" s="18">
        <v>98</v>
      </c>
      <c r="AH551" s="13">
        <v>3.1</v>
      </c>
      <c r="AI551" t="b">
        <v>1</v>
      </c>
      <c r="AJ551" t="s">
        <v>30</v>
      </c>
      <c r="AK551" s="18">
        <v>1456</v>
      </c>
      <c r="AL551" s="18" t="str" cm="1">
        <f t="array" ref="AL551">_xlfn.IFS(AK551&lt;1000, "Bronze", AK551&lt;2000, "Silver", AK551&lt;3000, "Gold", AK551&lt;4000, "Platinum",AK551&gt;4000, "Diamond")</f>
        <v>Silver</v>
      </c>
      <c r="AM551" t="s">
        <v>31</v>
      </c>
      <c r="AN551" t="s">
        <v>39</v>
      </c>
      <c r="AO551" t="s">
        <v>40</v>
      </c>
    </row>
    <row r="552" spans="1:41" x14ac:dyDescent="0.35">
      <c r="A552">
        <v>7949</v>
      </c>
      <c r="B552" t="s">
        <v>391</v>
      </c>
      <c r="C552" s="1">
        <v>45231</v>
      </c>
      <c r="D552" s="1">
        <f>C552</f>
        <v>45231</v>
      </c>
      <c r="E552" s="1"/>
      <c r="F552" s="1"/>
      <c r="G552" s="1"/>
      <c r="H552" s="1"/>
      <c r="I552" s="1"/>
      <c r="J552" t="s">
        <v>134</v>
      </c>
      <c r="K552" s="1">
        <f t="shared" si="179"/>
        <v>45617</v>
      </c>
      <c r="L552">
        <f t="shared" si="180"/>
        <v>3</v>
      </c>
      <c r="M552">
        <f t="shared" si="181"/>
        <v>6</v>
      </c>
      <c r="N552" t="str">
        <f t="shared" si="182"/>
        <v>21</v>
      </c>
      <c r="O552" t="str">
        <f t="shared" si="183"/>
        <v>11</v>
      </c>
      <c r="P552" t="str">
        <f t="shared" si="184"/>
        <v>2024</v>
      </c>
      <c r="Q552" s="13">
        <f t="shared" si="169"/>
        <v>55.142857142857146</v>
      </c>
      <c r="R552">
        <f t="shared" si="170"/>
        <v>150.5</v>
      </c>
      <c r="S552" s="27">
        <f t="shared" si="172"/>
        <v>2.7292746113989637</v>
      </c>
      <c r="T552" s="11">
        <v>11.99</v>
      </c>
      <c r="U552" t="str" cm="1">
        <f t="array" ref="U552">_xlfn.IFS(T552 &lt; 8, "Standard", T552 &lt; 12, "Premium", T552 &lt; 16, "Premium Plus")</f>
        <v>Premium</v>
      </c>
      <c r="V552" s="18">
        <v>301</v>
      </c>
      <c r="W552" t="s">
        <v>73</v>
      </c>
      <c r="X552" s="18">
        <v>5</v>
      </c>
      <c r="Y552" s="18">
        <v>4</v>
      </c>
      <c r="Z552" t="b">
        <v>0</v>
      </c>
      <c r="AA552" s="18">
        <v>906</v>
      </c>
      <c r="AB552" s="18">
        <v>141</v>
      </c>
      <c r="AC552" s="18">
        <f t="shared" si="171"/>
        <v>1047</v>
      </c>
      <c r="AD552" t="s">
        <v>68</v>
      </c>
      <c r="AE552" t="s">
        <v>56</v>
      </c>
      <c r="AF552" t="s">
        <v>29</v>
      </c>
      <c r="AG552" s="18">
        <v>56</v>
      </c>
      <c r="AH552" s="13">
        <v>4.5</v>
      </c>
      <c r="AI552" t="b">
        <v>1</v>
      </c>
      <c r="AJ552" t="s">
        <v>30</v>
      </c>
      <c r="AK552" s="18">
        <v>1657</v>
      </c>
      <c r="AL552" s="18" t="str" cm="1">
        <f t="array" ref="AL552">_xlfn.IFS(AK552&lt;1000, "Bronze", AK552&lt;2000, "Silver", AK552&lt;3000, "Gold", AK552&lt;4000, "Platinum",AK552&gt;4000, "Diamond")</f>
        <v>Silver</v>
      </c>
      <c r="AM552" t="s">
        <v>58</v>
      </c>
      <c r="AN552" t="s">
        <v>39</v>
      </c>
      <c r="AO552" t="s">
        <v>60</v>
      </c>
    </row>
    <row r="553" spans="1:41" x14ac:dyDescent="0.35">
      <c r="A553">
        <v>1534</v>
      </c>
      <c r="B553" t="s">
        <v>52</v>
      </c>
      <c r="C553" t="s">
        <v>205</v>
      </c>
      <c r="D553" s="1">
        <f>DATE(I553,H553,G553)</f>
        <v>45495</v>
      </c>
      <c r="E553">
        <f>FIND("/",C553)</f>
        <v>2</v>
      </c>
      <c r="F553">
        <f>FIND("/",C553,(E553+1))</f>
        <v>5</v>
      </c>
      <c r="G553" t="str">
        <f>MID(C553, E553+1,2)</f>
        <v>22</v>
      </c>
      <c r="H553" t="str">
        <f>LEFT(C553,E553-1)</f>
        <v>7</v>
      </c>
      <c r="I553" t="str">
        <f>RIGHT(C553,4)</f>
        <v>2024</v>
      </c>
      <c r="J553" t="s">
        <v>103</v>
      </c>
      <c r="K553" s="1">
        <f t="shared" si="179"/>
        <v>45644</v>
      </c>
      <c r="L553">
        <f t="shared" si="180"/>
        <v>3</v>
      </c>
      <c r="M553">
        <f t="shared" si="181"/>
        <v>6</v>
      </c>
      <c r="N553" t="str">
        <f t="shared" si="182"/>
        <v>18</v>
      </c>
      <c r="O553" t="str">
        <f t="shared" si="183"/>
        <v>12</v>
      </c>
      <c r="P553" t="str">
        <f t="shared" si="184"/>
        <v>2024</v>
      </c>
      <c r="Q553" s="13">
        <f t="shared" si="169"/>
        <v>21.285714285714285</v>
      </c>
      <c r="R553">
        <f t="shared" si="170"/>
        <v>58</v>
      </c>
      <c r="S553" s="27">
        <f t="shared" si="172"/>
        <v>2.724832214765101</v>
      </c>
      <c r="T553" s="11">
        <v>7.99</v>
      </c>
      <c r="U553" t="str" cm="1">
        <f t="array" ref="U553">_xlfn.IFS(T553 &lt; 8, "Standard", T553 &lt; 12, "Premium", T553 &lt; 16, "Premium Plus")</f>
        <v>Standard</v>
      </c>
      <c r="V553" s="18">
        <v>116</v>
      </c>
      <c r="W553" t="s">
        <v>26</v>
      </c>
      <c r="X553" s="18">
        <v>1</v>
      </c>
      <c r="Y553" s="18">
        <v>4</v>
      </c>
      <c r="Z553" t="b">
        <v>0</v>
      </c>
      <c r="AA553" s="18">
        <v>799</v>
      </c>
      <c r="AB553" s="18">
        <v>137</v>
      </c>
      <c r="AC553" s="18">
        <f t="shared" si="171"/>
        <v>936</v>
      </c>
      <c r="AD553" t="s">
        <v>27</v>
      </c>
      <c r="AE553" t="s">
        <v>56</v>
      </c>
      <c r="AF553" t="s">
        <v>45</v>
      </c>
      <c r="AG553" s="18">
        <v>78</v>
      </c>
      <c r="AH553" s="13">
        <v>4.5999999999999996</v>
      </c>
      <c r="AI553" t="b">
        <v>1</v>
      </c>
      <c r="AJ553" t="s">
        <v>30</v>
      </c>
      <c r="AK553" s="18">
        <v>4518</v>
      </c>
      <c r="AL553" s="18" t="str" cm="1">
        <f t="array" ref="AL553">_xlfn.IFS(AK553&lt;1000, "Bronze", AK553&lt;2000, "Silver", AK553&lt;3000, "Gold", AK553&lt;4000, "Platinum",AK553&gt;4000, "Diamond")</f>
        <v>Diamond</v>
      </c>
      <c r="AM553" t="s">
        <v>58</v>
      </c>
      <c r="AN553" t="s">
        <v>32</v>
      </c>
      <c r="AO553" t="s">
        <v>93</v>
      </c>
    </row>
    <row r="554" spans="1:41" x14ac:dyDescent="0.35">
      <c r="A554">
        <v>9503</v>
      </c>
      <c r="B554" t="s">
        <v>147</v>
      </c>
      <c r="C554" s="1">
        <v>45600</v>
      </c>
      <c r="D554" s="1">
        <v>45029</v>
      </c>
      <c r="E554" s="1"/>
      <c r="F554" s="1"/>
      <c r="G554" s="1"/>
      <c r="H554" s="1"/>
      <c r="I554" s="1"/>
      <c r="J554" s="1">
        <v>45424</v>
      </c>
      <c r="K554" s="1">
        <f>J554</f>
        <v>45424</v>
      </c>
      <c r="L554" s="1"/>
      <c r="M554" s="1"/>
      <c r="N554" s="1"/>
      <c r="O554" s="1"/>
      <c r="P554" s="1"/>
      <c r="Q554" s="13">
        <f t="shared" si="169"/>
        <v>56.428571428571431</v>
      </c>
      <c r="R554">
        <f t="shared" si="170"/>
        <v>153.5</v>
      </c>
      <c r="S554" s="27">
        <f t="shared" si="172"/>
        <v>2.7202531645569619</v>
      </c>
      <c r="T554" s="11">
        <v>11.99</v>
      </c>
      <c r="U554" t="str" cm="1">
        <f t="array" ref="U554">_xlfn.IFS(T554 &lt; 8, "Standard", T554 &lt; 12, "Premium", T554 &lt; 16, "Premium Plus")</f>
        <v>Premium</v>
      </c>
      <c r="V554" s="18">
        <v>307</v>
      </c>
      <c r="W554" t="s">
        <v>51</v>
      </c>
      <c r="X554" s="18">
        <v>5</v>
      </c>
      <c r="Y554" s="18">
        <v>6</v>
      </c>
      <c r="Z554" t="b">
        <v>0</v>
      </c>
      <c r="AA554" s="18">
        <v>857</v>
      </c>
      <c r="AB554" s="18">
        <v>9</v>
      </c>
      <c r="AC554" s="18">
        <f t="shared" si="171"/>
        <v>866</v>
      </c>
      <c r="AD554" t="s">
        <v>92</v>
      </c>
      <c r="AE554" t="s">
        <v>75</v>
      </c>
      <c r="AF554" t="s">
        <v>29</v>
      </c>
      <c r="AG554" s="18">
        <v>55</v>
      </c>
      <c r="AH554" s="13">
        <v>3.2</v>
      </c>
      <c r="AI554" t="b">
        <v>1</v>
      </c>
      <c r="AJ554" t="s">
        <v>30</v>
      </c>
      <c r="AK554" s="18">
        <v>3626</v>
      </c>
      <c r="AL554" s="18" t="str" cm="1">
        <f t="array" ref="AL554">_xlfn.IFS(AK554&lt;1000, "Bronze", AK554&lt;2000, "Silver", AK554&lt;3000, "Gold", AK554&lt;4000, "Platinum",AK554&gt;4000, "Diamond")</f>
        <v>Platinum</v>
      </c>
      <c r="AM554" t="s">
        <v>65</v>
      </c>
      <c r="AN554" t="s">
        <v>79</v>
      </c>
      <c r="AO554" t="s">
        <v>40</v>
      </c>
    </row>
    <row r="555" spans="1:41" x14ac:dyDescent="0.35">
      <c r="A555">
        <v>7560</v>
      </c>
      <c r="B555" t="s">
        <v>164</v>
      </c>
      <c r="C555" t="s">
        <v>165</v>
      </c>
      <c r="D555" s="1">
        <f>DATE(I555,H555,G555)</f>
        <v>44919</v>
      </c>
      <c r="E555">
        <f>FIND("/",C555)</f>
        <v>3</v>
      </c>
      <c r="F555">
        <f>FIND("/",C555,(E555+1))</f>
        <v>6</v>
      </c>
      <c r="G555" t="str">
        <f>MID(C555, E555+1,2)</f>
        <v>24</v>
      </c>
      <c r="H555" t="str">
        <f>LEFT(C555,E555-1)</f>
        <v>12</v>
      </c>
      <c r="I555" t="str">
        <f>RIGHT(C555,4)</f>
        <v>2022</v>
      </c>
      <c r="J555" s="1">
        <v>45363</v>
      </c>
      <c r="K555" s="1">
        <f>J555</f>
        <v>45363</v>
      </c>
      <c r="L555" s="1"/>
      <c r="M555" s="1"/>
      <c r="N555" s="1"/>
      <c r="O555" s="1"/>
      <c r="P555" s="1"/>
      <c r="Q555" s="13">
        <f t="shared" si="169"/>
        <v>63.428571428571431</v>
      </c>
      <c r="R555">
        <f t="shared" si="170"/>
        <v>172.5</v>
      </c>
      <c r="S555" s="27">
        <f t="shared" si="172"/>
        <v>2.7195945945945943</v>
      </c>
      <c r="T555" s="11">
        <v>7.99</v>
      </c>
      <c r="U555" t="str" cm="1">
        <f t="array" ref="U555">_xlfn.IFS(T555 &lt; 8, "Standard", T555 &lt; 12, "Premium", T555 &lt; 16, "Premium Plus")</f>
        <v>Standard</v>
      </c>
      <c r="V555" s="18">
        <v>345</v>
      </c>
      <c r="W555" t="s">
        <v>63</v>
      </c>
      <c r="X555" s="18">
        <v>3</v>
      </c>
      <c r="Y555" s="18">
        <v>3</v>
      </c>
      <c r="Z555" t="b">
        <v>0</v>
      </c>
      <c r="AA555" s="18">
        <v>80</v>
      </c>
      <c r="AB555" s="18">
        <v>100</v>
      </c>
      <c r="AC555" s="18">
        <f t="shared" si="171"/>
        <v>180</v>
      </c>
      <c r="AD555" t="s">
        <v>27</v>
      </c>
      <c r="AE555" t="s">
        <v>56</v>
      </c>
      <c r="AF555" t="s">
        <v>29</v>
      </c>
      <c r="AG555" s="18">
        <v>40</v>
      </c>
      <c r="AH555" s="13">
        <v>4.9000000000000004</v>
      </c>
      <c r="AI555" t="b">
        <v>1</v>
      </c>
      <c r="AJ555" t="s">
        <v>30</v>
      </c>
      <c r="AK555" s="18">
        <v>3462</v>
      </c>
      <c r="AL555" s="18" t="str" cm="1">
        <f t="array" ref="AL555">_xlfn.IFS(AK555&lt;1000, "Bronze", AK555&lt;2000, "Silver", AK555&lt;3000, "Gold", AK555&lt;4000, "Platinum",AK555&gt;4000, "Diamond")</f>
        <v>Platinum</v>
      </c>
      <c r="AM555" t="s">
        <v>38</v>
      </c>
      <c r="AN555" t="s">
        <v>39</v>
      </c>
      <c r="AO555" t="s">
        <v>33</v>
      </c>
    </row>
    <row r="556" spans="1:41" x14ac:dyDescent="0.35">
      <c r="A556">
        <v>9555</v>
      </c>
      <c r="B556" t="s">
        <v>345</v>
      </c>
      <c r="C556" s="1">
        <v>45330</v>
      </c>
      <c r="D556" s="1">
        <v>45162</v>
      </c>
      <c r="E556" s="1"/>
      <c r="F556" s="1"/>
      <c r="G556" s="1"/>
      <c r="H556" s="1"/>
      <c r="I556" s="1"/>
      <c r="J556" t="s">
        <v>82</v>
      </c>
      <c r="K556" s="1">
        <f>DATE(P556,O556,N556)</f>
        <v>45618</v>
      </c>
      <c r="L556">
        <f>FIND("/",J556)</f>
        <v>3</v>
      </c>
      <c r="M556">
        <f>FIND("/",J556,(L556+1))</f>
        <v>6</v>
      </c>
      <c r="N556" t="str">
        <f>MID(J556, L556+1,2)</f>
        <v>22</v>
      </c>
      <c r="O556" t="str">
        <f>LEFT(J556,L556-1)</f>
        <v>11</v>
      </c>
      <c r="P556" t="str">
        <f>RIGHT(J556,4)</f>
        <v>2024</v>
      </c>
      <c r="Q556" s="13">
        <f t="shared" si="169"/>
        <v>65.142857142857139</v>
      </c>
      <c r="R556">
        <f t="shared" si="170"/>
        <v>177</v>
      </c>
      <c r="S556" s="27">
        <f t="shared" si="172"/>
        <v>2.7171052631578947</v>
      </c>
      <c r="T556" s="11">
        <v>11.99</v>
      </c>
      <c r="U556" t="str" cm="1">
        <f t="array" ref="U556">_xlfn.IFS(T556 &lt; 8, "Standard", T556 &lt; 12, "Premium", T556 &lt; 16, "Premium Plus")</f>
        <v>Premium</v>
      </c>
      <c r="V556" s="18">
        <v>354</v>
      </c>
      <c r="W556" t="s">
        <v>51</v>
      </c>
      <c r="X556" s="18">
        <v>1</v>
      </c>
      <c r="Y556" s="18">
        <v>1</v>
      </c>
      <c r="Z556" t="b">
        <v>1</v>
      </c>
      <c r="AA556" s="18">
        <v>225</v>
      </c>
      <c r="AB556" s="18">
        <v>1</v>
      </c>
      <c r="AC556" s="18">
        <f t="shared" si="171"/>
        <v>226</v>
      </c>
      <c r="AD556" t="s">
        <v>49</v>
      </c>
      <c r="AE556" t="s">
        <v>75</v>
      </c>
      <c r="AF556" t="s">
        <v>29</v>
      </c>
      <c r="AG556" s="18">
        <v>83</v>
      </c>
      <c r="AH556" s="13">
        <v>4.3</v>
      </c>
      <c r="AI556" t="b">
        <v>1</v>
      </c>
      <c r="AJ556" t="s">
        <v>30</v>
      </c>
      <c r="AK556" s="18">
        <v>548</v>
      </c>
      <c r="AL556" s="18" t="str" cm="1">
        <f t="array" ref="AL556">_xlfn.IFS(AK556&lt;1000, "Bronze", AK556&lt;2000, "Silver", AK556&lt;3000, "Gold", AK556&lt;4000, "Platinum",AK556&gt;4000, "Diamond")</f>
        <v>Bronze</v>
      </c>
      <c r="AM556" t="s">
        <v>31</v>
      </c>
      <c r="AN556" t="s">
        <v>79</v>
      </c>
      <c r="AO556" t="s">
        <v>60</v>
      </c>
    </row>
    <row r="557" spans="1:41" x14ac:dyDescent="0.35">
      <c r="A557">
        <v>7172</v>
      </c>
      <c r="B557" t="s">
        <v>448</v>
      </c>
      <c r="C557" s="1">
        <v>45176</v>
      </c>
      <c r="D557" s="1">
        <v>45002</v>
      </c>
      <c r="E557" s="1"/>
      <c r="F557" s="1"/>
      <c r="G557" s="1"/>
      <c r="H557" s="1"/>
      <c r="I557" s="1"/>
      <c r="J557" t="s">
        <v>82</v>
      </c>
      <c r="K557" s="1">
        <f>DATE(P557,O557,N557)</f>
        <v>45618</v>
      </c>
      <c r="L557">
        <f>FIND("/",J557)</f>
        <v>3</v>
      </c>
      <c r="M557">
        <f>FIND("/",J557,(L557+1))</f>
        <v>6</v>
      </c>
      <c r="N557" t="str">
        <f>MID(J557, L557+1,2)</f>
        <v>22</v>
      </c>
      <c r="O557" t="str">
        <f>LEFT(J557,L557-1)</f>
        <v>11</v>
      </c>
      <c r="P557" t="str">
        <f>RIGHT(J557,4)</f>
        <v>2024</v>
      </c>
      <c r="Q557" s="13">
        <f t="shared" si="169"/>
        <v>88</v>
      </c>
      <c r="R557">
        <f t="shared" si="170"/>
        <v>238.5</v>
      </c>
      <c r="S557" s="27">
        <f t="shared" si="172"/>
        <v>2.7102272727272729</v>
      </c>
      <c r="T557" s="11">
        <v>11.99</v>
      </c>
      <c r="U557" t="str" cm="1">
        <f t="array" ref="U557">_xlfn.IFS(T557 &lt; 8, "Standard", T557 &lt; 12, "Premium", T557 &lt; 16, "Premium Plus")</f>
        <v>Premium</v>
      </c>
      <c r="V557" s="18">
        <v>477</v>
      </c>
      <c r="W557" t="s">
        <v>51</v>
      </c>
      <c r="X557" s="18">
        <v>5</v>
      </c>
      <c r="Y557" s="18">
        <v>4</v>
      </c>
      <c r="Z557" t="b">
        <v>0</v>
      </c>
      <c r="AA557" s="18">
        <v>426</v>
      </c>
      <c r="AB557" s="18">
        <v>137</v>
      </c>
      <c r="AC557" s="18">
        <f t="shared" si="171"/>
        <v>563</v>
      </c>
      <c r="AD557" t="s">
        <v>92</v>
      </c>
      <c r="AE557" t="s">
        <v>56</v>
      </c>
      <c r="AF557" t="s">
        <v>29</v>
      </c>
      <c r="AG557" s="18">
        <v>31</v>
      </c>
      <c r="AH557" s="13">
        <v>5</v>
      </c>
      <c r="AI557" t="b">
        <v>0</v>
      </c>
      <c r="AJ557" t="s">
        <v>30</v>
      </c>
      <c r="AK557" s="18">
        <v>2039</v>
      </c>
      <c r="AL557" s="18" t="str" cm="1">
        <f t="array" ref="AL557">_xlfn.IFS(AK557&lt;1000, "Bronze", AK557&lt;2000, "Silver", AK557&lt;3000, "Gold", AK557&lt;4000, "Platinum",AK557&gt;4000, "Diamond")</f>
        <v>Gold</v>
      </c>
      <c r="AM557" t="s">
        <v>38</v>
      </c>
      <c r="AN557" t="s">
        <v>79</v>
      </c>
      <c r="AO557" t="s">
        <v>60</v>
      </c>
    </row>
    <row r="558" spans="1:41" x14ac:dyDescent="0.35">
      <c r="A558">
        <v>6287</v>
      </c>
      <c r="B558" t="s">
        <v>491</v>
      </c>
      <c r="C558" t="s">
        <v>687</v>
      </c>
      <c r="D558" s="1">
        <f>DATE(I558,H558,G558)</f>
        <v>45045</v>
      </c>
      <c r="E558">
        <f>FIND("/",C558)</f>
        <v>2</v>
      </c>
      <c r="F558">
        <f>FIND("/",C558,(E558+1))</f>
        <v>5</v>
      </c>
      <c r="G558" t="str">
        <f>MID(C558, E558+1,2)</f>
        <v>29</v>
      </c>
      <c r="H558" t="str">
        <f>LEFT(C558,E558-1)</f>
        <v>4</v>
      </c>
      <c r="I558" t="str">
        <f>RIGHT(C558,4)</f>
        <v>2023</v>
      </c>
      <c r="J558" t="s">
        <v>90</v>
      </c>
      <c r="K558" s="1">
        <f>DATE(P558,O558,N558)</f>
        <v>45626</v>
      </c>
      <c r="L558">
        <f>FIND("/",J558)</f>
        <v>3</v>
      </c>
      <c r="M558">
        <f>FIND("/",J558,(L558+1))</f>
        <v>6</v>
      </c>
      <c r="N558" t="str">
        <f>MID(J558, L558+1,2)</f>
        <v>30</v>
      </c>
      <c r="O558" t="str">
        <f>LEFT(J558,L558-1)</f>
        <v>11</v>
      </c>
      <c r="P558" t="str">
        <f>RIGHT(J558,4)</f>
        <v>2024</v>
      </c>
      <c r="Q558" s="13">
        <f t="shared" si="169"/>
        <v>83</v>
      </c>
      <c r="R558">
        <f t="shared" si="170"/>
        <v>224.5</v>
      </c>
      <c r="S558" s="27">
        <f t="shared" si="172"/>
        <v>2.7048192771084336</v>
      </c>
      <c r="T558" s="11">
        <v>11.99</v>
      </c>
      <c r="U558" t="str" cm="1">
        <f t="array" ref="U558">_xlfn.IFS(T558 &lt; 8, "Standard", T558 &lt; 12, "Premium", T558 &lt; 16, "Premium Plus")</f>
        <v>Premium</v>
      </c>
      <c r="V558" s="18">
        <v>449</v>
      </c>
      <c r="W558" t="s">
        <v>51</v>
      </c>
      <c r="X558" s="18">
        <v>1</v>
      </c>
      <c r="Y558" s="18">
        <v>2</v>
      </c>
      <c r="Z558" t="b">
        <v>1</v>
      </c>
      <c r="AA558" s="18">
        <v>268</v>
      </c>
      <c r="AB558" s="18">
        <v>11</v>
      </c>
      <c r="AC558" s="18">
        <f t="shared" si="171"/>
        <v>279</v>
      </c>
      <c r="AD558" t="s">
        <v>43</v>
      </c>
      <c r="AE558" t="s">
        <v>44</v>
      </c>
      <c r="AF558" t="s">
        <v>64</v>
      </c>
      <c r="AG558" s="18">
        <v>62</v>
      </c>
      <c r="AH558" s="13">
        <v>5</v>
      </c>
      <c r="AI558" t="b">
        <v>0</v>
      </c>
      <c r="AJ558" t="s">
        <v>30</v>
      </c>
      <c r="AK558" s="18">
        <v>993</v>
      </c>
      <c r="AL558" s="18" t="str" cm="1">
        <f t="array" ref="AL558">_xlfn.IFS(AK558&lt;1000, "Bronze", AK558&lt;2000, "Silver", AK558&lt;3000, "Gold", AK558&lt;4000, "Platinum",AK558&gt;4000, "Diamond")</f>
        <v>Bronze</v>
      </c>
      <c r="AM558" t="s">
        <v>38</v>
      </c>
      <c r="AN558" t="s">
        <v>69</v>
      </c>
      <c r="AO558" t="s">
        <v>33</v>
      </c>
    </row>
    <row r="559" spans="1:41" x14ac:dyDescent="0.35">
      <c r="A559">
        <v>4912</v>
      </c>
      <c r="B559" t="s">
        <v>364</v>
      </c>
      <c r="C559" s="1">
        <v>45026</v>
      </c>
      <c r="D559" s="1">
        <f>C559</f>
        <v>45026</v>
      </c>
      <c r="E559" s="1"/>
      <c r="F559" s="1"/>
      <c r="G559" s="1"/>
      <c r="H559" s="1"/>
      <c r="I559" s="1"/>
      <c r="J559" s="1">
        <v>45303</v>
      </c>
      <c r="K559" s="1">
        <f>J559</f>
        <v>45303</v>
      </c>
      <c r="L559" s="1"/>
      <c r="M559" s="1"/>
      <c r="N559" s="1"/>
      <c r="O559" s="1"/>
      <c r="P559" s="1"/>
      <c r="Q559" s="13">
        <f t="shared" si="169"/>
        <v>39.571428571428569</v>
      </c>
      <c r="R559">
        <f t="shared" si="170"/>
        <v>107</v>
      </c>
      <c r="S559" s="27">
        <f t="shared" si="172"/>
        <v>2.7039711191335742</v>
      </c>
      <c r="T559" s="11">
        <v>15.99</v>
      </c>
      <c r="U559" t="str" cm="1">
        <f t="array" ref="U559">_xlfn.IFS(T559 &lt; 8, "Standard", T559 &lt; 12, "Premium", T559 &lt; 16, "Premium Plus")</f>
        <v>Premium Plus</v>
      </c>
      <c r="V559" s="18">
        <v>214</v>
      </c>
      <c r="W559" t="s">
        <v>48</v>
      </c>
      <c r="X559" s="18">
        <v>1</v>
      </c>
      <c r="Y559" s="18">
        <v>3</v>
      </c>
      <c r="Z559" t="b">
        <v>0</v>
      </c>
      <c r="AA559" s="18">
        <v>61</v>
      </c>
      <c r="AB559" s="18">
        <v>148</v>
      </c>
      <c r="AC559" s="18">
        <f t="shared" si="171"/>
        <v>209</v>
      </c>
      <c r="AD559" t="s">
        <v>49</v>
      </c>
      <c r="AE559" t="s">
        <v>75</v>
      </c>
      <c r="AF559" t="s">
        <v>37</v>
      </c>
      <c r="AG559" s="18">
        <v>95</v>
      </c>
      <c r="AH559" s="13">
        <v>4.0999999999999996</v>
      </c>
      <c r="AI559" t="b">
        <v>1</v>
      </c>
      <c r="AJ559" t="s">
        <v>30</v>
      </c>
      <c r="AK559" s="18">
        <v>2029</v>
      </c>
      <c r="AL559" s="18" t="str" cm="1">
        <f t="array" ref="AL559">_xlfn.IFS(AK559&lt;1000, "Bronze", AK559&lt;2000, "Silver", AK559&lt;3000, "Gold", AK559&lt;4000, "Platinum",AK559&gt;4000, "Diamond")</f>
        <v>Gold</v>
      </c>
      <c r="AM559" t="s">
        <v>76</v>
      </c>
      <c r="AN559" t="s">
        <v>39</v>
      </c>
      <c r="AO559" t="s">
        <v>40</v>
      </c>
    </row>
    <row r="560" spans="1:41" x14ac:dyDescent="0.35">
      <c r="A560">
        <v>4048</v>
      </c>
      <c r="B560" t="s">
        <v>186</v>
      </c>
      <c r="C560" s="1">
        <v>45328</v>
      </c>
      <c r="D560" s="1">
        <f>C560</f>
        <v>45328</v>
      </c>
      <c r="E560" s="1"/>
      <c r="F560" s="1"/>
      <c r="G560" s="1"/>
      <c r="H560" s="1"/>
      <c r="I560" s="1"/>
      <c r="J560" t="s">
        <v>72</v>
      </c>
      <c r="K560" s="1">
        <f>DATE(P560,O560,N560)</f>
        <v>45643</v>
      </c>
      <c r="L560">
        <f>FIND("/",J560)</f>
        <v>3</v>
      </c>
      <c r="M560">
        <f>FIND("/",J560,(L560+1))</f>
        <v>6</v>
      </c>
      <c r="N560" t="str">
        <f>MID(J560, L560+1,2)</f>
        <v>17</v>
      </c>
      <c r="O560" t="str">
        <f>LEFT(J560,L560-1)</f>
        <v>12</v>
      </c>
      <c r="P560" t="str">
        <f>RIGHT(J560,4)</f>
        <v>2024</v>
      </c>
      <c r="Q560" s="13">
        <f t="shared" si="169"/>
        <v>45</v>
      </c>
      <c r="R560">
        <f t="shared" si="170"/>
        <v>121</v>
      </c>
      <c r="S560" s="27">
        <f t="shared" si="172"/>
        <v>2.6888888888888891</v>
      </c>
      <c r="T560" s="11">
        <v>11.99</v>
      </c>
      <c r="U560" t="str" cm="1">
        <f t="array" ref="U560">_xlfn.IFS(T560 &lt; 8, "Standard", T560 &lt; 12, "Premium", T560 &lt; 16, "Premium Plus")</f>
        <v>Premium</v>
      </c>
      <c r="V560" s="18">
        <v>242</v>
      </c>
      <c r="W560" t="s">
        <v>63</v>
      </c>
      <c r="X560" s="18">
        <v>3</v>
      </c>
      <c r="Y560" s="18">
        <v>1</v>
      </c>
      <c r="Z560" t="b">
        <v>0</v>
      </c>
      <c r="AA560" s="18">
        <v>273</v>
      </c>
      <c r="AB560" s="18">
        <v>96</v>
      </c>
      <c r="AC560" s="18">
        <f t="shared" si="171"/>
        <v>369</v>
      </c>
      <c r="AD560" t="s">
        <v>74</v>
      </c>
      <c r="AE560" t="s">
        <v>56</v>
      </c>
      <c r="AF560" t="s">
        <v>78</v>
      </c>
      <c r="AG560" s="18">
        <v>34</v>
      </c>
      <c r="AH560" s="13">
        <v>4.9000000000000004</v>
      </c>
      <c r="AI560" t="b">
        <v>1</v>
      </c>
      <c r="AJ560" t="s">
        <v>30</v>
      </c>
      <c r="AK560" s="18">
        <v>868</v>
      </c>
      <c r="AL560" s="18" t="str" cm="1">
        <f t="array" ref="AL560">_xlfn.IFS(AK560&lt;1000, "Bronze", AK560&lt;2000, "Silver", AK560&lt;3000, "Gold", AK560&lt;4000, "Platinum",AK560&gt;4000, "Diamond")</f>
        <v>Bronze</v>
      </c>
      <c r="AM560" t="s">
        <v>38</v>
      </c>
      <c r="AN560" t="s">
        <v>79</v>
      </c>
      <c r="AO560" t="s">
        <v>93</v>
      </c>
    </row>
    <row r="561" spans="1:41" x14ac:dyDescent="0.35">
      <c r="A561">
        <v>3195</v>
      </c>
      <c r="B561" t="s">
        <v>186</v>
      </c>
      <c r="C561" t="s">
        <v>187</v>
      </c>
      <c r="D561" s="1">
        <f>DATE(I561,H561,G561)</f>
        <v>45212</v>
      </c>
      <c r="E561">
        <f>FIND("/",C561)</f>
        <v>3</v>
      </c>
      <c r="F561">
        <f>FIND("/",C561,(E561+1))</f>
        <v>6</v>
      </c>
      <c r="G561" t="str">
        <f>MID(C561, E561+1,2)</f>
        <v>13</v>
      </c>
      <c r="H561" t="str">
        <f>LEFT(C561,E561-1)</f>
        <v>10</v>
      </c>
      <c r="I561" t="str">
        <f>RIGHT(C561,4)</f>
        <v>2023</v>
      </c>
      <c r="J561" t="s">
        <v>72</v>
      </c>
      <c r="K561" s="1">
        <f>DATE(P561,O561,N561)</f>
        <v>45643</v>
      </c>
      <c r="L561">
        <f>FIND("/",J561)</f>
        <v>3</v>
      </c>
      <c r="M561">
        <f>FIND("/",J561,(L561+1))</f>
        <v>6</v>
      </c>
      <c r="N561" t="str">
        <f>MID(J561, L561+1,2)</f>
        <v>17</v>
      </c>
      <c r="O561" t="str">
        <f>LEFT(J561,L561-1)</f>
        <v>12</v>
      </c>
      <c r="P561" t="str">
        <f>RIGHT(J561,4)</f>
        <v>2024</v>
      </c>
      <c r="Q561" s="13">
        <f t="shared" si="169"/>
        <v>61.571428571428569</v>
      </c>
      <c r="R561">
        <f t="shared" si="170"/>
        <v>165.5</v>
      </c>
      <c r="S561" s="27">
        <f t="shared" si="172"/>
        <v>2.6879350348027842</v>
      </c>
      <c r="T561" s="11">
        <v>11.99</v>
      </c>
      <c r="U561" t="str" cm="1">
        <f t="array" ref="U561">_xlfn.IFS(T561 &lt; 8, "Standard", T561 &lt; 12, "Premium", T561 &lt; 16, "Premium Plus")</f>
        <v>Premium</v>
      </c>
      <c r="V561" s="18">
        <v>331</v>
      </c>
      <c r="W561" t="s">
        <v>26</v>
      </c>
      <c r="X561" s="18">
        <v>5</v>
      </c>
      <c r="Y561" s="18">
        <v>5</v>
      </c>
      <c r="Z561" t="b">
        <v>0</v>
      </c>
      <c r="AA561" s="18">
        <v>990</v>
      </c>
      <c r="AB561" s="18">
        <v>72</v>
      </c>
      <c r="AC561" s="18">
        <f t="shared" si="171"/>
        <v>1062</v>
      </c>
      <c r="AD561" t="s">
        <v>74</v>
      </c>
      <c r="AE561" t="s">
        <v>44</v>
      </c>
      <c r="AF561" t="s">
        <v>57</v>
      </c>
      <c r="AG561" s="18">
        <v>80</v>
      </c>
      <c r="AH561" s="13">
        <v>3.7</v>
      </c>
      <c r="AI561" t="b">
        <v>0</v>
      </c>
      <c r="AJ561" t="s">
        <v>30</v>
      </c>
      <c r="AK561" s="18">
        <v>3085</v>
      </c>
      <c r="AL561" s="18" t="str" cm="1">
        <f t="array" ref="AL561">_xlfn.IFS(AK561&lt;1000, "Bronze", AK561&lt;2000, "Silver", AK561&lt;3000, "Gold", AK561&lt;4000, "Platinum",AK561&gt;4000, "Diamond")</f>
        <v>Platinum</v>
      </c>
      <c r="AM561" t="s">
        <v>31</v>
      </c>
      <c r="AN561" t="s">
        <v>59</v>
      </c>
      <c r="AO561" t="s">
        <v>60</v>
      </c>
    </row>
    <row r="562" spans="1:41" x14ac:dyDescent="0.35">
      <c r="A562">
        <v>1857</v>
      </c>
      <c r="B562" t="s">
        <v>541</v>
      </c>
      <c r="C562" s="1">
        <v>45388</v>
      </c>
      <c r="D562" s="1">
        <v>45128</v>
      </c>
      <c r="E562" s="1"/>
      <c r="F562" s="1"/>
      <c r="G562" s="1"/>
      <c r="H562" s="1"/>
      <c r="I562" s="1"/>
      <c r="J562" t="s">
        <v>109</v>
      </c>
      <c r="K562" s="1">
        <f>DATE(P562,O562,N562)</f>
        <v>45619</v>
      </c>
      <c r="L562">
        <f>FIND("/",J562)</f>
        <v>3</v>
      </c>
      <c r="M562">
        <f>FIND("/",J562,(L562+1))</f>
        <v>6</v>
      </c>
      <c r="N562" t="str">
        <f>MID(J562, L562+1,2)</f>
        <v>23</v>
      </c>
      <c r="O562" t="str">
        <f>LEFT(J562,L562-1)</f>
        <v>11</v>
      </c>
      <c r="P562" t="str">
        <f>RIGHT(J562,4)</f>
        <v>2024</v>
      </c>
      <c r="Q562" s="13">
        <f t="shared" si="169"/>
        <v>70.142857142857139</v>
      </c>
      <c r="R562">
        <f t="shared" si="170"/>
        <v>188</v>
      </c>
      <c r="S562" s="27">
        <f t="shared" si="172"/>
        <v>2.6802443991853364</v>
      </c>
      <c r="T562" s="11">
        <v>15.99</v>
      </c>
      <c r="U562" t="str" cm="1">
        <f t="array" ref="U562">_xlfn.IFS(T562 &lt; 8, "Standard", T562 &lt; 12, "Premium", T562 &lt; 16, "Premium Plus")</f>
        <v>Premium Plus</v>
      </c>
      <c r="V562" s="18">
        <v>376</v>
      </c>
      <c r="W562" t="s">
        <v>100</v>
      </c>
      <c r="X562" s="18">
        <v>2</v>
      </c>
      <c r="Y562" s="18">
        <v>2</v>
      </c>
      <c r="Z562" t="b">
        <v>0</v>
      </c>
      <c r="AA562" s="18">
        <v>326</v>
      </c>
      <c r="AB562" s="18">
        <v>89</v>
      </c>
      <c r="AC562" s="18">
        <f t="shared" si="171"/>
        <v>415</v>
      </c>
      <c r="AD562" t="s">
        <v>55</v>
      </c>
      <c r="AE562" t="s">
        <v>75</v>
      </c>
      <c r="AF562" t="s">
        <v>57</v>
      </c>
      <c r="AG562" s="18">
        <v>84</v>
      </c>
      <c r="AH562" s="13">
        <v>4.5999999999999996</v>
      </c>
      <c r="AI562" t="b">
        <v>1</v>
      </c>
      <c r="AJ562" t="s">
        <v>30</v>
      </c>
      <c r="AK562" s="18">
        <v>424</v>
      </c>
      <c r="AL562" s="18" t="str" cm="1">
        <f t="array" ref="AL562">_xlfn.IFS(AK562&lt;1000, "Bronze", AK562&lt;2000, "Silver", AK562&lt;3000, "Gold", AK562&lt;4000, "Platinum",AK562&gt;4000, "Diamond")</f>
        <v>Bronze</v>
      </c>
      <c r="AM562" t="s">
        <v>58</v>
      </c>
      <c r="AN562" t="s">
        <v>69</v>
      </c>
      <c r="AO562" t="s">
        <v>40</v>
      </c>
    </row>
    <row r="563" spans="1:41" x14ac:dyDescent="0.35">
      <c r="A563">
        <v>5019</v>
      </c>
      <c r="B563" t="s">
        <v>147</v>
      </c>
      <c r="C563" s="1">
        <v>45332</v>
      </c>
      <c r="D563" s="1">
        <v>45104</v>
      </c>
      <c r="E563" s="1"/>
      <c r="F563" s="1"/>
      <c r="G563" s="1"/>
      <c r="H563" s="1"/>
      <c r="I563" s="1"/>
      <c r="J563" s="1">
        <v>45638</v>
      </c>
      <c r="K563" s="1">
        <f>J563</f>
        <v>45638</v>
      </c>
      <c r="L563" s="1"/>
      <c r="M563" s="1"/>
      <c r="N563" s="1"/>
      <c r="O563" s="1"/>
      <c r="P563" s="1"/>
      <c r="Q563" s="13">
        <f t="shared" si="169"/>
        <v>76.285714285714292</v>
      </c>
      <c r="R563">
        <f t="shared" si="170"/>
        <v>204</v>
      </c>
      <c r="S563" s="27">
        <f t="shared" si="172"/>
        <v>2.6741573033707864</v>
      </c>
      <c r="T563" s="11">
        <v>15.99</v>
      </c>
      <c r="U563" t="str" cm="1">
        <f t="array" ref="U563">_xlfn.IFS(T563 &lt; 8, "Standard", T563 &lt; 12, "Premium", T563 &lt; 16, "Premium Plus")</f>
        <v>Premium Plus</v>
      </c>
      <c r="V563" s="18">
        <v>408</v>
      </c>
      <c r="W563" t="s">
        <v>51</v>
      </c>
      <c r="X563" s="18">
        <v>4</v>
      </c>
      <c r="Y563" s="18">
        <v>3</v>
      </c>
      <c r="Z563" t="b">
        <v>0</v>
      </c>
      <c r="AA563" s="18">
        <v>711</v>
      </c>
      <c r="AB563" s="18">
        <v>23</v>
      </c>
      <c r="AC563" s="18">
        <f t="shared" si="171"/>
        <v>734</v>
      </c>
      <c r="AD563" t="s">
        <v>74</v>
      </c>
      <c r="AE563" t="s">
        <v>56</v>
      </c>
      <c r="AF563" t="s">
        <v>78</v>
      </c>
      <c r="AG563" s="18">
        <v>65</v>
      </c>
      <c r="AH563" s="13">
        <v>3.6</v>
      </c>
      <c r="AI563" t="b">
        <v>1</v>
      </c>
      <c r="AJ563" t="s">
        <v>30</v>
      </c>
      <c r="AK563" s="18">
        <v>72</v>
      </c>
      <c r="AL563" s="18" t="str" cm="1">
        <f t="array" ref="AL563">_xlfn.IFS(AK563&lt;1000, "Bronze", AK563&lt;2000, "Silver", AK563&lt;3000, "Gold", AK563&lt;4000, "Platinum",AK563&gt;4000, "Diamond")</f>
        <v>Bronze</v>
      </c>
      <c r="AM563" t="s">
        <v>38</v>
      </c>
      <c r="AN563" t="s">
        <v>39</v>
      </c>
      <c r="AO563" t="s">
        <v>60</v>
      </c>
    </row>
    <row r="564" spans="1:41" x14ac:dyDescent="0.35">
      <c r="A564">
        <v>3427</v>
      </c>
      <c r="B564" t="s">
        <v>344</v>
      </c>
      <c r="C564" s="1">
        <v>45211</v>
      </c>
      <c r="D564" s="1">
        <v>45485</v>
      </c>
      <c r="E564" s="1"/>
      <c r="F564" s="1"/>
      <c r="G564" s="1"/>
      <c r="H564" s="1"/>
      <c r="I564" s="1"/>
      <c r="J564" s="1">
        <v>45485</v>
      </c>
      <c r="K564" s="1">
        <v>45523</v>
      </c>
      <c r="L564" s="1"/>
      <c r="M564" s="1"/>
      <c r="N564" s="1"/>
      <c r="O564" s="1"/>
      <c r="P564" s="1"/>
      <c r="Q564" s="13">
        <f t="shared" si="169"/>
        <v>5.4285714285714288</v>
      </c>
      <c r="R564">
        <f t="shared" si="170"/>
        <v>14.5</v>
      </c>
      <c r="S564" s="27">
        <f t="shared" si="172"/>
        <v>2.6710526315789473</v>
      </c>
      <c r="T564" s="11">
        <v>15.99</v>
      </c>
      <c r="U564" t="str" cm="1">
        <f t="array" ref="U564">_xlfn.IFS(T564 &lt; 8, "Standard", T564 &lt; 12, "Premium", T564 &lt; 16, "Premium Plus")</f>
        <v>Premium Plus</v>
      </c>
      <c r="V564" s="18">
        <v>29</v>
      </c>
      <c r="W564" t="s">
        <v>48</v>
      </c>
      <c r="X564" s="18">
        <v>5</v>
      </c>
      <c r="Y564" s="18">
        <v>2</v>
      </c>
      <c r="Z564" t="b">
        <v>1</v>
      </c>
      <c r="AA564" s="18">
        <v>317</v>
      </c>
      <c r="AB564" s="18">
        <v>116</v>
      </c>
      <c r="AC564" s="18">
        <f t="shared" si="171"/>
        <v>433</v>
      </c>
      <c r="AD564" t="s">
        <v>27</v>
      </c>
      <c r="AE564" t="s">
        <v>56</v>
      </c>
      <c r="AF564" t="s">
        <v>37</v>
      </c>
      <c r="AG564" s="18">
        <v>78</v>
      </c>
      <c r="AH564" s="13">
        <v>3.8</v>
      </c>
      <c r="AI564" t="b">
        <v>1</v>
      </c>
      <c r="AJ564" t="s">
        <v>30</v>
      </c>
      <c r="AK564" s="18">
        <v>639</v>
      </c>
      <c r="AL564" s="18" t="str" cm="1">
        <f t="array" ref="AL564">_xlfn.IFS(AK564&lt;1000, "Bronze", AK564&lt;2000, "Silver", AK564&lt;3000, "Gold", AK564&lt;4000, "Platinum",AK564&gt;4000, "Diamond")</f>
        <v>Bronze</v>
      </c>
      <c r="AM564" t="s">
        <v>65</v>
      </c>
      <c r="AN564" t="s">
        <v>32</v>
      </c>
      <c r="AO564" t="s">
        <v>33</v>
      </c>
    </row>
    <row r="565" spans="1:41" x14ac:dyDescent="0.35">
      <c r="A565">
        <v>4917</v>
      </c>
      <c r="B565" t="s">
        <v>240</v>
      </c>
      <c r="C565" t="s">
        <v>182</v>
      </c>
      <c r="D565" s="1">
        <f>DATE(I565,H565,G565)</f>
        <v>44976</v>
      </c>
      <c r="E565">
        <f>FIND("/",C565)</f>
        <v>2</v>
      </c>
      <c r="F565">
        <f>FIND("/",C565,(E565+1))</f>
        <v>5</v>
      </c>
      <c r="G565" t="str">
        <f>MID(C565, E565+1,2)</f>
        <v>19</v>
      </c>
      <c r="H565" t="str">
        <f>LEFT(C565,E565-1)</f>
        <v>2</v>
      </c>
      <c r="I565" t="str">
        <f>RIGHT(C565,4)</f>
        <v>2023</v>
      </c>
      <c r="J565" t="s">
        <v>84</v>
      </c>
      <c r="K565" s="1">
        <f>DATE(P565,O565,N565)</f>
        <v>45616</v>
      </c>
      <c r="L565">
        <f>FIND("/",J565)</f>
        <v>3</v>
      </c>
      <c r="M565">
        <f>FIND("/",J565,(L565+1))</f>
        <v>6</v>
      </c>
      <c r="N565" t="str">
        <f>MID(J565, L565+1,2)</f>
        <v>20</v>
      </c>
      <c r="O565" t="str">
        <f>LEFT(J565,L565-1)</f>
        <v>11</v>
      </c>
      <c r="P565" t="str">
        <f>RIGHT(J565,4)</f>
        <v>2024</v>
      </c>
      <c r="Q565" s="13">
        <f t="shared" si="169"/>
        <v>91.428571428571431</v>
      </c>
      <c r="R565">
        <f t="shared" si="170"/>
        <v>243.5</v>
      </c>
      <c r="S565" s="27">
        <f t="shared" si="172"/>
        <v>2.6632812499999998</v>
      </c>
      <c r="T565" s="11">
        <v>11.99</v>
      </c>
      <c r="U565" t="str" cm="1">
        <f t="array" ref="U565">_xlfn.IFS(T565 &lt; 8, "Standard", T565 &lt; 12, "Premium", T565 &lt; 16, "Premium Plus")</f>
        <v>Premium</v>
      </c>
      <c r="V565" s="18">
        <v>487</v>
      </c>
      <c r="W565" t="s">
        <v>63</v>
      </c>
      <c r="X565" s="18">
        <v>1</v>
      </c>
      <c r="Y565" s="18">
        <v>4</v>
      </c>
      <c r="Z565" t="b">
        <v>0</v>
      </c>
      <c r="AA565" s="18">
        <v>636</v>
      </c>
      <c r="AB565" s="18">
        <v>66</v>
      </c>
      <c r="AC565" s="18">
        <f t="shared" si="171"/>
        <v>702</v>
      </c>
      <c r="AD565" t="s">
        <v>68</v>
      </c>
      <c r="AE565" t="s">
        <v>28</v>
      </c>
      <c r="AF565" t="s">
        <v>78</v>
      </c>
      <c r="AG565" s="18">
        <v>78</v>
      </c>
      <c r="AH565" s="13">
        <v>3.5</v>
      </c>
      <c r="AI565" t="b">
        <v>0</v>
      </c>
      <c r="AJ565" t="s">
        <v>30</v>
      </c>
      <c r="AK565" s="18">
        <v>1531</v>
      </c>
      <c r="AL565" s="18" t="str" cm="1">
        <f t="array" ref="AL565">_xlfn.IFS(AK565&lt;1000, "Bronze", AK565&lt;2000, "Silver", AK565&lt;3000, "Gold", AK565&lt;4000, "Platinum",AK565&gt;4000, "Diamond")</f>
        <v>Silver</v>
      </c>
      <c r="AM565" t="s">
        <v>76</v>
      </c>
      <c r="AN565" t="s">
        <v>32</v>
      </c>
      <c r="AO565" t="s">
        <v>60</v>
      </c>
    </row>
    <row r="566" spans="1:41" x14ac:dyDescent="0.35">
      <c r="A566">
        <v>7673</v>
      </c>
      <c r="B566" t="s">
        <v>712</v>
      </c>
      <c r="C566" t="s">
        <v>139</v>
      </c>
      <c r="D566" s="1">
        <f>DATE(I566,H566,G566)</f>
        <v>45156</v>
      </c>
      <c r="E566">
        <f>FIND("/",C566)</f>
        <v>2</v>
      </c>
      <c r="F566">
        <f>FIND("/",C566,(E566+1))</f>
        <v>5</v>
      </c>
      <c r="G566" t="str">
        <f>MID(C566, E566+1,2)</f>
        <v>18</v>
      </c>
      <c r="H566" t="str">
        <f>LEFT(C566,E566-1)</f>
        <v>8</v>
      </c>
      <c r="I566" t="str">
        <f>RIGHT(C566,4)</f>
        <v>2023</v>
      </c>
      <c r="J566" t="s">
        <v>82</v>
      </c>
      <c r="K566" s="1">
        <f>DATE(P566,O566,N566)</f>
        <v>45618</v>
      </c>
      <c r="L566">
        <f>FIND("/",J566)</f>
        <v>3</v>
      </c>
      <c r="M566">
        <f>FIND("/",J566,(L566+1))</f>
        <v>6</v>
      </c>
      <c r="N566" t="str">
        <f>MID(J566, L566+1,2)</f>
        <v>22</v>
      </c>
      <c r="O566" t="str">
        <f>LEFT(J566,L566-1)</f>
        <v>11</v>
      </c>
      <c r="P566" t="str">
        <f>RIGHT(J566,4)</f>
        <v>2024</v>
      </c>
      <c r="Q566" s="13">
        <f t="shared" si="169"/>
        <v>66</v>
      </c>
      <c r="R566">
        <f t="shared" si="170"/>
        <v>175.5</v>
      </c>
      <c r="S566" s="27">
        <f t="shared" si="172"/>
        <v>2.6590909090909092</v>
      </c>
      <c r="T566" s="11">
        <v>7.99</v>
      </c>
      <c r="U566" t="str" cm="1">
        <f t="array" ref="U566">_xlfn.IFS(T566 &lt; 8, "Standard", T566 &lt; 12, "Premium", T566 &lt; 16, "Premium Plus")</f>
        <v>Standard</v>
      </c>
      <c r="V566" s="18">
        <v>351</v>
      </c>
      <c r="W566" t="s">
        <v>26</v>
      </c>
      <c r="X566" s="18">
        <v>4</v>
      </c>
      <c r="Y566" s="18">
        <v>2</v>
      </c>
      <c r="Z566" t="b">
        <v>0</v>
      </c>
      <c r="AA566" s="18">
        <v>70</v>
      </c>
      <c r="AB566" s="18">
        <v>41</v>
      </c>
      <c r="AC566" s="18">
        <f t="shared" si="171"/>
        <v>111</v>
      </c>
      <c r="AD566" t="s">
        <v>74</v>
      </c>
      <c r="AE566" t="s">
        <v>75</v>
      </c>
      <c r="AF566" t="s">
        <v>57</v>
      </c>
      <c r="AG566" s="18">
        <v>78</v>
      </c>
      <c r="AH566" s="13">
        <v>3.7</v>
      </c>
      <c r="AI566" t="b">
        <v>0</v>
      </c>
      <c r="AJ566" t="s">
        <v>30</v>
      </c>
      <c r="AK566" s="18">
        <v>4337</v>
      </c>
      <c r="AL566" s="18" t="str" cm="1">
        <f t="array" ref="AL566">_xlfn.IFS(AK566&lt;1000, "Bronze", AK566&lt;2000, "Silver", AK566&lt;3000, "Gold", AK566&lt;4000, "Platinum",AK566&gt;4000, "Diamond")</f>
        <v>Diamond</v>
      </c>
      <c r="AM566" t="s">
        <v>65</v>
      </c>
      <c r="AN566" t="s">
        <v>39</v>
      </c>
      <c r="AO566" t="s">
        <v>40</v>
      </c>
    </row>
    <row r="567" spans="1:41" x14ac:dyDescent="0.35">
      <c r="A567">
        <v>4768</v>
      </c>
      <c r="B567" t="s">
        <v>542</v>
      </c>
      <c r="C567" s="1">
        <v>45028</v>
      </c>
      <c r="D567" s="1">
        <f>C567</f>
        <v>45028</v>
      </c>
      <c r="E567" s="1"/>
      <c r="F567" s="1"/>
      <c r="G567" s="1"/>
      <c r="H567" s="1"/>
      <c r="I567" s="1"/>
      <c r="J567" t="s">
        <v>109</v>
      </c>
      <c r="K567" s="1">
        <f>DATE(P567,O567,N567)</f>
        <v>45619</v>
      </c>
      <c r="L567">
        <f>FIND("/",J567)</f>
        <v>3</v>
      </c>
      <c r="M567">
        <f>FIND("/",J567,(L567+1))</f>
        <v>6</v>
      </c>
      <c r="N567" t="str">
        <f>MID(J567, L567+1,2)</f>
        <v>23</v>
      </c>
      <c r="O567" t="str">
        <f>LEFT(J567,L567-1)</f>
        <v>11</v>
      </c>
      <c r="P567" t="str">
        <f>RIGHT(J567,4)</f>
        <v>2024</v>
      </c>
      <c r="Q567" s="13">
        <f t="shared" si="169"/>
        <v>84.428571428571431</v>
      </c>
      <c r="R567">
        <f t="shared" si="170"/>
        <v>224.5</v>
      </c>
      <c r="S567" s="27">
        <f t="shared" si="172"/>
        <v>2.6590524534686972</v>
      </c>
      <c r="T567" s="11">
        <v>15.99</v>
      </c>
      <c r="U567" t="str" cm="1">
        <f t="array" ref="U567">_xlfn.IFS(T567 &lt; 8, "Standard", T567 &lt; 12, "Premium", T567 &lt; 16, "Premium Plus")</f>
        <v>Premium Plus</v>
      </c>
      <c r="V567" s="18">
        <v>449</v>
      </c>
      <c r="W567" t="s">
        <v>51</v>
      </c>
      <c r="X567" s="18">
        <v>5</v>
      </c>
      <c r="Y567" s="18">
        <v>4</v>
      </c>
      <c r="Z567" t="b">
        <v>0</v>
      </c>
      <c r="AA567" s="18">
        <v>61</v>
      </c>
      <c r="AB567" s="18">
        <v>61</v>
      </c>
      <c r="AC567" s="18">
        <f t="shared" si="171"/>
        <v>122</v>
      </c>
      <c r="AD567" t="s">
        <v>74</v>
      </c>
      <c r="AE567" t="s">
        <v>44</v>
      </c>
      <c r="AF567" t="s">
        <v>78</v>
      </c>
      <c r="AG567" s="18">
        <v>88</v>
      </c>
      <c r="AH567" s="13">
        <v>3.7</v>
      </c>
      <c r="AI567" t="b">
        <v>1</v>
      </c>
      <c r="AJ567" t="s">
        <v>30</v>
      </c>
      <c r="AK567" s="18">
        <v>165</v>
      </c>
      <c r="AL567" s="18" t="str" cm="1">
        <f t="array" ref="AL567">_xlfn.IFS(AK567&lt;1000, "Bronze", AK567&lt;2000, "Silver", AK567&lt;3000, "Gold", AK567&lt;4000, "Platinum",AK567&gt;4000, "Diamond")</f>
        <v>Bronze</v>
      </c>
      <c r="AM567" t="s">
        <v>76</v>
      </c>
      <c r="AN567" t="s">
        <v>59</v>
      </c>
      <c r="AO567" t="s">
        <v>60</v>
      </c>
    </row>
    <row r="568" spans="1:41" x14ac:dyDescent="0.35">
      <c r="A568">
        <v>8901</v>
      </c>
      <c r="B568" t="s">
        <v>595</v>
      </c>
      <c r="C568" s="1">
        <v>45536</v>
      </c>
      <c r="D568" s="1">
        <v>45076</v>
      </c>
      <c r="E568" s="1"/>
      <c r="F568" s="1"/>
      <c r="G568" s="1"/>
      <c r="H568" s="1"/>
      <c r="I568" s="1"/>
      <c r="J568" t="s">
        <v>168</v>
      </c>
      <c r="K568" s="1">
        <f>DATE(P568,O568,N568)</f>
        <v>45625</v>
      </c>
      <c r="L568">
        <f>FIND("/",J568)</f>
        <v>3</v>
      </c>
      <c r="M568">
        <f>FIND("/",J568,(L568+1))</f>
        <v>6</v>
      </c>
      <c r="N568" t="str">
        <f>MID(J568, L568+1,2)</f>
        <v>29</v>
      </c>
      <c r="O568" t="str">
        <f>LEFT(J568,L568-1)</f>
        <v>11</v>
      </c>
      <c r="P568" t="str">
        <f>RIGHT(J568,4)</f>
        <v>2024</v>
      </c>
      <c r="Q568" s="13">
        <f t="shared" si="169"/>
        <v>78.428571428571431</v>
      </c>
      <c r="R568">
        <f t="shared" si="170"/>
        <v>208.5</v>
      </c>
      <c r="S568" s="27">
        <f t="shared" si="172"/>
        <v>2.6584699453551912</v>
      </c>
      <c r="T568" s="11">
        <v>11.99</v>
      </c>
      <c r="U568" t="str" cm="1">
        <f t="array" ref="U568">_xlfn.IFS(T568 &lt; 8, "Standard", T568 &lt; 12, "Premium", T568 &lt; 16, "Premium Plus")</f>
        <v>Premium</v>
      </c>
      <c r="V568" s="18">
        <v>417</v>
      </c>
      <c r="W568" t="s">
        <v>26</v>
      </c>
      <c r="X568" s="18">
        <v>5</v>
      </c>
      <c r="Y568" s="18">
        <v>6</v>
      </c>
      <c r="Z568" t="b">
        <v>0</v>
      </c>
      <c r="AA568" s="18">
        <v>476</v>
      </c>
      <c r="AB568" s="18">
        <v>37</v>
      </c>
      <c r="AC568" s="18">
        <f t="shared" si="171"/>
        <v>513</v>
      </c>
      <c r="AD568" t="s">
        <v>27</v>
      </c>
      <c r="AE568" t="s">
        <v>75</v>
      </c>
      <c r="AF568" t="s">
        <v>29</v>
      </c>
      <c r="AG568" s="18">
        <v>12</v>
      </c>
      <c r="AH568" s="13">
        <v>4.0999999999999996</v>
      </c>
      <c r="AI568" t="b">
        <v>1</v>
      </c>
      <c r="AJ568" t="s">
        <v>30</v>
      </c>
      <c r="AK568" s="18">
        <v>2444</v>
      </c>
      <c r="AL568" s="18" t="str" cm="1">
        <f t="array" ref="AL568">_xlfn.IFS(AK568&lt;1000, "Bronze", AK568&lt;2000, "Silver", AK568&lt;3000, "Gold", AK568&lt;4000, "Platinum",AK568&gt;4000, "Diamond")</f>
        <v>Gold</v>
      </c>
      <c r="AM568" t="s">
        <v>31</v>
      </c>
      <c r="AN568" t="s">
        <v>79</v>
      </c>
      <c r="AO568" t="s">
        <v>93</v>
      </c>
    </row>
    <row r="569" spans="1:41" x14ac:dyDescent="0.35">
      <c r="A569">
        <v>2960</v>
      </c>
      <c r="B569" t="s">
        <v>153</v>
      </c>
      <c r="C569" s="1">
        <v>44997</v>
      </c>
      <c r="D569" s="1">
        <f>C569</f>
        <v>44997</v>
      </c>
      <c r="E569" s="1"/>
      <c r="F569" s="1"/>
      <c r="G569" s="1"/>
      <c r="H569" s="1"/>
      <c r="I569" s="1"/>
      <c r="J569" s="1">
        <v>45547</v>
      </c>
      <c r="K569" s="1">
        <f>J569</f>
        <v>45547</v>
      </c>
      <c r="L569" s="1"/>
      <c r="M569" s="1"/>
      <c r="N569" s="1"/>
      <c r="O569" s="1"/>
      <c r="P569" s="1"/>
      <c r="Q569" s="13">
        <f t="shared" si="169"/>
        <v>78.571428571428569</v>
      </c>
      <c r="R569">
        <f t="shared" si="170"/>
        <v>208</v>
      </c>
      <c r="S569" s="27">
        <f t="shared" si="172"/>
        <v>2.6472727272727274</v>
      </c>
      <c r="T569" s="11">
        <v>11.99</v>
      </c>
      <c r="U569" t="str" cm="1">
        <f t="array" ref="U569">_xlfn.IFS(T569 &lt; 8, "Standard", T569 &lt; 12, "Premium", T569 &lt; 16, "Premium Plus")</f>
        <v>Premium</v>
      </c>
      <c r="V569" s="18">
        <v>416</v>
      </c>
      <c r="W569" t="s">
        <v>48</v>
      </c>
      <c r="X569" s="18">
        <v>5</v>
      </c>
      <c r="Y569" s="18">
        <v>4</v>
      </c>
      <c r="Z569" t="b">
        <v>1</v>
      </c>
      <c r="AA569" s="18">
        <v>964</v>
      </c>
      <c r="AB569" s="18">
        <v>187</v>
      </c>
      <c r="AC569" s="18">
        <f t="shared" si="171"/>
        <v>1151</v>
      </c>
      <c r="AD569" t="s">
        <v>27</v>
      </c>
      <c r="AE569" t="s">
        <v>75</v>
      </c>
      <c r="AF569" t="s">
        <v>78</v>
      </c>
      <c r="AG569" s="18">
        <v>6</v>
      </c>
      <c r="AH569" s="13">
        <v>3.2</v>
      </c>
      <c r="AI569" t="b">
        <v>0</v>
      </c>
      <c r="AJ569" t="s">
        <v>30</v>
      </c>
      <c r="AK569" s="18">
        <v>2554</v>
      </c>
      <c r="AL569" s="18" t="str" cm="1">
        <f t="array" ref="AL569">_xlfn.IFS(AK569&lt;1000, "Bronze", AK569&lt;2000, "Silver", AK569&lt;3000, "Gold", AK569&lt;4000, "Platinum",AK569&gt;4000, "Diamond")</f>
        <v>Gold</v>
      </c>
      <c r="AM569" t="s">
        <v>58</v>
      </c>
      <c r="AN569" t="s">
        <v>79</v>
      </c>
      <c r="AO569" t="s">
        <v>33</v>
      </c>
    </row>
    <row r="570" spans="1:41" x14ac:dyDescent="0.35">
      <c r="A570">
        <v>8798</v>
      </c>
      <c r="B570" t="s">
        <v>521</v>
      </c>
      <c r="C570" t="s">
        <v>522</v>
      </c>
      <c r="D570" s="1">
        <f>DATE(I570,H570,G570)</f>
        <v>45036</v>
      </c>
      <c r="E570">
        <f>FIND("/",C570)</f>
        <v>2</v>
      </c>
      <c r="F570">
        <f>FIND("/",C570,(E570+1))</f>
        <v>5</v>
      </c>
      <c r="G570" t="str">
        <f>MID(C570, E570+1,2)</f>
        <v>20</v>
      </c>
      <c r="H570" t="str">
        <f>LEFT(C570,E570-1)</f>
        <v>4</v>
      </c>
      <c r="I570" t="str">
        <f>RIGHT(C570,4)</f>
        <v>2023</v>
      </c>
      <c r="J570" t="s">
        <v>35</v>
      </c>
      <c r="K570" s="1">
        <f>DATE(P570,O570,N570)</f>
        <v>45641</v>
      </c>
      <c r="L570">
        <f>FIND("/",J570)</f>
        <v>3</v>
      </c>
      <c r="M570">
        <f>FIND("/",J570,(L570+1))</f>
        <v>6</v>
      </c>
      <c r="N570" t="str">
        <f>MID(J570, L570+1,2)</f>
        <v>15</v>
      </c>
      <c r="O570" t="str">
        <f>LEFT(J570,L570-1)</f>
        <v>12</v>
      </c>
      <c r="P570" t="str">
        <f>RIGHT(J570,4)</f>
        <v>2024</v>
      </c>
      <c r="Q570" s="13">
        <f t="shared" si="169"/>
        <v>86.428571428571431</v>
      </c>
      <c r="R570">
        <f t="shared" si="170"/>
        <v>226.5</v>
      </c>
      <c r="S570" s="27">
        <f t="shared" si="172"/>
        <v>2.6206611570247933</v>
      </c>
      <c r="T570" s="11">
        <v>15.99</v>
      </c>
      <c r="U570" t="str" cm="1">
        <f t="array" ref="U570">_xlfn.IFS(T570 &lt; 8, "Standard", T570 &lt; 12, "Premium", T570 &lt; 16, "Premium Plus")</f>
        <v>Premium Plus</v>
      </c>
      <c r="V570" s="18">
        <v>453</v>
      </c>
      <c r="W570" t="s">
        <v>63</v>
      </c>
      <c r="X570" s="18">
        <v>5</v>
      </c>
      <c r="Y570" s="18">
        <v>2</v>
      </c>
      <c r="Z570" t="b">
        <v>1</v>
      </c>
      <c r="AA570" s="18">
        <v>591</v>
      </c>
      <c r="AB570" s="18">
        <v>169</v>
      </c>
      <c r="AC570" s="18">
        <f t="shared" si="171"/>
        <v>760</v>
      </c>
      <c r="AD570" t="s">
        <v>43</v>
      </c>
      <c r="AE570" t="s">
        <v>28</v>
      </c>
      <c r="AF570" t="s">
        <v>64</v>
      </c>
      <c r="AG570" s="18">
        <v>72</v>
      </c>
      <c r="AH570" s="13">
        <v>4.0999999999999996</v>
      </c>
      <c r="AI570" t="b">
        <v>1</v>
      </c>
      <c r="AJ570" t="s">
        <v>30</v>
      </c>
      <c r="AK570" s="18">
        <v>4031</v>
      </c>
      <c r="AL570" s="18" t="str" cm="1">
        <f t="array" ref="AL570">_xlfn.IFS(AK570&lt;1000, "Bronze", AK570&lt;2000, "Silver", AK570&lt;3000, "Gold", AK570&lt;4000, "Platinum",AK570&gt;4000, "Diamond")</f>
        <v>Diamond</v>
      </c>
      <c r="AM570" t="s">
        <v>58</v>
      </c>
      <c r="AN570" t="s">
        <v>32</v>
      </c>
      <c r="AO570" t="s">
        <v>40</v>
      </c>
    </row>
    <row r="571" spans="1:41" x14ac:dyDescent="0.35">
      <c r="A571">
        <v>2660</v>
      </c>
      <c r="B571" t="s">
        <v>288</v>
      </c>
      <c r="C571" t="s">
        <v>289</v>
      </c>
      <c r="D571" s="1">
        <f>DATE(I571,H571,G571)</f>
        <v>44925</v>
      </c>
      <c r="E571">
        <f>FIND("/",C571)</f>
        <v>3</v>
      </c>
      <c r="F571">
        <f>FIND("/",C571,(E571+1))</f>
        <v>6</v>
      </c>
      <c r="G571" t="str">
        <f>MID(C571, E571+1,2)</f>
        <v>30</v>
      </c>
      <c r="H571" t="str">
        <f>LEFT(C571,E571-1)</f>
        <v>12</v>
      </c>
      <c r="I571" t="str">
        <f>RIGHT(C571,4)</f>
        <v>2022</v>
      </c>
      <c r="J571" s="1">
        <v>45394</v>
      </c>
      <c r="K571" s="1">
        <f>J571</f>
        <v>45394</v>
      </c>
      <c r="L571" s="1"/>
      <c r="M571" s="1"/>
      <c r="N571" s="1"/>
      <c r="O571" s="1"/>
      <c r="P571" s="1"/>
      <c r="Q571" s="13">
        <f t="shared" si="169"/>
        <v>67</v>
      </c>
      <c r="R571">
        <f t="shared" si="170"/>
        <v>175.5</v>
      </c>
      <c r="S571" s="27">
        <f t="shared" si="172"/>
        <v>2.6194029850746268</v>
      </c>
      <c r="T571" s="11">
        <v>11.99</v>
      </c>
      <c r="U571" t="str" cm="1">
        <f t="array" ref="U571">_xlfn.IFS(T571 &lt; 8, "Standard", T571 &lt; 12, "Premium", T571 &lt; 16, "Premium Plus")</f>
        <v>Premium</v>
      </c>
      <c r="V571" s="18">
        <v>351</v>
      </c>
      <c r="W571" t="s">
        <v>63</v>
      </c>
      <c r="X571" s="18">
        <v>1</v>
      </c>
      <c r="Y571" s="18">
        <v>1</v>
      </c>
      <c r="Z571" t="b">
        <v>1</v>
      </c>
      <c r="AA571" s="18">
        <v>80</v>
      </c>
      <c r="AB571" s="18">
        <v>70</v>
      </c>
      <c r="AC571" s="18">
        <f t="shared" si="171"/>
        <v>150</v>
      </c>
      <c r="AD571" t="s">
        <v>27</v>
      </c>
      <c r="AE571" t="s">
        <v>56</v>
      </c>
      <c r="AF571" t="s">
        <v>37</v>
      </c>
      <c r="AG571" s="18">
        <v>54</v>
      </c>
      <c r="AH571" s="13">
        <v>4.5</v>
      </c>
      <c r="AI571" t="b">
        <v>1</v>
      </c>
      <c r="AJ571" t="s">
        <v>30</v>
      </c>
      <c r="AK571" s="18">
        <v>732</v>
      </c>
      <c r="AL571" s="18" t="str" cm="1">
        <f t="array" ref="AL571">_xlfn.IFS(AK571&lt;1000, "Bronze", AK571&lt;2000, "Silver", AK571&lt;3000, "Gold", AK571&lt;4000, "Platinum",AK571&gt;4000, "Diamond")</f>
        <v>Bronze</v>
      </c>
      <c r="AM571" t="s">
        <v>65</v>
      </c>
      <c r="AN571" t="s">
        <v>32</v>
      </c>
      <c r="AO571" t="s">
        <v>93</v>
      </c>
    </row>
    <row r="572" spans="1:41" x14ac:dyDescent="0.35">
      <c r="A572">
        <v>7359</v>
      </c>
      <c r="B572" t="s">
        <v>190</v>
      </c>
      <c r="C572" t="s">
        <v>442</v>
      </c>
      <c r="D572" s="1">
        <f>DATE(I572,H572,G572)</f>
        <v>45005</v>
      </c>
      <c r="E572">
        <f>FIND("/",C572)</f>
        <v>2</v>
      </c>
      <c r="F572">
        <f>FIND("/",C572,(E572+1))</f>
        <v>5</v>
      </c>
      <c r="G572" t="str">
        <f>MID(C572, E572+1,2)</f>
        <v>20</v>
      </c>
      <c r="H572" t="str">
        <f>LEFT(C572,E572-1)</f>
        <v>3</v>
      </c>
      <c r="I572" t="str">
        <f>RIGHT(C572,4)</f>
        <v>2023</v>
      </c>
      <c r="J572" t="s">
        <v>72</v>
      </c>
      <c r="K572" s="1">
        <f>DATE(P572,O572,N572)</f>
        <v>45643</v>
      </c>
      <c r="L572">
        <f>FIND("/",J572)</f>
        <v>3</v>
      </c>
      <c r="M572">
        <f>FIND("/",J572,(L572+1))</f>
        <v>6</v>
      </c>
      <c r="N572" t="str">
        <f>MID(J572, L572+1,2)</f>
        <v>17</v>
      </c>
      <c r="O572" t="str">
        <f>LEFT(J572,L572-1)</f>
        <v>12</v>
      </c>
      <c r="P572" t="str">
        <f>RIGHT(J572,4)</f>
        <v>2024</v>
      </c>
      <c r="Q572" s="13">
        <f t="shared" si="169"/>
        <v>91.142857142857139</v>
      </c>
      <c r="R572">
        <f t="shared" si="170"/>
        <v>238.5</v>
      </c>
      <c r="S572" s="27">
        <f t="shared" si="172"/>
        <v>2.6167711598746082</v>
      </c>
      <c r="T572" s="11">
        <v>15.99</v>
      </c>
      <c r="U572" t="str" cm="1">
        <f t="array" ref="U572">_xlfn.IFS(T572 &lt; 8, "Standard", T572 &lt; 12, "Premium", T572 &lt; 16, "Premium Plus")</f>
        <v>Premium Plus</v>
      </c>
      <c r="V572" s="18">
        <v>477</v>
      </c>
      <c r="W572" t="s">
        <v>26</v>
      </c>
      <c r="X572" s="18">
        <v>2</v>
      </c>
      <c r="Y572" s="18">
        <v>3</v>
      </c>
      <c r="Z572" t="b">
        <v>1</v>
      </c>
      <c r="AA572" s="18">
        <v>899</v>
      </c>
      <c r="AB572" s="18">
        <v>97</v>
      </c>
      <c r="AC572" s="18">
        <f t="shared" si="171"/>
        <v>996</v>
      </c>
      <c r="AD572" t="s">
        <v>27</v>
      </c>
      <c r="AE572" t="s">
        <v>56</v>
      </c>
      <c r="AF572" t="s">
        <v>64</v>
      </c>
      <c r="AG572" s="18">
        <v>42</v>
      </c>
      <c r="AH572" s="13">
        <v>4.7</v>
      </c>
      <c r="AI572" t="b">
        <v>1</v>
      </c>
      <c r="AJ572" t="s">
        <v>30</v>
      </c>
      <c r="AK572" s="18">
        <v>3428</v>
      </c>
      <c r="AL572" s="18" t="str" cm="1">
        <f t="array" ref="AL572">_xlfn.IFS(AK572&lt;1000, "Bronze", AK572&lt;2000, "Silver", AK572&lt;3000, "Gold", AK572&lt;4000, "Platinum",AK572&gt;4000, "Diamond")</f>
        <v>Platinum</v>
      </c>
      <c r="AM572" t="s">
        <v>38</v>
      </c>
      <c r="AN572" t="s">
        <v>69</v>
      </c>
      <c r="AO572" t="s">
        <v>60</v>
      </c>
    </row>
    <row r="573" spans="1:41" x14ac:dyDescent="0.35">
      <c r="A573">
        <v>7667</v>
      </c>
      <c r="B573" t="s">
        <v>666</v>
      </c>
      <c r="C573" s="1">
        <v>45047</v>
      </c>
      <c r="D573" s="1">
        <f>C573</f>
        <v>45047</v>
      </c>
      <c r="E573" s="1"/>
      <c r="F573" s="1"/>
      <c r="G573" s="1"/>
      <c r="H573" s="1"/>
      <c r="I573" s="1"/>
      <c r="J573" t="s">
        <v>72</v>
      </c>
      <c r="K573" s="1">
        <f>DATE(P573,O573,N573)</f>
        <v>45643</v>
      </c>
      <c r="L573">
        <f>FIND("/",J573)</f>
        <v>3</v>
      </c>
      <c r="M573">
        <f>FIND("/",J573,(L573+1))</f>
        <v>6</v>
      </c>
      <c r="N573" t="str">
        <f>MID(J573, L573+1,2)</f>
        <v>17</v>
      </c>
      <c r="O573" t="str">
        <f>LEFT(J573,L573-1)</f>
        <v>12</v>
      </c>
      <c r="P573" t="str">
        <f>RIGHT(J573,4)</f>
        <v>2024</v>
      </c>
      <c r="Q573" s="13">
        <f t="shared" si="169"/>
        <v>85.142857142857139</v>
      </c>
      <c r="R573">
        <f t="shared" si="170"/>
        <v>221.5</v>
      </c>
      <c r="S573" s="27">
        <f t="shared" si="172"/>
        <v>2.601510067114094</v>
      </c>
      <c r="T573" s="11">
        <v>15.99</v>
      </c>
      <c r="U573" t="str" cm="1">
        <f t="array" ref="U573">_xlfn.IFS(T573 &lt; 8, "Standard", T573 &lt; 12, "Premium", T573 &lt; 16, "Premium Plus")</f>
        <v>Premium Plus</v>
      </c>
      <c r="V573" s="18">
        <v>443</v>
      </c>
      <c r="W573" t="s">
        <v>100</v>
      </c>
      <c r="X573" s="18">
        <v>1</v>
      </c>
      <c r="Y573" s="18">
        <v>3</v>
      </c>
      <c r="Z573" t="b">
        <v>0</v>
      </c>
      <c r="AA573" s="18">
        <v>326</v>
      </c>
      <c r="AB573" s="18">
        <v>59</v>
      </c>
      <c r="AC573" s="18">
        <f t="shared" si="171"/>
        <v>385</v>
      </c>
      <c r="AD573" t="s">
        <v>74</v>
      </c>
      <c r="AE573" t="s">
        <v>28</v>
      </c>
      <c r="AF573" t="s">
        <v>29</v>
      </c>
      <c r="AG573" s="18">
        <v>57</v>
      </c>
      <c r="AH573" s="13">
        <v>3.9</v>
      </c>
      <c r="AI573" t="b">
        <v>0</v>
      </c>
      <c r="AJ573" t="s">
        <v>30</v>
      </c>
      <c r="AK573" s="18">
        <v>3712</v>
      </c>
      <c r="AL573" s="18" t="str" cm="1">
        <f t="array" ref="AL573">_xlfn.IFS(AK573&lt;1000, "Bronze", AK573&lt;2000, "Silver", AK573&lt;3000, "Gold", AK573&lt;4000, "Platinum",AK573&gt;4000, "Diamond")</f>
        <v>Platinum</v>
      </c>
      <c r="AM573" t="s">
        <v>31</v>
      </c>
      <c r="AN573" t="s">
        <v>69</v>
      </c>
      <c r="AO573" t="s">
        <v>93</v>
      </c>
    </row>
    <row r="574" spans="1:41" x14ac:dyDescent="0.35">
      <c r="A574">
        <v>7939</v>
      </c>
      <c r="B574" t="s">
        <v>357</v>
      </c>
      <c r="C574" s="1">
        <v>45147</v>
      </c>
      <c r="D574" s="1">
        <v>45067</v>
      </c>
      <c r="E574" s="1"/>
      <c r="F574" s="1"/>
      <c r="G574" s="1"/>
      <c r="H574" s="1"/>
      <c r="I574" s="1"/>
      <c r="J574" t="s">
        <v>87</v>
      </c>
      <c r="K574" s="1">
        <f>DATE(P574,O574,N574)</f>
        <v>45621</v>
      </c>
      <c r="L574">
        <f>FIND("/",J574)</f>
        <v>3</v>
      </c>
      <c r="M574">
        <f>FIND("/",J574,(L574+1))</f>
        <v>6</v>
      </c>
      <c r="N574" t="str">
        <f>MID(J574, L574+1,2)</f>
        <v>25</v>
      </c>
      <c r="O574" t="str">
        <f>LEFT(J574,L574-1)</f>
        <v>11</v>
      </c>
      <c r="P574" t="str">
        <f>RIGHT(J574,4)</f>
        <v>2024</v>
      </c>
      <c r="Q574" s="13">
        <f t="shared" si="169"/>
        <v>79.142857142857139</v>
      </c>
      <c r="R574">
        <f t="shared" si="170"/>
        <v>205</v>
      </c>
      <c r="S574" s="27">
        <f t="shared" si="172"/>
        <v>2.5902527075812274</v>
      </c>
      <c r="T574" s="11">
        <v>11.99</v>
      </c>
      <c r="U574" t="str" cm="1">
        <f t="array" ref="U574">_xlfn.IFS(T574 &lt; 8, "Standard", T574 &lt; 12, "Premium", T574 &lt; 16, "Premium Plus")</f>
        <v>Premium</v>
      </c>
      <c r="V574" s="18">
        <v>410</v>
      </c>
      <c r="W574" t="s">
        <v>73</v>
      </c>
      <c r="X574" s="18">
        <v>5</v>
      </c>
      <c r="Y574" s="18">
        <v>6</v>
      </c>
      <c r="Z574" t="b">
        <v>0</v>
      </c>
      <c r="AA574" s="18">
        <v>410</v>
      </c>
      <c r="AB574" s="18">
        <v>125</v>
      </c>
      <c r="AC574" s="18">
        <f t="shared" si="171"/>
        <v>535</v>
      </c>
      <c r="AD574" t="s">
        <v>92</v>
      </c>
      <c r="AE574" t="s">
        <v>28</v>
      </c>
      <c r="AF574" t="s">
        <v>37</v>
      </c>
      <c r="AG574" s="18">
        <v>68</v>
      </c>
      <c r="AH574" s="13">
        <v>4.7</v>
      </c>
      <c r="AI574" t="b">
        <v>0</v>
      </c>
      <c r="AJ574" t="s">
        <v>30</v>
      </c>
      <c r="AK574" s="18">
        <v>2542</v>
      </c>
      <c r="AL574" s="18" t="str" cm="1">
        <f t="array" ref="AL574">_xlfn.IFS(AK574&lt;1000, "Bronze", AK574&lt;2000, "Silver", AK574&lt;3000, "Gold", AK574&lt;4000, "Platinum",AK574&gt;4000, "Diamond")</f>
        <v>Gold</v>
      </c>
      <c r="AM574" t="s">
        <v>76</v>
      </c>
      <c r="AN574" t="s">
        <v>59</v>
      </c>
      <c r="AO574" t="s">
        <v>33</v>
      </c>
    </row>
    <row r="575" spans="1:41" x14ac:dyDescent="0.35">
      <c r="A575">
        <v>6278</v>
      </c>
      <c r="B575" t="s">
        <v>357</v>
      </c>
      <c r="C575" t="s">
        <v>314</v>
      </c>
      <c r="D575" s="1">
        <f>DATE(I575,H575,G575)</f>
        <v>45095</v>
      </c>
      <c r="E575">
        <f>FIND("/",C575)</f>
        <v>2</v>
      </c>
      <c r="F575">
        <f>FIND("/",C575,(E575+1))</f>
        <v>5</v>
      </c>
      <c r="G575" t="str">
        <f>MID(C575, E575+1,2)</f>
        <v>18</v>
      </c>
      <c r="H575" t="str">
        <f>LEFT(C575,E575-1)</f>
        <v>6</v>
      </c>
      <c r="I575" t="str">
        <f>RIGHT(C575,4)</f>
        <v>2023</v>
      </c>
      <c r="J575" t="s">
        <v>87</v>
      </c>
      <c r="K575" s="1">
        <f>DATE(P575,O575,N575)</f>
        <v>45621</v>
      </c>
      <c r="L575">
        <f>FIND("/",J575)</f>
        <v>3</v>
      </c>
      <c r="M575">
        <f>FIND("/",J575,(L575+1))</f>
        <v>6</v>
      </c>
      <c r="N575" t="str">
        <f>MID(J575, L575+1,2)</f>
        <v>25</v>
      </c>
      <c r="O575" t="str">
        <f>LEFT(J575,L575-1)</f>
        <v>11</v>
      </c>
      <c r="P575" t="str">
        <f>RIGHT(J575,4)</f>
        <v>2024</v>
      </c>
      <c r="Q575" s="13">
        <f t="shared" si="169"/>
        <v>75.142857142857139</v>
      </c>
      <c r="R575">
        <f t="shared" si="170"/>
        <v>194</v>
      </c>
      <c r="S575" s="27">
        <f t="shared" si="172"/>
        <v>2.581749049429658</v>
      </c>
      <c r="T575" s="11">
        <v>7.99</v>
      </c>
      <c r="U575" t="str" cm="1">
        <f t="array" ref="U575">_xlfn.IFS(T575 &lt; 8, "Standard", T575 &lt; 12, "Premium", T575 &lt; 16, "Premium Plus")</f>
        <v>Standard</v>
      </c>
      <c r="V575" s="18">
        <v>388</v>
      </c>
      <c r="W575" t="s">
        <v>36</v>
      </c>
      <c r="X575" s="18">
        <v>1</v>
      </c>
      <c r="Y575" s="18">
        <v>6</v>
      </c>
      <c r="Z575" t="b">
        <v>1</v>
      </c>
      <c r="AA575" s="18">
        <v>861</v>
      </c>
      <c r="AB575" s="18">
        <v>59</v>
      </c>
      <c r="AC575" s="18">
        <f t="shared" si="171"/>
        <v>920</v>
      </c>
      <c r="AD575" t="s">
        <v>27</v>
      </c>
      <c r="AE575" t="s">
        <v>44</v>
      </c>
      <c r="AF575" t="s">
        <v>29</v>
      </c>
      <c r="AG575" s="18">
        <v>42</v>
      </c>
      <c r="AH575" s="13">
        <v>4.4000000000000004</v>
      </c>
      <c r="AI575" t="b">
        <v>0</v>
      </c>
      <c r="AJ575" t="s">
        <v>30</v>
      </c>
      <c r="AK575" s="18">
        <v>1129</v>
      </c>
      <c r="AL575" s="18" t="str" cm="1">
        <f t="array" ref="AL575">_xlfn.IFS(AK575&lt;1000, "Bronze", AK575&lt;2000, "Silver", AK575&lt;3000, "Gold", AK575&lt;4000, "Platinum",AK575&gt;4000, "Diamond")</f>
        <v>Silver</v>
      </c>
      <c r="AM575" t="s">
        <v>31</v>
      </c>
      <c r="AN575" t="s">
        <v>32</v>
      </c>
      <c r="AO575" t="s">
        <v>40</v>
      </c>
    </row>
    <row r="576" spans="1:41" x14ac:dyDescent="0.35">
      <c r="A576">
        <v>8986</v>
      </c>
      <c r="B576" t="s">
        <v>409</v>
      </c>
      <c r="C576" s="1">
        <v>45303</v>
      </c>
      <c r="D576" s="1">
        <f>C576</f>
        <v>45303</v>
      </c>
      <c r="E576" s="1"/>
      <c r="F576" s="1"/>
      <c r="G576" s="1"/>
      <c r="H576" s="1"/>
      <c r="I576" s="1"/>
      <c r="J576" t="s">
        <v>129</v>
      </c>
      <c r="K576" s="1">
        <f>DATE(P576,O576,N576)</f>
        <v>45642</v>
      </c>
      <c r="L576">
        <f>FIND("/",J576)</f>
        <v>3</v>
      </c>
      <c r="M576">
        <f>FIND("/",J576,(L576+1))</f>
        <v>6</v>
      </c>
      <c r="N576" t="str">
        <f>MID(J576, L576+1,2)</f>
        <v>16</v>
      </c>
      <c r="O576" t="str">
        <f>LEFT(J576,L576-1)</f>
        <v>12</v>
      </c>
      <c r="P576" t="str">
        <f>RIGHT(J576,4)</f>
        <v>2024</v>
      </c>
      <c r="Q576" s="13">
        <f t="shared" si="169"/>
        <v>48.428571428571431</v>
      </c>
      <c r="R576">
        <f t="shared" si="170"/>
        <v>125</v>
      </c>
      <c r="S576" s="27">
        <f t="shared" si="172"/>
        <v>2.5811209439528024</v>
      </c>
      <c r="T576" s="11">
        <v>15.99</v>
      </c>
      <c r="U576" t="str" cm="1">
        <f t="array" ref="U576">_xlfn.IFS(T576 &lt; 8, "Standard", T576 &lt; 12, "Premium", T576 &lt; 16, "Premium Plus")</f>
        <v>Premium Plus</v>
      </c>
      <c r="V576" s="18">
        <v>250</v>
      </c>
      <c r="W576" t="s">
        <v>26</v>
      </c>
      <c r="X576" s="18">
        <v>1</v>
      </c>
      <c r="Y576" s="18">
        <v>2</v>
      </c>
      <c r="Z576" t="b">
        <v>1</v>
      </c>
      <c r="AA576" s="18">
        <v>69</v>
      </c>
      <c r="AB576" s="18">
        <v>35</v>
      </c>
      <c r="AC576" s="18">
        <f t="shared" si="171"/>
        <v>104</v>
      </c>
      <c r="AD576" t="s">
        <v>43</v>
      </c>
      <c r="AE576" t="s">
        <v>56</v>
      </c>
      <c r="AF576" t="s">
        <v>37</v>
      </c>
      <c r="AG576" s="18">
        <v>13</v>
      </c>
      <c r="AH576" s="13">
        <v>3.3</v>
      </c>
      <c r="AI576" t="b">
        <v>1</v>
      </c>
      <c r="AJ576" t="s">
        <v>30</v>
      </c>
      <c r="AK576" s="18">
        <v>1836</v>
      </c>
      <c r="AL576" s="18" t="str" cm="1">
        <f t="array" ref="AL576">_xlfn.IFS(AK576&lt;1000, "Bronze", AK576&lt;2000, "Silver", AK576&lt;3000, "Gold", AK576&lt;4000, "Platinum",AK576&gt;4000, "Diamond")</f>
        <v>Silver</v>
      </c>
      <c r="AM576" t="s">
        <v>76</v>
      </c>
      <c r="AN576" t="s">
        <v>59</v>
      </c>
      <c r="AO576" t="s">
        <v>60</v>
      </c>
    </row>
    <row r="577" spans="1:41" x14ac:dyDescent="0.35">
      <c r="A577">
        <v>6180</v>
      </c>
      <c r="B577" t="s">
        <v>701</v>
      </c>
      <c r="C577" s="1">
        <v>45543</v>
      </c>
      <c r="D577" s="1">
        <v>45334</v>
      </c>
      <c r="E577" s="1"/>
      <c r="F577" s="1"/>
      <c r="G577" s="1"/>
      <c r="H577" s="1"/>
      <c r="I577" s="1"/>
      <c r="J577" s="1">
        <v>45334</v>
      </c>
      <c r="K577" s="1">
        <v>45543</v>
      </c>
      <c r="L577" s="1"/>
      <c r="M577" s="1"/>
      <c r="N577" s="1"/>
      <c r="O577" s="1"/>
      <c r="P577" s="1"/>
      <c r="Q577" s="13">
        <f t="shared" si="169"/>
        <v>29.857142857142858</v>
      </c>
      <c r="R577">
        <f t="shared" si="170"/>
        <v>77</v>
      </c>
      <c r="S577" s="27">
        <f t="shared" si="172"/>
        <v>2.5789473684210527</v>
      </c>
      <c r="T577" s="11">
        <v>11.99</v>
      </c>
      <c r="U577" t="str" cm="1">
        <f t="array" ref="U577">_xlfn.IFS(T577 &lt; 8, "Standard", T577 &lt; 12, "Premium", T577 &lt; 16, "Premium Plus")</f>
        <v>Premium</v>
      </c>
      <c r="V577" s="18">
        <v>154</v>
      </c>
      <c r="W577" t="s">
        <v>100</v>
      </c>
      <c r="X577" s="18">
        <v>1</v>
      </c>
      <c r="Y577" s="18">
        <v>5</v>
      </c>
      <c r="Z577" t="b">
        <v>1</v>
      </c>
      <c r="AA577" s="18">
        <v>52</v>
      </c>
      <c r="AB577" s="18">
        <v>108</v>
      </c>
      <c r="AC577" s="18">
        <f t="shared" si="171"/>
        <v>160</v>
      </c>
      <c r="AD577" t="s">
        <v>74</v>
      </c>
      <c r="AE577" t="s">
        <v>56</v>
      </c>
      <c r="AF577" t="s">
        <v>37</v>
      </c>
      <c r="AG577" s="18">
        <v>94</v>
      </c>
      <c r="AH577" s="13">
        <v>4.0999999999999996</v>
      </c>
      <c r="AI577" t="b">
        <v>0</v>
      </c>
      <c r="AJ577" t="s">
        <v>30</v>
      </c>
      <c r="AK577" s="18">
        <v>4176</v>
      </c>
      <c r="AL577" s="18" t="str" cm="1">
        <f t="array" ref="AL577">_xlfn.IFS(AK577&lt;1000, "Bronze", AK577&lt;2000, "Silver", AK577&lt;3000, "Gold", AK577&lt;4000, "Platinum",AK577&gt;4000, "Diamond")</f>
        <v>Diamond</v>
      </c>
      <c r="AM577" t="s">
        <v>76</v>
      </c>
      <c r="AN577" t="s">
        <v>69</v>
      </c>
      <c r="AO577" t="s">
        <v>33</v>
      </c>
    </row>
    <row r="578" spans="1:41" x14ac:dyDescent="0.35">
      <c r="A578">
        <v>9575</v>
      </c>
      <c r="B578" t="s">
        <v>224</v>
      </c>
      <c r="C578" t="s">
        <v>308</v>
      </c>
      <c r="D578" s="1">
        <f>DATE(I578,H578,G578)</f>
        <v>44982</v>
      </c>
      <c r="E578">
        <f>FIND("/",C578)</f>
        <v>2</v>
      </c>
      <c r="F578">
        <f>FIND("/",C578,(E578+1))</f>
        <v>5</v>
      </c>
      <c r="G578" t="str">
        <f>MID(C578, E578+1,2)</f>
        <v>25</v>
      </c>
      <c r="H578" t="str">
        <f>LEFT(C578,E578-1)</f>
        <v>2</v>
      </c>
      <c r="I578" t="str">
        <f>RIGHT(C578,4)</f>
        <v>2023</v>
      </c>
      <c r="J578" t="s">
        <v>25</v>
      </c>
      <c r="K578" s="1">
        <f>DATE(P578,O578,N578)</f>
        <v>45639</v>
      </c>
      <c r="L578">
        <f>FIND("/",J578)</f>
        <v>3</v>
      </c>
      <c r="M578">
        <f>FIND("/",J578,(L578+1))</f>
        <v>6</v>
      </c>
      <c r="N578" t="str">
        <f>MID(J578, L578+1,2)</f>
        <v>13</v>
      </c>
      <c r="O578" t="str">
        <f>LEFT(J578,L578-1)</f>
        <v>12</v>
      </c>
      <c r="P578" t="str">
        <f>RIGHT(J578,4)</f>
        <v>2024</v>
      </c>
      <c r="Q578" s="13">
        <f t="shared" ref="Q578:Q641" si="185">(K578-D578)/7</f>
        <v>93.857142857142861</v>
      </c>
      <c r="R578">
        <f t="shared" ref="R578:R641" si="186">V578/2</f>
        <v>241.5</v>
      </c>
      <c r="S578" s="27">
        <f t="shared" si="172"/>
        <v>2.5730593607305936</v>
      </c>
      <c r="T578" s="11">
        <v>11.99</v>
      </c>
      <c r="U578" t="str" cm="1">
        <f t="array" ref="U578">_xlfn.IFS(T578 &lt; 8, "Standard", T578 &lt; 12, "Premium", T578 &lt; 16, "Premium Plus")</f>
        <v>Premium</v>
      </c>
      <c r="V578" s="18">
        <v>483</v>
      </c>
      <c r="W578" t="s">
        <v>63</v>
      </c>
      <c r="X578" s="18">
        <v>2</v>
      </c>
      <c r="Y578" s="18">
        <v>6</v>
      </c>
      <c r="Z578" t="b">
        <v>0</v>
      </c>
      <c r="AA578" s="18">
        <v>386</v>
      </c>
      <c r="AB578" s="18">
        <v>192</v>
      </c>
      <c r="AC578" s="18">
        <f t="shared" ref="AC578:AC641" si="187">SUM(AA578:AB578)</f>
        <v>578</v>
      </c>
      <c r="AD578" t="s">
        <v>68</v>
      </c>
      <c r="AE578" t="s">
        <v>28</v>
      </c>
      <c r="AF578" t="s">
        <v>78</v>
      </c>
      <c r="AG578" s="18">
        <v>95</v>
      </c>
      <c r="AH578" s="13">
        <v>4.5999999999999996</v>
      </c>
      <c r="AI578" t="b">
        <v>1</v>
      </c>
      <c r="AJ578" t="s">
        <v>30</v>
      </c>
      <c r="AK578" s="18">
        <v>4422</v>
      </c>
      <c r="AL578" s="18" t="str" cm="1">
        <f t="array" ref="AL578">_xlfn.IFS(AK578&lt;1000, "Bronze", AK578&lt;2000, "Silver", AK578&lt;3000, "Gold", AK578&lt;4000, "Platinum",AK578&gt;4000, "Diamond")</f>
        <v>Diamond</v>
      </c>
      <c r="AM578" t="s">
        <v>65</v>
      </c>
      <c r="AN578" t="s">
        <v>59</v>
      </c>
      <c r="AO578" t="s">
        <v>93</v>
      </c>
    </row>
    <row r="579" spans="1:41" x14ac:dyDescent="0.35">
      <c r="A579">
        <v>8310</v>
      </c>
      <c r="B579" t="s">
        <v>344</v>
      </c>
      <c r="C579" t="s">
        <v>397</v>
      </c>
      <c r="D579" s="1">
        <f>DATE(I579,H579,G579)</f>
        <v>45075</v>
      </c>
      <c r="E579">
        <f>FIND("/",C579)</f>
        <v>2</v>
      </c>
      <c r="F579">
        <f>FIND("/",C579,(E579+1))</f>
        <v>5</v>
      </c>
      <c r="G579" t="str">
        <f>MID(C579, E579+1,2)</f>
        <v>29</v>
      </c>
      <c r="H579" t="str">
        <f>LEFT(C579,E579-1)</f>
        <v>5</v>
      </c>
      <c r="I579" t="str">
        <f>RIGHT(C579,4)</f>
        <v>2023</v>
      </c>
      <c r="J579" s="1">
        <v>45608</v>
      </c>
      <c r="K579" s="1">
        <f>J579</f>
        <v>45608</v>
      </c>
      <c r="L579" s="1"/>
      <c r="M579" s="1"/>
      <c r="N579" s="1"/>
      <c r="O579" s="1"/>
      <c r="P579" s="1"/>
      <c r="Q579" s="13">
        <f t="shared" si="185"/>
        <v>76.142857142857139</v>
      </c>
      <c r="R579">
        <f t="shared" si="186"/>
        <v>194.5</v>
      </c>
      <c r="S579" s="27">
        <f t="shared" ref="S579:S642" si="188">R579/Q579</f>
        <v>2.5544090056285178</v>
      </c>
      <c r="T579" s="11">
        <v>11.99</v>
      </c>
      <c r="U579" t="str" cm="1">
        <f t="array" ref="U579">_xlfn.IFS(T579 &lt; 8, "Standard", T579 &lt; 12, "Premium", T579 &lt; 16, "Premium Plus")</f>
        <v>Premium</v>
      </c>
      <c r="V579" s="18">
        <v>389</v>
      </c>
      <c r="W579" t="s">
        <v>36</v>
      </c>
      <c r="X579" s="18">
        <v>5</v>
      </c>
      <c r="Y579" s="18">
        <v>4</v>
      </c>
      <c r="Z579" t="b">
        <v>0</v>
      </c>
      <c r="AA579" s="18">
        <v>727</v>
      </c>
      <c r="AB579" s="18">
        <v>26</v>
      </c>
      <c r="AC579" s="18">
        <f t="shared" si="187"/>
        <v>753</v>
      </c>
      <c r="AD579" t="s">
        <v>74</v>
      </c>
      <c r="AE579" t="s">
        <v>28</v>
      </c>
      <c r="AF579" t="s">
        <v>64</v>
      </c>
      <c r="AG579" s="18">
        <v>67</v>
      </c>
      <c r="AH579" s="13">
        <v>3.4</v>
      </c>
      <c r="AI579" t="b">
        <v>0</v>
      </c>
      <c r="AJ579" t="s">
        <v>30</v>
      </c>
      <c r="AK579" s="18">
        <v>2508</v>
      </c>
      <c r="AL579" s="18" t="str" cm="1">
        <f t="array" ref="AL579">_xlfn.IFS(AK579&lt;1000, "Bronze", AK579&lt;2000, "Silver", AK579&lt;3000, "Gold", AK579&lt;4000, "Platinum",AK579&gt;4000, "Diamond")</f>
        <v>Gold</v>
      </c>
      <c r="AM579" t="s">
        <v>76</v>
      </c>
      <c r="AN579" t="s">
        <v>69</v>
      </c>
      <c r="AO579" t="s">
        <v>33</v>
      </c>
    </row>
    <row r="580" spans="1:41" x14ac:dyDescent="0.35">
      <c r="A580">
        <v>2536</v>
      </c>
      <c r="B580" t="s">
        <v>272</v>
      </c>
      <c r="C580" t="s">
        <v>358</v>
      </c>
      <c r="D580" s="1">
        <f>DATE(I580,H580,G580)</f>
        <v>45348</v>
      </c>
      <c r="E580">
        <f>FIND("/",C580)</f>
        <v>2</v>
      </c>
      <c r="F580">
        <f>FIND("/",C580,(E580+1))</f>
        <v>5</v>
      </c>
      <c r="G580" t="str">
        <f>MID(C580, E580+1,2)</f>
        <v>26</v>
      </c>
      <c r="H580" t="str">
        <f>LEFT(C580,E580-1)</f>
        <v>2</v>
      </c>
      <c r="I580" t="str">
        <f>RIGHT(C580,4)</f>
        <v>2024</v>
      </c>
      <c r="J580" t="s">
        <v>42</v>
      </c>
      <c r="K580" s="1">
        <f>DATE(P580,O580,N580)</f>
        <v>45640</v>
      </c>
      <c r="L580">
        <f>FIND("/",J580)</f>
        <v>3</v>
      </c>
      <c r="M580">
        <f>FIND("/",J580,(L580+1))</f>
        <v>6</v>
      </c>
      <c r="N580" t="str">
        <f>MID(J580, L580+1,2)</f>
        <v>14</v>
      </c>
      <c r="O580" t="str">
        <f>LEFT(J580,L580-1)</f>
        <v>12</v>
      </c>
      <c r="P580" t="str">
        <f>RIGHT(J580,4)</f>
        <v>2024</v>
      </c>
      <c r="Q580" s="13">
        <f t="shared" si="185"/>
        <v>41.714285714285715</v>
      </c>
      <c r="R580">
        <f t="shared" si="186"/>
        <v>106</v>
      </c>
      <c r="S580" s="27">
        <f t="shared" si="188"/>
        <v>2.5410958904109586</v>
      </c>
      <c r="T580" s="11">
        <v>15.99</v>
      </c>
      <c r="U580" t="str" cm="1">
        <f t="array" ref="U580">_xlfn.IFS(T580 &lt; 8, "Standard", T580 &lt; 12, "Premium", T580 &lt; 16, "Premium Plus")</f>
        <v>Premium Plus</v>
      </c>
      <c r="V580" s="18">
        <v>212</v>
      </c>
      <c r="W580" t="s">
        <v>63</v>
      </c>
      <c r="X580" s="18">
        <v>2</v>
      </c>
      <c r="Y580" s="18">
        <v>4</v>
      </c>
      <c r="Z580" t="b">
        <v>0</v>
      </c>
      <c r="AA580" s="18">
        <v>608</v>
      </c>
      <c r="AB580" s="18">
        <v>96</v>
      </c>
      <c r="AC580" s="18">
        <f t="shared" si="187"/>
        <v>704</v>
      </c>
      <c r="AD580" t="s">
        <v>92</v>
      </c>
      <c r="AE580" t="s">
        <v>75</v>
      </c>
      <c r="AF580" t="s">
        <v>45</v>
      </c>
      <c r="AG580" s="18">
        <v>76</v>
      </c>
      <c r="AH580" s="13">
        <v>4</v>
      </c>
      <c r="AI580" t="b">
        <v>0</v>
      </c>
      <c r="AJ580" t="s">
        <v>30</v>
      </c>
      <c r="AK580" s="18">
        <v>296</v>
      </c>
      <c r="AL580" s="18" t="str" cm="1">
        <f t="array" ref="AL580">_xlfn.IFS(AK580&lt;1000, "Bronze", AK580&lt;2000, "Silver", AK580&lt;3000, "Gold", AK580&lt;4000, "Platinum",AK580&gt;4000, "Diamond")</f>
        <v>Bronze</v>
      </c>
      <c r="AM580" t="s">
        <v>58</v>
      </c>
      <c r="AN580" t="s">
        <v>39</v>
      </c>
      <c r="AO580" t="s">
        <v>40</v>
      </c>
    </row>
    <row r="581" spans="1:41" x14ac:dyDescent="0.35">
      <c r="A581">
        <v>7274</v>
      </c>
      <c r="B581" t="s">
        <v>304</v>
      </c>
      <c r="C581" s="1">
        <v>45264</v>
      </c>
      <c r="D581" s="1">
        <v>45187</v>
      </c>
      <c r="E581" s="1"/>
      <c r="F581" s="1"/>
      <c r="G581" s="1"/>
      <c r="H581" s="1"/>
      <c r="I581" s="1"/>
      <c r="J581" s="1">
        <v>45455</v>
      </c>
      <c r="K581" s="1">
        <f>J581</f>
        <v>45455</v>
      </c>
      <c r="L581" s="1"/>
      <c r="M581" s="1"/>
      <c r="N581" s="1"/>
      <c r="O581" s="1"/>
      <c r="P581" s="1"/>
      <c r="Q581" s="13">
        <f t="shared" si="185"/>
        <v>38.285714285714285</v>
      </c>
      <c r="R581">
        <f t="shared" si="186"/>
        <v>96.5</v>
      </c>
      <c r="S581" s="27">
        <f t="shared" si="188"/>
        <v>2.5205223880597014</v>
      </c>
      <c r="T581" s="11">
        <v>11.99</v>
      </c>
      <c r="U581" t="str" cm="1">
        <f t="array" ref="U581">_xlfn.IFS(T581 &lt; 8, "Standard", T581 &lt; 12, "Premium", T581 &lt; 16, "Premium Plus")</f>
        <v>Premium</v>
      </c>
      <c r="V581" s="18">
        <v>193</v>
      </c>
      <c r="W581" t="s">
        <v>51</v>
      </c>
      <c r="X581" s="18">
        <v>4</v>
      </c>
      <c r="Y581" s="18">
        <v>4</v>
      </c>
      <c r="Z581" t="b">
        <v>0</v>
      </c>
      <c r="AA581" s="18">
        <v>364</v>
      </c>
      <c r="AB581" s="18">
        <v>181</v>
      </c>
      <c r="AC581" s="18">
        <f t="shared" si="187"/>
        <v>545</v>
      </c>
      <c r="AD581" t="s">
        <v>92</v>
      </c>
      <c r="AE581" t="s">
        <v>56</v>
      </c>
      <c r="AF581" t="s">
        <v>64</v>
      </c>
      <c r="AG581" s="18">
        <v>51</v>
      </c>
      <c r="AH581" s="13">
        <v>4.7</v>
      </c>
      <c r="AI581" t="b">
        <v>0</v>
      </c>
      <c r="AJ581" t="s">
        <v>30</v>
      </c>
      <c r="AK581" s="18">
        <v>2384</v>
      </c>
      <c r="AL581" s="18" t="str" cm="1">
        <f t="array" ref="AL581">_xlfn.IFS(AK581&lt;1000, "Bronze", AK581&lt;2000, "Silver", AK581&lt;3000, "Gold", AK581&lt;4000, "Platinum",AK581&gt;4000, "Diamond")</f>
        <v>Gold</v>
      </c>
      <c r="AM581" t="s">
        <v>76</v>
      </c>
      <c r="AN581" t="s">
        <v>69</v>
      </c>
      <c r="AO581" t="s">
        <v>40</v>
      </c>
    </row>
    <row r="582" spans="1:41" x14ac:dyDescent="0.35">
      <c r="A582">
        <v>8172</v>
      </c>
      <c r="B582" t="s">
        <v>511</v>
      </c>
      <c r="C582" t="s">
        <v>512</v>
      </c>
      <c r="D582" s="1">
        <f>DATE(I582,H582,G582)</f>
        <v>45372</v>
      </c>
      <c r="E582">
        <f>FIND("/",C582)</f>
        <v>2</v>
      </c>
      <c r="F582">
        <f>FIND("/",C582,(E582+1))</f>
        <v>5</v>
      </c>
      <c r="G582" t="str">
        <f>MID(C582, E582+1,2)</f>
        <v>21</v>
      </c>
      <c r="H582" t="str">
        <f>LEFT(C582,E582-1)</f>
        <v>3</v>
      </c>
      <c r="I582" t="str">
        <f>RIGHT(C582,4)</f>
        <v>2024</v>
      </c>
      <c r="J582" t="s">
        <v>72</v>
      </c>
      <c r="K582" s="1">
        <f>DATE(P582,O582,N582)</f>
        <v>45643</v>
      </c>
      <c r="L582">
        <f>FIND("/",J582)</f>
        <v>3</v>
      </c>
      <c r="M582">
        <f>FIND("/",J582,(L582+1))</f>
        <v>6</v>
      </c>
      <c r="N582" t="str">
        <f>MID(J582, L582+1,2)</f>
        <v>17</v>
      </c>
      <c r="O582" t="str">
        <f>LEFT(J582,L582-1)</f>
        <v>12</v>
      </c>
      <c r="P582" t="str">
        <f>RIGHT(J582,4)</f>
        <v>2024</v>
      </c>
      <c r="Q582" s="13">
        <f t="shared" si="185"/>
        <v>38.714285714285715</v>
      </c>
      <c r="R582">
        <f t="shared" si="186"/>
        <v>97.5</v>
      </c>
      <c r="S582" s="27">
        <f t="shared" si="188"/>
        <v>2.518450184501845</v>
      </c>
      <c r="T582" s="11">
        <v>11.99</v>
      </c>
      <c r="U582" t="str" cm="1">
        <f t="array" ref="U582">_xlfn.IFS(T582 &lt; 8, "Standard", T582 &lt; 12, "Premium", T582 &lt; 16, "Premium Plus")</f>
        <v>Premium</v>
      </c>
      <c r="V582" s="18">
        <v>195</v>
      </c>
      <c r="W582" t="s">
        <v>100</v>
      </c>
      <c r="X582" s="18">
        <v>5</v>
      </c>
      <c r="Y582" s="18">
        <v>6</v>
      </c>
      <c r="Z582" t="b">
        <v>1</v>
      </c>
      <c r="AA582" s="18">
        <v>997</v>
      </c>
      <c r="AB582" s="18">
        <v>107</v>
      </c>
      <c r="AC582" s="18">
        <f t="shared" si="187"/>
        <v>1104</v>
      </c>
      <c r="AD582" t="s">
        <v>43</v>
      </c>
      <c r="AE582" t="s">
        <v>56</v>
      </c>
      <c r="AF582" t="s">
        <v>78</v>
      </c>
      <c r="AG582" s="18">
        <v>78</v>
      </c>
      <c r="AH582" s="13">
        <v>4.9000000000000004</v>
      </c>
      <c r="AI582" t="b">
        <v>0</v>
      </c>
      <c r="AJ582" t="s">
        <v>30</v>
      </c>
      <c r="AK582" s="18">
        <v>708</v>
      </c>
      <c r="AL582" s="18" t="str" cm="1">
        <f t="array" ref="AL582">_xlfn.IFS(AK582&lt;1000, "Bronze", AK582&lt;2000, "Silver", AK582&lt;3000, "Gold", AK582&lt;4000, "Platinum",AK582&gt;4000, "Diamond")</f>
        <v>Bronze</v>
      </c>
      <c r="AM582" t="s">
        <v>38</v>
      </c>
      <c r="AN582" t="s">
        <v>32</v>
      </c>
      <c r="AO582" t="s">
        <v>40</v>
      </c>
    </row>
    <row r="583" spans="1:41" x14ac:dyDescent="0.35">
      <c r="A583">
        <v>9372</v>
      </c>
      <c r="B583" t="s">
        <v>138</v>
      </c>
      <c r="C583" t="s">
        <v>243</v>
      </c>
      <c r="D583" s="1">
        <f>DATE(I583,H583,G583)</f>
        <v>44974</v>
      </c>
      <c r="E583">
        <f>FIND("/",C583)</f>
        <v>2</v>
      </c>
      <c r="F583">
        <f>FIND("/",C583,(E583+1))</f>
        <v>5</v>
      </c>
      <c r="G583" t="str">
        <f>MID(C583, E583+1,2)</f>
        <v>17</v>
      </c>
      <c r="H583" t="str">
        <f>LEFT(C583,E583-1)</f>
        <v>2</v>
      </c>
      <c r="I583" t="str">
        <f>RIGHT(C583,4)</f>
        <v>2023</v>
      </c>
      <c r="J583" s="1">
        <v>45394</v>
      </c>
      <c r="K583" s="1">
        <f>J583</f>
        <v>45394</v>
      </c>
      <c r="L583" s="1"/>
      <c r="M583" s="1"/>
      <c r="N583" s="1"/>
      <c r="O583" s="1"/>
      <c r="P583" s="1"/>
      <c r="Q583" s="13">
        <f t="shared" si="185"/>
        <v>60</v>
      </c>
      <c r="R583">
        <f t="shared" si="186"/>
        <v>151</v>
      </c>
      <c r="S583" s="27">
        <f t="shared" si="188"/>
        <v>2.5166666666666666</v>
      </c>
      <c r="T583" s="11">
        <v>7.99</v>
      </c>
      <c r="U583" t="str" cm="1">
        <f t="array" ref="U583">_xlfn.IFS(T583 &lt; 8, "Standard", T583 &lt; 12, "Premium", T583 &lt; 16, "Premium Plus")</f>
        <v>Standard</v>
      </c>
      <c r="V583" s="18">
        <v>302</v>
      </c>
      <c r="W583" t="s">
        <v>63</v>
      </c>
      <c r="X583" s="18">
        <v>1</v>
      </c>
      <c r="Y583" s="18">
        <v>1</v>
      </c>
      <c r="Z583" t="b">
        <v>1</v>
      </c>
      <c r="AA583" s="18">
        <v>964</v>
      </c>
      <c r="AB583" s="18">
        <v>165</v>
      </c>
      <c r="AC583" s="18">
        <f t="shared" si="187"/>
        <v>1129</v>
      </c>
      <c r="AD583" t="s">
        <v>92</v>
      </c>
      <c r="AE583" t="s">
        <v>75</v>
      </c>
      <c r="AF583" t="s">
        <v>64</v>
      </c>
      <c r="AG583" s="18">
        <v>47</v>
      </c>
      <c r="AH583" s="13">
        <v>4.4000000000000004</v>
      </c>
      <c r="AI583" t="b">
        <v>0</v>
      </c>
      <c r="AJ583" t="s">
        <v>30</v>
      </c>
      <c r="AK583" s="18">
        <v>3552</v>
      </c>
      <c r="AL583" s="18" t="str" cm="1">
        <f t="array" ref="AL583">_xlfn.IFS(AK583&lt;1000, "Bronze", AK583&lt;2000, "Silver", AK583&lt;3000, "Gold", AK583&lt;4000, "Platinum",AK583&gt;4000, "Diamond")</f>
        <v>Platinum</v>
      </c>
      <c r="AM583" t="s">
        <v>31</v>
      </c>
      <c r="AN583" t="s">
        <v>39</v>
      </c>
      <c r="AO583" t="s">
        <v>33</v>
      </c>
    </row>
    <row r="584" spans="1:41" x14ac:dyDescent="0.35">
      <c r="A584">
        <v>9594</v>
      </c>
      <c r="B584" t="s">
        <v>138</v>
      </c>
      <c r="C584" t="s">
        <v>578</v>
      </c>
      <c r="D584" s="1">
        <v>45363</v>
      </c>
      <c r="E584">
        <f>FIND("/",C584)</f>
        <v>3</v>
      </c>
      <c r="F584">
        <f>FIND("/",C584,(E584+1))</f>
        <v>6</v>
      </c>
      <c r="G584" t="str">
        <f>MID(C584, E584+1,2)</f>
        <v>18</v>
      </c>
      <c r="H584" t="str">
        <f>LEFT(C584,E584-1)</f>
        <v>10</v>
      </c>
      <c r="I584" t="str">
        <f>RIGHT(C584,4)</f>
        <v>2024</v>
      </c>
      <c r="J584" s="1">
        <v>45363</v>
      </c>
      <c r="K584" s="1">
        <v>45583</v>
      </c>
      <c r="L584" s="1"/>
      <c r="M584" s="1"/>
      <c r="N584" s="1"/>
      <c r="O584" s="1"/>
      <c r="P584" s="1"/>
      <c r="Q584" s="13">
        <f t="shared" si="185"/>
        <v>31.428571428571427</v>
      </c>
      <c r="R584">
        <f t="shared" si="186"/>
        <v>79</v>
      </c>
      <c r="S584" s="27">
        <f t="shared" si="188"/>
        <v>2.5136363636363637</v>
      </c>
      <c r="T584" s="11">
        <v>7.99</v>
      </c>
      <c r="U584" t="str" cm="1">
        <f t="array" ref="U584">_xlfn.IFS(T584 &lt; 8, "Standard", T584 &lt; 12, "Premium", T584 &lt; 16, "Premium Plus")</f>
        <v>Standard</v>
      </c>
      <c r="V584" s="18">
        <v>158</v>
      </c>
      <c r="W584" t="s">
        <v>26</v>
      </c>
      <c r="X584" s="18">
        <v>2</v>
      </c>
      <c r="Y584" s="18">
        <v>5</v>
      </c>
      <c r="Z584" t="b">
        <v>1</v>
      </c>
      <c r="AA584" s="18">
        <v>861</v>
      </c>
      <c r="AB584" s="18">
        <v>125</v>
      </c>
      <c r="AC584" s="18">
        <f t="shared" si="187"/>
        <v>986</v>
      </c>
      <c r="AD584" t="s">
        <v>92</v>
      </c>
      <c r="AE584" t="s">
        <v>56</v>
      </c>
      <c r="AF584" t="s">
        <v>64</v>
      </c>
      <c r="AG584" s="18">
        <v>95</v>
      </c>
      <c r="AH584" s="13">
        <v>4.4000000000000004</v>
      </c>
      <c r="AI584" t="b">
        <v>1</v>
      </c>
      <c r="AJ584" t="s">
        <v>30</v>
      </c>
      <c r="AK584" s="18">
        <v>513</v>
      </c>
      <c r="AL584" s="18" t="str" cm="1">
        <f t="array" ref="AL584">_xlfn.IFS(AK584&lt;1000, "Bronze", AK584&lt;2000, "Silver", AK584&lt;3000, "Gold", AK584&lt;4000, "Platinum",AK584&gt;4000, "Diamond")</f>
        <v>Bronze</v>
      </c>
      <c r="AM584" t="s">
        <v>58</v>
      </c>
      <c r="AN584" t="s">
        <v>32</v>
      </c>
      <c r="AO584" t="s">
        <v>33</v>
      </c>
    </row>
    <row r="585" spans="1:41" x14ac:dyDescent="0.35">
      <c r="A585">
        <v>5468</v>
      </c>
      <c r="B585" t="s">
        <v>635</v>
      </c>
      <c r="C585" s="1">
        <v>45326</v>
      </c>
      <c r="D585" s="1">
        <f>C585</f>
        <v>45326</v>
      </c>
      <c r="E585" s="1"/>
      <c r="F585" s="1"/>
      <c r="G585" s="1"/>
      <c r="H585" s="1"/>
      <c r="I585" s="1"/>
      <c r="J585" t="s">
        <v>84</v>
      </c>
      <c r="K585" s="1">
        <f>DATE(P585,O585,N585)</f>
        <v>45616</v>
      </c>
      <c r="L585">
        <f>FIND("/",J585)</f>
        <v>3</v>
      </c>
      <c r="M585">
        <f>FIND("/",J585,(L585+1))</f>
        <v>6</v>
      </c>
      <c r="N585" t="str">
        <f>MID(J585, L585+1,2)</f>
        <v>20</v>
      </c>
      <c r="O585" t="str">
        <f>LEFT(J585,L585-1)</f>
        <v>11</v>
      </c>
      <c r="P585" t="str">
        <f>RIGHT(J585,4)</f>
        <v>2024</v>
      </c>
      <c r="Q585" s="13">
        <f t="shared" si="185"/>
        <v>41.428571428571431</v>
      </c>
      <c r="R585">
        <f t="shared" si="186"/>
        <v>104</v>
      </c>
      <c r="S585" s="27">
        <f t="shared" si="188"/>
        <v>2.5103448275862066</v>
      </c>
      <c r="T585" s="11">
        <v>11.99</v>
      </c>
      <c r="U585" t="str" cm="1">
        <f t="array" ref="U585">_xlfn.IFS(T585 &lt; 8, "Standard", T585 &lt; 12, "Premium", T585 &lt; 16, "Premium Plus")</f>
        <v>Premium</v>
      </c>
      <c r="V585" s="18">
        <v>208</v>
      </c>
      <c r="W585" t="s">
        <v>100</v>
      </c>
      <c r="X585" s="18">
        <v>4</v>
      </c>
      <c r="Y585" s="18">
        <v>6</v>
      </c>
      <c r="Z585" t="b">
        <v>1</v>
      </c>
      <c r="AA585" s="18">
        <v>135</v>
      </c>
      <c r="AB585" s="18">
        <v>9</v>
      </c>
      <c r="AC585" s="18">
        <f t="shared" si="187"/>
        <v>144</v>
      </c>
      <c r="AD585" t="s">
        <v>27</v>
      </c>
      <c r="AE585" t="s">
        <v>28</v>
      </c>
      <c r="AF585" t="s">
        <v>29</v>
      </c>
      <c r="AG585" s="18">
        <v>41</v>
      </c>
      <c r="AH585" s="13">
        <v>3</v>
      </c>
      <c r="AI585" t="b">
        <v>1</v>
      </c>
      <c r="AJ585" t="s">
        <v>30</v>
      </c>
      <c r="AK585" s="18">
        <v>2465</v>
      </c>
      <c r="AL585" s="18" t="str" cm="1">
        <f t="array" ref="AL585">_xlfn.IFS(AK585&lt;1000, "Bronze", AK585&lt;2000, "Silver", AK585&lt;3000, "Gold", AK585&lt;4000, "Platinum",AK585&gt;4000, "Diamond")</f>
        <v>Gold</v>
      </c>
      <c r="AM585" t="s">
        <v>58</v>
      </c>
      <c r="AN585" t="s">
        <v>69</v>
      </c>
      <c r="AO585" t="s">
        <v>33</v>
      </c>
    </row>
    <row r="586" spans="1:41" x14ac:dyDescent="0.35">
      <c r="A586">
        <v>8195</v>
      </c>
      <c r="B586" t="s">
        <v>507</v>
      </c>
      <c r="C586" t="s">
        <v>412</v>
      </c>
      <c r="D586" s="1">
        <f>DATE(I586,H586,G586)</f>
        <v>45033</v>
      </c>
      <c r="E586">
        <f>FIND("/",C586)</f>
        <v>2</v>
      </c>
      <c r="F586">
        <f>FIND("/",C586,(E586+1))</f>
        <v>5</v>
      </c>
      <c r="G586" t="str">
        <f>MID(C586, E586+1,2)</f>
        <v>17</v>
      </c>
      <c r="H586" t="str">
        <f>LEFT(C586,E586-1)</f>
        <v>4</v>
      </c>
      <c r="I586" t="str">
        <f>RIGHT(C586,4)</f>
        <v>2023</v>
      </c>
      <c r="J586" t="s">
        <v>84</v>
      </c>
      <c r="K586" s="1">
        <f>DATE(P586,O586,N586)</f>
        <v>45616</v>
      </c>
      <c r="L586">
        <f>FIND("/",J586)</f>
        <v>3</v>
      </c>
      <c r="M586">
        <f>FIND("/",J586,(L586+1))</f>
        <v>6</v>
      </c>
      <c r="N586" t="str">
        <f>MID(J586, L586+1,2)</f>
        <v>20</v>
      </c>
      <c r="O586" t="str">
        <f>LEFT(J586,L586-1)</f>
        <v>11</v>
      </c>
      <c r="P586" t="str">
        <f>RIGHT(J586,4)</f>
        <v>2024</v>
      </c>
      <c r="Q586" s="13">
        <f t="shared" si="185"/>
        <v>83.285714285714292</v>
      </c>
      <c r="R586">
        <f t="shared" si="186"/>
        <v>207.5</v>
      </c>
      <c r="S586" s="27">
        <f t="shared" si="188"/>
        <v>2.4914236706689534</v>
      </c>
      <c r="T586" s="11">
        <v>11.99</v>
      </c>
      <c r="U586" t="str" cm="1">
        <f t="array" ref="U586">_xlfn.IFS(T586 &lt; 8, "Standard", T586 &lt; 12, "Premium", T586 &lt; 16, "Premium Plus")</f>
        <v>Premium</v>
      </c>
      <c r="V586" s="18">
        <v>415</v>
      </c>
      <c r="W586" t="s">
        <v>36</v>
      </c>
      <c r="X586" s="18">
        <v>3</v>
      </c>
      <c r="Y586" s="18">
        <v>1</v>
      </c>
      <c r="Z586" t="b">
        <v>0</v>
      </c>
      <c r="AA586" s="18">
        <v>381</v>
      </c>
      <c r="AB586" s="18">
        <v>78</v>
      </c>
      <c r="AC586" s="18">
        <f t="shared" si="187"/>
        <v>459</v>
      </c>
      <c r="AD586" t="s">
        <v>74</v>
      </c>
      <c r="AE586" t="s">
        <v>44</v>
      </c>
      <c r="AF586" t="s">
        <v>45</v>
      </c>
      <c r="AG586" s="18">
        <v>84</v>
      </c>
      <c r="AH586" s="13">
        <v>4.4000000000000004</v>
      </c>
      <c r="AI586" t="b">
        <v>1</v>
      </c>
      <c r="AJ586" t="s">
        <v>30</v>
      </c>
      <c r="AK586" s="18">
        <v>4221</v>
      </c>
      <c r="AL586" s="18" t="str" cm="1">
        <f t="array" ref="AL586">_xlfn.IFS(AK586&lt;1000, "Bronze", AK586&lt;2000, "Silver", AK586&lt;3000, "Gold", AK586&lt;4000, "Platinum",AK586&gt;4000, "Diamond")</f>
        <v>Diamond</v>
      </c>
      <c r="AM586" t="s">
        <v>76</v>
      </c>
      <c r="AN586" t="s">
        <v>79</v>
      </c>
      <c r="AO586" t="s">
        <v>60</v>
      </c>
    </row>
    <row r="587" spans="1:41" x14ac:dyDescent="0.35">
      <c r="A587">
        <v>8777</v>
      </c>
      <c r="B587" t="s">
        <v>272</v>
      </c>
      <c r="C587" s="1">
        <v>45598</v>
      </c>
      <c r="D587" s="1">
        <v>45068</v>
      </c>
      <c r="E587" s="1"/>
      <c r="F587" s="1"/>
      <c r="G587" s="1"/>
      <c r="H587" s="1"/>
      <c r="I587" s="1"/>
      <c r="J587" t="s">
        <v>99</v>
      </c>
      <c r="K587" s="1">
        <f>DATE(P587,O587,N587)</f>
        <v>45623</v>
      </c>
      <c r="L587">
        <f>FIND("/",J587)</f>
        <v>3</v>
      </c>
      <c r="M587">
        <f>FIND("/",J587,(L587+1))</f>
        <v>6</v>
      </c>
      <c r="N587" t="str">
        <f>MID(J587, L587+1,2)</f>
        <v>27</v>
      </c>
      <c r="O587" t="str">
        <f>LEFT(J587,L587-1)</f>
        <v>11</v>
      </c>
      <c r="P587" t="str">
        <f>RIGHT(J587,4)</f>
        <v>2024</v>
      </c>
      <c r="Q587" s="13">
        <f t="shared" si="185"/>
        <v>79.285714285714292</v>
      </c>
      <c r="R587">
        <f t="shared" si="186"/>
        <v>197.5</v>
      </c>
      <c r="S587" s="27">
        <f t="shared" si="188"/>
        <v>2.4909909909909906</v>
      </c>
      <c r="T587" s="11">
        <v>11.99</v>
      </c>
      <c r="U587" t="str" cm="1">
        <f t="array" ref="U587">_xlfn.IFS(T587 &lt; 8, "Standard", T587 &lt; 12, "Premium", T587 &lt; 16, "Premium Plus")</f>
        <v>Premium</v>
      </c>
      <c r="V587" s="18">
        <v>395</v>
      </c>
      <c r="W587" t="s">
        <v>48</v>
      </c>
      <c r="X587" s="18">
        <v>4</v>
      </c>
      <c r="Y587" s="18">
        <v>4</v>
      </c>
      <c r="Z587" t="b">
        <v>0</v>
      </c>
      <c r="AA587" s="18">
        <v>190</v>
      </c>
      <c r="AB587" s="18">
        <v>105</v>
      </c>
      <c r="AC587" s="18">
        <f t="shared" si="187"/>
        <v>295</v>
      </c>
      <c r="AD587" t="s">
        <v>92</v>
      </c>
      <c r="AE587" t="s">
        <v>56</v>
      </c>
      <c r="AF587" t="s">
        <v>37</v>
      </c>
      <c r="AG587" s="18">
        <v>67</v>
      </c>
      <c r="AH587" s="13">
        <v>4.0999999999999996</v>
      </c>
      <c r="AI587" t="b">
        <v>0</v>
      </c>
      <c r="AJ587" t="s">
        <v>30</v>
      </c>
      <c r="AK587" s="18">
        <v>1040</v>
      </c>
      <c r="AL587" s="18" t="str" cm="1">
        <f t="array" ref="AL587">_xlfn.IFS(AK587&lt;1000, "Bronze", AK587&lt;2000, "Silver", AK587&lt;3000, "Gold", AK587&lt;4000, "Platinum",AK587&gt;4000, "Diamond")</f>
        <v>Silver</v>
      </c>
      <c r="AM587" t="s">
        <v>65</v>
      </c>
      <c r="AN587" t="s">
        <v>59</v>
      </c>
      <c r="AO587" t="s">
        <v>33</v>
      </c>
    </row>
    <row r="588" spans="1:41" x14ac:dyDescent="0.35">
      <c r="A588">
        <v>3806</v>
      </c>
      <c r="B588" t="s">
        <v>181</v>
      </c>
      <c r="C588" t="s">
        <v>182</v>
      </c>
      <c r="D588" s="1">
        <f>DATE(I588,H588,G588)</f>
        <v>44976</v>
      </c>
      <c r="E588">
        <f>FIND("/",C588)</f>
        <v>2</v>
      </c>
      <c r="F588">
        <f>FIND("/",C588,(E588+1))</f>
        <v>5</v>
      </c>
      <c r="G588" t="str">
        <f>MID(C588, E588+1,2)</f>
        <v>19</v>
      </c>
      <c r="H588" t="str">
        <f>LEFT(C588,E588-1)</f>
        <v>2</v>
      </c>
      <c r="I588" t="str">
        <f>RIGHT(C588,4)</f>
        <v>2023</v>
      </c>
      <c r="J588" s="1">
        <v>45638</v>
      </c>
      <c r="K588" s="1">
        <f>J588</f>
        <v>45638</v>
      </c>
      <c r="L588" s="1"/>
      <c r="M588" s="1"/>
      <c r="N588" s="1"/>
      <c r="O588" s="1"/>
      <c r="P588" s="1"/>
      <c r="Q588" s="13">
        <f t="shared" si="185"/>
        <v>94.571428571428569</v>
      </c>
      <c r="R588">
        <f t="shared" si="186"/>
        <v>235.5</v>
      </c>
      <c r="S588" s="27">
        <f t="shared" si="188"/>
        <v>2.4901812688821754</v>
      </c>
      <c r="T588" s="11">
        <v>15.99</v>
      </c>
      <c r="U588" t="str" cm="1">
        <f t="array" ref="U588">_xlfn.IFS(T588 &lt; 8, "Standard", T588 &lt; 12, "Premium", T588 &lt; 16, "Premium Plus")</f>
        <v>Premium Plus</v>
      </c>
      <c r="V588" s="18">
        <v>471</v>
      </c>
      <c r="W588" t="s">
        <v>51</v>
      </c>
      <c r="X588" s="18">
        <v>3</v>
      </c>
      <c r="Y588" s="18">
        <v>6</v>
      </c>
      <c r="Z588" t="b">
        <v>1</v>
      </c>
      <c r="AA588" s="18">
        <v>56</v>
      </c>
      <c r="AB588" s="18">
        <v>69</v>
      </c>
      <c r="AC588" s="18">
        <f t="shared" si="187"/>
        <v>125</v>
      </c>
      <c r="AD588" t="s">
        <v>43</v>
      </c>
      <c r="AE588" t="s">
        <v>28</v>
      </c>
      <c r="AF588" t="s">
        <v>45</v>
      </c>
      <c r="AG588" s="18">
        <v>44</v>
      </c>
      <c r="AH588" s="13">
        <v>3.6</v>
      </c>
      <c r="AI588" t="b">
        <v>1</v>
      </c>
      <c r="AJ588" t="s">
        <v>30</v>
      </c>
      <c r="AK588" s="18">
        <v>4117</v>
      </c>
      <c r="AL588" s="18" t="str" cm="1">
        <f t="array" ref="AL588">_xlfn.IFS(AK588&lt;1000, "Bronze", AK588&lt;2000, "Silver", AK588&lt;3000, "Gold", AK588&lt;4000, "Platinum",AK588&gt;4000, "Diamond")</f>
        <v>Diamond</v>
      </c>
      <c r="AM588" t="s">
        <v>38</v>
      </c>
      <c r="AN588" t="s">
        <v>79</v>
      </c>
      <c r="AO588" t="s">
        <v>60</v>
      </c>
    </row>
    <row r="589" spans="1:41" x14ac:dyDescent="0.35">
      <c r="A589">
        <v>5671</v>
      </c>
      <c r="B589" t="s">
        <v>274</v>
      </c>
      <c r="C589" t="s">
        <v>557</v>
      </c>
      <c r="D589" s="1">
        <f>DATE(I589,H589,G589)</f>
        <v>45073</v>
      </c>
      <c r="E589">
        <f>FIND("/",C589)</f>
        <v>2</v>
      </c>
      <c r="F589">
        <f>FIND("/",C589,(E589+1))</f>
        <v>5</v>
      </c>
      <c r="G589" t="str">
        <f>MID(C589, E589+1,2)</f>
        <v>27</v>
      </c>
      <c r="H589" t="str">
        <f>LEFT(C589,E589-1)</f>
        <v>5</v>
      </c>
      <c r="I589" t="str">
        <f>RIGHT(C589,4)</f>
        <v>2023</v>
      </c>
      <c r="J589" t="s">
        <v>168</v>
      </c>
      <c r="K589" s="1">
        <f t="shared" ref="K589:K599" si="189">DATE(P589,O589,N589)</f>
        <v>45625</v>
      </c>
      <c r="L589">
        <f t="shared" ref="L589:L599" si="190">FIND("/",J589)</f>
        <v>3</v>
      </c>
      <c r="M589">
        <f t="shared" ref="M589:M599" si="191">FIND("/",J589,(L589+1))</f>
        <v>6</v>
      </c>
      <c r="N589" t="str">
        <f t="shared" ref="N589:N599" si="192">MID(J589, L589+1,2)</f>
        <v>29</v>
      </c>
      <c r="O589" t="str">
        <f t="shared" ref="O589:O599" si="193">LEFT(J589,L589-1)</f>
        <v>11</v>
      </c>
      <c r="P589" t="str">
        <f t="shared" ref="P589:P599" si="194">RIGHT(J589,4)</f>
        <v>2024</v>
      </c>
      <c r="Q589" s="13">
        <f t="shared" si="185"/>
        <v>78.857142857142861</v>
      </c>
      <c r="R589">
        <f t="shared" si="186"/>
        <v>195.5</v>
      </c>
      <c r="S589" s="27">
        <f t="shared" si="188"/>
        <v>2.4791666666666665</v>
      </c>
      <c r="T589" s="11">
        <v>11.99</v>
      </c>
      <c r="U589" t="str" cm="1">
        <f t="array" ref="U589">_xlfn.IFS(T589 &lt; 8, "Standard", T589 &lt; 12, "Premium", T589 &lt; 16, "Premium Plus")</f>
        <v>Premium</v>
      </c>
      <c r="V589" s="18">
        <v>391</v>
      </c>
      <c r="W589" t="s">
        <v>36</v>
      </c>
      <c r="X589" s="18">
        <v>3</v>
      </c>
      <c r="Y589" s="18">
        <v>3</v>
      </c>
      <c r="Z589" t="b">
        <v>1</v>
      </c>
      <c r="AA589" s="18">
        <v>811</v>
      </c>
      <c r="AB589" s="18">
        <v>3</v>
      </c>
      <c r="AC589" s="18">
        <f t="shared" si="187"/>
        <v>814</v>
      </c>
      <c r="AD589" t="s">
        <v>27</v>
      </c>
      <c r="AE589" t="s">
        <v>28</v>
      </c>
      <c r="AF589" t="s">
        <v>78</v>
      </c>
      <c r="AG589" s="18">
        <v>17</v>
      </c>
      <c r="AH589" s="13">
        <v>4.2</v>
      </c>
      <c r="AI589" t="b">
        <v>0</v>
      </c>
      <c r="AJ589" t="s">
        <v>30</v>
      </c>
      <c r="AK589" s="18">
        <v>1364</v>
      </c>
      <c r="AL589" s="18" t="str" cm="1">
        <f t="array" ref="AL589">_xlfn.IFS(AK589&lt;1000, "Bronze", AK589&lt;2000, "Silver", AK589&lt;3000, "Gold", AK589&lt;4000, "Platinum",AK589&gt;4000, "Diamond")</f>
        <v>Silver</v>
      </c>
      <c r="AM589" t="s">
        <v>38</v>
      </c>
      <c r="AN589" t="s">
        <v>39</v>
      </c>
      <c r="AO589" t="s">
        <v>93</v>
      </c>
    </row>
    <row r="590" spans="1:41" x14ac:dyDescent="0.35">
      <c r="A590">
        <v>3083</v>
      </c>
      <c r="B590" t="s">
        <v>631</v>
      </c>
      <c r="C590" s="1">
        <v>45055</v>
      </c>
      <c r="D590" s="1">
        <f>C590</f>
        <v>45055</v>
      </c>
      <c r="E590" s="1"/>
      <c r="F590" s="1"/>
      <c r="G590" s="1"/>
      <c r="H590" s="1"/>
      <c r="I590" s="1"/>
      <c r="J590" t="s">
        <v>25</v>
      </c>
      <c r="K590" s="1">
        <f t="shared" si="189"/>
        <v>45639</v>
      </c>
      <c r="L590">
        <f t="shared" si="190"/>
        <v>3</v>
      </c>
      <c r="M590">
        <f t="shared" si="191"/>
        <v>6</v>
      </c>
      <c r="N590" t="str">
        <f t="shared" si="192"/>
        <v>13</v>
      </c>
      <c r="O590" t="str">
        <f t="shared" si="193"/>
        <v>12</v>
      </c>
      <c r="P590" t="str">
        <f t="shared" si="194"/>
        <v>2024</v>
      </c>
      <c r="Q590" s="13">
        <f t="shared" si="185"/>
        <v>83.428571428571431</v>
      </c>
      <c r="R590">
        <f t="shared" si="186"/>
        <v>206.5</v>
      </c>
      <c r="S590" s="27">
        <f t="shared" si="188"/>
        <v>2.4751712328767121</v>
      </c>
      <c r="T590" s="11">
        <v>7.99</v>
      </c>
      <c r="U590" t="str" cm="1">
        <f t="array" ref="U590">_xlfn.IFS(T590 &lt; 8, "Standard", T590 &lt; 12, "Premium", T590 &lt; 16, "Premium Plus")</f>
        <v>Standard</v>
      </c>
      <c r="V590" s="18">
        <v>413</v>
      </c>
      <c r="W590" t="s">
        <v>51</v>
      </c>
      <c r="X590" s="18">
        <v>5</v>
      </c>
      <c r="Y590" s="18">
        <v>5</v>
      </c>
      <c r="Z590" t="b">
        <v>1</v>
      </c>
      <c r="AA590" s="18">
        <v>895</v>
      </c>
      <c r="AB590" s="18">
        <v>3</v>
      </c>
      <c r="AC590" s="18">
        <f t="shared" si="187"/>
        <v>898</v>
      </c>
      <c r="AD590" t="s">
        <v>27</v>
      </c>
      <c r="AE590" t="s">
        <v>56</v>
      </c>
      <c r="AF590" t="s">
        <v>37</v>
      </c>
      <c r="AG590" s="18">
        <v>87</v>
      </c>
      <c r="AH590" s="13">
        <v>3.2</v>
      </c>
      <c r="AI590" t="b">
        <v>1</v>
      </c>
      <c r="AJ590" t="s">
        <v>30</v>
      </c>
      <c r="AK590" s="18">
        <v>1340</v>
      </c>
      <c r="AL590" s="18" t="str" cm="1">
        <f t="array" ref="AL590">_xlfn.IFS(AK590&lt;1000, "Bronze", AK590&lt;2000, "Silver", AK590&lt;3000, "Gold", AK590&lt;4000, "Platinum",AK590&gt;4000, "Diamond")</f>
        <v>Silver</v>
      </c>
      <c r="AM590" t="s">
        <v>58</v>
      </c>
      <c r="AN590" t="s">
        <v>39</v>
      </c>
      <c r="AO590" t="s">
        <v>33</v>
      </c>
    </row>
    <row r="591" spans="1:41" x14ac:dyDescent="0.35">
      <c r="A591">
        <v>7975</v>
      </c>
      <c r="B591" t="s">
        <v>671</v>
      </c>
      <c r="C591" s="1">
        <v>44995</v>
      </c>
      <c r="D591" s="1">
        <f>C591</f>
        <v>44995</v>
      </c>
      <c r="E591" s="1"/>
      <c r="F591" s="1"/>
      <c r="G591" s="1"/>
      <c r="H591" s="1"/>
      <c r="I591" s="1"/>
      <c r="J591" t="s">
        <v>82</v>
      </c>
      <c r="K591" s="1">
        <f t="shared" si="189"/>
        <v>45618</v>
      </c>
      <c r="L591">
        <f t="shared" si="190"/>
        <v>3</v>
      </c>
      <c r="M591">
        <f t="shared" si="191"/>
        <v>6</v>
      </c>
      <c r="N591" t="str">
        <f t="shared" si="192"/>
        <v>22</v>
      </c>
      <c r="O591" t="str">
        <f t="shared" si="193"/>
        <v>11</v>
      </c>
      <c r="P591" t="str">
        <f t="shared" si="194"/>
        <v>2024</v>
      </c>
      <c r="Q591" s="13">
        <f t="shared" si="185"/>
        <v>89</v>
      </c>
      <c r="R591">
        <f t="shared" si="186"/>
        <v>218.5</v>
      </c>
      <c r="S591" s="27">
        <f t="shared" si="188"/>
        <v>2.4550561797752808</v>
      </c>
      <c r="T591" s="11">
        <v>15.99</v>
      </c>
      <c r="U591" t="str" cm="1">
        <f t="array" ref="U591">_xlfn.IFS(T591 &lt; 8, "Standard", T591 &lt; 12, "Premium", T591 &lt; 16, "Premium Plus")</f>
        <v>Premium Plus</v>
      </c>
      <c r="V591" s="18">
        <v>437</v>
      </c>
      <c r="W591" t="s">
        <v>63</v>
      </c>
      <c r="X591" s="18">
        <v>2</v>
      </c>
      <c r="Y591" s="18">
        <v>2</v>
      </c>
      <c r="Z591" t="b">
        <v>1</v>
      </c>
      <c r="AA591" s="18">
        <v>328</v>
      </c>
      <c r="AB591" s="18">
        <v>170</v>
      </c>
      <c r="AC591" s="18">
        <f t="shared" si="187"/>
        <v>498</v>
      </c>
      <c r="AD591" t="s">
        <v>92</v>
      </c>
      <c r="AE591" t="s">
        <v>44</v>
      </c>
      <c r="AF591" t="s">
        <v>64</v>
      </c>
      <c r="AG591" s="18">
        <v>25</v>
      </c>
      <c r="AH591" s="13">
        <v>3.6</v>
      </c>
      <c r="AI591" t="b">
        <v>0</v>
      </c>
      <c r="AJ591" t="s">
        <v>30</v>
      </c>
      <c r="AK591" s="18">
        <v>2406</v>
      </c>
      <c r="AL591" s="18" t="str" cm="1">
        <f t="array" ref="AL591">_xlfn.IFS(AK591&lt;1000, "Bronze", AK591&lt;2000, "Silver", AK591&lt;3000, "Gold", AK591&lt;4000, "Platinum",AK591&gt;4000, "Diamond")</f>
        <v>Gold</v>
      </c>
      <c r="AM591" t="s">
        <v>76</v>
      </c>
      <c r="AN591" t="s">
        <v>39</v>
      </c>
      <c r="AO591" t="s">
        <v>33</v>
      </c>
    </row>
    <row r="592" spans="1:41" x14ac:dyDescent="0.35">
      <c r="A592">
        <v>5042</v>
      </c>
      <c r="B592" t="s">
        <v>140</v>
      </c>
      <c r="C592" t="s">
        <v>141</v>
      </c>
      <c r="D592" s="1">
        <f>DATE(I592,H592,G592)</f>
        <v>45338</v>
      </c>
      <c r="E592">
        <f>FIND("/",C592)</f>
        <v>2</v>
      </c>
      <c r="F592">
        <f>FIND("/",C592,(E592+1))</f>
        <v>5</v>
      </c>
      <c r="G592" t="str">
        <f>MID(C592, E592+1,2)</f>
        <v>16</v>
      </c>
      <c r="H592" t="str">
        <f>LEFT(C592,E592-1)</f>
        <v>2</v>
      </c>
      <c r="I592" t="str">
        <f>RIGHT(C592,4)</f>
        <v>2024</v>
      </c>
      <c r="J592" t="s">
        <v>109</v>
      </c>
      <c r="K592" s="1">
        <f t="shared" si="189"/>
        <v>45619</v>
      </c>
      <c r="L592">
        <f t="shared" si="190"/>
        <v>3</v>
      </c>
      <c r="M592">
        <f t="shared" si="191"/>
        <v>6</v>
      </c>
      <c r="N592" t="str">
        <f t="shared" si="192"/>
        <v>23</v>
      </c>
      <c r="O592" t="str">
        <f t="shared" si="193"/>
        <v>11</v>
      </c>
      <c r="P592" t="str">
        <f t="shared" si="194"/>
        <v>2024</v>
      </c>
      <c r="Q592" s="13">
        <f t="shared" si="185"/>
        <v>40.142857142857146</v>
      </c>
      <c r="R592">
        <f t="shared" si="186"/>
        <v>98.5</v>
      </c>
      <c r="S592" s="27">
        <f t="shared" si="188"/>
        <v>2.4537366548042701</v>
      </c>
      <c r="T592" s="11">
        <v>15.99</v>
      </c>
      <c r="U592" t="str" cm="1">
        <f t="array" ref="U592">_xlfn.IFS(T592 &lt; 8, "Standard", T592 &lt; 12, "Premium", T592 &lt; 16, "Premium Plus")</f>
        <v>Premium Plus</v>
      </c>
      <c r="V592" s="18">
        <v>197</v>
      </c>
      <c r="W592" t="s">
        <v>100</v>
      </c>
      <c r="X592" s="18">
        <v>4</v>
      </c>
      <c r="Y592" s="18">
        <v>2</v>
      </c>
      <c r="Z592" t="b">
        <v>0</v>
      </c>
      <c r="AA592" s="18">
        <v>309</v>
      </c>
      <c r="AB592" s="18">
        <v>178</v>
      </c>
      <c r="AC592" s="18">
        <f t="shared" si="187"/>
        <v>487</v>
      </c>
      <c r="AD592" t="s">
        <v>68</v>
      </c>
      <c r="AE592" t="s">
        <v>75</v>
      </c>
      <c r="AF592" t="s">
        <v>45</v>
      </c>
      <c r="AG592" s="18">
        <v>7</v>
      </c>
      <c r="AH592" s="13">
        <v>4.3</v>
      </c>
      <c r="AI592" t="b">
        <v>0</v>
      </c>
      <c r="AJ592" t="s">
        <v>30</v>
      </c>
      <c r="AK592" s="18">
        <v>1577</v>
      </c>
      <c r="AL592" s="18" t="str" cm="1">
        <f t="array" ref="AL592">_xlfn.IFS(AK592&lt;1000, "Bronze", AK592&lt;2000, "Silver", AK592&lt;3000, "Gold", AK592&lt;4000, "Platinum",AK592&gt;4000, "Diamond")</f>
        <v>Silver</v>
      </c>
      <c r="AM592" t="s">
        <v>31</v>
      </c>
      <c r="AN592" t="s">
        <v>39</v>
      </c>
      <c r="AO592" t="s">
        <v>60</v>
      </c>
    </row>
    <row r="593" spans="1:41" x14ac:dyDescent="0.35">
      <c r="A593">
        <v>8453</v>
      </c>
      <c r="B593" t="s">
        <v>344</v>
      </c>
      <c r="C593" t="s">
        <v>426</v>
      </c>
      <c r="D593" s="1">
        <f>DATE(I593,H593,G593)</f>
        <v>45429</v>
      </c>
      <c r="E593">
        <f>FIND("/",C593)</f>
        <v>2</v>
      </c>
      <c r="F593">
        <f>FIND("/",C593,(E593+1))</f>
        <v>5</v>
      </c>
      <c r="G593" t="str">
        <f>MID(C593, E593+1,2)</f>
        <v>17</v>
      </c>
      <c r="H593" t="str">
        <f>LEFT(C593,E593-1)</f>
        <v>5</v>
      </c>
      <c r="I593" t="str">
        <f>RIGHT(C593,4)</f>
        <v>2024</v>
      </c>
      <c r="J593" t="s">
        <v>99</v>
      </c>
      <c r="K593" s="1">
        <f t="shared" si="189"/>
        <v>45623</v>
      </c>
      <c r="L593">
        <f t="shared" si="190"/>
        <v>3</v>
      </c>
      <c r="M593">
        <f t="shared" si="191"/>
        <v>6</v>
      </c>
      <c r="N593" t="str">
        <f t="shared" si="192"/>
        <v>27</v>
      </c>
      <c r="O593" t="str">
        <f t="shared" si="193"/>
        <v>11</v>
      </c>
      <c r="P593" t="str">
        <f t="shared" si="194"/>
        <v>2024</v>
      </c>
      <c r="Q593" s="13">
        <f t="shared" si="185"/>
        <v>27.714285714285715</v>
      </c>
      <c r="R593">
        <f t="shared" si="186"/>
        <v>68</v>
      </c>
      <c r="S593" s="27">
        <f t="shared" si="188"/>
        <v>2.4536082474226801</v>
      </c>
      <c r="T593" s="11">
        <v>11.99</v>
      </c>
      <c r="U593" t="str" cm="1">
        <f t="array" ref="U593">_xlfn.IFS(T593 &lt; 8, "Standard", T593 &lt; 12, "Premium", T593 &lt; 16, "Premium Plus")</f>
        <v>Premium</v>
      </c>
      <c r="V593" s="18">
        <v>136</v>
      </c>
      <c r="W593" t="s">
        <v>100</v>
      </c>
      <c r="X593" s="18">
        <v>2</v>
      </c>
      <c r="Y593" s="18">
        <v>5</v>
      </c>
      <c r="Z593" t="b">
        <v>1</v>
      </c>
      <c r="AA593" s="18">
        <v>112</v>
      </c>
      <c r="AB593" s="18">
        <v>181</v>
      </c>
      <c r="AC593" s="18">
        <f t="shared" si="187"/>
        <v>293</v>
      </c>
      <c r="AD593" t="s">
        <v>55</v>
      </c>
      <c r="AE593" t="s">
        <v>75</v>
      </c>
      <c r="AF593" t="s">
        <v>29</v>
      </c>
      <c r="AG593" s="18">
        <v>15</v>
      </c>
      <c r="AH593" s="13">
        <v>3.6</v>
      </c>
      <c r="AI593" t="b">
        <v>0</v>
      </c>
      <c r="AJ593" t="s">
        <v>30</v>
      </c>
      <c r="AK593" s="18">
        <v>2634</v>
      </c>
      <c r="AL593" s="18" t="str" cm="1">
        <f t="array" ref="AL593">_xlfn.IFS(AK593&lt;1000, "Bronze", AK593&lt;2000, "Silver", AK593&lt;3000, "Gold", AK593&lt;4000, "Platinum",AK593&gt;4000, "Diamond")</f>
        <v>Gold</v>
      </c>
      <c r="AM593" t="s">
        <v>38</v>
      </c>
      <c r="AN593" t="s">
        <v>79</v>
      </c>
      <c r="AO593" t="s">
        <v>33</v>
      </c>
    </row>
    <row r="594" spans="1:41" x14ac:dyDescent="0.35">
      <c r="A594">
        <v>6391</v>
      </c>
      <c r="B594" t="s">
        <v>257</v>
      </c>
      <c r="C594" s="1">
        <v>45601</v>
      </c>
      <c r="D594" s="1">
        <v>45065</v>
      </c>
      <c r="E594" s="1"/>
      <c r="F594" s="1"/>
      <c r="G594" s="1"/>
      <c r="H594" s="1"/>
      <c r="I594" s="1"/>
      <c r="J594" t="s">
        <v>156</v>
      </c>
      <c r="K594" s="1">
        <f t="shared" si="189"/>
        <v>45620</v>
      </c>
      <c r="L594">
        <f t="shared" si="190"/>
        <v>3</v>
      </c>
      <c r="M594">
        <f t="shared" si="191"/>
        <v>6</v>
      </c>
      <c r="N594" t="str">
        <f t="shared" si="192"/>
        <v>24</v>
      </c>
      <c r="O594" t="str">
        <f t="shared" si="193"/>
        <v>11</v>
      </c>
      <c r="P594" t="str">
        <f t="shared" si="194"/>
        <v>2024</v>
      </c>
      <c r="Q594" s="13">
        <f t="shared" si="185"/>
        <v>79.285714285714292</v>
      </c>
      <c r="R594">
        <f t="shared" si="186"/>
        <v>194.5</v>
      </c>
      <c r="S594" s="27">
        <f t="shared" si="188"/>
        <v>2.4531531531531527</v>
      </c>
      <c r="T594" s="11">
        <v>15.99</v>
      </c>
      <c r="U594" t="str" cm="1">
        <f t="array" ref="U594">_xlfn.IFS(T594 &lt; 8, "Standard", T594 &lt; 12, "Premium", T594 &lt; 16, "Premium Plus")</f>
        <v>Premium Plus</v>
      </c>
      <c r="V594" s="18">
        <v>389</v>
      </c>
      <c r="W594" t="s">
        <v>36</v>
      </c>
      <c r="X594" s="18">
        <v>2</v>
      </c>
      <c r="Y594" s="18">
        <v>2</v>
      </c>
      <c r="Z594" t="b">
        <v>0</v>
      </c>
      <c r="AA594" s="18">
        <v>120</v>
      </c>
      <c r="AB594" s="18">
        <v>191</v>
      </c>
      <c r="AC594" s="18">
        <f t="shared" si="187"/>
        <v>311</v>
      </c>
      <c r="AD594" t="s">
        <v>49</v>
      </c>
      <c r="AE594" t="s">
        <v>44</v>
      </c>
      <c r="AF594" t="s">
        <v>64</v>
      </c>
      <c r="AG594" s="18">
        <v>75</v>
      </c>
      <c r="AH594" s="13">
        <v>3.8</v>
      </c>
      <c r="AI594" t="b">
        <v>1</v>
      </c>
      <c r="AJ594" t="s">
        <v>30</v>
      </c>
      <c r="AK594" s="18">
        <v>237</v>
      </c>
      <c r="AL594" s="18" t="str" cm="1">
        <f t="array" ref="AL594">_xlfn.IFS(AK594&lt;1000, "Bronze", AK594&lt;2000, "Silver", AK594&lt;3000, "Gold", AK594&lt;4000, "Platinum",AK594&gt;4000, "Diamond")</f>
        <v>Bronze</v>
      </c>
      <c r="AM594" t="s">
        <v>31</v>
      </c>
      <c r="AN594" t="s">
        <v>79</v>
      </c>
      <c r="AO594" t="s">
        <v>40</v>
      </c>
    </row>
    <row r="595" spans="1:41" x14ac:dyDescent="0.35">
      <c r="A595">
        <v>5975</v>
      </c>
      <c r="B595" t="s">
        <v>143</v>
      </c>
      <c r="C595" t="s">
        <v>321</v>
      </c>
      <c r="D595" s="1">
        <f>DATE(I595,H595,G595)</f>
        <v>45193</v>
      </c>
      <c r="E595">
        <f>FIND("/",C595)</f>
        <v>2</v>
      </c>
      <c r="F595">
        <f>FIND("/",C595,(E595+1))</f>
        <v>5</v>
      </c>
      <c r="G595" t="str">
        <f>MID(C595, E595+1,2)</f>
        <v>24</v>
      </c>
      <c r="H595" t="str">
        <f>LEFT(C595,E595-1)</f>
        <v>9</v>
      </c>
      <c r="I595" t="str">
        <f>RIGHT(C595,4)</f>
        <v>2023</v>
      </c>
      <c r="J595" t="s">
        <v>72</v>
      </c>
      <c r="K595" s="1">
        <f t="shared" si="189"/>
        <v>45643</v>
      </c>
      <c r="L595">
        <f t="shared" si="190"/>
        <v>3</v>
      </c>
      <c r="M595">
        <f t="shared" si="191"/>
        <v>6</v>
      </c>
      <c r="N595" t="str">
        <f t="shared" si="192"/>
        <v>17</v>
      </c>
      <c r="O595" t="str">
        <f t="shared" si="193"/>
        <v>12</v>
      </c>
      <c r="P595" t="str">
        <f t="shared" si="194"/>
        <v>2024</v>
      </c>
      <c r="Q595" s="13">
        <f t="shared" si="185"/>
        <v>64.285714285714292</v>
      </c>
      <c r="R595">
        <f t="shared" si="186"/>
        <v>157.5</v>
      </c>
      <c r="S595" s="27">
        <f t="shared" si="188"/>
        <v>2.4499999999999997</v>
      </c>
      <c r="T595" s="11">
        <v>7.99</v>
      </c>
      <c r="U595" t="str" cm="1">
        <f t="array" ref="U595">_xlfn.IFS(T595 &lt; 8, "Standard", T595 &lt; 12, "Premium", T595 &lt; 16, "Premium Plus")</f>
        <v>Standard</v>
      </c>
      <c r="V595" s="18">
        <v>315</v>
      </c>
      <c r="W595" t="s">
        <v>51</v>
      </c>
      <c r="X595" s="18">
        <v>2</v>
      </c>
      <c r="Y595" s="18">
        <v>5</v>
      </c>
      <c r="Z595" t="b">
        <v>1</v>
      </c>
      <c r="AA595" s="18">
        <v>889</v>
      </c>
      <c r="AB595" s="18">
        <v>80</v>
      </c>
      <c r="AC595" s="18">
        <f t="shared" si="187"/>
        <v>969</v>
      </c>
      <c r="AD595" t="s">
        <v>74</v>
      </c>
      <c r="AE595" t="s">
        <v>56</v>
      </c>
      <c r="AF595" t="s">
        <v>37</v>
      </c>
      <c r="AG595" s="18">
        <v>52</v>
      </c>
      <c r="AH595" s="13">
        <v>4.4000000000000004</v>
      </c>
      <c r="AI595" t="b">
        <v>1</v>
      </c>
      <c r="AJ595" t="s">
        <v>30</v>
      </c>
      <c r="AK595" s="18">
        <v>416</v>
      </c>
      <c r="AL595" s="18" t="str" cm="1">
        <f t="array" ref="AL595">_xlfn.IFS(AK595&lt;1000, "Bronze", AK595&lt;2000, "Silver", AK595&lt;3000, "Gold", AK595&lt;4000, "Platinum",AK595&gt;4000, "Diamond")</f>
        <v>Bronze</v>
      </c>
      <c r="AM595" t="s">
        <v>38</v>
      </c>
      <c r="AN595" t="s">
        <v>79</v>
      </c>
      <c r="AO595" t="s">
        <v>40</v>
      </c>
    </row>
    <row r="596" spans="1:41" x14ac:dyDescent="0.35">
      <c r="A596">
        <v>8225</v>
      </c>
      <c r="B596" t="s">
        <v>380</v>
      </c>
      <c r="C596" s="1">
        <v>45509</v>
      </c>
      <c r="D596" s="1">
        <v>45216</v>
      </c>
      <c r="E596" s="1"/>
      <c r="F596" s="1"/>
      <c r="G596" s="1"/>
      <c r="H596" s="1"/>
      <c r="I596" s="1"/>
      <c r="J596" t="s">
        <v>156</v>
      </c>
      <c r="K596" s="1">
        <f t="shared" si="189"/>
        <v>45620</v>
      </c>
      <c r="L596">
        <f t="shared" si="190"/>
        <v>3</v>
      </c>
      <c r="M596">
        <f t="shared" si="191"/>
        <v>6</v>
      </c>
      <c r="N596" t="str">
        <f t="shared" si="192"/>
        <v>24</v>
      </c>
      <c r="O596" t="str">
        <f t="shared" si="193"/>
        <v>11</v>
      </c>
      <c r="P596" t="str">
        <f t="shared" si="194"/>
        <v>2024</v>
      </c>
      <c r="Q596" s="13">
        <f t="shared" si="185"/>
        <v>57.714285714285715</v>
      </c>
      <c r="R596">
        <f t="shared" si="186"/>
        <v>141</v>
      </c>
      <c r="S596" s="27">
        <f t="shared" si="188"/>
        <v>2.4430693069306932</v>
      </c>
      <c r="T596" s="11">
        <v>15.99</v>
      </c>
      <c r="U596" t="str" cm="1">
        <f t="array" ref="U596">_xlfn.IFS(T596 &lt; 8, "Standard", T596 &lt; 12, "Premium", T596 &lt; 16, "Premium Plus")</f>
        <v>Premium Plus</v>
      </c>
      <c r="V596" s="18">
        <v>282</v>
      </c>
      <c r="W596" t="s">
        <v>63</v>
      </c>
      <c r="X596" s="18">
        <v>1</v>
      </c>
      <c r="Y596" s="18">
        <v>1</v>
      </c>
      <c r="Z596" t="b">
        <v>1</v>
      </c>
      <c r="AA596" s="18">
        <v>386</v>
      </c>
      <c r="AB596" s="18">
        <v>177</v>
      </c>
      <c r="AC596" s="18">
        <f t="shared" si="187"/>
        <v>563</v>
      </c>
      <c r="AD596" t="s">
        <v>74</v>
      </c>
      <c r="AE596" t="s">
        <v>28</v>
      </c>
      <c r="AF596" t="s">
        <v>57</v>
      </c>
      <c r="AG596" s="18">
        <v>17</v>
      </c>
      <c r="AH596" s="13">
        <v>3.4</v>
      </c>
      <c r="AI596" t="b">
        <v>1</v>
      </c>
      <c r="AJ596" t="s">
        <v>30</v>
      </c>
      <c r="AK596" s="18">
        <v>1231</v>
      </c>
      <c r="AL596" s="18" t="str" cm="1">
        <f t="array" ref="AL596">_xlfn.IFS(AK596&lt;1000, "Bronze", AK596&lt;2000, "Silver", AK596&lt;3000, "Gold", AK596&lt;4000, "Platinum",AK596&gt;4000, "Diamond")</f>
        <v>Silver</v>
      </c>
      <c r="AM596" t="s">
        <v>58</v>
      </c>
      <c r="AN596" t="s">
        <v>79</v>
      </c>
      <c r="AO596" t="s">
        <v>93</v>
      </c>
    </row>
    <row r="597" spans="1:41" x14ac:dyDescent="0.35">
      <c r="A597">
        <v>6415</v>
      </c>
      <c r="B597" t="s">
        <v>169</v>
      </c>
      <c r="C597" s="1">
        <v>45270</v>
      </c>
      <c r="D597" s="1">
        <v>45046</v>
      </c>
      <c r="E597" s="1"/>
      <c r="F597" s="1"/>
      <c r="G597" s="1"/>
      <c r="H597" s="1"/>
      <c r="I597" s="1"/>
      <c r="J597" t="s">
        <v>54</v>
      </c>
      <c r="K597" s="1">
        <f t="shared" si="189"/>
        <v>45615</v>
      </c>
      <c r="L597">
        <f t="shared" si="190"/>
        <v>3</v>
      </c>
      <c r="M597">
        <f t="shared" si="191"/>
        <v>6</v>
      </c>
      <c r="N597" t="str">
        <f t="shared" si="192"/>
        <v>19</v>
      </c>
      <c r="O597" t="str">
        <f t="shared" si="193"/>
        <v>11</v>
      </c>
      <c r="P597" t="str">
        <f t="shared" si="194"/>
        <v>2024</v>
      </c>
      <c r="Q597" s="13">
        <f t="shared" si="185"/>
        <v>81.285714285714292</v>
      </c>
      <c r="R597">
        <f t="shared" si="186"/>
        <v>198</v>
      </c>
      <c r="S597" s="27">
        <f t="shared" si="188"/>
        <v>2.4358523725834798</v>
      </c>
      <c r="T597" s="11">
        <v>11.99</v>
      </c>
      <c r="U597" t="str" cm="1">
        <f t="array" ref="U597">_xlfn.IFS(T597 &lt; 8, "Standard", T597 &lt; 12, "Premium", T597 &lt; 16, "Premium Plus")</f>
        <v>Premium</v>
      </c>
      <c r="V597" s="18">
        <v>396</v>
      </c>
      <c r="W597" t="s">
        <v>26</v>
      </c>
      <c r="X597" s="18">
        <v>1</v>
      </c>
      <c r="Y597" s="18">
        <v>2</v>
      </c>
      <c r="Z597" t="b">
        <v>0</v>
      </c>
      <c r="AA597" s="18">
        <v>348</v>
      </c>
      <c r="AB597" s="18">
        <v>172</v>
      </c>
      <c r="AC597" s="18">
        <f t="shared" si="187"/>
        <v>520</v>
      </c>
      <c r="AD597" t="s">
        <v>49</v>
      </c>
      <c r="AE597" t="s">
        <v>75</v>
      </c>
      <c r="AF597" t="s">
        <v>29</v>
      </c>
      <c r="AG597" s="18">
        <v>61</v>
      </c>
      <c r="AH597" s="13">
        <v>3.9</v>
      </c>
      <c r="AI597" t="b">
        <v>0</v>
      </c>
      <c r="AJ597" t="s">
        <v>30</v>
      </c>
      <c r="AK597" s="18">
        <v>4599</v>
      </c>
      <c r="AL597" s="18" t="str" cm="1">
        <f t="array" ref="AL597">_xlfn.IFS(AK597&lt;1000, "Bronze", AK597&lt;2000, "Silver", AK597&lt;3000, "Gold", AK597&lt;4000, "Platinum",AK597&gt;4000, "Diamond")</f>
        <v>Diamond</v>
      </c>
      <c r="AM597" t="s">
        <v>65</v>
      </c>
      <c r="AN597" t="s">
        <v>59</v>
      </c>
      <c r="AO597" t="s">
        <v>93</v>
      </c>
    </row>
    <row r="598" spans="1:41" x14ac:dyDescent="0.35">
      <c r="A598">
        <v>5063</v>
      </c>
      <c r="B598" t="s">
        <v>491</v>
      </c>
      <c r="C598" s="1">
        <v>45388</v>
      </c>
      <c r="D598" s="1">
        <f>C598</f>
        <v>45388</v>
      </c>
      <c r="E598" s="1"/>
      <c r="F598" s="1"/>
      <c r="G598" s="1"/>
      <c r="H598" s="1"/>
      <c r="I598" s="1"/>
      <c r="J598" t="s">
        <v>82</v>
      </c>
      <c r="K598" s="1">
        <f t="shared" si="189"/>
        <v>45618</v>
      </c>
      <c r="L598">
        <f t="shared" si="190"/>
        <v>3</v>
      </c>
      <c r="M598">
        <f t="shared" si="191"/>
        <v>6</v>
      </c>
      <c r="N598" t="str">
        <f t="shared" si="192"/>
        <v>22</v>
      </c>
      <c r="O598" t="str">
        <f t="shared" si="193"/>
        <v>11</v>
      </c>
      <c r="P598" t="str">
        <f t="shared" si="194"/>
        <v>2024</v>
      </c>
      <c r="Q598" s="13">
        <f t="shared" si="185"/>
        <v>32.857142857142854</v>
      </c>
      <c r="R598">
        <f t="shared" si="186"/>
        <v>79.5</v>
      </c>
      <c r="S598" s="27">
        <f t="shared" si="188"/>
        <v>2.4195652173913045</v>
      </c>
      <c r="T598" s="11">
        <v>7.99</v>
      </c>
      <c r="U598" t="str" cm="1">
        <f t="array" ref="U598">_xlfn.IFS(T598 &lt; 8, "Standard", T598 &lt; 12, "Premium", T598 &lt; 16, "Premium Plus")</f>
        <v>Standard</v>
      </c>
      <c r="V598" s="18">
        <v>159</v>
      </c>
      <c r="W598" t="s">
        <v>26</v>
      </c>
      <c r="X598" s="18">
        <v>4</v>
      </c>
      <c r="Y598" s="18">
        <v>5</v>
      </c>
      <c r="Z598" t="b">
        <v>1</v>
      </c>
      <c r="AA598" s="18">
        <v>138</v>
      </c>
      <c r="AB598" s="18">
        <v>3</v>
      </c>
      <c r="AC598" s="18">
        <f t="shared" si="187"/>
        <v>141</v>
      </c>
      <c r="AD598" t="s">
        <v>74</v>
      </c>
      <c r="AE598" t="s">
        <v>44</v>
      </c>
      <c r="AF598" t="s">
        <v>29</v>
      </c>
      <c r="AG598" s="18">
        <v>12</v>
      </c>
      <c r="AH598" s="13">
        <v>3.9</v>
      </c>
      <c r="AI598" t="b">
        <v>1</v>
      </c>
      <c r="AJ598" t="s">
        <v>30</v>
      </c>
      <c r="AK598" s="18">
        <v>3604</v>
      </c>
      <c r="AL598" s="18" t="str" cm="1">
        <f t="array" ref="AL598">_xlfn.IFS(AK598&lt;1000, "Bronze", AK598&lt;2000, "Silver", AK598&lt;3000, "Gold", AK598&lt;4000, "Platinum",AK598&gt;4000, "Diamond")</f>
        <v>Platinum</v>
      </c>
      <c r="AM598" t="s">
        <v>65</v>
      </c>
      <c r="AN598" t="s">
        <v>39</v>
      </c>
      <c r="AO598" t="s">
        <v>93</v>
      </c>
    </row>
    <row r="599" spans="1:41" x14ac:dyDescent="0.35">
      <c r="A599">
        <v>1912</v>
      </c>
      <c r="B599" t="s">
        <v>281</v>
      </c>
      <c r="C599" t="s">
        <v>410</v>
      </c>
      <c r="D599" s="1">
        <f>DATE(I599,H599,G599)</f>
        <v>45135</v>
      </c>
      <c r="E599">
        <f>FIND("/",C599)</f>
        <v>2</v>
      </c>
      <c r="F599">
        <f>FIND("/",C599,(E599+1))</f>
        <v>5</v>
      </c>
      <c r="G599" t="str">
        <f>MID(C599, E599+1,2)</f>
        <v>28</v>
      </c>
      <c r="H599" t="str">
        <f>LEFT(C599,E599-1)</f>
        <v>7</v>
      </c>
      <c r="I599" t="str">
        <f>RIGHT(C599,4)</f>
        <v>2023</v>
      </c>
      <c r="J599" t="s">
        <v>42</v>
      </c>
      <c r="K599" s="1">
        <f t="shared" si="189"/>
        <v>45640</v>
      </c>
      <c r="L599">
        <f t="shared" si="190"/>
        <v>3</v>
      </c>
      <c r="M599">
        <f t="shared" si="191"/>
        <v>6</v>
      </c>
      <c r="N599" t="str">
        <f t="shared" si="192"/>
        <v>14</v>
      </c>
      <c r="O599" t="str">
        <f t="shared" si="193"/>
        <v>12</v>
      </c>
      <c r="P599" t="str">
        <f t="shared" si="194"/>
        <v>2024</v>
      </c>
      <c r="Q599" s="13">
        <f t="shared" si="185"/>
        <v>72.142857142857139</v>
      </c>
      <c r="R599">
        <f t="shared" si="186"/>
        <v>174</v>
      </c>
      <c r="S599" s="27">
        <f t="shared" si="188"/>
        <v>2.4118811881188118</v>
      </c>
      <c r="T599" s="11">
        <v>11.99</v>
      </c>
      <c r="U599" t="str" cm="1">
        <f t="array" ref="U599">_xlfn.IFS(T599 &lt; 8, "Standard", T599 &lt; 12, "Premium", T599 &lt; 16, "Premium Plus")</f>
        <v>Premium</v>
      </c>
      <c r="V599" s="18">
        <v>348</v>
      </c>
      <c r="W599" t="s">
        <v>100</v>
      </c>
      <c r="X599" s="18">
        <v>1</v>
      </c>
      <c r="Y599" s="18">
        <v>4</v>
      </c>
      <c r="Z599" t="b">
        <v>0</v>
      </c>
      <c r="AA599" s="18">
        <v>792</v>
      </c>
      <c r="AB599" s="18">
        <v>67</v>
      </c>
      <c r="AC599" s="18">
        <f t="shared" si="187"/>
        <v>859</v>
      </c>
      <c r="AD599" t="s">
        <v>68</v>
      </c>
      <c r="AE599" t="s">
        <v>75</v>
      </c>
      <c r="AF599" t="s">
        <v>78</v>
      </c>
      <c r="AG599" s="18">
        <v>60</v>
      </c>
      <c r="AH599" s="13">
        <v>4.0999999999999996</v>
      </c>
      <c r="AI599" t="b">
        <v>0</v>
      </c>
      <c r="AJ599" t="s">
        <v>30</v>
      </c>
      <c r="AK599" s="18">
        <v>3366</v>
      </c>
      <c r="AL599" s="18" t="str" cm="1">
        <f t="array" ref="AL599">_xlfn.IFS(AK599&lt;1000, "Bronze", AK599&lt;2000, "Silver", AK599&lt;3000, "Gold", AK599&lt;4000, "Platinum",AK599&gt;4000, "Diamond")</f>
        <v>Platinum</v>
      </c>
      <c r="AM599" t="s">
        <v>65</v>
      </c>
      <c r="AN599" t="s">
        <v>69</v>
      </c>
      <c r="AO599" t="s">
        <v>60</v>
      </c>
    </row>
    <row r="600" spans="1:41" x14ac:dyDescent="0.35">
      <c r="A600">
        <v>5721</v>
      </c>
      <c r="B600" t="s">
        <v>399</v>
      </c>
      <c r="C600" s="1">
        <v>45236</v>
      </c>
      <c r="D600" s="1">
        <v>45033</v>
      </c>
      <c r="E600" s="1"/>
      <c r="F600" s="1"/>
      <c r="G600" s="1"/>
      <c r="H600" s="1"/>
      <c r="I600" s="1"/>
      <c r="J600" s="1">
        <v>45638</v>
      </c>
      <c r="K600" s="1">
        <f>J600</f>
        <v>45638</v>
      </c>
      <c r="L600" s="1"/>
      <c r="M600" s="1"/>
      <c r="N600" s="1"/>
      <c r="O600" s="1"/>
      <c r="P600" s="1"/>
      <c r="Q600" s="13">
        <f t="shared" si="185"/>
        <v>86.428571428571431</v>
      </c>
      <c r="R600">
        <f t="shared" si="186"/>
        <v>207.5</v>
      </c>
      <c r="S600" s="27">
        <f t="shared" si="188"/>
        <v>2.4008264462809916</v>
      </c>
      <c r="T600" s="11">
        <v>15.99</v>
      </c>
      <c r="U600" t="str" cm="1">
        <f t="array" ref="U600">_xlfn.IFS(T600 &lt; 8, "Standard", T600 &lt; 12, "Premium", T600 &lt; 16, "Premium Plus")</f>
        <v>Premium Plus</v>
      </c>
      <c r="V600" s="18">
        <v>415</v>
      </c>
      <c r="W600" t="s">
        <v>51</v>
      </c>
      <c r="X600" s="18">
        <v>2</v>
      </c>
      <c r="Y600" s="18">
        <v>1</v>
      </c>
      <c r="Z600" t="b">
        <v>0</v>
      </c>
      <c r="AA600" s="18">
        <v>958</v>
      </c>
      <c r="AB600" s="18">
        <v>192</v>
      </c>
      <c r="AC600" s="18">
        <f t="shared" si="187"/>
        <v>1150</v>
      </c>
      <c r="AD600" t="s">
        <v>27</v>
      </c>
      <c r="AE600" t="s">
        <v>56</v>
      </c>
      <c r="AF600" t="s">
        <v>37</v>
      </c>
      <c r="AG600" s="18">
        <v>22</v>
      </c>
      <c r="AH600" s="13">
        <v>4.8</v>
      </c>
      <c r="AI600" t="b">
        <v>1</v>
      </c>
      <c r="AJ600" t="s">
        <v>30</v>
      </c>
      <c r="AK600" s="18">
        <v>1955</v>
      </c>
      <c r="AL600" s="18" t="str" cm="1">
        <f t="array" ref="AL600">_xlfn.IFS(AK600&lt;1000, "Bronze", AK600&lt;2000, "Silver", AK600&lt;3000, "Gold", AK600&lt;4000, "Platinum",AK600&gt;4000, "Diamond")</f>
        <v>Silver</v>
      </c>
      <c r="AM600" t="s">
        <v>38</v>
      </c>
      <c r="AN600" t="s">
        <v>59</v>
      </c>
      <c r="AO600" t="s">
        <v>40</v>
      </c>
    </row>
    <row r="601" spans="1:41" x14ac:dyDescent="0.35">
      <c r="A601">
        <v>4372</v>
      </c>
      <c r="B601" t="s">
        <v>157</v>
      </c>
      <c r="C601" t="s">
        <v>386</v>
      </c>
      <c r="D601" s="1">
        <f>DATE(I601,H601,G601)</f>
        <v>44944</v>
      </c>
      <c r="E601">
        <f>FIND("/",C601)</f>
        <v>2</v>
      </c>
      <c r="F601">
        <f>FIND("/",C601,(E601+1))</f>
        <v>5</v>
      </c>
      <c r="G601" t="str">
        <f>MID(C601, E601+1,2)</f>
        <v>18</v>
      </c>
      <c r="H601" t="str">
        <f>LEFT(C601,E601-1)</f>
        <v>1</v>
      </c>
      <c r="I601" t="str">
        <f>RIGHT(C601,4)</f>
        <v>2023</v>
      </c>
      <c r="J601" s="1">
        <v>45424</v>
      </c>
      <c r="K601" s="1">
        <f>J601</f>
        <v>45424</v>
      </c>
      <c r="L601" s="1"/>
      <c r="M601" s="1"/>
      <c r="N601" s="1"/>
      <c r="O601" s="1"/>
      <c r="P601" s="1"/>
      <c r="Q601" s="13">
        <f t="shared" si="185"/>
        <v>68.571428571428569</v>
      </c>
      <c r="R601">
        <f t="shared" si="186"/>
        <v>164.5</v>
      </c>
      <c r="S601" s="27">
        <f t="shared" si="188"/>
        <v>2.3989583333333333</v>
      </c>
      <c r="T601" s="11">
        <v>15.99</v>
      </c>
      <c r="U601" t="str" cm="1">
        <f t="array" ref="U601">_xlfn.IFS(T601 &lt; 8, "Standard", T601 &lt; 12, "Premium", T601 &lt; 16, "Premium Plus")</f>
        <v>Premium Plus</v>
      </c>
      <c r="V601" s="18">
        <v>329</v>
      </c>
      <c r="W601" t="s">
        <v>48</v>
      </c>
      <c r="X601" s="18">
        <v>2</v>
      </c>
      <c r="Y601" s="18">
        <v>1</v>
      </c>
      <c r="Z601" t="b">
        <v>0</v>
      </c>
      <c r="AA601" s="18">
        <v>670</v>
      </c>
      <c r="AB601" s="18">
        <v>94</v>
      </c>
      <c r="AC601" s="18">
        <f t="shared" si="187"/>
        <v>764</v>
      </c>
      <c r="AD601" t="s">
        <v>49</v>
      </c>
      <c r="AE601" t="s">
        <v>28</v>
      </c>
      <c r="AF601" t="s">
        <v>29</v>
      </c>
      <c r="AG601" s="18">
        <v>61</v>
      </c>
      <c r="AH601" s="13">
        <v>3</v>
      </c>
      <c r="AI601" t="b">
        <v>0</v>
      </c>
      <c r="AJ601" t="s">
        <v>30</v>
      </c>
      <c r="AK601" s="18">
        <v>2572</v>
      </c>
      <c r="AL601" s="18" t="str" cm="1">
        <f t="array" ref="AL601">_xlfn.IFS(AK601&lt;1000, "Bronze", AK601&lt;2000, "Silver", AK601&lt;3000, "Gold", AK601&lt;4000, "Platinum",AK601&gt;4000, "Diamond")</f>
        <v>Gold</v>
      </c>
      <c r="AM601" t="s">
        <v>76</v>
      </c>
      <c r="AN601" t="s">
        <v>39</v>
      </c>
      <c r="AO601" t="s">
        <v>60</v>
      </c>
    </row>
    <row r="602" spans="1:41" x14ac:dyDescent="0.35">
      <c r="A602">
        <v>4204</v>
      </c>
      <c r="B602" t="s">
        <v>169</v>
      </c>
      <c r="C602" s="1">
        <v>45271</v>
      </c>
      <c r="D602" s="1">
        <v>44914</v>
      </c>
      <c r="E602" s="1"/>
      <c r="F602" s="1"/>
      <c r="G602" s="1"/>
      <c r="H602" s="1"/>
      <c r="I602" s="1"/>
      <c r="J602" t="s">
        <v>42</v>
      </c>
      <c r="K602" s="1">
        <f>DATE(P602,O602,N602)</f>
        <v>45640</v>
      </c>
      <c r="L602">
        <f>FIND("/",J602)</f>
        <v>3</v>
      </c>
      <c r="M602">
        <f>FIND("/",J602,(L602+1))</f>
        <v>6</v>
      </c>
      <c r="N602" t="str">
        <f>MID(J602, L602+1,2)</f>
        <v>14</v>
      </c>
      <c r="O602" t="str">
        <f>LEFT(J602,L602-1)</f>
        <v>12</v>
      </c>
      <c r="P602" t="str">
        <f>RIGHT(J602,4)</f>
        <v>2024</v>
      </c>
      <c r="Q602" s="13">
        <f t="shared" si="185"/>
        <v>103.71428571428571</v>
      </c>
      <c r="R602">
        <f t="shared" si="186"/>
        <v>247</v>
      </c>
      <c r="S602" s="27">
        <f t="shared" si="188"/>
        <v>2.3815426997245179</v>
      </c>
      <c r="T602" s="11">
        <v>11.99</v>
      </c>
      <c r="U602" t="str" cm="1">
        <f t="array" ref="U602">_xlfn.IFS(T602 &lt; 8, "Standard", T602 &lt; 12, "Premium", T602 &lt; 16, "Premium Plus")</f>
        <v>Premium</v>
      </c>
      <c r="V602" s="18">
        <v>494</v>
      </c>
      <c r="W602" t="s">
        <v>63</v>
      </c>
      <c r="X602" s="18">
        <v>5</v>
      </c>
      <c r="Y602" s="18">
        <v>6</v>
      </c>
      <c r="Z602" t="b">
        <v>1</v>
      </c>
      <c r="AA602" s="18">
        <v>202</v>
      </c>
      <c r="AB602" s="18">
        <v>163</v>
      </c>
      <c r="AC602" s="18">
        <f t="shared" si="187"/>
        <v>365</v>
      </c>
      <c r="AD602" t="s">
        <v>49</v>
      </c>
      <c r="AE602" t="s">
        <v>44</v>
      </c>
      <c r="AF602" t="s">
        <v>57</v>
      </c>
      <c r="AG602" s="18">
        <v>61</v>
      </c>
      <c r="AH602" s="13">
        <v>4</v>
      </c>
      <c r="AI602" t="b">
        <v>1</v>
      </c>
      <c r="AJ602" t="s">
        <v>30</v>
      </c>
      <c r="AK602" s="18">
        <v>4889</v>
      </c>
      <c r="AL602" s="18" t="str" cm="1">
        <f t="array" ref="AL602">_xlfn.IFS(AK602&lt;1000, "Bronze", AK602&lt;2000, "Silver", AK602&lt;3000, "Gold", AK602&lt;4000, "Platinum",AK602&gt;4000, "Diamond")</f>
        <v>Diamond</v>
      </c>
      <c r="AM602" t="s">
        <v>31</v>
      </c>
      <c r="AN602" t="s">
        <v>32</v>
      </c>
      <c r="AO602" t="s">
        <v>33</v>
      </c>
    </row>
    <row r="603" spans="1:41" x14ac:dyDescent="0.35">
      <c r="A603">
        <v>1037</v>
      </c>
      <c r="B603" t="s">
        <v>150</v>
      </c>
      <c r="C603" t="s">
        <v>700</v>
      </c>
      <c r="D603" s="1">
        <f>DATE(I603,H603,G603)</f>
        <v>45102</v>
      </c>
      <c r="E603">
        <f>FIND("/",C603)</f>
        <v>2</v>
      </c>
      <c r="F603">
        <f>FIND("/",C603,(E603+1))</f>
        <v>5</v>
      </c>
      <c r="G603" t="str">
        <f>MID(C603, E603+1,2)</f>
        <v>25</v>
      </c>
      <c r="H603" t="str">
        <f>LEFT(C603,E603-1)</f>
        <v>6</v>
      </c>
      <c r="I603" t="str">
        <f>RIGHT(C603,4)</f>
        <v>2023</v>
      </c>
      <c r="J603" t="s">
        <v>90</v>
      </c>
      <c r="K603" s="1">
        <f>DATE(P603,O603,N603)</f>
        <v>45626</v>
      </c>
      <c r="L603">
        <f>FIND("/",J603)</f>
        <v>3</v>
      </c>
      <c r="M603">
        <f>FIND("/",J603,(L603+1))</f>
        <v>6</v>
      </c>
      <c r="N603" t="str">
        <f>MID(J603, L603+1,2)</f>
        <v>30</v>
      </c>
      <c r="O603" t="str">
        <f>LEFT(J603,L603-1)</f>
        <v>11</v>
      </c>
      <c r="P603" t="str">
        <f>RIGHT(J603,4)</f>
        <v>2024</v>
      </c>
      <c r="Q603" s="13">
        <f t="shared" si="185"/>
        <v>74.857142857142861</v>
      </c>
      <c r="R603">
        <f t="shared" si="186"/>
        <v>178</v>
      </c>
      <c r="S603" s="27">
        <f t="shared" si="188"/>
        <v>2.3778625954198471</v>
      </c>
      <c r="T603" s="11">
        <v>7.99</v>
      </c>
      <c r="U603" t="str" cm="1">
        <f t="array" ref="U603">_xlfn.IFS(T603 &lt; 8, "Standard", T603 &lt; 12, "Premium", T603 &lt; 16, "Premium Plus")</f>
        <v>Standard</v>
      </c>
      <c r="V603" s="18">
        <v>356</v>
      </c>
      <c r="W603" t="s">
        <v>51</v>
      </c>
      <c r="X603" s="18">
        <v>3</v>
      </c>
      <c r="Y603" s="18">
        <v>3</v>
      </c>
      <c r="Z603" t="b">
        <v>1</v>
      </c>
      <c r="AA603" s="18">
        <v>314</v>
      </c>
      <c r="AB603" s="18">
        <v>50</v>
      </c>
      <c r="AC603" s="18">
        <f t="shared" si="187"/>
        <v>364</v>
      </c>
      <c r="AD603" t="s">
        <v>43</v>
      </c>
      <c r="AE603" t="s">
        <v>56</v>
      </c>
      <c r="AF603" t="s">
        <v>45</v>
      </c>
      <c r="AG603" s="18">
        <v>7</v>
      </c>
      <c r="AH603" s="13">
        <v>4.9000000000000004</v>
      </c>
      <c r="AI603" t="b">
        <v>1</v>
      </c>
      <c r="AJ603" t="s">
        <v>30</v>
      </c>
      <c r="AK603" s="18">
        <v>3165</v>
      </c>
      <c r="AL603" s="18" t="str" cm="1">
        <f t="array" ref="AL603">_xlfn.IFS(AK603&lt;1000, "Bronze", AK603&lt;2000, "Silver", AK603&lt;3000, "Gold", AK603&lt;4000, "Platinum",AK603&gt;4000, "Diamond")</f>
        <v>Platinum</v>
      </c>
      <c r="AM603" t="s">
        <v>58</v>
      </c>
      <c r="AN603" t="s">
        <v>59</v>
      </c>
      <c r="AO603" t="s">
        <v>60</v>
      </c>
    </row>
    <row r="604" spans="1:41" x14ac:dyDescent="0.35">
      <c r="A604">
        <v>8447</v>
      </c>
      <c r="B604" t="s">
        <v>80</v>
      </c>
      <c r="C604" t="s">
        <v>81</v>
      </c>
      <c r="D604" s="1">
        <f>DATE(I604,H604,G604)</f>
        <v>45013</v>
      </c>
      <c r="E604">
        <f>FIND("/",C604)</f>
        <v>2</v>
      </c>
      <c r="F604">
        <f>FIND("/",C604,(E604+1))</f>
        <v>5</v>
      </c>
      <c r="G604" t="str">
        <f>MID(C604, E604+1,2)</f>
        <v>28</v>
      </c>
      <c r="H604" t="str">
        <f>LEFT(C604,E604-1)</f>
        <v>3</v>
      </c>
      <c r="I604" t="str">
        <f>RIGHT(C604,4)</f>
        <v>2023</v>
      </c>
      <c r="J604" t="s">
        <v>82</v>
      </c>
      <c r="K604" s="1">
        <f>DATE(P604,O604,N604)</f>
        <v>45618</v>
      </c>
      <c r="L604">
        <f>FIND("/",J604)</f>
        <v>3</v>
      </c>
      <c r="M604">
        <f>FIND("/",J604,(L604+1))</f>
        <v>6</v>
      </c>
      <c r="N604" t="str">
        <f>MID(J604, L604+1,2)</f>
        <v>22</v>
      </c>
      <c r="O604" t="str">
        <f>LEFT(J604,L604-1)</f>
        <v>11</v>
      </c>
      <c r="P604" t="str">
        <f>RIGHT(J604,4)</f>
        <v>2024</v>
      </c>
      <c r="Q604" s="13">
        <f t="shared" si="185"/>
        <v>86.428571428571431</v>
      </c>
      <c r="R604">
        <f t="shared" si="186"/>
        <v>205.5</v>
      </c>
      <c r="S604" s="27">
        <f t="shared" si="188"/>
        <v>2.3776859504132233</v>
      </c>
      <c r="T604" s="11">
        <v>11.99</v>
      </c>
      <c r="U604" t="str" cm="1">
        <f t="array" ref="U604">_xlfn.IFS(T604 &lt; 8, "Standard", T604 &lt; 12, "Premium", T604 &lt; 16, "Premium Plus")</f>
        <v>Premium</v>
      </c>
      <c r="V604" s="18">
        <v>411</v>
      </c>
      <c r="W604" t="s">
        <v>73</v>
      </c>
      <c r="X604" s="18">
        <v>5</v>
      </c>
      <c r="Y604" s="18">
        <v>4</v>
      </c>
      <c r="Z604" t="b">
        <v>1</v>
      </c>
      <c r="AA604" s="18">
        <v>352</v>
      </c>
      <c r="AB604" s="18">
        <v>78</v>
      </c>
      <c r="AC604" s="18">
        <f t="shared" si="187"/>
        <v>430</v>
      </c>
      <c r="AD604" t="s">
        <v>49</v>
      </c>
      <c r="AE604" t="s">
        <v>56</v>
      </c>
      <c r="AF604" t="s">
        <v>64</v>
      </c>
      <c r="AG604" s="18">
        <v>47</v>
      </c>
      <c r="AH604" s="13">
        <v>3.7</v>
      </c>
      <c r="AI604" t="b">
        <v>0</v>
      </c>
      <c r="AJ604" t="s">
        <v>30</v>
      </c>
      <c r="AK604" s="18">
        <v>650</v>
      </c>
      <c r="AL604" s="18" t="str" cm="1">
        <f t="array" ref="AL604">_xlfn.IFS(AK604&lt;1000, "Bronze", AK604&lt;2000, "Silver", AK604&lt;3000, "Gold", AK604&lt;4000, "Platinum",AK604&gt;4000, "Diamond")</f>
        <v>Bronze</v>
      </c>
      <c r="AM604" t="s">
        <v>58</v>
      </c>
      <c r="AN604" t="s">
        <v>32</v>
      </c>
      <c r="AO604" t="s">
        <v>60</v>
      </c>
    </row>
    <row r="605" spans="1:41" x14ac:dyDescent="0.35">
      <c r="A605">
        <v>9918</v>
      </c>
      <c r="B605" t="s">
        <v>238</v>
      </c>
      <c r="C605" t="s">
        <v>587</v>
      </c>
      <c r="D605" s="1">
        <f>DATE(I605,H605,G605)</f>
        <v>45426</v>
      </c>
      <c r="E605">
        <f>FIND("/",C605)</f>
        <v>2</v>
      </c>
      <c r="F605">
        <f>FIND("/",C605,(E605+1))</f>
        <v>5</v>
      </c>
      <c r="G605" t="str">
        <f>MID(C605, E605+1,2)</f>
        <v>14</v>
      </c>
      <c r="H605" t="str">
        <f>LEFT(C605,E605-1)</f>
        <v>5</v>
      </c>
      <c r="I605" t="str">
        <f>RIGHT(C605,4)</f>
        <v>2024</v>
      </c>
      <c r="J605" s="1">
        <v>45638</v>
      </c>
      <c r="K605" s="1">
        <f>J605</f>
        <v>45638</v>
      </c>
      <c r="L605" s="1"/>
      <c r="M605" s="1"/>
      <c r="N605" s="1"/>
      <c r="O605" s="1"/>
      <c r="P605" s="1"/>
      <c r="Q605" s="13">
        <f t="shared" si="185"/>
        <v>30.285714285714285</v>
      </c>
      <c r="R605">
        <f t="shared" si="186"/>
        <v>72</v>
      </c>
      <c r="S605" s="27">
        <f t="shared" si="188"/>
        <v>2.3773584905660377</v>
      </c>
      <c r="T605" s="11">
        <v>11.99</v>
      </c>
      <c r="U605" t="str" cm="1">
        <f t="array" ref="U605">_xlfn.IFS(T605 &lt; 8, "Standard", T605 &lt; 12, "Premium", T605 &lt; 16, "Premium Plus")</f>
        <v>Premium</v>
      </c>
      <c r="V605" s="18">
        <v>144</v>
      </c>
      <c r="W605" t="s">
        <v>51</v>
      </c>
      <c r="X605" s="18">
        <v>5</v>
      </c>
      <c r="Y605" s="18">
        <v>6</v>
      </c>
      <c r="Z605" t="b">
        <v>0</v>
      </c>
      <c r="AA605" s="18">
        <v>235</v>
      </c>
      <c r="AB605" s="18">
        <v>88</v>
      </c>
      <c r="AC605" s="18">
        <f t="shared" si="187"/>
        <v>323</v>
      </c>
      <c r="AD605" t="s">
        <v>55</v>
      </c>
      <c r="AE605" t="s">
        <v>28</v>
      </c>
      <c r="AF605" t="s">
        <v>29</v>
      </c>
      <c r="AG605" s="18">
        <v>18</v>
      </c>
      <c r="AH605" s="13">
        <v>3.1</v>
      </c>
      <c r="AI605" t="b">
        <v>1</v>
      </c>
      <c r="AJ605" t="s">
        <v>30</v>
      </c>
      <c r="AK605" s="18">
        <v>3455</v>
      </c>
      <c r="AL605" s="18" t="str" cm="1">
        <f t="array" ref="AL605">_xlfn.IFS(AK605&lt;1000, "Bronze", AK605&lt;2000, "Silver", AK605&lt;3000, "Gold", AK605&lt;4000, "Platinum",AK605&gt;4000, "Diamond")</f>
        <v>Platinum</v>
      </c>
      <c r="AM605" t="s">
        <v>76</v>
      </c>
      <c r="AN605" t="s">
        <v>59</v>
      </c>
      <c r="AO605" t="s">
        <v>93</v>
      </c>
    </row>
    <row r="606" spans="1:41" x14ac:dyDescent="0.35">
      <c r="A606">
        <v>7235</v>
      </c>
      <c r="B606" t="s">
        <v>171</v>
      </c>
      <c r="C606" s="1">
        <v>44986</v>
      </c>
      <c r="D606" s="1">
        <v>45278</v>
      </c>
      <c r="E606" s="1"/>
      <c r="F606" s="1"/>
      <c r="G606" s="1"/>
      <c r="H606" s="1"/>
      <c r="I606" s="1"/>
      <c r="J606" t="s">
        <v>168</v>
      </c>
      <c r="K606" s="1">
        <f>DATE(P606,O606,N606)</f>
        <v>45625</v>
      </c>
      <c r="L606">
        <f>FIND("/",J606)</f>
        <v>3</v>
      </c>
      <c r="M606">
        <f>FIND("/",J606,(L606+1))</f>
        <v>6</v>
      </c>
      <c r="N606" t="str">
        <f>MID(J606, L606+1,2)</f>
        <v>29</v>
      </c>
      <c r="O606" t="str">
        <f>LEFT(J606,L606-1)</f>
        <v>11</v>
      </c>
      <c r="P606" t="str">
        <f>RIGHT(J606,4)</f>
        <v>2024</v>
      </c>
      <c r="Q606" s="13">
        <f t="shared" si="185"/>
        <v>49.571428571428569</v>
      </c>
      <c r="R606">
        <f t="shared" si="186"/>
        <v>117.5</v>
      </c>
      <c r="S606" s="27">
        <f t="shared" si="188"/>
        <v>2.3703170028818445</v>
      </c>
      <c r="T606" s="11">
        <v>7.99</v>
      </c>
      <c r="U606" t="str" cm="1">
        <f t="array" ref="U606">_xlfn.IFS(T606 &lt; 8, "Standard", T606 &lt; 12, "Premium", T606 &lt; 16, "Premium Plus")</f>
        <v>Standard</v>
      </c>
      <c r="V606" s="18">
        <v>235</v>
      </c>
      <c r="W606" t="s">
        <v>63</v>
      </c>
      <c r="X606" s="18">
        <v>1</v>
      </c>
      <c r="Y606" s="18">
        <v>2</v>
      </c>
      <c r="Z606" t="b">
        <v>0</v>
      </c>
      <c r="AA606" s="18">
        <v>765</v>
      </c>
      <c r="AB606" s="18">
        <v>159</v>
      </c>
      <c r="AC606" s="18">
        <f t="shared" si="187"/>
        <v>924</v>
      </c>
      <c r="AD606" t="s">
        <v>49</v>
      </c>
      <c r="AE606" t="s">
        <v>56</v>
      </c>
      <c r="AF606" t="s">
        <v>29</v>
      </c>
      <c r="AG606" s="18">
        <v>77</v>
      </c>
      <c r="AH606" s="13">
        <v>4.2</v>
      </c>
      <c r="AI606" t="b">
        <v>0</v>
      </c>
      <c r="AJ606" t="s">
        <v>30</v>
      </c>
      <c r="AK606" s="18">
        <v>3689</v>
      </c>
      <c r="AL606" s="18" t="str" cm="1">
        <f t="array" ref="AL606">_xlfn.IFS(AK606&lt;1000, "Bronze", AK606&lt;2000, "Silver", AK606&lt;3000, "Gold", AK606&lt;4000, "Platinum",AK606&gt;4000, "Diamond")</f>
        <v>Platinum</v>
      </c>
      <c r="AM606" t="s">
        <v>31</v>
      </c>
      <c r="AN606" t="s">
        <v>59</v>
      </c>
      <c r="AO606" t="s">
        <v>33</v>
      </c>
    </row>
    <row r="607" spans="1:41" x14ac:dyDescent="0.35">
      <c r="A607">
        <v>8605</v>
      </c>
      <c r="B607" t="s">
        <v>143</v>
      </c>
      <c r="C607" t="s">
        <v>429</v>
      </c>
      <c r="D607" s="1">
        <f>DATE(I607,H607,G607)</f>
        <v>45077</v>
      </c>
      <c r="E607">
        <f>FIND("/",C607)</f>
        <v>2</v>
      </c>
      <c r="F607">
        <f>FIND("/",C607,(E607+1))</f>
        <v>5</v>
      </c>
      <c r="G607" t="str">
        <f>MID(C607, E607+1,2)</f>
        <v>31</v>
      </c>
      <c r="H607" t="str">
        <f>LEFT(C607,E607-1)</f>
        <v>5</v>
      </c>
      <c r="I607" t="str">
        <f>RIGHT(C607,4)</f>
        <v>2023</v>
      </c>
      <c r="J607" s="1">
        <v>45303</v>
      </c>
      <c r="K607" s="1">
        <f>J607</f>
        <v>45303</v>
      </c>
      <c r="L607" s="1"/>
      <c r="M607" s="1"/>
      <c r="N607" s="1"/>
      <c r="O607" s="1"/>
      <c r="P607" s="1"/>
      <c r="Q607" s="13">
        <f t="shared" si="185"/>
        <v>32.285714285714285</v>
      </c>
      <c r="R607">
        <f t="shared" si="186"/>
        <v>76.5</v>
      </c>
      <c r="S607" s="27">
        <f t="shared" si="188"/>
        <v>2.3694690265486726</v>
      </c>
      <c r="T607" s="11">
        <v>11.99</v>
      </c>
      <c r="U607" t="str" cm="1">
        <f t="array" ref="U607">_xlfn.IFS(T607 &lt; 8, "Standard", T607 &lt; 12, "Premium", T607 &lt; 16, "Premium Plus")</f>
        <v>Premium</v>
      </c>
      <c r="V607" s="18">
        <v>153</v>
      </c>
      <c r="W607" t="s">
        <v>63</v>
      </c>
      <c r="X607" s="18">
        <v>2</v>
      </c>
      <c r="Y607" s="18">
        <v>2</v>
      </c>
      <c r="Z607" t="b">
        <v>1</v>
      </c>
      <c r="AA607" s="18">
        <v>40</v>
      </c>
      <c r="AB607" s="18">
        <v>106</v>
      </c>
      <c r="AC607" s="18">
        <f t="shared" si="187"/>
        <v>146</v>
      </c>
      <c r="AD607" t="s">
        <v>55</v>
      </c>
      <c r="AE607" t="s">
        <v>44</v>
      </c>
      <c r="AF607" t="s">
        <v>78</v>
      </c>
      <c r="AG607" s="18">
        <v>44</v>
      </c>
      <c r="AH607" s="13">
        <v>4.4000000000000004</v>
      </c>
      <c r="AI607" t="b">
        <v>1</v>
      </c>
      <c r="AJ607" t="s">
        <v>30</v>
      </c>
      <c r="AK607" s="18">
        <v>2790</v>
      </c>
      <c r="AL607" s="18" t="str" cm="1">
        <f t="array" ref="AL607">_xlfn.IFS(AK607&lt;1000, "Bronze", AK607&lt;2000, "Silver", AK607&lt;3000, "Gold", AK607&lt;4000, "Platinum",AK607&gt;4000, "Diamond")</f>
        <v>Gold</v>
      </c>
      <c r="AM607" t="s">
        <v>76</v>
      </c>
      <c r="AN607" t="s">
        <v>32</v>
      </c>
      <c r="AO607" t="s">
        <v>33</v>
      </c>
    </row>
    <row r="608" spans="1:41" x14ac:dyDescent="0.35">
      <c r="A608">
        <v>9122</v>
      </c>
      <c r="B608" t="s">
        <v>729</v>
      </c>
      <c r="C608" s="1">
        <v>45359</v>
      </c>
      <c r="D608" s="1">
        <f>C608</f>
        <v>45359</v>
      </c>
      <c r="E608" s="1"/>
      <c r="F608" s="1"/>
      <c r="G608" s="1"/>
      <c r="H608" s="1"/>
      <c r="I608" s="1"/>
      <c r="J608" s="1">
        <v>45608</v>
      </c>
      <c r="K608" s="1">
        <f>J608</f>
        <v>45608</v>
      </c>
      <c r="L608" s="1"/>
      <c r="M608" s="1"/>
      <c r="N608" s="1"/>
      <c r="O608" s="1"/>
      <c r="P608" s="1"/>
      <c r="Q608" s="13">
        <f t="shared" si="185"/>
        <v>35.571428571428569</v>
      </c>
      <c r="R608">
        <f t="shared" si="186"/>
        <v>84</v>
      </c>
      <c r="S608" s="27">
        <f t="shared" si="188"/>
        <v>2.3614457831325302</v>
      </c>
      <c r="T608" s="11">
        <v>15.99</v>
      </c>
      <c r="U608" t="str" cm="1">
        <f t="array" ref="U608">_xlfn.IFS(T608 &lt; 8, "Standard", T608 &lt; 12, "Premium", T608 &lt; 16, "Premium Plus")</f>
        <v>Premium Plus</v>
      </c>
      <c r="V608" s="18">
        <v>168</v>
      </c>
      <c r="W608" t="s">
        <v>26</v>
      </c>
      <c r="X608" s="18">
        <v>3</v>
      </c>
      <c r="Y608" s="18">
        <v>2</v>
      </c>
      <c r="Z608" t="b">
        <v>1</v>
      </c>
      <c r="AA608" s="18">
        <v>25</v>
      </c>
      <c r="AB608" s="18">
        <v>171</v>
      </c>
      <c r="AC608" s="18">
        <f t="shared" si="187"/>
        <v>196</v>
      </c>
      <c r="AD608" t="s">
        <v>92</v>
      </c>
      <c r="AE608" t="s">
        <v>28</v>
      </c>
      <c r="AF608" t="s">
        <v>29</v>
      </c>
      <c r="AG608" s="18">
        <v>79</v>
      </c>
      <c r="AH608" s="13">
        <v>4</v>
      </c>
      <c r="AI608" t="b">
        <v>0</v>
      </c>
      <c r="AJ608" t="s">
        <v>30</v>
      </c>
      <c r="AK608" s="18">
        <v>773</v>
      </c>
      <c r="AL608" s="18" t="str" cm="1">
        <f t="array" ref="AL608">_xlfn.IFS(AK608&lt;1000, "Bronze", AK608&lt;2000, "Silver", AK608&lt;3000, "Gold", AK608&lt;4000, "Platinum",AK608&gt;4000, "Diamond")</f>
        <v>Bronze</v>
      </c>
      <c r="AM608" t="s">
        <v>65</v>
      </c>
      <c r="AN608" t="s">
        <v>39</v>
      </c>
      <c r="AO608" t="s">
        <v>40</v>
      </c>
    </row>
    <row r="609" spans="1:41" x14ac:dyDescent="0.35">
      <c r="A609">
        <v>2428</v>
      </c>
      <c r="B609" t="s">
        <v>345</v>
      </c>
      <c r="C609" t="s">
        <v>346</v>
      </c>
      <c r="D609" s="1">
        <f t="shared" ref="D609:D615" si="195">DATE(I609,H609,G609)</f>
        <v>45349</v>
      </c>
      <c r="E609">
        <f t="shared" ref="E609:E615" si="196">FIND("/",C609)</f>
        <v>2</v>
      </c>
      <c r="F609">
        <f t="shared" ref="F609:F615" si="197">FIND("/",C609,(E609+1))</f>
        <v>5</v>
      </c>
      <c r="G609" t="str">
        <f t="shared" ref="G609:G615" si="198">MID(C609, E609+1,2)</f>
        <v>27</v>
      </c>
      <c r="H609" t="str">
        <f t="shared" ref="H609:H615" si="199">LEFT(C609,E609-1)</f>
        <v>2</v>
      </c>
      <c r="I609" t="str">
        <f t="shared" ref="I609:I615" si="200">RIGHT(C609,4)</f>
        <v>2024</v>
      </c>
      <c r="J609" t="s">
        <v>134</v>
      </c>
      <c r="K609" s="1">
        <f t="shared" ref="K609:K618" si="201">DATE(P609,O609,N609)</f>
        <v>45617</v>
      </c>
      <c r="L609">
        <f t="shared" ref="L609:L618" si="202">FIND("/",J609)</f>
        <v>3</v>
      </c>
      <c r="M609">
        <f t="shared" ref="M609:M618" si="203">FIND("/",J609,(L609+1))</f>
        <v>6</v>
      </c>
      <c r="N609" t="str">
        <f t="shared" ref="N609:N618" si="204">MID(J609, L609+1,2)</f>
        <v>21</v>
      </c>
      <c r="O609" t="str">
        <f t="shared" ref="O609:O618" si="205">LEFT(J609,L609-1)</f>
        <v>11</v>
      </c>
      <c r="P609" t="str">
        <f t="shared" ref="P609:P618" si="206">RIGHT(J609,4)</f>
        <v>2024</v>
      </c>
      <c r="Q609" s="13">
        <f t="shared" si="185"/>
        <v>38.285714285714285</v>
      </c>
      <c r="R609">
        <f t="shared" si="186"/>
        <v>90</v>
      </c>
      <c r="S609" s="27">
        <f t="shared" si="188"/>
        <v>2.3507462686567164</v>
      </c>
      <c r="T609" s="11">
        <v>7.99</v>
      </c>
      <c r="U609" t="str" cm="1">
        <f t="array" ref="U609">_xlfn.IFS(T609 &lt; 8, "Standard", T609 &lt; 12, "Premium", T609 &lt; 16, "Premium Plus")</f>
        <v>Standard</v>
      </c>
      <c r="V609" s="18">
        <v>180</v>
      </c>
      <c r="W609" t="s">
        <v>73</v>
      </c>
      <c r="X609" s="18">
        <v>2</v>
      </c>
      <c r="Y609" s="18">
        <v>4</v>
      </c>
      <c r="Z609" t="b">
        <v>1</v>
      </c>
      <c r="AA609" s="18">
        <v>297</v>
      </c>
      <c r="AB609" s="18">
        <v>19</v>
      </c>
      <c r="AC609" s="18">
        <f t="shared" si="187"/>
        <v>316</v>
      </c>
      <c r="AD609" t="s">
        <v>92</v>
      </c>
      <c r="AE609" t="s">
        <v>56</v>
      </c>
      <c r="AF609" t="s">
        <v>29</v>
      </c>
      <c r="AG609" s="18">
        <v>84</v>
      </c>
      <c r="AH609" s="13">
        <v>4.9000000000000004</v>
      </c>
      <c r="AI609" t="b">
        <v>0</v>
      </c>
      <c r="AJ609" t="s">
        <v>30</v>
      </c>
      <c r="AK609" s="18">
        <v>1960</v>
      </c>
      <c r="AL609" s="18" t="str" cm="1">
        <f t="array" ref="AL609">_xlfn.IFS(AK609&lt;1000, "Bronze", AK609&lt;2000, "Silver", AK609&lt;3000, "Gold", AK609&lt;4000, "Platinum",AK609&gt;4000, "Diamond")</f>
        <v>Silver</v>
      </c>
      <c r="AM609" t="s">
        <v>38</v>
      </c>
      <c r="AN609" t="s">
        <v>32</v>
      </c>
      <c r="AO609" t="s">
        <v>40</v>
      </c>
    </row>
    <row r="610" spans="1:41" x14ac:dyDescent="0.35">
      <c r="A610">
        <v>2477</v>
      </c>
      <c r="B610" t="s">
        <v>365</v>
      </c>
      <c r="C610" t="s">
        <v>306</v>
      </c>
      <c r="D610" s="1">
        <f t="shared" si="195"/>
        <v>44998</v>
      </c>
      <c r="E610">
        <f t="shared" si="196"/>
        <v>2</v>
      </c>
      <c r="F610">
        <f t="shared" si="197"/>
        <v>5</v>
      </c>
      <c r="G610" t="str">
        <f t="shared" si="198"/>
        <v>13</v>
      </c>
      <c r="H610" t="str">
        <f t="shared" si="199"/>
        <v>3</v>
      </c>
      <c r="I610" t="str">
        <f t="shared" si="200"/>
        <v>2023</v>
      </c>
      <c r="J610" t="s">
        <v>214</v>
      </c>
      <c r="K610" s="1">
        <f t="shared" si="201"/>
        <v>45622</v>
      </c>
      <c r="L610">
        <f t="shared" si="202"/>
        <v>3</v>
      </c>
      <c r="M610">
        <f t="shared" si="203"/>
        <v>6</v>
      </c>
      <c r="N610" t="str">
        <f t="shared" si="204"/>
        <v>26</v>
      </c>
      <c r="O610" t="str">
        <f t="shared" si="205"/>
        <v>11</v>
      </c>
      <c r="P610" t="str">
        <f t="shared" si="206"/>
        <v>2024</v>
      </c>
      <c r="Q610" s="13">
        <f t="shared" si="185"/>
        <v>89.142857142857139</v>
      </c>
      <c r="R610">
        <f t="shared" si="186"/>
        <v>209.5</v>
      </c>
      <c r="S610" s="27">
        <f t="shared" si="188"/>
        <v>2.3501602564102564</v>
      </c>
      <c r="T610" s="11">
        <v>15.99</v>
      </c>
      <c r="U610" t="str" cm="1">
        <f t="array" ref="U610">_xlfn.IFS(T610 &lt; 8, "Standard", T610 &lt; 12, "Premium", T610 &lt; 16, "Premium Plus")</f>
        <v>Premium Plus</v>
      </c>
      <c r="V610" s="18">
        <v>419</v>
      </c>
      <c r="W610" t="s">
        <v>48</v>
      </c>
      <c r="X610" s="18">
        <v>2</v>
      </c>
      <c r="Y610" s="18">
        <v>6</v>
      </c>
      <c r="Z610" t="b">
        <v>1</v>
      </c>
      <c r="AA610" s="18">
        <v>752</v>
      </c>
      <c r="AB610" s="18">
        <v>21</v>
      </c>
      <c r="AC610" s="18">
        <f t="shared" si="187"/>
        <v>773</v>
      </c>
      <c r="AD610" t="s">
        <v>27</v>
      </c>
      <c r="AE610" t="s">
        <v>44</v>
      </c>
      <c r="AF610" t="s">
        <v>29</v>
      </c>
      <c r="AG610" s="18">
        <v>94</v>
      </c>
      <c r="AH610" s="13">
        <v>3.9</v>
      </c>
      <c r="AI610" t="b">
        <v>0</v>
      </c>
      <c r="AJ610" t="s">
        <v>30</v>
      </c>
      <c r="AK610" s="18">
        <v>2864</v>
      </c>
      <c r="AL610" s="18" t="str" cm="1">
        <f t="array" ref="AL610">_xlfn.IFS(AK610&lt;1000, "Bronze", AK610&lt;2000, "Silver", AK610&lt;3000, "Gold", AK610&lt;4000, "Platinum",AK610&gt;4000, "Diamond")</f>
        <v>Gold</v>
      </c>
      <c r="AM610" t="s">
        <v>38</v>
      </c>
      <c r="AN610" t="s">
        <v>69</v>
      </c>
      <c r="AO610" t="s">
        <v>93</v>
      </c>
    </row>
    <row r="611" spans="1:41" x14ac:dyDescent="0.35">
      <c r="A611">
        <v>9973</v>
      </c>
      <c r="B611" t="s">
        <v>224</v>
      </c>
      <c r="C611" t="s">
        <v>600</v>
      </c>
      <c r="D611" s="1">
        <f t="shared" si="195"/>
        <v>45030</v>
      </c>
      <c r="E611">
        <f t="shared" si="196"/>
        <v>2</v>
      </c>
      <c r="F611">
        <f t="shared" si="197"/>
        <v>5</v>
      </c>
      <c r="G611" t="str">
        <f t="shared" si="198"/>
        <v>14</v>
      </c>
      <c r="H611" t="str">
        <f t="shared" si="199"/>
        <v>4</v>
      </c>
      <c r="I611" t="str">
        <f t="shared" si="200"/>
        <v>2023</v>
      </c>
      <c r="J611" t="s">
        <v>35</v>
      </c>
      <c r="K611" s="1">
        <f t="shared" si="201"/>
        <v>45641</v>
      </c>
      <c r="L611">
        <f t="shared" si="202"/>
        <v>3</v>
      </c>
      <c r="M611">
        <f t="shared" si="203"/>
        <v>6</v>
      </c>
      <c r="N611" t="str">
        <f t="shared" si="204"/>
        <v>15</v>
      </c>
      <c r="O611" t="str">
        <f t="shared" si="205"/>
        <v>12</v>
      </c>
      <c r="P611" t="str">
        <f t="shared" si="206"/>
        <v>2024</v>
      </c>
      <c r="Q611" s="13">
        <f t="shared" si="185"/>
        <v>87.285714285714292</v>
      </c>
      <c r="R611">
        <f t="shared" si="186"/>
        <v>205</v>
      </c>
      <c r="S611" s="27">
        <f t="shared" si="188"/>
        <v>2.3486088379705401</v>
      </c>
      <c r="T611" s="11">
        <v>11.99</v>
      </c>
      <c r="U611" t="str" cm="1">
        <f t="array" ref="U611">_xlfn.IFS(T611 &lt; 8, "Standard", T611 &lt; 12, "Premium", T611 &lt; 16, "Premium Plus")</f>
        <v>Premium</v>
      </c>
      <c r="V611" s="18">
        <v>410</v>
      </c>
      <c r="W611" t="s">
        <v>100</v>
      </c>
      <c r="X611" s="18">
        <v>4</v>
      </c>
      <c r="Y611" s="18">
        <v>4</v>
      </c>
      <c r="Z611" t="b">
        <v>0</v>
      </c>
      <c r="AA611" s="18">
        <v>513</v>
      </c>
      <c r="AB611" s="18">
        <v>52</v>
      </c>
      <c r="AC611" s="18">
        <f t="shared" si="187"/>
        <v>565</v>
      </c>
      <c r="AD611" t="s">
        <v>43</v>
      </c>
      <c r="AE611" t="s">
        <v>44</v>
      </c>
      <c r="AF611" t="s">
        <v>78</v>
      </c>
      <c r="AG611" s="18">
        <v>19</v>
      </c>
      <c r="AH611" s="13">
        <v>4.7</v>
      </c>
      <c r="AI611" t="b">
        <v>0</v>
      </c>
      <c r="AJ611" t="s">
        <v>30</v>
      </c>
      <c r="AK611" s="18">
        <v>3578</v>
      </c>
      <c r="AL611" s="18" t="str" cm="1">
        <f t="array" ref="AL611">_xlfn.IFS(AK611&lt;1000, "Bronze", AK611&lt;2000, "Silver", AK611&lt;3000, "Gold", AK611&lt;4000, "Platinum",AK611&gt;4000, "Diamond")</f>
        <v>Platinum</v>
      </c>
      <c r="AM611" t="s">
        <v>31</v>
      </c>
      <c r="AN611" t="s">
        <v>79</v>
      </c>
      <c r="AO611" t="s">
        <v>40</v>
      </c>
    </row>
    <row r="612" spans="1:41" x14ac:dyDescent="0.35">
      <c r="A612">
        <v>4401</v>
      </c>
      <c r="B612" t="s">
        <v>558</v>
      </c>
      <c r="C612" t="s">
        <v>559</v>
      </c>
      <c r="D612" s="1">
        <f t="shared" si="195"/>
        <v>45396</v>
      </c>
      <c r="E612">
        <f t="shared" si="196"/>
        <v>2</v>
      </c>
      <c r="F612">
        <f t="shared" si="197"/>
        <v>5</v>
      </c>
      <c r="G612" t="str">
        <f t="shared" si="198"/>
        <v>14</v>
      </c>
      <c r="H612" t="str">
        <f t="shared" si="199"/>
        <v>4</v>
      </c>
      <c r="I612" t="str">
        <f t="shared" si="200"/>
        <v>2024</v>
      </c>
      <c r="J612" t="s">
        <v>35</v>
      </c>
      <c r="K612" s="1">
        <f t="shared" si="201"/>
        <v>45641</v>
      </c>
      <c r="L612">
        <f t="shared" si="202"/>
        <v>3</v>
      </c>
      <c r="M612">
        <f t="shared" si="203"/>
        <v>6</v>
      </c>
      <c r="N612" t="str">
        <f t="shared" si="204"/>
        <v>15</v>
      </c>
      <c r="O612" t="str">
        <f t="shared" si="205"/>
        <v>12</v>
      </c>
      <c r="P612" t="str">
        <f t="shared" si="206"/>
        <v>2024</v>
      </c>
      <c r="Q612" s="13">
        <f t="shared" si="185"/>
        <v>35</v>
      </c>
      <c r="R612">
        <f t="shared" si="186"/>
        <v>82</v>
      </c>
      <c r="S612" s="27">
        <f t="shared" si="188"/>
        <v>2.342857142857143</v>
      </c>
      <c r="T612" s="11">
        <v>15.99</v>
      </c>
      <c r="U612" t="str" cm="1">
        <f t="array" ref="U612">_xlfn.IFS(T612 &lt; 8, "Standard", T612 &lt; 12, "Premium", T612 &lt; 16, "Premium Plus")</f>
        <v>Premium Plus</v>
      </c>
      <c r="V612" s="18">
        <v>164</v>
      </c>
      <c r="W612" t="s">
        <v>51</v>
      </c>
      <c r="X612" s="18">
        <v>3</v>
      </c>
      <c r="Y612" s="18">
        <v>5</v>
      </c>
      <c r="Z612" t="b">
        <v>1</v>
      </c>
      <c r="AA612" s="18">
        <v>89</v>
      </c>
      <c r="AB612" s="18">
        <v>32</v>
      </c>
      <c r="AC612" s="18">
        <f t="shared" si="187"/>
        <v>121</v>
      </c>
      <c r="AD612" t="s">
        <v>74</v>
      </c>
      <c r="AE612" t="s">
        <v>75</v>
      </c>
      <c r="AF612" t="s">
        <v>37</v>
      </c>
      <c r="AG612" s="18">
        <v>83</v>
      </c>
      <c r="AH612" s="13">
        <v>3</v>
      </c>
      <c r="AI612" t="b">
        <v>1</v>
      </c>
      <c r="AJ612" t="s">
        <v>30</v>
      </c>
      <c r="AK612" s="18">
        <v>2088</v>
      </c>
      <c r="AL612" s="18" t="str" cm="1">
        <f t="array" ref="AL612">_xlfn.IFS(AK612&lt;1000, "Bronze", AK612&lt;2000, "Silver", AK612&lt;3000, "Gold", AK612&lt;4000, "Platinum",AK612&gt;4000, "Diamond")</f>
        <v>Gold</v>
      </c>
      <c r="AM612" t="s">
        <v>76</v>
      </c>
      <c r="AN612" t="s">
        <v>69</v>
      </c>
      <c r="AO612" t="s">
        <v>93</v>
      </c>
    </row>
    <row r="613" spans="1:41" x14ac:dyDescent="0.35">
      <c r="A613">
        <v>6007</v>
      </c>
      <c r="B613" t="s">
        <v>96</v>
      </c>
      <c r="C613" t="s">
        <v>97</v>
      </c>
      <c r="D613" s="1">
        <f t="shared" si="195"/>
        <v>44971</v>
      </c>
      <c r="E613">
        <f t="shared" si="196"/>
        <v>2</v>
      </c>
      <c r="F613">
        <f t="shared" si="197"/>
        <v>5</v>
      </c>
      <c r="G613" t="str">
        <f t="shared" si="198"/>
        <v>14</v>
      </c>
      <c r="H613" t="str">
        <f t="shared" si="199"/>
        <v>2</v>
      </c>
      <c r="I613" t="str">
        <f t="shared" si="200"/>
        <v>2023</v>
      </c>
      <c r="J613" t="s">
        <v>72</v>
      </c>
      <c r="K613" s="1">
        <f t="shared" si="201"/>
        <v>45643</v>
      </c>
      <c r="L613">
        <f t="shared" si="202"/>
        <v>3</v>
      </c>
      <c r="M613">
        <f t="shared" si="203"/>
        <v>6</v>
      </c>
      <c r="N613" t="str">
        <f t="shared" si="204"/>
        <v>17</v>
      </c>
      <c r="O613" t="str">
        <f t="shared" si="205"/>
        <v>12</v>
      </c>
      <c r="P613" t="str">
        <f t="shared" si="206"/>
        <v>2024</v>
      </c>
      <c r="Q613" s="13">
        <f t="shared" si="185"/>
        <v>96</v>
      </c>
      <c r="R613">
        <f t="shared" si="186"/>
        <v>224.5</v>
      </c>
      <c r="S613" s="27">
        <f t="shared" si="188"/>
        <v>2.3385416666666665</v>
      </c>
      <c r="T613" s="11">
        <v>7.99</v>
      </c>
      <c r="U613" t="str" cm="1">
        <f t="array" ref="U613">_xlfn.IFS(T613 &lt; 8, "Standard", T613 &lt; 12, "Premium", T613 &lt; 16, "Premium Plus")</f>
        <v>Standard</v>
      </c>
      <c r="V613" s="18">
        <v>449</v>
      </c>
      <c r="W613" t="s">
        <v>63</v>
      </c>
      <c r="X613" s="18">
        <v>2</v>
      </c>
      <c r="Y613" s="18">
        <v>4</v>
      </c>
      <c r="Z613" t="b">
        <v>1</v>
      </c>
      <c r="AA613" s="18">
        <v>369</v>
      </c>
      <c r="AB613" s="18">
        <v>25</v>
      </c>
      <c r="AC613" s="18">
        <f t="shared" si="187"/>
        <v>394</v>
      </c>
      <c r="AD613" t="s">
        <v>74</v>
      </c>
      <c r="AE613" t="s">
        <v>44</v>
      </c>
      <c r="AF613" t="s">
        <v>57</v>
      </c>
      <c r="AG613" s="18">
        <v>65</v>
      </c>
      <c r="AH613" s="13">
        <v>4.5999999999999996</v>
      </c>
      <c r="AI613" t="b">
        <v>0</v>
      </c>
      <c r="AJ613" t="s">
        <v>30</v>
      </c>
      <c r="AK613" s="18">
        <v>4133</v>
      </c>
      <c r="AL613" s="18" t="str" cm="1">
        <f t="array" ref="AL613">_xlfn.IFS(AK613&lt;1000, "Bronze", AK613&lt;2000, "Silver", AK613&lt;3000, "Gold", AK613&lt;4000, "Platinum",AK613&gt;4000, "Diamond")</f>
        <v>Diamond</v>
      </c>
      <c r="AM613" t="s">
        <v>31</v>
      </c>
      <c r="AN613" t="s">
        <v>39</v>
      </c>
      <c r="AO613" t="s">
        <v>93</v>
      </c>
    </row>
    <row r="614" spans="1:41" x14ac:dyDescent="0.35">
      <c r="A614">
        <v>5081</v>
      </c>
      <c r="B614" t="s">
        <v>325</v>
      </c>
      <c r="C614" t="s">
        <v>326</v>
      </c>
      <c r="D614" s="1">
        <f t="shared" si="195"/>
        <v>45592</v>
      </c>
      <c r="E614">
        <f t="shared" si="196"/>
        <v>3</v>
      </c>
      <c r="F614">
        <f t="shared" si="197"/>
        <v>6</v>
      </c>
      <c r="G614" t="str">
        <f t="shared" si="198"/>
        <v>27</v>
      </c>
      <c r="H614" t="str">
        <f t="shared" si="199"/>
        <v>10</v>
      </c>
      <c r="I614" t="str">
        <f t="shared" si="200"/>
        <v>2024</v>
      </c>
      <c r="J614" t="s">
        <v>84</v>
      </c>
      <c r="K614" s="1">
        <f t="shared" si="201"/>
        <v>45616</v>
      </c>
      <c r="L614">
        <f t="shared" si="202"/>
        <v>3</v>
      </c>
      <c r="M614">
        <f t="shared" si="203"/>
        <v>6</v>
      </c>
      <c r="N614" t="str">
        <f t="shared" si="204"/>
        <v>20</v>
      </c>
      <c r="O614" t="str">
        <f t="shared" si="205"/>
        <v>11</v>
      </c>
      <c r="P614" t="str">
        <f t="shared" si="206"/>
        <v>2024</v>
      </c>
      <c r="Q614" s="13">
        <f t="shared" si="185"/>
        <v>3.4285714285714284</v>
      </c>
      <c r="R614">
        <f t="shared" si="186"/>
        <v>8</v>
      </c>
      <c r="S614" s="27">
        <f t="shared" si="188"/>
        <v>2.3333333333333335</v>
      </c>
      <c r="T614" s="11">
        <v>11.99</v>
      </c>
      <c r="U614" t="str" cm="1">
        <f t="array" ref="U614">_xlfn.IFS(T614 &lt; 8, "Standard", T614 &lt; 12, "Premium", T614 &lt; 16, "Premium Plus")</f>
        <v>Premium</v>
      </c>
      <c r="V614" s="18">
        <v>16</v>
      </c>
      <c r="W614" t="s">
        <v>100</v>
      </c>
      <c r="X614" s="18">
        <v>1</v>
      </c>
      <c r="Y614" s="18">
        <v>5</v>
      </c>
      <c r="Z614" t="b">
        <v>1</v>
      </c>
      <c r="AA614" s="18">
        <v>803</v>
      </c>
      <c r="AB614" s="18">
        <v>196</v>
      </c>
      <c r="AC614" s="18">
        <f t="shared" si="187"/>
        <v>999</v>
      </c>
      <c r="AD614" t="s">
        <v>68</v>
      </c>
      <c r="AE614" t="s">
        <v>75</v>
      </c>
      <c r="AF614" t="s">
        <v>29</v>
      </c>
      <c r="AG614" s="18">
        <v>90</v>
      </c>
      <c r="AH614" s="13">
        <v>4.3</v>
      </c>
      <c r="AI614" t="b">
        <v>1</v>
      </c>
      <c r="AJ614" t="s">
        <v>30</v>
      </c>
      <c r="AK614" s="18">
        <v>1946</v>
      </c>
      <c r="AL614" s="18" t="str" cm="1">
        <f t="array" ref="AL614">_xlfn.IFS(AK614&lt;1000, "Bronze", AK614&lt;2000, "Silver", AK614&lt;3000, "Gold", AK614&lt;4000, "Platinum",AK614&gt;4000, "Diamond")</f>
        <v>Silver</v>
      </c>
      <c r="AM614" t="s">
        <v>65</v>
      </c>
      <c r="AN614" t="s">
        <v>59</v>
      </c>
      <c r="AO614" t="s">
        <v>60</v>
      </c>
    </row>
    <row r="615" spans="1:41" x14ac:dyDescent="0.35">
      <c r="A615">
        <v>6586</v>
      </c>
      <c r="B615" t="s">
        <v>677</v>
      </c>
      <c r="C615" t="s">
        <v>457</v>
      </c>
      <c r="D615" s="1">
        <f t="shared" si="195"/>
        <v>44952</v>
      </c>
      <c r="E615">
        <f t="shared" si="196"/>
        <v>2</v>
      </c>
      <c r="F615">
        <f t="shared" si="197"/>
        <v>5</v>
      </c>
      <c r="G615" t="str">
        <f t="shared" si="198"/>
        <v>26</v>
      </c>
      <c r="H615" t="str">
        <f t="shared" si="199"/>
        <v>1</v>
      </c>
      <c r="I615" t="str">
        <f t="shared" si="200"/>
        <v>2023</v>
      </c>
      <c r="J615" t="s">
        <v>35</v>
      </c>
      <c r="K615" s="1">
        <f t="shared" si="201"/>
        <v>45641</v>
      </c>
      <c r="L615">
        <f t="shared" si="202"/>
        <v>3</v>
      </c>
      <c r="M615">
        <f t="shared" si="203"/>
        <v>6</v>
      </c>
      <c r="N615" t="str">
        <f t="shared" si="204"/>
        <v>15</v>
      </c>
      <c r="O615" t="str">
        <f t="shared" si="205"/>
        <v>12</v>
      </c>
      <c r="P615" t="str">
        <f t="shared" si="206"/>
        <v>2024</v>
      </c>
      <c r="Q615" s="13">
        <f t="shared" si="185"/>
        <v>98.428571428571431</v>
      </c>
      <c r="R615">
        <f t="shared" si="186"/>
        <v>229.5</v>
      </c>
      <c r="S615" s="27">
        <f t="shared" si="188"/>
        <v>2.3316400580551524</v>
      </c>
      <c r="T615" s="11">
        <v>15.99</v>
      </c>
      <c r="U615" t="str" cm="1">
        <f t="array" ref="U615">_xlfn.IFS(T615 &lt; 8, "Standard", T615 &lt; 12, "Premium", T615 &lt; 16, "Premium Plus")</f>
        <v>Premium Plus</v>
      </c>
      <c r="V615" s="18">
        <v>459</v>
      </c>
      <c r="W615" t="s">
        <v>73</v>
      </c>
      <c r="X615" s="18">
        <v>2</v>
      </c>
      <c r="Y615" s="18">
        <v>1</v>
      </c>
      <c r="Z615" t="b">
        <v>0</v>
      </c>
      <c r="AA615" s="18">
        <v>445</v>
      </c>
      <c r="AB615" s="18">
        <v>153</v>
      </c>
      <c r="AC615" s="18">
        <f t="shared" si="187"/>
        <v>598</v>
      </c>
      <c r="AD615" t="s">
        <v>92</v>
      </c>
      <c r="AE615" t="s">
        <v>28</v>
      </c>
      <c r="AF615" t="s">
        <v>29</v>
      </c>
      <c r="AG615" s="18">
        <v>13</v>
      </c>
      <c r="AH615" s="13">
        <v>4.2</v>
      </c>
      <c r="AI615" t="b">
        <v>0</v>
      </c>
      <c r="AJ615" t="s">
        <v>30</v>
      </c>
      <c r="AK615" s="18">
        <v>3433</v>
      </c>
      <c r="AL615" s="18" t="str" cm="1">
        <f t="array" ref="AL615">_xlfn.IFS(AK615&lt;1000, "Bronze", AK615&lt;2000, "Silver", AK615&lt;3000, "Gold", AK615&lt;4000, "Platinum",AK615&gt;4000, "Diamond")</f>
        <v>Platinum</v>
      </c>
      <c r="AM615" t="s">
        <v>31</v>
      </c>
      <c r="AN615" t="s">
        <v>59</v>
      </c>
      <c r="AO615" t="s">
        <v>33</v>
      </c>
    </row>
    <row r="616" spans="1:41" x14ac:dyDescent="0.35">
      <c r="A616">
        <v>2146</v>
      </c>
      <c r="B616" t="s">
        <v>254</v>
      </c>
      <c r="C616" s="1">
        <v>45603</v>
      </c>
      <c r="D616" s="1">
        <v>45035</v>
      </c>
      <c r="E616" s="1"/>
      <c r="F616" s="1"/>
      <c r="G616" s="1"/>
      <c r="H616" s="1"/>
      <c r="I616" s="1"/>
      <c r="J616" t="s">
        <v>82</v>
      </c>
      <c r="K616" s="1">
        <f t="shared" si="201"/>
        <v>45618</v>
      </c>
      <c r="L616">
        <f t="shared" si="202"/>
        <v>3</v>
      </c>
      <c r="M616">
        <f t="shared" si="203"/>
        <v>6</v>
      </c>
      <c r="N616" t="str">
        <f t="shared" si="204"/>
        <v>22</v>
      </c>
      <c r="O616" t="str">
        <f t="shared" si="205"/>
        <v>11</v>
      </c>
      <c r="P616" t="str">
        <f t="shared" si="206"/>
        <v>2024</v>
      </c>
      <c r="Q616" s="13">
        <f t="shared" si="185"/>
        <v>83.285714285714292</v>
      </c>
      <c r="R616">
        <f t="shared" si="186"/>
        <v>194</v>
      </c>
      <c r="S616" s="27">
        <f t="shared" si="188"/>
        <v>2.3293310463121784</v>
      </c>
      <c r="T616" s="11">
        <v>11.99</v>
      </c>
      <c r="U616" t="str" cm="1">
        <f t="array" ref="U616">_xlfn.IFS(T616 &lt; 8, "Standard", T616 &lt; 12, "Premium", T616 &lt; 16, "Premium Plus")</f>
        <v>Premium</v>
      </c>
      <c r="V616" s="18">
        <v>388</v>
      </c>
      <c r="W616" t="s">
        <v>63</v>
      </c>
      <c r="X616" s="18">
        <v>5</v>
      </c>
      <c r="Y616" s="18">
        <v>4</v>
      </c>
      <c r="Z616" t="b">
        <v>1</v>
      </c>
      <c r="AA616" s="18">
        <v>380</v>
      </c>
      <c r="AB616" s="18">
        <v>125</v>
      </c>
      <c r="AC616" s="18">
        <f t="shared" si="187"/>
        <v>505</v>
      </c>
      <c r="AD616" t="s">
        <v>68</v>
      </c>
      <c r="AE616" t="s">
        <v>28</v>
      </c>
      <c r="AF616" t="s">
        <v>37</v>
      </c>
      <c r="AG616" s="18">
        <v>14</v>
      </c>
      <c r="AH616" s="13">
        <v>3.2</v>
      </c>
      <c r="AI616" t="b">
        <v>0</v>
      </c>
      <c r="AJ616" t="s">
        <v>30</v>
      </c>
      <c r="AK616" s="18">
        <v>2381</v>
      </c>
      <c r="AL616" s="18" t="str" cm="1">
        <f t="array" ref="AL616">_xlfn.IFS(AK616&lt;1000, "Bronze", AK616&lt;2000, "Silver", AK616&lt;3000, "Gold", AK616&lt;4000, "Platinum",AK616&gt;4000, "Diamond")</f>
        <v>Gold</v>
      </c>
      <c r="AM616" t="s">
        <v>76</v>
      </c>
      <c r="AN616" t="s">
        <v>59</v>
      </c>
      <c r="AO616" t="s">
        <v>40</v>
      </c>
    </row>
    <row r="617" spans="1:41" x14ac:dyDescent="0.35">
      <c r="A617">
        <v>4540</v>
      </c>
      <c r="B617" t="s">
        <v>648</v>
      </c>
      <c r="C617" s="1">
        <v>45116</v>
      </c>
      <c r="D617" s="1">
        <f>C617</f>
        <v>45116</v>
      </c>
      <c r="E617" s="1"/>
      <c r="F617" s="1"/>
      <c r="G617" s="1"/>
      <c r="H617" s="1"/>
      <c r="I617" s="1"/>
      <c r="J617" t="s">
        <v>87</v>
      </c>
      <c r="K617" s="1">
        <f t="shared" si="201"/>
        <v>45621</v>
      </c>
      <c r="L617">
        <f t="shared" si="202"/>
        <v>3</v>
      </c>
      <c r="M617">
        <f t="shared" si="203"/>
        <v>6</v>
      </c>
      <c r="N617" t="str">
        <f t="shared" si="204"/>
        <v>25</v>
      </c>
      <c r="O617" t="str">
        <f t="shared" si="205"/>
        <v>11</v>
      </c>
      <c r="P617" t="str">
        <f t="shared" si="206"/>
        <v>2024</v>
      </c>
      <c r="Q617" s="13">
        <f t="shared" si="185"/>
        <v>72.142857142857139</v>
      </c>
      <c r="R617">
        <f t="shared" si="186"/>
        <v>167.5</v>
      </c>
      <c r="S617" s="27">
        <f t="shared" si="188"/>
        <v>2.3217821782178221</v>
      </c>
      <c r="T617" s="11">
        <v>15.99</v>
      </c>
      <c r="U617" t="str" cm="1">
        <f t="array" ref="U617">_xlfn.IFS(T617 &lt; 8, "Standard", T617 &lt; 12, "Premium", T617 &lt; 16, "Premium Plus")</f>
        <v>Premium Plus</v>
      </c>
      <c r="V617" s="18">
        <v>335</v>
      </c>
      <c r="W617" t="s">
        <v>26</v>
      </c>
      <c r="X617" s="18">
        <v>3</v>
      </c>
      <c r="Y617" s="18">
        <v>6</v>
      </c>
      <c r="Z617" t="b">
        <v>1</v>
      </c>
      <c r="AA617" s="18">
        <v>75</v>
      </c>
      <c r="AB617" s="18">
        <v>177</v>
      </c>
      <c r="AC617" s="18">
        <f t="shared" si="187"/>
        <v>252</v>
      </c>
      <c r="AD617" t="s">
        <v>49</v>
      </c>
      <c r="AE617" t="s">
        <v>28</v>
      </c>
      <c r="AF617" t="s">
        <v>29</v>
      </c>
      <c r="AG617" s="18">
        <v>73</v>
      </c>
      <c r="AH617" s="13">
        <v>3.9</v>
      </c>
      <c r="AI617" t="b">
        <v>1</v>
      </c>
      <c r="AJ617" t="s">
        <v>30</v>
      </c>
      <c r="AK617" s="18">
        <v>1702</v>
      </c>
      <c r="AL617" s="18" t="str" cm="1">
        <f t="array" ref="AL617">_xlfn.IFS(AK617&lt;1000, "Bronze", AK617&lt;2000, "Silver", AK617&lt;3000, "Gold", AK617&lt;4000, "Platinum",AK617&gt;4000, "Diamond")</f>
        <v>Silver</v>
      </c>
      <c r="AM617" t="s">
        <v>38</v>
      </c>
      <c r="AN617" t="s">
        <v>79</v>
      </c>
      <c r="AO617" t="s">
        <v>33</v>
      </c>
    </row>
    <row r="618" spans="1:41" x14ac:dyDescent="0.35">
      <c r="A618">
        <v>8356</v>
      </c>
      <c r="B618" t="s">
        <v>546</v>
      </c>
      <c r="C618" t="s">
        <v>655</v>
      </c>
      <c r="D618" s="1">
        <f>DATE(I618,H618,G618)</f>
        <v>44942</v>
      </c>
      <c r="E618">
        <f>FIND("/",C618)</f>
        <v>2</v>
      </c>
      <c r="F618">
        <f>FIND("/",C618,(E618+1))</f>
        <v>5</v>
      </c>
      <c r="G618" t="str">
        <f>MID(C618, E618+1,2)</f>
        <v>16</v>
      </c>
      <c r="H618" t="str">
        <f>LEFT(C618,E618-1)</f>
        <v>1</v>
      </c>
      <c r="I618" t="str">
        <f>RIGHT(C618,4)</f>
        <v>2023</v>
      </c>
      <c r="J618" t="s">
        <v>42</v>
      </c>
      <c r="K618" s="1">
        <f t="shared" si="201"/>
        <v>45640</v>
      </c>
      <c r="L618">
        <f t="shared" si="202"/>
        <v>3</v>
      </c>
      <c r="M618">
        <f t="shared" si="203"/>
        <v>6</v>
      </c>
      <c r="N618" t="str">
        <f t="shared" si="204"/>
        <v>14</v>
      </c>
      <c r="O618" t="str">
        <f t="shared" si="205"/>
        <v>12</v>
      </c>
      <c r="P618" t="str">
        <f t="shared" si="206"/>
        <v>2024</v>
      </c>
      <c r="Q618" s="13">
        <f t="shared" si="185"/>
        <v>99.714285714285708</v>
      </c>
      <c r="R618">
        <f t="shared" si="186"/>
        <v>231.5</v>
      </c>
      <c r="S618" s="27">
        <f t="shared" si="188"/>
        <v>2.3216332378223496</v>
      </c>
      <c r="T618" s="11">
        <v>15.99</v>
      </c>
      <c r="U618" t="str" cm="1">
        <f t="array" ref="U618">_xlfn.IFS(T618 &lt; 8, "Standard", T618 &lt; 12, "Premium", T618 &lt; 16, "Premium Plus")</f>
        <v>Premium Plus</v>
      </c>
      <c r="V618" s="18">
        <v>463</v>
      </c>
      <c r="W618" t="s">
        <v>73</v>
      </c>
      <c r="X618" s="18">
        <v>2</v>
      </c>
      <c r="Y618" s="18">
        <v>1</v>
      </c>
      <c r="Z618" t="b">
        <v>0</v>
      </c>
      <c r="AA618" s="18">
        <v>844</v>
      </c>
      <c r="AB618" s="18">
        <v>98</v>
      </c>
      <c r="AC618" s="18">
        <f t="shared" si="187"/>
        <v>942</v>
      </c>
      <c r="AD618" t="s">
        <v>49</v>
      </c>
      <c r="AE618" t="s">
        <v>75</v>
      </c>
      <c r="AF618" t="s">
        <v>64</v>
      </c>
      <c r="AG618" s="18">
        <v>15</v>
      </c>
      <c r="AH618" s="13">
        <v>3.6</v>
      </c>
      <c r="AI618" t="b">
        <v>1</v>
      </c>
      <c r="AJ618" t="s">
        <v>30</v>
      </c>
      <c r="AK618" s="18">
        <v>945</v>
      </c>
      <c r="AL618" s="18" t="str" cm="1">
        <f t="array" ref="AL618">_xlfn.IFS(AK618&lt;1000, "Bronze", AK618&lt;2000, "Silver", AK618&lt;3000, "Gold", AK618&lt;4000, "Platinum",AK618&gt;4000, "Diamond")</f>
        <v>Bronze</v>
      </c>
      <c r="AM618" t="s">
        <v>31</v>
      </c>
      <c r="AN618" t="s">
        <v>79</v>
      </c>
      <c r="AO618" t="s">
        <v>33</v>
      </c>
    </row>
    <row r="619" spans="1:41" x14ac:dyDescent="0.35">
      <c r="A619">
        <v>5566</v>
      </c>
      <c r="B619" t="s">
        <v>345</v>
      </c>
      <c r="C619" t="s">
        <v>213</v>
      </c>
      <c r="D619" s="1">
        <f>DATE(I619,H619,G619)</f>
        <v>45278</v>
      </c>
      <c r="E619">
        <f>FIND("/",C619)</f>
        <v>3</v>
      </c>
      <c r="F619">
        <f>FIND("/",C619,(E619+1))</f>
        <v>6</v>
      </c>
      <c r="G619" t="str">
        <f>MID(C619, E619+1,2)</f>
        <v>18</v>
      </c>
      <c r="H619" t="str">
        <f>LEFT(C619,E619-1)</f>
        <v>12</v>
      </c>
      <c r="I619" t="str">
        <f>RIGHT(C619,4)</f>
        <v>2023</v>
      </c>
      <c r="J619" s="1">
        <v>45485</v>
      </c>
      <c r="K619" s="1">
        <f>J619</f>
        <v>45485</v>
      </c>
      <c r="L619" s="1"/>
      <c r="M619" s="1"/>
      <c r="N619" s="1"/>
      <c r="O619" s="1"/>
      <c r="P619" s="1"/>
      <c r="Q619" s="13">
        <f t="shared" si="185"/>
        <v>29.571428571428573</v>
      </c>
      <c r="R619">
        <f t="shared" si="186"/>
        <v>68.5</v>
      </c>
      <c r="S619" s="27">
        <f t="shared" si="188"/>
        <v>2.3164251207729469</v>
      </c>
      <c r="T619" s="11">
        <v>11.99</v>
      </c>
      <c r="U619" t="str" cm="1">
        <f t="array" ref="U619">_xlfn.IFS(T619 &lt; 8, "Standard", T619 &lt; 12, "Premium", T619 &lt; 16, "Premium Plus")</f>
        <v>Premium</v>
      </c>
      <c r="V619" s="18">
        <v>137</v>
      </c>
      <c r="W619" t="s">
        <v>26</v>
      </c>
      <c r="X619" s="18">
        <v>3</v>
      </c>
      <c r="Y619" s="18">
        <v>6</v>
      </c>
      <c r="Z619" t="b">
        <v>1</v>
      </c>
      <c r="AA619" s="18">
        <v>699</v>
      </c>
      <c r="AB619" s="18">
        <v>70</v>
      </c>
      <c r="AC619" s="18">
        <f t="shared" si="187"/>
        <v>769</v>
      </c>
      <c r="AD619" t="s">
        <v>74</v>
      </c>
      <c r="AE619" t="s">
        <v>28</v>
      </c>
      <c r="AF619" t="s">
        <v>57</v>
      </c>
      <c r="AG619" s="18">
        <v>25</v>
      </c>
      <c r="AH619" s="13">
        <v>3.9</v>
      </c>
      <c r="AI619" t="b">
        <v>1</v>
      </c>
      <c r="AJ619" t="s">
        <v>30</v>
      </c>
      <c r="AK619" s="18">
        <v>2418</v>
      </c>
      <c r="AL619" s="18" t="str" cm="1">
        <f t="array" ref="AL619">_xlfn.IFS(AK619&lt;1000, "Bronze", AK619&lt;2000, "Silver", AK619&lt;3000, "Gold", AK619&lt;4000, "Platinum",AK619&gt;4000, "Diamond")</f>
        <v>Gold</v>
      </c>
      <c r="AM619" t="s">
        <v>65</v>
      </c>
      <c r="AN619" t="s">
        <v>69</v>
      </c>
      <c r="AO619" t="s">
        <v>60</v>
      </c>
    </row>
    <row r="620" spans="1:41" x14ac:dyDescent="0.35">
      <c r="A620">
        <v>4114</v>
      </c>
      <c r="B620" t="s">
        <v>344</v>
      </c>
      <c r="C620" t="s">
        <v>462</v>
      </c>
      <c r="D620" s="1">
        <f>DATE(I620,H620,G620)</f>
        <v>45260</v>
      </c>
      <c r="E620">
        <f>FIND("/",C620)</f>
        <v>3</v>
      </c>
      <c r="F620">
        <f>FIND("/",C620,(E620+1))</f>
        <v>6</v>
      </c>
      <c r="G620" t="str">
        <f>MID(C620, E620+1,2)</f>
        <v>30</v>
      </c>
      <c r="H620" t="str">
        <f>LEFT(C620,E620-1)</f>
        <v>11</v>
      </c>
      <c r="I620" t="str">
        <f>RIGHT(C620,4)</f>
        <v>2023</v>
      </c>
      <c r="J620" t="s">
        <v>42</v>
      </c>
      <c r="K620" s="1">
        <f>DATE(P620,O620,N620)</f>
        <v>45640</v>
      </c>
      <c r="L620">
        <f>FIND("/",J620)</f>
        <v>3</v>
      </c>
      <c r="M620">
        <f>FIND("/",J620,(L620+1))</f>
        <v>6</v>
      </c>
      <c r="N620" t="str">
        <f>MID(J620, L620+1,2)</f>
        <v>14</v>
      </c>
      <c r="O620" t="str">
        <f>LEFT(J620,L620-1)</f>
        <v>12</v>
      </c>
      <c r="P620" t="str">
        <f>RIGHT(J620,4)</f>
        <v>2024</v>
      </c>
      <c r="Q620" s="13">
        <f t="shared" si="185"/>
        <v>54.285714285714285</v>
      </c>
      <c r="R620">
        <f t="shared" si="186"/>
        <v>125.5</v>
      </c>
      <c r="S620" s="27">
        <f t="shared" si="188"/>
        <v>2.3118421052631581</v>
      </c>
      <c r="T620" s="11">
        <v>11.99</v>
      </c>
      <c r="U620" t="str" cm="1">
        <f t="array" ref="U620">_xlfn.IFS(T620 &lt; 8, "Standard", T620 &lt; 12, "Premium", T620 &lt; 16, "Premium Plus")</f>
        <v>Premium</v>
      </c>
      <c r="V620" s="18">
        <v>251</v>
      </c>
      <c r="W620" t="s">
        <v>63</v>
      </c>
      <c r="X620" s="18">
        <v>5</v>
      </c>
      <c r="Y620" s="18">
        <v>6</v>
      </c>
      <c r="Z620" t="b">
        <v>1</v>
      </c>
      <c r="AA620" s="18">
        <v>687</v>
      </c>
      <c r="AB620" s="18">
        <v>160</v>
      </c>
      <c r="AC620" s="18">
        <f t="shared" si="187"/>
        <v>847</v>
      </c>
      <c r="AD620" t="s">
        <v>55</v>
      </c>
      <c r="AE620" t="s">
        <v>44</v>
      </c>
      <c r="AF620" t="s">
        <v>64</v>
      </c>
      <c r="AG620" s="18">
        <v>88</v>
      </c>
      <c r="AH620" s="13">
        <v>4.5</v>
      </c>
      <c r="AI620" t="b">
        <v>0</v>
      </c>
      <c r="AJ620" t="s">
        <v>30</v>
      </c>
      <c r="AK620" s="18">
        <v>1411</v>
      </c>
      <c r="AL620" s="18" t="str" cm="1">
        <f t="array" ref="AL620">_xlfn.IFS(AK620&lt;1000, "Bronze", AK620&lt;2000, "Silver", AK620&lt;3000, "Gold", AK620&lt;4000, "Platinum",AK620&gt;4000, "Diamond")</f>
        <v>Silver</v>
      </c>
      <c r="AM620" t="s">
        <v>65</v>
      </c>
      <c r="AN620" t="s">
        <v>39</v>
      </c>
      <c r="AO620" t="s">
        <v>60</v>
      </c>
    </row>
    <row r="621" spans="1:41" x14ac:dyDescent="0.35">
      <c r="A621">
        <v>3620</v>
      </c>
      <c r="B621" t="s">
        <v>142</v>
      </c>
      <c r="C621" s="1">
        <v>45481</v>
      </c>
      <c r="D621" s="1">
        <v>45101</v>
      </c>
      <c r="E621" s="1"/>
      <c r="F621" s="1"/>
      <c r="G621" s="1"/>
      <c r="H621" s="1"/>
      <c r="I621" s="1"/>
      <c r="J621" s="1">
        <v>45485</v>
      </c>
      <c r="K621" s="1">
        <f>J621</f>
        <v>45485</v>
      </c>
      <c r="L621" s="1"/>
      <c r="M621" s="1"/>
      <c r="N621" s="1"/>
      <c r="O621" s="1"/>
      <c r="P621" s="1"/>
      <c r="Q621" s="13">
        <f t="shared" si="185"/>
        <v>54.857142857142854</v>
      </c>
      <c r="R621">
        <f t="shared" si="186"/>
        <v>126.5</v>
      </c>
      <c r="S621" s="27">
        <f t="shared" si="188"/>
        <v>2.3059895833333335</v>
      </c>
      <c r="T621" s="11">
        <v>15.99</v>
      </c>
      <c r="U621" t="str" cm="1">
        <f t="array" ref="U621">_xlfn.IFS(T621 &lt; 8, "Standard", T621 &lt; 12, "Premium", T621 &lt; 16, "Premium Plus")</f>
        <v>Premium Plus</v>
      </c>
      <c r="V621" s="18">
        <v>253</v>
      </c>
      <c r="W621" t="s">
        <v>73</v>
      </c>
      <c r="X621" s="18">
        <v>5</v>
      </c>
      <c r="Y621" s="18">
        <v>5</v>
      </c>
      <c r="Z621" t="b">
        <v>1</v>
      </c>
      <c r="AA621" s="18">
        <v>141</v>
      </c>
      <c r="AB621" s="18">
        <v>199</v>
      </c>
      <c r="AC621" s="18">
        <f t="shared" si="187"/>
        <v>340</v>
      </c>
      <c r="AD621" t="s">
        <v>27</v>
      </c>
      <c r="AE621" t="s">
        <v>44</v>
      </c>
      <c r="AF621" t="s">
        <v>78</v>
      </c>
      <c r="AG621" s="18">
        <v>72</v>
      </c>
      <c r="AH621" s="13">
        <v>3.1</v>
      </c>
      <c r="AI621" t="b">
        <v>0</v>
      </c>
      <c r="AJ621" t="s">
        <v>30</v>
      </c>
      <c r="AK621" s="18">
        <v>4072</v>
      </c>
      <c r="AL621" s="18" t="str" cm="1">
        <f t="array" ref="AL621">_xlfn.IFS(AK621&lt;1000, "Bronze", AK621&lt;2000, "Silver", AK621&lt;3000, "Gold", AK621&lt;4000, "Platinum",AK621&gt;4000, "Diamond")</f>
        <v>Diamond</v>
      </c>
      <c r="AM621" t="s">
        <v>58</v>
      </c>
      <c r="AN621" t="s">
        <v>39</v>
      </c>
      <c r="AO621" t="s">
        <v>60</v>
      </c>
    </row>
    <row r="622" spans="1:41" x14ac:dyDescent="0.35">
      <c r="A622">
        <v>6910</v>
      </c>
      <c r="B622" t="s">
        <v>347</v>
      </c>
      <c r="C622" s="1">
        <v>44988</v>
      </c>
      <c r="D622" s="1">
        <f>C622</f>
        <v>44988</v>
      </c>
      <c r="E622" s="1"/>
      <c r="F622" s="1"/>
      <c r="G622" s="1"/>
      <c r="H622" s="1"/>
      <c r="I622" s="1"/>
      <c r="J622" t="s">
        <v>99</v>
      </c>
      <c r="K622" s="1">
        <f t="shared" ref="K622:K627" si="207">DATE(P622,O622,N622)</f>
        <v>45623</v>
      </c>
      <c r="L622">
        <f t="shared" ref="L622:L627" si="208">FIND("/",J622)</f>
        <v>3</v>
      </c>
      <c r="M622">
        <f t="shared" ref="M622:M627" si="209">FIND("/",J622,(L622+1))</f>
        <v>6</v>
      </c>
      <c r="N622" t="str">
        <f t="shared" ref="N622:N627" si="210">MID(J622, L622+1,2)</f>
        <v>27</v>
      </c>
      <c r="O622" t="str">
        <f t="shared" ref="O622:O627" si="211">LEFT(J622,L622-1)</f>
        <v>11</v>
      </c>
      <c r="P622" t="str">
        <f t="shared" ref="P622:P627" si="212">RIGHT(J622,4)</f>
        <v>2024</v>
      </c>
      <c r="Q622" s="13">
        <f t="shared" si="185"/>
        <v>90.714285714285708</v>
      </c>
      <c r="R622">
        <f t="shared" si="186"/>
        <v>208.5</v>
      </c>
      <c r="S622" s="27">
        <f t="shared" si="188"/>
        <v>2.2984251968503937</v>
      </c>
      <c r="T622" s="11">
        <v>7.99</v>
      </c>
      <c r="U622" t="str" cm="1">
        <f t="array" ref="U622">_xlfn.IFS(T622 &lt; 8, "Standard", T622 &lt; 12, "Premium", T622 &lt; 16, "Premium Plus")</f>
        <v>Standard</v>
      </c>
      <c r="V622" s="18">
        <v>417</v>
      </c>
      <c r="W622" t="s">
        <v>63</v>
      </c>
      <c r="X622" s="18">
        <v>4</v>
      </c>
      <c r="Y622" s="18">
        <v>5</v>
      </c>
      <c r="Z622" t="b">
        <v>0</v>
      </c>
      <c r="AA622" s="18">
        <v>792</v>
      </c>
      <c r="AB622" s="18">
        <v>187</v>
      </c>
      <c r="AC622" s="18">
        <f t="shared" si="187"/>
        <v>979</v>
      </c>
      <c r="AD622" t="s">
        <v>92</v>
      </c>
      <c r="AE622" t="s">
        <v>75</v>
      </c>
      <c r="AF622" t="s">
        <v>64</v>
      </c>
      <c r="AG622" s="18">
        <v>5</v>
      </c>
      <c r="AH622" s="13">
        <v>4.5999999999999996</v>
      </c>
      <c r="AI622" t="b">
        <v>1</v>
      </c>
      <c r="AJ622" t="s">
        <v>30</v>
      </c>
      <c r="AK622" s="18">
        <v>444</v>
      </c>
      <c r="AL622" s="18" t="str" cm="1">
        <f t="array" ref="AL622">_xlfn.IFS(AK622&lt;1000, "Bronze", AK622&lt;2000, "Silver", AK622&lt;3000, "Gold", AK622&lt;4000, "Platinum",AK622&gt;4000, "Diamond")</f>
        <v>Bronze</v>
      </c>
      <c r="AM622" t="s">
        <v>58</v>
      </c>
      <c r="AN622" t="s">
        <v>39</v>
      </c>
      <c r="AO622" t="s">
        <v>40</v>
      </c>
    </row>
    <row r="623" spans="1:41" x14ac:dyDescent="0.35">
      <c r="A623">
        <v>2884</v>
      </c>
      <c r="B623" t="s">
        <v>549</v>
      </c>
      <c r="C623" t="s">
        <v>462</v>
      </c>
      <c r="D623" s="1">
        <f>DATE(I623,H623,G623)</f>
        <v>45260</v>
      </c>
      <c r="E623">
        <f>FIND("/",C623)</f>
        <v>3</v>
      </c>
      <c r="F623">
        <f>FIND("/",C623,(E623+1))</f>
        <v>6</v>
      </c>
      <c r="G623" t="str">
        <f>MID(C623, E623+1,2)</f>
        <v>30</v>
      </c>
      <c r="H623" t="str">
        <f>LEFT(C623,E623-1)</f>
        <v>11</v>
      </c>
      <c r="I623" t="str">
        <f>RIGHT(C623,4)</f>
        <v>2023</v>
      </c>
      <c r="J623" t="s">
        <v>35</v>
      </c>
      <c r="K623" s="1">
        <f t="shared" si="207"/>
        <v>45641</v>
      </c>
      <c r="L623">
        <f t="shared" si="208"/>
        <v>3</v>
      </c>
      <c r="M623">
        <f t="shared" si="209"/>
        <v>6</v>
      </c>
      <c r="N623" t="str">
        <f t="shared" si="210"/>
        <v>15</v>
      </c>
      <c r="O623" t="str">
        <f t="shared" si="211"/>
        <v>12</v>
      </c>
      <c r="P623" t="str">
        <f t="shared" si="212"/>
        <v>2024</v>
      </c>
      <c r="Q623" s="13">
        <f t="shared" si="185"/>
        <v>54.428571428571431</v>
      </c>
      <c r="R623">
        <f t="shared" si="186"/>
        <v>125</v>
      </c>
      <c r="S623" s="27">
        <f t="shared" si="188"/>
        <v>2.2965879265091864</v>
      </c>
      <c r="T623" s="11">
        <v>15.99</v>
      </c>
      <c r="U623" t="str" cm="1">
        <f t="array" ref="U623">_xlfn.IFS(T623 &lt; 8, "Standard", T623 &lt; 12, "Premium", T623 &lt; 16, "Premium Plus")</f>
        <v>Premium Plus</v>
      </c>
      <c r="V623" s="18">
        <v>250</v>
      </c>
      <c r="W623" t="s">
        <v>26</v>
      </c>
      <c r="X623" s="18">
        <v>4</v>
      </c>
      <c r="Y623" s="18">
        <v>6</v>
      </c>
      <c r="Z623" t="b">
        <v>0</v>
      </c>
      <c r="AA623" s="18">
        <v>271</v>
      </c>
      <c r="AB623" s="18">
        <v>50</v>
      </c>
      <c r="AC623" s="18">
        <f t="shared" si="187"/>
        <v>321</v>
      </c>
      <c r="AD623" t="s">
        <v>74</v>
      </c>
      <c r="AE623" t="s">
        <v>75</v>
      </c>
      <c r="AF623" t="s">
        <v>29</v>
      </c>
      <c r="AG623" s="18">
        <v>34</v>
      </c>
      <c r="AH623" s="13">
        <v>4.7</v>
      </c>
      <c r="AI623" t="b">
        <v>0</v>
      </c>
      <c r="AJ623" t="s">
        <v>30</v>
      </c>
      <c r="AK623" s="18">
        <v>4307</v>
      </c>
      <c r="AL623" s="18" t="str" cm="1">
        <f t="array" ref="AL623">_xlfn.IFS(AK623&lt;1000, "Bronze", AK623&lt;2000, "Silver", AK623&lt;3000, "Gold", AK623&lt;4000, "Platinum",AK623&gt;4000, "Diamond")</f>
        <v>Diamond</v>
      </c>
      <c r="AM623" t="s">
        <v>76</v>
      </c>
      <c r="AN623" t="s">
        <v>59</v>
      </c>
      <c r="AO623" t="s">
        <v>93</v>
      </c>
    </row>
    <row r="624" spans="1:41" x14ac:dyDescent="0.35">
      <c r="A624">
        <v>7945</v>
      </c>
      <c r="B624" t="s">
        <v>631</v>
      </c>
      <c r="C624" t="s">
        <v>227</v>
      </c>
      <c r="D624" s="1">
        <f>DATE(I624,H624,G624)</f>
        <v>45031</v>
      </c>
      <c r="E624">
        <f>FIND("/",C624)</f>
        <v>2</v>
      </c>
      <c r="F624">
        <f>FIND("/",C624,(E624+1))</f>
        <v>5</v>
      </c>
      <c r="G624" t="str">
        <f>MID(C624, E624+1,2)</f>
        <v>15</v>
      </c>
      <c r="H624" t="str">
        <f>LEFT(C624,E624-1)</f>
        <v>4</v>
      </c>
      <c r="I624" t="str">
        <f>RIGHT(C624,4)</f>
        <v>2023</v>
      </c>
      <c r="J624" t="s">
        <v>168</v>
      </c>
      <c r="K624" s="1">
        <f t="shared" si="207"/>
        <v>45625</v>
      </c>
      <c r="L624">
        <f t="shared" si="208"/>
        <v>3</v>
      </c>
      <c r="M624">
        <f t="shared" si="209"/>
        <v>6</v>
      </c>
      <c r="N624" t="str">
        <f t="shared" si="210"/>
        <v>29</v>
      </c>
      <c r="O624" t="str">
        <f t="shared" si="211"/>
        <v>11</v>
      </c>
      <c r="P624" t="str">
        <f t="shared" si="212"/>
        <v>2024</v>
      </c>
      <c r="Q624" s="13">
        <f t="shared" si="185"/>
        <v>84.857142857142861</v>
      </c>
      <c r="R624">
        <f t="shared" si="186"/>
        <v>194.5</v>
      </c>
      <c r="S624" s="27">
        <f t="shared" si="188"/>
        <v>2.292087542087542</v>
      </c>
      <c r="T624" s="11">
        <v>11.99</v>
      </c>
      <c r="U624" t="str" cm="1">
        <f t="array" ref="U624">_xlfn.IFS(T624 &lt; 8, "Standard", T624 &lt; 12, "Premium", T624 &lt; 16, "Premium Plus")</f>
        <v>Premium</v>
      </c>
      <c r="V624" s="18">
        <v>389</v>
      </c>
      <c r="W624" t="s">
        <v>63</v>
      </c>
      <c r="X624" s="18">
        <v>2</v>
      </c>
      <c r="Y624" s="18">
        <v>2</v>
      </c>
      <c r="Z624" t="b">
        <v>1</v>
      </c>
      <c r="AA624" s="18">
        <v>631</v>
      </c>
      <c r="AB624" s="18">
        <v>85</v>
      </c>
      <c r="AC624" s="18">
        <f t="shared" si="187"/>
        <v>716</v>
      </c>
      <c r="AD624" t="s">
        <v>68</v>
      </c>
      <c r="AE624" t="s">
        <v>44</v>
      </c>
      <c r="AF624" t="s">
        <v>57</v>
      </c>
      <c r="AG624" s="18">
        <v>53</v>
      </c>
      <c r="AH624" s="13">
        <v>3.3</v>
      </c>
      <c r="AI624" t="b">
        <v>1</v>
      </c>
      <c r="AJ624" t="s">
        <v>30</v>
      </c>
      <c r="AK624" s="18">
        <v>2242</v>
      </c>
      <c r="AL624" s="18" t="str" cm="1">
        <f t="array" ref="AL624">_xlfn.IFS(AK624&lt;1000, "Bronze", AK624&lt;2000, "Silver", AK624&lt;3000, "Gold", AK624&lt;4000, "Platinum",AK624&gt;4000, "Diamond")</f>
        <v>Gold</v>
      </c>
      <c r="AM624" t="s">
        <v>38</v>
      </c>
      <c r="AN624" t="s">
        <v>39</v>
      </c>
      <c r="AO624" t="s">
        <v>40</v>
      </c>
    </row>
    <row r="625" spans="1:41" x14ac:dyDescent="0.35">
      <c r="A625">
        <v>7549</v>
      </c>
      <c r="B625" t="s">
        <v>720</v>
      </c>
      <c r="C625" t="s">
        <v>265</v>
      </c>
      <c r="D625" s="1">
        <f>DATE(I625,H625,G625)</f>
        <v>45442</v>
      </c>
      <c r="E625">
        <f>FIND("/",C625)</f>
        <v>2</v>
      </c>
      <c r="F625">
        <f>FIND("/",C625,(E625+1))</f>
        <v>5</v>
      </c>
      <c r="G625" t="str">
        <f>MID(C625, E625+1,2)</f>
        <v>30</v>
      </c>
      <c r="H625" t="str">
        <f>LEFT(C625,E625-1)</f>
        <v>5</v>
      </c>
      <c r="I625" t="str">
        <f>RIGHT(C625,4)</f>
        <v>2024</v>
      </c>
      <c r="J625" t="s">
        <v>105</v>
      </c>
      <c r="K625" s="1">
        <f t="shared" si="207"/>
        <v>45624</v>
      </c>
      <c r="L625">
        <f t="shared" si="208"/>
        <v>3</v>
      </c>
      <c r="M625">
        <f t="shared" si="209"/>
        <v>6</v>
      </c>
      <c r="N625" t="str">
        <f t="shared" si="210"/>
        <v>28</v>
      </c>
      <c r="O625" t="str">
        <f t="shared" si="211"/>
        <v>11</v>
      </c>
      <c r="P625" t="str">
        <f t="shared" si="212"/>
        <v>2024</v>
      </c>
      <c r="Q625" s="13">
        <f t="shared" si="185"/>
        <v>26</v>
      </c>
      <c r="R625">
        <f t="shared" si="186"/>
        <v>59.5</v>
      </c>
      <c r="S625" s="27">
        <f t="shared" si="188"/>
        <v>2.2884615384615383</v>
      </c>
      <c r="T625" s="11">
        <v>15.99</v>
      </c>
      <c r="U625" t="str" cm="1">
        <f t="array" ref="U625">_xlfn.IFS(T625 &lt; 8, "Standard", T625 &lt; 12, "Premium", T625 &lt; 16, "Premium Plus")</f>
        <v>Premium Plus</v>
      </c>
      <c r="V625" s="18">
        <v>119</v>
      </c>
      <c r="W625" t="s">
        <v>100</v>
      </c>
      <c r="X625" s="18">
        <v>1</v>
      </c>
      <c r="Y625" s="18">
        <v>5</v>
      </c>
      <c r="Z625" t="b">
        <v>1</v>
      </c>
      <c r="AA625" s="18">
        <v>112</v>
      </c>
      <c r="AB625" s="18">
        <v>181</v>
      </c>
      <c r="AC625" s="18">
        <f t="shared" si="187"/>
        <v>293</v>
      </c>
      <c r="AD625" t="s">
        <v>92</v>
      </c>
      <c r="AE625" t="s">
        <v>56</v>
      </c>
      <c r="AF625" t="s">
        <v>37</v>
      </c>
      <c r="AG625" s="18">
        <v>47</v>
      </c>
      <c r="AH625" s="13">
        <v>3.2</v>
      </c>
      <c r="AI625" t="b">
        <v>1</v>
      </c>
      <c r="AJ625" t="s">
        <v>30</v>
      </c>
      <c r="AK625" s="18">
        <v>1708</v>
      </c>
      <c r="AL625" s="18" t="str" cm="1">
        <f t="array" ref="AL625">_xlfn.IFS(AK625&lt;1000, "Bronze", AK625&lt;2000, "Silver", AK625&lt;3000, "Gold", AK625&lt;4000, "Platinum",AK625&gt;4000, "Diamond")</f>
        <v>Silver</v>
      </c>
      <c r="AM625" t="s">
        <v>76</v>
      </c>
      <c r="AN625" t="s">
        <v>79</v>
      </c>
      <c r="AO625" t="s">
        <v>33</v>
      </c>
    </row>
    <row r="626" spans="1:41" x14ac:dyDescent="0.35">
      <c r="A626">
        <v>5487</v>
      </c>
      <c r="B626" t="s">
        <v>148</v>
      </c>
      <c r="C626" t="s">
        <v>338</v>
      </c>
      <c r="D626" s="1">
        <f>DATE(I626,H626,G626)</f>
        <v>45376</v>
      </c>
      <c r="E626">
        <f>FIND("/",C626)</f>
        <v>2</v>
      </c>
      <c r="F626">
        <f>FIND("/",C626,(E626+1))</f>
        <v>5</v>
      </c>
      <c r="G626" t="str">
        <f>MID(C626, E626+1,2)</f>
        <v>25</v>
      </c>
      <c r="H626" t="str">
        <f>LEFT(C626,E626-1)</f>
        <v>3</v>
      </c>
      <c r="I626" t="str">
        <f>RIGHT(C626,4)</f>
        <v>2024</v>
      </c>
      <c r="J626" t="s">
        <v>129</v>
      </c>
      <c r="K626" s="1">
        <f t="shared" si="207"/>
        <v>45642</v>
      </c>
      <c r="L626">
        <f t="shared" si="208"/>
        <v>3</v>
      </c>
      <c r="M626">
        <f t="shared" si="209"/>
        <v>6</v>
      </c>
      <c r="N626" t="str">
        <f t="shared" si="210"/>
        <v>16</v>
      </c>
      <c r="O626" t="str">
        <f t="shared" si="211"/>
        <v>12</v>
      </c>
      <c r="P626" t="str">
        <f t="shared" si="212"/>
        <v>2024</v>
      </c>
      <c r="Q626" s="13">
        <f t="shared" si="185"/>
        <v>38</v>
      </c>
      <c r="R626">
        <f t="shared" si="186"/>
        <v>86.5</v>
      </c>
      <c r="S626" s="27">
        <f t="shared" si="188"/>
        <v>2.2763157894736841</v>
      </c>
      <c r="T626" s="11">
        <v>7.99</v>
      </c>
      <c r="U626" t="str" cm="1">
        <f t="array" ref="U626">_xlfn.IFS(T626 &lt; 8, "Standard", T626 &lt; 12, "Premium", T626 &lt; 16, "Premium Plus")</f>
        <v>Standard</v>
      </c>
      <c r="V626" s="18">
        <v>173</v>
      </c>
      <c r="W626" t="s">
        <v>73</v>
      </c>
      <c r="X626" s="18">
        <v>2</v>
      </c>
      <c r="Y626" s="18">
        <v>2</v>
      </c>
      <c r="Z626" t="b">
        <v>0</v>
      </c>
      <c r="AA626" s="18">
        <v>819</v>
      </c>
      <c r="AB626" s="18">
        <v>174</v>
      </c>
      <c r="AC626" s="18">
        <f t="shared" si="187"/>
        <v>993</v>
      </c>
      <c r="AD626" t="s">
        <v>27</v>
      </c>
      <c r="AE626" t="s">
        <v>28</v>
      </c>
      <c r="AF626" t="s">
        <v>29</v>
      </c>
      <c r="AG626" s="18">
        <v>34</v>
      </c>
      <c r="AH626" s="13">
        <v>4.0999999999999996</v>
      </c>
      <c r="AI626" t="b">
        <v>0</v>
      </c>
      <c r="AJ626" t="s">
        <v>30</v>
      </c>
      <c r="AK626" s="18">
        <v>4714</v>
      </c>
      <c r="AL626" s="18" t="str" cm="1">
        <f t="array" ref="AL626">_xlfn.IFS(AK626&lt;1000, "Bronze", AK626&lt;2000, "Silver", AK626&lt;3000, "Gold", AK626&lt;4000, "Platinum",AK626&gt;4000, "Diamond")</f>
        <v>Diamond</v>
      </c>
      <c r="AM626" t="s">
        <v>76</v>
      </c>
      <c r="AN626" t="s">
        <v>32</v>
      </c>
      <c r="AO626" t="s">
        <v>40</v>
      </c>
    </row>
    <row r="627" spans="1:41" x14ac:dyDescent="0.35">
      <c r="A627">
        <v>3797</v>
      </c>
      <c r="B627" t="s">
        <v>88</v>
      </c>
      <c r="C627" s="1">
        <v>45388</v>
      </c>
      <c r="D627" s="1">
        <f>C627</f>
        <v>45388</v>
      </c>
      <c r="E627" s="1"/>
      <c r="F627" s="1"/>
      <c r="G627" s="1"/>
      <c r="H627" s="1"/>
      <c r="I627" s="1"/>
      <c r="J627" t="s">
        <v>72</v>
      </c>
      <c r="K627" s="1">
        <f t="shared" si="207"/>
        <v>45643</v>
      </c>
      <c r="L627">
        <f t="shared" si="208"/>
        <v>3</v>
      </c>
      <c r="M627">
        <f t="shared" si="209"/>
        <v>6</v>
      </c>
      <c r="N627" t="str">
        <f t="shared" si="210"/>
        <v>17</v>
      </c>
      <c r="O627" t="str">
        <f t="shared" si="211"/>
        <v>12</v>
      </c>
      <c r="P627" t="str">
        <f t="shared" si="212"/>
        <v>2024</v>
      </c>
      <c r="Q627" s="13">
        <f t="shared" si="185"/>
        <v>36.428571428571431</v>
      </c>
      <c r="R627">
        <f t="shared" si="186"/>
        <v>82.5</v>
      </c>
      <c r="S627" s="27">
        <f t="shared" si="188"/>
        <v>2.2647058823529411</v>
      </c>
      <c r="T627" s="11">
        <v>11.99</v>
      </c>
      <c r="U627" t="str" cm="1">
        <f t="array" ref="U627">_xlfn.IFS(T627 &lt; 8, "Standard", T627 &lt; 12, "Premium", T627 &lt; 16, "Premium Plus")</f>
        <v>Premium</v>
      </c>
      <c r="V627" s="18">
        <v>165</v>
      </c>
      <c r="W627" t="s">
        <v>48</v>
      </c>
      <c r="X627" s="18">
        <v>5</v>
      </c>
      <c r="Y627" s="18">
        <v>5</v>
      </c>
      <c r="Z627" t="b">
        <v>0</v>
      </c>
      <c r="AA627" s="18">
        <v>421</v>
      </c>
      <c r="AB627" s="18">
        <v>3</v>
      </c>
      <c r="AC627" s="18">
        <f t="shared" si="187"/>
        <v>424</v>
      </c>
      <c r="AD627" t="s">
        <v>27</v>
      </c>
      <c r="AE627" t="s">
        <v>75</v>
      </c>
      <c r="AF627" t="s">
        <v>64</v>
      </c>
      <c r="AG627" s="18">
        <v>96</v>
      </c>
      <c r="AH627" s="13">
        <v>4.5</v>
      </c>
      <c r="AI627" t="b">
        <v>1</v>
      </c>
      <c r="AJ627" t="s">
        <v>30</v>
      </c>
      <c r="AK627" s="18">
        <v>2624</v>
      </c>
      <c r="AL627" s="18" t="str" cm="1">
        <f t="array" ref="AL627">_xlfn.IFS(AK627&lt;1000, "Bronze", AK627&lt;2000, "Silver", AK627&lt;3000, "Gold", AK627&lt;4000, "Platinum",AK627&gt;4000, "Diamond")</f>
        <v>Gold</v>
      </c>
      <c r="AM627" t="s">
        <v>31</v>
      </c>
      <c r="AN627" t="s">
        <v>79</v>
      </c>
      <c r="AO627" t="s">
        <v>93</v>
      </c>
    </row>
    <row r="628" spans="1:41" x14ac:dyDescent="0.35">
      <c r="A628">
        <v>9688</v>
      </c>
      <c r="B628" t="s">
        <v>562</v>
      </c>
      <c r="C628" t="s">
        <v>455</v>
      </c>
      <c r="D628" s="1">
        <f>DATE(I628,H628,G628)</f>
        <v>45307</v>
      </c>
      <c r="E628">
        <f>FIND("/",C628)</f>
        <v>2</v>
      </c>
      <c r="F628">
        <f>FIND("/",C628,(E628+1))</f>
        <v>5</v>
      </c>
      <c r="G628" t="str">
        <f>MID(C628, E628+1,2)</f>
        <v>16</v>
      </c>
      <c r="H628" t="str">
        <f>LEFT(C628,E628-1)</f>
        <v>1</v>
      </c>
      <c r="I628" t="str">
        <f>RIGHT(C628,4)</f>
        <v>2024</v>
      </c>
      <c r="J628" s="1">
        <v>45394</v>
      </c>
      <c r="K628" s="1">
        <f>J628</f>
        <v>45394</v>
      </c>
      <c r="L628" s="1"/>
      <c r="M628" s="1"/>
      <c r="N628" s="1"/>
      <c r="O628" s="1"/>
      <c r="P628" s="1"/>
      <c r="Q628" s="13">
        <f t="shared" si="185"/>
        <v>12.428571428571429</v>
      </c>
      <c r="R628">
        <f t="shared" si="186"/>
        <v>28</v>
      </c>
      <c r="S628" s="27">
        <f t="shared" si="188"/>
        <v>2.2528735632183907</v>
      </c>
      <c r="T628" s="11">
        <v>7.99</v>
      </c>
      <c r="U628" t="str" cm="1">
        <f t="array" ref="U628">_xlfn.IFS(T628 &lt; 8, "Standard", T628 &lt; 12, "Premium", T628 &lt; 16, "Premium Plus")</f>
        <v>Standard</v>
      </c>
      <c r="V628" s="18">
        <v>56</v>
      </c>
      <c r="W628" t="s">
        <v>73</v>
      </c>
      <c r="X628" s="18">
        <v>1</v>
      </c>
      <c r="Y628" s="18">
        <v>2</v>
      </c>
      <c r="Z628" t="b">
        <v>1</v>
      </c>
      <c r="AA628" s="18">
        <v>280</v>
      </c>
      <c r="AB628" s="18">
        <v>67</v>
      </c>
      <c r="AC628" s="18">
        <f t="shared" si="187"/>
        <v>347</v>
      </c>
      <c r="AD628" t="s">
        <v>92</v>
      </c>
      <c r="AE628" t="s">
        <v>75</v>
      </c>
      <c r="AF628" t="s">
        <v>57</v>
      </c>
      <c r="AG628" s="18">
        <v>21</v>
      </c>
      <c r="AH628" s="13">
        <v>4.5999999999999996</v>
      </c>
      <c r="AI628" t="b">
        <v>0</v>
      </c>
      <c r="AJ628" t="s">
        <v>30</v>
      </c>
      <c r="AK628" s="18">
        <v>255</v>
      </c>
      <c r="AL628" s="18" t="str" cm="1">
        <f t="array" ref="AL628">_xlfn.IFS(AK628&lt;1000, "Bronze", AK628&lt;2000, "Silver", AK628&lt;3000, "Gold", AK628&lt;4000, "Platinum",AK628&gt;4000, "Diamond")</f>
        <v>Bronze</v>
      </c>
      <c r="AM628" t="s">
        <v>58</v>
      </c>
      <c r="AN628" t="s">
        <v>39</v>
      </c>
      <c r="AO628" t="s">
        <v>33</v>
      </c>
    </row>
    <row r="629" spans="1:41" x14ac:dyDescent="0.35">
      <c r="A629">
        <v>2170</v>
      </c>
      <c r="B629" t="s">
        <v>148</v>
      </c>
      <c r="C629" s="1">
        <v>45118</v>
      </c>
      <c r="D629" s="1">
        <f>C629</f>
        <v>45118</v>
      </c>
      <c r="E629" s="1"/>
      <c r="F629" s="1"/>
      <c r="G629" s="1"/>
      <c r="H629" s="1"/>
      <c r="I629" s="1"/>
      <c r="J629" t="s">
        <v>35</v>
      </c>
      <c r="K629" s="1">
        <f>DATE(P629,O629,N629)</f>
        <v>45641</v>
      </c>
      <c r="L629">
        <f>FIND("/",J629)</f>
        <v>3</v>
      </c>
      <c r="M629">
        <f>FIND("/",J629,(L629+1))</f>
        <v>6</v>
      </c>
      <c r="N629" t="str">
        <f>MID(J629, L629+1,2)</f>
        <v>15</v>
      </c>
      <c r="O629" t="str">
        <f>LEFT(J629,L629-1)</f>
        <v>12</v>
      </c>
      <c r="P629" t="str">
        <f>RIGHT(J629,4)</f>
        <v>2024</v>
      </c>
      <c r="Q629" s="13">
        <f t="shared" si="185"/>
        <v>74.714285714285708</v>
      </c>
      <c r="R629">
        <f t="shared" si="186"/>
        <v>167.5</v>
      </c>
      <c r="S629" s="27">
        <f t="shared" si="188"/>
        <v>2.2418738049713194</v>
      </c>
      <c r="T629" s="11">
        <v>15.99</v>
      </c>
      <c r="U629" t="str" cm="1">
        <f t="array" ref="U629">_xlfn.IFS(T629 &lt; 8, "Standard", T629 &lt; 12, "Premium", T629 &lt; 16, "Premium Plus")</f>
        <v>Premium Plus</v>
      </c>
      <c r="V629" s="18">
        <v>335</v>
      </c>
      <c r="W629" t="s">
        <v>26</v>
      </c>
      <c r="X629" s="18">
        <v>2</v>
      </c>
      <c r="Y629" s="18">
        <v>4</v>
      </c>
      <c r="Z629" t="b">
        <v>0</v>
      </c>
      <c r="AA629" s="18">
        <v>609</v>
      </c>
      <c r="AB629" s="18">
        <v>181</v>
      </c>
      <c r="AC629" s="18">
        <f t="shared" si="187"/>
        <v>790</v>
      </c>
      <c r="AD629" t="s">
        <v>43</v>
      </c>
      <c r="AE629" t="s">
        <v>28</v>
      </c>
      <c r="AF629" t="s">
        <v>29</v>
      </c>
      <c r="AG629" s="18">
        <v>81</v>
      </c>
      <c r="AH629" s="13">
        <v>4.7</v>
      </c>
      <c r="AI629" t="b">
        <v>1</v>
      </c>
      <c r="AJ629" t="s">
        <v>30</v>
      </c>
      <c r="AK629" s="18">
        <v>3332</v>
      </c>
      <c r="AL629" s="18" t="str" cm="1">
        <f t="array" ref="AL629">_xlfn.IFS(AK629&lt;1000, "Bronze", AK629&lt;2000, "Silver", AK629&lt;3000, "Gold", AK629&lt;4000, "Platinum",AK629&gt;4000, "Diamond")</f>
        <v>Platinum</v>
      </c>
      <c r="AM629" t="s">
        <v>58</v>
      </c>
      <c r="AN629" t="s">
        <v>79</v>
      </c>
      <c r="AO629" t="s">
        <v>33</v>
      </c>
    </row>
    <row r="630" spans="1:41" x14ac:dyDescent="0.35">
      <c r="A630">
        <v>4024</v>
      </c>
      <c r="B630" t="s">
        <v>244</v>
      </c>
      <c r="C630" t="s">
        <v>483</v>
      </c>
      <c r="D630" s="1">
        <f>DATE(I630,H630,G630)</f>
        <v>45037</v>
      </c>
      <c r="E630">
        <f>FIND("/",C630)</f>
        <v>2</v>
      </c>
      <c r="F630">
        <f>FIND("/",C630,(E630+1))</f>
        <v>5</v>
      </c>
      <c r="G630" t="str">
        <f>MID(C630, E630+1,2)</f>
        <v>21</v>
      </c>
      <c r="H630" t="str">
        <f>LEFT(C630,E630-1)</f>
        <v>4</v>
      </c>
      <c r="I630" t="str">
        <f>RIGHT(C630,4)</f>
        <v>2023</v>
      </c>
      <c r="J630" s="1">
        <v>45485</v>
      </c>
      <c r="K630" s="1">
        <f>J630</f>
        <v>45485</v>
      </c>
      <c r="L630" s="1"/>
      <c r="M630" s="1"/>
      <c r="N630" s="1"/>
      <c r="O630" s="1"/>
      <c r="P630" s="1"/>
      <c r="Q630" s="13">
        <f t="shared" si="185"/>
        <v>64</v>
      </c>
      <c r="R630">
        <f t="shared" si="186"/>
        <v>143</v>
      </c>
      <c r="S630" s="27">
        <f t="shared" si="188"/>
        <v>2.234375</v>
      </c>
      <c r="T630" s="11">
        <v>7.99</v>
      </c>
      <c r="U630" t="str" cm="1">
        <f t="array" ref="U630">_xlfn.IFS(T630 &lt; 8, "Standard", T630 &lt; 12, "Premium", T630 &lt; 16, "Premium Plus")</f>
        <v>Standard</v>
      </c>
      <c r="V630" s="18">
        <v>286</v>
      </c>
      <c r="W630" t="s">
        <v>36</v>
      </c>
      <c r="X630" s="18">
        <v>3</v>
      </c>
      <c r="Y630" s="18">
        <v>1</v>
      </c>
      <c r="Z630" t="b">
        <v>0</v>
      </c>
      <c r="AA630" s="18">
        <v>843</v>
      </c>
      <c r="AB630" s="18">
        <v>26</v>
      </c>
      <c r="AC630" s="18">
        <f t="shared" si="187"/>
        <v>869</v>
      </c>
      <c r="AD630" t="s">
        <v>49</v>
      </c>
      <c r="AE630" t="s">
        <v>28</v>
      </c>
      <c r="AF630" t="s">
        <v>37</v>
      </c>
      <c r="AG630" s="18">
        <v>11</v>
      </c>
      <c r="AH630" s="13">
        <v>3.5</v>
      </c>
      <c r="AI630" t="b">
        <v>0</v>
      </c>
      <c r="AJ630" t="s">
        <v>30</v>
      </c>
      <c r="AK630" s="18">
        <v>318</v>
      </c>
      <c r="AL630" s="18" t="str" cm="1">
        <f t="array" ref="AL630">_xlfn.IFS(AK630&lt;1000, "Bronze", AK630&lt;2000, "Silver", AK630&lt;3000, "Gold", AK630&lt;4000, "Platinum",AK630&gt;4000, "Diamond")</f>
        <v>Bronze</v>
      </c>
      <c r="AM630" t="s">
        <v>65</v>
      </c>
      <c r="AN630" t="s">
        <v>79</v>
      </c>
      <c r="AO630" t="s">
        <v>40</v>
      </c>
    </row>
    <row r="631" spans="1:41" x14ac:dyDescent="0.35">
      <c r="A631">
        <v>4320</v>
      </c>
      <c r="B631" t="s">
        <v>307</v>
      </c>
      <c r="C631" s="1">
        <v>45292</v>
      </c>
      <c r="D631" s="1">
        <f>C631</f>
        <v>45292</v>
      </c>
      <c r="E631" s="1"/>
      <c r="F631" s="1"/>
      <c r="G631" s="1"/>
      <c r="H631" s="1"/>
      <c r="I631" s="1"/>
      <c r="J631" t="s">
        <v>72</v>
      </c>
      <c r="K631" s="1">
        <f>DATE(P631,O631,N631)</f>
        <v>45643</v>
      </c>
      <c r="L631">
        <f>FIND("/",J631)</f>
        <v>3</v>
      </c>
      <c r="M631">
        <f>FIND("/",J631,(L631+1))</f>
        <v>6</v>
      </c>
      <c r="N631" t="str">
        <f>MID(J631, L631+1,2)</f>
        <v>17</v>
      </c>
      <c r="O631" t="str">
        <f>LEFT(J631,L631-1)</f>
        <v>12</v>
      </c>
      <c r="P631" t="str">
        <f>RIGHT(J631,4)</f>
        <v>2024</v>
      </c>
      <c r="Q631" s="13">
        <f t="shared" si="185"/>
        <v>50.142857142857146</v>
      </c>
      <c r="R631">
        <f t="shared" si="186"/>
        <v>111.5</v>
      </c>
      <c r="S631" s="27">
        <f t="shared" si="188"/>
        <v>2.2236467236467234</v>
      </c>
      <c r="T631" s="11">
        <v>15.99</v>
      </c>
      <c r="U631" t="str" cm="1">
        <f t="array" ref="U631">_xlfn.IFS(T631 &lt; 8, "Standard", T631 &lt; 12, "Premium", T631 &lt; 16, "Premium Plus")</f>
        <v>Premium Plus</v>
      </c>
      <c r="V631" s="18">
        <v>223</v>
      </c>
      <c r="W631" t="s">
        <v>26</v>
      </c>
      <c r="X631" s="18">
        <v>5</v>
      </c>
      <c r="Y631" s="18">
        <v>3</v>
      </c>
      <c r="Z631" t="b">
        <v>1</v>
      </c>
      <c r="AA631" s="18">
        <v>499</v>
      </c>
      <c r="AB631" s="18">
        <v>124</v>
      </c>
      <c r="AC631" s="18">
        <f t="shared" si="187"/>
        <v>623</v>
      </c>
      <c r="AD631" t="s">
        <v>43</v>
      </c>
      <c r="AE631" t="s">
        <v>28</v>
      </c>
      <c r="AF631" t="s">
        <v>37</v>
      </c>
      <c r="AG631" s="18">
        <v>78</v>
      </c>
      <c r="AH631" s="13">
        <v>4.7</v>
      </c>
      <c r="AI631" t="b">
        <v>1</v>
      </c>
      <c r="AJ631" t="s">
        <v>30</v>
      </c>
      <c r="AK631" s="18">
        <v>2853</v>
      </c>
      <c r="AL631" s="18" t="str" cm="1">
        <f t="array" ref="AL631">_xlfn.IFS(AK631&lt;1000, "Bronze", AK631&lt;2000, "Silver", AK631&lt;3000, "Gold", AK631&lt;4000, "Platinum",AK631&gt;4000, "Diamond")</f>
        <v>Gold</v>
      </c>
      <c r="AM631" t="s">
        <v>38</v>
      </c>
      <c r="AN631" t="s">
        <v>39</v>
      </c>
      <c r="AO631" t="s">
        <v>60</v>
      </c>
    </row>
    <row r="632" spans="1:41" x14ac:dyDescent="0.35">
      <c r="A632">
        <v>6878</v>
      </c>
      <c r="B632" t="s">
        <v>52</v>
      </c>
      <c r="C632" t="s">
        <v>735</v>
      </c>
      <c r="D632" s="1">
        <f t="shared" ref="D632:D637" si="213">DATE(I632,H632,G632)</f>
        <v>45408</v>
      </c>
      <c r="E632">
        <f t="shared" ref="E632:E637" si="214">FIND("/",C632)</f>
        <v>2</v>
      </c>
      <c r="F632">
        <f t="shared" ref="F632:F637" si="215">FIND("/",C632,(E632+1))</f>
        <v>5</v>
      </c>
      <c r="G632" t="str">
        <f t="shared" ref="G632:G637" si="216">MID(C632, E632+1,2)</f>
        <v>26</v>
      </c>
      <c r="H632" t="str">
        <f t="shared" ref="H632:H637" si="217">LEFT(C632,E632-1)</f>
        <v>4</v>
      </c>
      <c r="I632" t="str">
        <f t="shared" ref="I632:I637" si="218">RIGHT(C632,4)</f>
        <v>2024</v>
      </c>
      <c r="J632" t="s">
        <v>99</v>
      </c>
      <c r="K632" s="1">
        <f>DATE(P632,O632,N632)</f>
        <v>45623</v>
      </c>
      <c r="L632">
        <f>FIND("/",J632)</f>
        <v>3</v>
      </c>
      <c r="M632">
        <f>FIND("/",J632,(L632+1))</f>
        <v>6</v>
      </c>
      <c r="N632" t="str">
        <f>MID(J632, L632+1,2)</f>
        <v>27</v>
      </c>
      <c r="O632" t="str">
        <f>LEFT(J632,L632-1)</f>
        <v>11</v>
      </c>
      <c r="P632" t="str">
        <f>RIGHT(J632,4)</f>
        <v>2024</v>
      </c>
      <c r="Q632" s="13">
        <f t="shared" si="185"/>
        <v>30.714285714285715</v>
      </c>
      <c r="R632">
        <f t="shared" si="186"/>
        <v>68</v>
      </c>
      <c r="S632" s="27">
        <f t="shared" si="188"/>
        <v>2.213953488372093</v>
      </c>
      <c r="T632" s="11">
        <v>7.99</v>
      </c>
      <c r="U632" t="str" cm="1">
        <f t="array" ref="U632">_xlfn.IFS(T632 &lt; 8, "Standard", T632 &lt; 12, "Premium", T632 &lt; 16, "Premium Plus")</f>
        <v>Standard</v>
      </c>
      <c r="V632" s="18">
        <v>136</v>
      </c>
      <c r="W632" t="s">
        <v>48</v>
      </c>
      <c r="X632" s="18">
        <v>5</v>
      </c>
      <c r="Y632" s="18">
        <v>5</v>
      </c>
      <c r="Z632" t="b">
        <v>1</v>
      </c>
      <c r="AA632" s="18">
        <v>20</v>
      </c>
      <c r="AB632" s="18">
        <v>18</v>
      </c>
      <c r="AC632" s="18">
        <f t="shared" si="187"/>
        <v>38</v>
      </c>
      <c r="AD632" t="s">
        <v>43</v>
      </c>
      <c r="AE632" t="s">
        <v>44</v>
      </c>
      <c r="AF632" t="s">
        <v>29</v>
      </c>
      <c r="AG632" s="18">
        <v>7</v>
      </c>
      <c r="AH632" s="13">
        <v>4.4000000000000004</v>
      </c>
      <c r="AI632" t="b">
        <v>1</v>
      </c>
      <c r="AJ632" t="s">
        <v>30</v>
      </c>
      <c r="AK632" s="18">
        <v>4742</v>
      </c>
      <c r="AL632" s="18" t="str" cm="1">
        <f t="array" ref="AL632">_xlfn.IFS(AK632&lt;1000, "Bronze", AK632&lt;2000, "Silver", AK632&lt;3000, "Gold", AK632&lt;4000, "Platinum",AK632&gt;4000, "Diamond")</f>
        <v>Diamond</v>
      </c>
      <c r="AM632" t="s">
        <v>58</v>
      </c>
      <c r="AN632" t="s">
        <v>32</v>
      </c>
      <c r="AO632" t="s">
        <v>40</v>
      </c>
    </row>
    <row r="633" spans="1:41" x14ac:dyDescent="0.35">
      <c r="A633">
        <v>1576</v>
      </c>
      <c r="B633" t="s">
        <v>166</v>
      </c>
      <c r="C633" t="s">
        <v>273</v>
      </c>
      <c r="D633" s="1">
        <f t="shared" si="213"/>
        <v>45004</v>
      </c>
      <c r="E633">
        <f t="shared" si="214"/>
        <v>2</v>
      </c>
      <c r="F633">
        <f t="shared" si="215"/>
        <v>5</v>
      </c>
      <c r="G633" t="str">
        <f t="shared" si="216"/>
        <v>19</v>
      </c>
      <c r="H633" t="str">
        <f t="shared" si="217"/>
        <v>3</v>
      </c>
      <c r="I633" t="str">
        <f t="shared" si="218"/>
        <v>2023</v>
      </c>
      <c r="J633" t="s">
        <v>84</v>
      </c>
      <c r="K633" s="1">
        <f>DATE(P633,O633,N633)</f>
        <v>45616</v>
      </c>
      <c r="L633">
        <f>FIND("/",J633)</f>
        <v>3</v>
      </c>
      <c r="M633">
        <f>FIND("/",J633,(L633+1))</f>
        <v>6</v>
      </c>
      <c r="N633" t="str">
        <f>MID(J633, L633+1,2)</f>
        <v>20</v>
      </c>
      <c r="O633" t="str">
        <f>LEFT(J633,L633-1)</f>
        <v>11</v>
      </c>
      <c r="P633" t="str">
        <f>RIGHT(J633,4)</f>
        <v>2024</v>
      </c>
      <c r="Q633" s="13">
        <f t="shared" si="185"/>
        <v>87.428571428571431</v>
      </c>
      <c r="R633">
        <f t="shared" si="186"/>
        <v>192.5</v>
      </c>
      <c r="S633" s="27">
        <f t="shared" si="188"/>
        <v>2.2017973856209148</v>
      </c>
      <c r="T633" s="11">
        <v>11.99</v>
      </c>
      <c r="U633" t="str" cm="1">
        <f t="array" ref="U633">_xlfn.IFS(T633 &lt; 8, "Standard", T633 &lt; 12, "Premium", T633 &lt; 16, "Premium Plus")</f>
        <v>Premium</v>
      </c>
      <c r="V633" s="18">
        <v>385</v>
      </c>
      <c r="W633" t="s">
        <v>36</v>
      </c>
      <c r="X633" s="18">
        <v>4</v>
      </c>
      <c r="Y633" s="18">
        <v>1</v>
      </c>
      <c r="Z633" t="b">
        <v>1</v>
      </c>
      <c r="AA633" s="18">
        <v>390</v>
      </c>
      <c r="AB633" s="18">
        <v>163</v>
      </c>
      <c r="AC633" s="18">
        <f t="shared" si="187"/>
        <v>553</v>
      </c>
      <c r="AD633" t="s">
        <v>68</v>
      </c>
      <c r="AE633" t="s">
        <v>75</v>
      </c>
      <c r="AF633" t="s">
        <v>78</v>
      </c>
      <c r="AG633" s="18">
        <v>43</v>
      </c>
      <c r="AH633" s="13">
        <v>3.3</v>
      </c>
      <c r="AI633" t="b">
        <v>0</v>
      </c>
      <c r="AJ633" t="s">
        <v>30</v>
      </c>
      <c r="AK633" s="18">
        <v>3574</v>
      </c>
      <c r="AL633" s="18" t="str" cm="1">
        <f t="array" ref="AL633">_xlfn.IFS(AK633&lt;1000, "Bronze", AK633&lt;2000, "Silver", AK633&lt;3000, "Gold", AK633&lt;4000, "Platinum",AK633&gt;4000, "Diamond")</f>
        <v>Platinum</v>
      </c>
      <c r="AM633" t="s">
        <v>38</v>
      </c>
      <c r="AN633" t="s">
        <v>32</v>
      </c>
      <c r="AO633" t="s">
        <v>33</v>
      </c>
    </row>
    <row r="634" spans="1:41" x14ac:dyDescent="0.35">
      <c r="A634">
        <v>7051</v>
      </c>
      <c r="B634" t="s">
        <v>23</v>
      </c>
      <c r="C634" t="s">
        <v>333</v>
      </c>
      <c r="D634" s="1">
        <f t="shared" si="213"/>
        <v>45060</v>
      </c>
      <c r="E634">
        <f t="shared" si="214"/>
        <v>2</v>
      </c>
      <c r="F634">
        <f t="shared" si="215"/>
        <v>5</v>
      </c>
      <c r="G634" t="str">
        <f t="shared" si="216"/>
        <v>14</v>
      </c>
      <c r="H634" t="str">
        <f t="shared" si="217"/>
        <v>5</v>
      </c>
      <c r="I634" t="str">
        <f t="shared" si="218"/>
        <v>2023</v>
      </c>
      <c r="J634" t="s">
        <v>129</v>
      </c>
      <c r="K634" s="1">
        <f>DATE(P634,O634,N634)</f>
        <v>45642</v>
      </c>
      <c r="L634">
        <f>FIND("/",J634)</f>
        <v>3</v>
      </c>
      <c r="M634">
        <f>FIND("/",J634,(L634+1))</f>
        <v>6</v>
      </c>
      <c r="N634" t="str">
        <f>MID(J634, L634+1,2)</f>
        <v>16</v>
      </c>
      <c r="O634" t="str">
        <f>LEFT(J634,L634-1)</f>
        <v>12</v>
      </c>
      <c r="P634" t="str">
        <f>RIGHT(J634,4)</f>
        <v>2024</v>
      </c>
      <c r="Q634" s="13">
        <f t="shared" si="185"/>
        <v>83.142857142857139</v>
      </c>
      <c r="R634">
        <f t="shared" si="186"/>
        <v>183</v>
      </c>
      <c r="S634" s="27">
        <f t="shared" si="188"/>
        <v>2.2010309278350517</v>
      </c>
      <c r="T634" s="11">
        <v>7.99</v>
      </c>
      <c r="U634" t="str" cm="1">
        <f t="array" ref="U634">_xlfn.IFS(T634 &lt; 8, "Standard", T634 &lt; 12, "Premium", T634 &lt; 16, "Premium Plus")</f>
        <v>Standard</v>
      </c>
      <c r="V634" s="18">
        <v>366</v>
      </c>
      <c r="W634" t="s">
        <v>36</v>
      </c>
      <c r="X634" s="18">
        <v>1</v>
      </c>
      <c r="Y634" s="18">
        <v>1</v>
      </c>
      <c r="Z634" t="b">
        <v>1</v>
      </c>
      <c r="AA634" s="18">
        <v>257</v>
      </c>
      <c r="AB634" s="18">
        <v>46</v>
      </c>
      <c r="AC634" s="18">
        <f t="shared" si="187"/>
        <v>303</v>
      </c>
      <c r="AD634" t="s">
        <v>74</v>
      </c>
      <c r="AE634" t="s">
        <v>44</v>
      </c>
      <c r="AF634" t="s">
        <v>78</v>
      </c>
      <c r="AG634" s="18">
        <v>7</v>
      </c>
      <c r="AH634" s="13">
        <v>4.5</v>
      </c>
      <c r="AI634" t="b">
        <v>1</v>
      </c>
      <c r="AJ634" t="s">
        <v>30</v>
      </c>
      <c r="AK634" s="18">
        <v>2535</v>
      </c>
      <c r="AL634" s="18" t="str" cm="1">
        <f t="array" ref="AL634">_xlfn.IFS(AK634&lt;1000, "Bronze", AK634&lt;2000, "Silver", AK634&lt;3000, "Gold", AK634&lt;4000, "Platinum",AK634&gt;4000, "Diamond")</f>
        <v>Gold</v>
      </c>
      <c r="AM634" t="s">
        <v>31</v>
      </c>
      <c r="AN634" t="s">
        <v>69</v>
      </c>
      <c r="AO634" t="s">
        <v>33</v>
      </c>
    </row>
    <row r="635" spans="1:41" x14ac:dyDescent="0.35">
      <c r="A635">
        <v>4475</v>
      </c>
      <c r="B635" t="s">
        <v>369</v>
      </c>
      <c r="C635" t="s">
        <v>370</v>
      </c>
      <c r="D635" s="1">
        <f t="shared" si="213"/>
        <v>45286</v>
      </c>
      <c r="E635">
        <f t="shared" si="214"/>
        <v>3</v>
      </c>
      <c r="F635">
        <f t="shared" si="215"/>
        <v>6</v>
      </c>
      <c r="G635" t="str">
        <f t="shared" si="216"/>
        <v>26</v>
      </c>
      <c r="H635" t="str">
        <f t="shared" si="217"/>
        <v>12</v>
      </c>
      <c r="I635" t="str">
        <f t="shared" si="218"/>
        <v>2023</v>
      </c>
      <c r="J635" s="1">
        <v>45638</v>
      </c>
      <c r="K635" s="1">
        <f>J635</f>
        <v>45638</v>
      </c>
      <c r="L635" s="1"/>
      <c r="M635" s="1"/>
      <c r="N635" s="1"/>
      <c r="O635" s="1"/>
      <c r="P635" s="1"/>
      <c r="Q635" s="13">
        <f t="shared" si="185"/>
        <v>50.285714285714285</v>
      </c>
      <c r="R635">
        <f t="shared" si="186"/>
        <v>110.5</v>
      </c>
      <c r="S635" s="27">
        <f t="shared" si="188"/>
        <v>2.1974431818181817</v>
      </c>
      <c r="T635" s="11">
        <v>7.99</v>
      </c>
      <c r="U635" t="str" cm="1">
        <f t="array" ref="U635">_xlfn.IFS(T635 &lt; 8, "Standard", T635 &lt; 12, "Premium", T635 &lt; 16, "Premium Plus")</f>
        <v>Standard</v>
      </c>
      <c r="V635" s="18">
        <v>221</v>
      </c>
      <c r="W635" t="s">
        <v>26</v>
      </c>
      <c r="X635" s="18">
        <v>2</v>
      </c>
      <c r="Y635" s="18">
        <v>4</v>
      </c>
      <c r="Z635" t="b">
        <v>0</v>
      </c>
      <c r="AA635" s="18">
        <v>702</v>
      </c>
      <c r="AB635" s="18">
        <v>130</v>
      </c>
      <c r="AC635" s="18">
        <f t="shared" si="187"/>
        <v>832</v>
      </c>
      <c r="AD635" t="s">
        <v>43</v>
      </c>
      <c r="AE635" t="s">
        <v>28</v>
      </c>
      <c r="AF635" t="s">
        <v>78</v>
      </c>
      <c r="AG635" s="18">
        <v>36</v>
      </c>
      <c r="AH635" s="13">
        <v>4.3</v>
      </c>
      <c r="AI635" t="b">
        <v>0</v>
      </c>
      <c r="AJ635" t="s">
        <v>30</v>
      </c>
      <c r="AK635" s="18">
        <v>3289</v>
      </c>
      <c r="AL635" s="18" t="str" cm="1">
        <f t="array" ref="AL635">_xlfn.IFS(AK635&lt;1000, "Bronze", AK635&lt;2000, "Silver", AK635&lt;3000, "Gold", AK635&lt;4000, "Platinum",AK635&gt;4000, "Diamond")</f>
        <v>Platinum</v>
      </c>
      <c r="AM635" t="s">
        <v>65</v>
      </c>
      <c r="AN635" t="s">
        <v>59</v>
      </c>
      <c r="AO635" t="s">
        <v>40</v>
      </c>
    </row>
    <row r="636" spans="1:41" x14ac:dyDescent="0.35">
      <c r="A636">
        <v>6671</v>
      </c>
      <c r="B636" t="s">
        <v>41</v>
      </c>
      <c r="C636" t="s">
        <v>668</v>
      </c>
      <c r="D636" s="1">
        <f t="shared" si="213"/>
        <v>45343</v>
      </c>
      <c r="E636">
        <f t="shared" si="214"/>
        <v>2</v>
      </c>
      <c r="F636">
        <f t="shared" si="215"/>
        <v>5</v>
      </c>
      <c r="G636" t="str">
        <f t="shared" si="216"/>
        <v>21</v>
      </c>
      <c r="H636" t="str">
        <f t="shared" si="217"/>
        <v>2</v>
      </c>
      <c r="I636" t="str">
        <f t="shared" si="218"/>
        <v>2024</v>
      </c>
      <c r="J636" s="1">
        <v>45608</v>
      </c>
      <c r="K636" s="1">
        <f>J636</f>
        <v>45608</v>
      </c>
      <c r="L636" s="1"/>
      <c r="M636" s="1"/>
      <c r="N636" s="1"/>
      <c r="O636" s="1"/>
      <c r="P636" s="1"/>
      <c r="Q636" s="13">
        <f t="shared" si="185"/>
        <v>37.857142857142854</v>
      </c>
      <c r="R636">
        <f t="shared" si="186"/>
        <v>83</v>
      </c>
      <c r="S636" s="27">
        <f t="shared" si="188"/>
        <v>2.1924528301886794</v>
      </c>
      <c r="T636" s="11">
        <v>15.99</v>
      </c>
      <c r="U636" t="str" cm="1">
        <f t="array" ref="U636">_xlfn.IFS(T636 &lt; 8, "Standard", T636 &lt; 12, "Premium", T636 &lt; 16, "Premium Plus")</f>
        <v>Premium Plus</v>
      </c>
      <c r="V636" s="18">
        <v>166</v>
      </c>
      <c r="W636" t="s">
        <v>100</v>
      </c>
      <c r="X636" s="18">
        <v>4</v>
      </c>
      <c r="Y636" s="18">
        <v>1</v>
      </c>
      <c r="Z636" t="b">
        <v>0</v>
      </c>
      <c r="AA636" s="18">
        <v>208</v>
      </c>
      <c r="AB636" s="18">
        <v>39</v>
      </c>
      <c r="AC636" s="18">
        <f t="shared" si="187"/>
        <v>247</v>
      </c>
      <c r="AD636" t="s">
        <v>74</v>
      </c>
      <c r="AE636" t="s">
        <v>28</v>
      </c>
      <c r="AF636" t="s">
        <v>57</v>
      </c>
      <c r="AG636" s="18">
        <v>53</v>
      </c>
      <c r="AH636" s="13">
        <v>5</v>
      </c>
      <c r="AI636" t="b">
        <v>1</v>
      </c>
      <c r="AJ636" t="s">
        <v>30</v>
      </c>
      <c r="AK636" s="18">
        <v>290</v>
      </c>
      <c r="AL636" s="18" t="str" cm="1">
        <f t="array" ref="AL636">_xlfn.IFS(AK636&lt;1000, "Bronze", AK636&lt;2000, "Silver", AK636&lt;3000, "Gold", AK636&lt;4000, "Platinum",AK636&gt;4000, "Diamond")</f>
        <v>Bronze</v>
      </c>
      <c r="AM636" t="s">
        <v>65</v>
      </c>
      <c r="AN636" t="s">
        <v>59</v>
      </c>
      <c r="AO636" t="s">
        <v>93</v>
      </c>
    </row>
    <row r="637" spans="1:41" x14ac:dyDescent="0.35">
      <c r="A637">
        <v>8396</v>
      </c>
      <c r="B637" t="s">
        <v>52</v>
      </c>
      <c r="C637" t="s">
        <v>141</v>
      </c>
      <c r="D637" s="1">
        <f t="shared" si="213"/>
        <v>45338</v>
      </c>
      <c r="E637">
        <f t="shared" si="214"/>
        <v>2</v>
      </c>
      <c r="F637">
        <f t="shared" si="215"/>
        <v>5</v>
      </c>
      <c r="G637" t="str">
        <f t="shared" si="216"/>
        <v>16</v>
      </c>
      <c r="H637" t="str">
        <f t="shared" si="217"/>
        <v>2</v>
      </c>
      <c r="I637" t="str">
        <f t="shared" si="218"/>
        <v>2024</v>
      </c>
      <c r="J637" s="1">
        <v>45608</v>
      </c>
      <c r="K637" s="1">
        <f>J637</f>
        <v>45608</v>
      </c>
      <c r="L637" s="1"/>
      <c r="M637" s="1"/>
      <c r="N637" s="1"/>
      <c r="O637" s="1"/>
      <c r="P637" s="1"/>
      <c r="Q637" s="13">
        <f t="shared" si="185"/>
        <v>38.571428571428569</v>
      </c>
      <c r="R637">
        <f t="shared" si="186"/>
        <v>84.5</v>
      </c>
      <c r="S637" s="27">
        <f t="shared" si="188"/>
        <v>2.1907407407407407</v>
      </c>
      <c r="T637" s="11">
        <v>7.99</v>
      </c>
      <c r="U637" t="str" cm="1">
        <f t="array" ref="U637">_xlfn.IFS(T637 &lt; 8, "Standard", T637 &lt; 12, "Premium", T637 &lt; 16, "Premium Plus")</f>
        <v>Standard</v>
      </c>
      <c r="V637" s="18">
        <v>169</v>
      </c>
      <c r="W637" t="s">
        <v>51</v>
      </c>
      <c r="X637" s="18">
        <v>1</v>
      </c>
      <c r="Y637" s="18">
        <v>5</v>
      </c>
      <c r="Z637" t="b">
        <v>0</v>
      </c>
      <c r="AA637" s="18">
        <v>543</v>
      </c>
      <c r="AB637" s="18">
        <v>111</v>
      </c>
      <c r="AC637" s="18">
        <f t="shared" si="187"/>
        <v>654</v>
      </c>
      <c r="AD637" t="s">
        <v>74</v>
      </c>
      <c r="AE637" t="s">
        <v>28</v>
      </c>
      <c r="AF637" t="s">
        <v>78</v>
      </c>
      <c r="AG637" s="18">
        <v>28</v>
      </c>
      <c r="AH637" s="13">
        <v>3.7</v>
      </c>
      <c r="AI637" t="b">
        <v>0</v>
      </c>
      <c r="AJ637" t="s">
        <v>30</v>
      </c>
      <c r="AK637" s="18">
        <v>3277</v>
      </c>
      <c r="AL637" s="18" t="str" cm="1">
        <f t="array" ref="AL637">_xlfn.IFS(AK637&lt;1000, "Bronze", AK637&lt;2000, "Silver", AK637&lt;3000, "Gold", AK637&lt;4000, "Platinum",AK637&gt;4000, "Diamond")</f>
        <v>Platinum</v>
      </c>
      <c r="AM637" t="s">
        <v>58</v>
      </c>
      <c r="AN637" t="s">
        <v>59</v>
      </c>
      <c r="AO637" t="s">
        <v>93</v>
      </c>
    </row>
    <row r="638" spans="1:41" x14ac:dyDescent="0.35">
      <c r="A638">
        <v>2808</v>
      </c>
      <c r="B638" t="s">
        <v>177</v>
      </c>
      <c r="C638" s="1">
        <v>45271</v>
      </c>
      <c r="D638" s="1">
        <v>45493</v>
      </c>
      <c r="E638" s="1"/>
      <c r="F638" s="1"/>
      <c r="G638" s="1"/>
      <c r="H638" s="1"/>
      <c r="I638" s="1"/>
      <c r="J638" t="s">
        <v>42</v>
      </c>
      <c r="K638" s="1">
        <f>DATE(P638,O638,N638)</f>
        <v>45640</v>
      </c>
      <c r="L638">
        <f>FIND("/",J638)</f>
        <v>3</v>
      </c>
      <c r="M638">
        <f>FIND("/",J638,(L638+1))</f>
        <v>6</v>
      </c>
      <c r="N638" t="str">
        <f>MID(J638, L638+1,2)</f>
        <v>14</v>
      </c>
      <c r="O638" t="str">
        <f>LEFT(J638,L638-1)</f>
        <v>12</v>
      </c>
      <c r="P638" t="str">
        <f>RIGHT(J638,4)</f>
        <v>2024</v>
      </c>
      <c r="Q638" s="13">
        <f t="shared" si="185"/>
        <v>21</v>
      </c>
      <c r="R638">
        <f t="shared" si="186"/>
        <v>45.5</v>
      </c>
      <c r="S638" s="27">
        <f t="shared" si="188"/>
        <v>2.1666666666666665</v>
      </c>
      <c r="T638" s="11">
        <v>15.99</v>
      </c>
      <c r="U638" t="str" cm="1">
        <f t="array" ref="U638">_xlfn.IFS(T638 &lt; 8, "Standard", T638 &lt; 12, "Premium", T638 &lt; 16, "Premium Plus")</f>
        <v>Premium Plus</v>
      </c>
      <c r="V638" s="18">
        <v>91</v>
      </c>
      <c r="W638" t="s">
        <v>63</v>
      </c>
      <c r="X638" s="18">
        <v>3</v>
      </c>
      <c r="Y638" s="18">
        <v>6</v>
      </c>
      <c r="Z638" t="b">
        <v>0</v>
      </c>
      <c r="AA638" s="18">
        <v>961</v>
      </c>
      <c r="AB638" s="18">
        <v>170</v>
      </c>
      <c r="AC638" s="18">
        <f t="shared" si="187"/>
        <v>1131</v>
      </c>
      <c r="AD638" t="s">
        <v>27</v>
      </c>
      <c r="AE638" t="s">
        <v>28</v>
      </c>
      <c r="AF638" t="s">
        <v>45</v>
      </c>
      <c r="AG638" s="18">
        <v>87</v>
      </c>
      <c r="AH638" s="13">
        <v>4.2</v>
      </c>
      <c r="AI638" t="b">
        <v>0</v>
      </c>
      <c r="AJ638" t="s">
        <v>30</v>
      </c>
      <c r="AK638" s="18">
        <v>718</v>
      </c>
      <c r="AL638" s="18" t="str" cm="1">
        <f t="array" ref="AL638">_xlfn.IFS(AK638&lt;1000, "Bronze", AK638&lt;2000, "Silver", AK638&lt;3000, "Gold", AK638&lt;4000, "Platinum",AK638&gt;4000, "Diamond")</f>
        <v>Bronze</v>
      </c>
      <c r="AM638" t="s">
        <v>38</v>
      </c>
      <c r="AN638" t="s">
        <v>59</v>
      </c>
      <c r="AO638" t="s">
        <v>60</v>
      </c>
    </row>
    <row r="639" spans="1:41" x14ac:dyDescent="0.35">
      <c r="A639">
        <v>5995</v>
      </c>
      <c r="B639" t="s">
        <v>238</v>
      </c>
      <c r="C639" t="s">
        <v>71</v>
      </c>
      <c r="D639" s="1">
        <f>DATE(I639,H639,G639)</f>
        <v>45094</v>
      </c>
      <c r="E639">
        <f>FIND("/",C639)</f>
        <v>2</v>
      </c>
      <c r="F639">
        <f>FIND("/",C639,(E639+1))</f>
        <v>5</v>
      </c>
      <c r="G639" t="str">
        <f>MID(C639, E639+1,2)</f>
        <v>17</v>
      </c>
      <c r="H639" t="str">
        <f>LEFT(C639,E639-1)</f>
        <v>6</v>
      </c>
      <c r="I639" t="str">
        <f>RIGHT(C639,4)</f>
        <v>2023</v>
      </c>
      <c r="J639" t="s">
        <v>99</v>
      </c>
      <c r="K639" s="1">
        <f>DATE(P639,O639,N639)</f>
        <v>45623</v>
      </c>
      <c r="L639">
        <f>FIND("/",J639)</f>
        <v>3</v>
      </c>
      <c r="M639">
        <f>FIND("/",J639,(L639+1))</f>
        <v>6</v>
      </c>
      <c r="N639" t="str">
        <f>MID(J639, L639+1,2)</f>
        <v>27</v>
      </c>
      <c r="O639" t="str">
        <f>LEFT(J639,L639-1)</f>
        <v>11</v>
      </c>
      <c r="P639" t="str">
        <f>RIGHT(J639,4)</f>
        <v>2024</v>
      </c>
      <c r="Q639" s="13">
        <f t="shared" si="185"/>
        <v>75.571428571428569</v>
      </c>
      <c r="R639">
        <f t="shared" si="186"/>
        <v>162.5</v>
      </c>
      <c r="S639" s="27">
        <f t="shared" si="188"/>
        <v>2.1502835538752363</v>
      </c>
      <c r="T639" s="11">
        <v>15.99</v>
      </c>
      <c r="U639" t="str" cm="1">
        <f t="array" ref="U639">_xlfn.IFS(T639 &lt; 8, "Standard", T639 &lt; 12, "Premium", T639 &lt; 16, "Premium Plus")</f>
        <v>Premium Plus</v>
      </c>
      <c r="V639" s="18">
        <v>325</v>
      </c>
      <c r="W639" t="s">
        <v>26</v>
      </c>
      <c r="X639" s="18">
        <v>2</v>
      </c>
      <c r="Y639" s="18">
        <v>5</v>
      </c>
      <c r="Z639" t="b">
        <v>1</v>
      </c>
      <c r="AA639" s="18">
        <v>757</v>
      </c>
      <c r="AB639" s="18">
        <v>35</v>
      </c>
      <c r="AC639" s="18">
        <f t="shared" si="187"/>
        <v>792</v>
      </c>
      <c r="AD639" t="s">
        <v>49</v>
      </c>
      <c r="AE639" t="s">
        <v>56</v>
      </c>
      <c r="AF639" t="s">
        <v>45</v>
      </c>
      <c r="AG639" s="18">
        <v>81</v>
      </c>
      <c r="AH639" s="13">
        <v>4.5999999999999996</v>
      </c>
      <c r="AI639" t="b">
        <v>0</v>
      </c>
      <c r="AJ639" t="s">
        <v>30</v>
      </c>
      <c r="AK639" s="18">
        <v>2798</v>
      </c>
      <c r="AL639" s="18" t="str" cm="1">
        <f t="array" ref="AL639">_xlfn.IFS(AK639&lt;1000, "Bronze", AK639&lt;2000, "Silver", AK639&lt;3000, "Gold", AK639&lt;4000, "Platinum",AK639&gt;4000, "Diamond")</f>
        <v>Gold</v>
      </c>
      <c r="AM639" t="s">
        <v>58</v>
      </c>
      <c r="AN639" t="s">
        <v>59</v>
      </c>
      <c r="AO639" t="s">
        <v>60</v>
      </c>
    </row>
    <row r="640" spans="1:41" x14ac:dyDescent="0.35">
      <c r="A640">
        <v>7970</v>
      </c>
      <c r="B640" t="s">
        <v>169</v>
      </c>
      <c r="C640" t="s">
        <v>416</v>
      </c>
      <c r="D640" s="1">
        <f>DATE(I640,H640,G640)</f>
        <v>45128</v>
      </c>
      <c r="E640">
        <f>FIND("/",C640)</f>
        <v>2</v>
      </c>
      <c r="F640">
        <f>FIND("/",C640,(E640+1))</f>
        <v>5</v>
      </c>
      <c r="G640" t="str">
        <f>MID(C640, E640+1,2)</f>
        <v>21</v>
      </c>
      <c r="H640" t="str">
        <f>LEFT(C640,E640-1)</f>
        <v>7</v>
      </c>
      <c r="I640" t="str">
        <f>RIGHT(C640,4)</f>
        <v>2023</v>
      </c>
      <c r="J640" t="s">
        <v>54</v>
      </c>
      <c r="K640" s="1">
        <f>DATE(P640,O640,N640)</f>
        <v>45615</v>
      </c>
      <c r="L640">
        <f>FIND("/",J640)</f>
        <v>3</v>
      </c>
      <c r="M640">
        <f>FIND("/",J640,(L640+1))</f>
        <v>6</v>
      </c>
      <c r="N640" t="str">
        <f>MID(J640, L640+1,2)</f>
        <v>19</v>
      </c>
      <c r="O640" t="str">
        <f>LEFT(J640,L640-1)</f>
        <v>11</v>
      </c>
      <c r="P640" t="str">
        <f>RIGHT(J640,4)</f>
        <v>2024</v>
      </c>
      <c r="Q640" s="13">
        <f t="shared" si="185"/>
        <v>69.571428571428569</v>
      </c>
      <c r="R640">
        <f t="shared" si="186"/>
        <v>149</v>
      </c>
      <c r="S640" s="27">
        <f t="shared" si="188"/>
        <v>2.1416837782340865</v>
      </c>
      <c r="T640" s="11">
        <v>15.99</v>
      </c>
      <c r="U640" t="str" cm="1">
        <f t="array" ref="U640">_xlfn.IFS(T640 &lt; 8, "Standard", T640 &lt; 12, "Premium", T640 &lt; 16, "Premium Plus")</f>
        <v>Premium Plus</v>
      </c>
      <c r="V640" s="18">
        <v>298</v>
      </c>
      <c r="W640" t="s">
        <v>73</v>
      </c>
      <c r="X640" s="18">
        <v>3</v>
      </c>
      <c r="Y640" s="18">
        <v>1</v>
      </c>
      <c r="Z640" t="b">
        <v>1</v>
      </c>
      <c r="AA640" s="18">
        <v>115</v>
      </c>
      <c r="AB640" s="18">
        <v>168</v>
      </c>
      <c r="AC640" s="18">
        <f t="shared" si="187"/>
        <v>283</v>
      </c>
      <c r="AD640" t="s">
        <v>74</v>
      </c>
      <c r="AE640" t="s">
        <v>28</v>
      </c>
      <c r="AF640" t="s">
        <v>29</v>
      </c>
      <c r="AG640" s="18">
        <v>27</v>
      </c>
      <c r="AH640" s="13">
        <v>3</v>
      </c>
      <c r="AI640" t="b">
        <v>0</v>
      </c>
      <c r="AJ640" t="s">
        <v>30</v>
      </c>
      <c r="AK640" s="18">
        <v>4216</v>
      </c>
      <c r="AL640" s="18" t="str" cm="1">
        <f t="array" ref="AL640">_xlfn.IFS(AK640&lt;1000, "Bronze", AK640&lt;2000, "Silver", AK640&lt;3000, "Gold", AK640&lt;4000, "Platinum",AK640&gt;4000, "Diamond")</f>
        <v>Diamond</v>
      </c>
      <c r="AM640" t="s">
        <v>38</v>
      </c>
      <c r="AN640" t="s">
        <v>32</v>
      </c>
      <c r="AO640" t="s">
        <v>93</v>
      </c>
    </row>
    <row r="641" spans="1:41" x14ac:dyDescent="0.35">
      <c r="A641">
        <v>6960</v>
      </c>
      <c r="B641" t="s">
        <v>630</v>
      </c>
      <c r="C641" s="1">
        <v>45271</v>
      </c>
      <c r="D641" s="1">
        <f>C641</f>
        <v>45271</v>
      </c>
      <c r="E641" s="1"/>
      <c r="F641" s="1"/>
      <c r="G641" s="1"/>
      <c r="H641" s="1"/>
      <c r="I641" s="1"/>
      <c r="J641" t="s">
        <v>214</v>
      </c>
      <c r="K641" s="1">
        <f>DATE(P641,O641,N641)</f>
        <v>45622</v>
      </c>
      <c r="L641">
        <f>FIND("/",J641)</f>
        <v>3</v>
      </c>
      <c r="M641">
        <f>FIND("/",J641,(L641+1))</f>
        <v>6</v>
      </c>
      <c r="N641" t="str">
        <f>MID(J641, L641+1,2)</f>
        <v>26</v>
      </c>
      <c r="O641" t="str">
        <f>LEFT(J641,L641-1)</f>
        <v>11</v>
      </c>
      <c r="P641" t="str">
        <f>RIGHT(J641,4)</f>
        <v>2024</v>
      </c>
      <c r="Q641" s="13">
        <f t="shared" si="185"/>
        <v>50.142857142857146</v>
      </c>
      <c r="R641">
        <f t="shared" si="186"/>
        <v>107</v>
      </c>
      <c r="S641" s="27">
        <f t="shared" si="188"/>
        <v>2.1339031339031336</v>
      </c>
      <c r="T641" s="11">
        <v>15.99</v>
      </c>
      <c r="U641" t="str" cm="1">
        <f t="array" ref="U641">_xlfn.IFS(T641 &lt; 8, "Standard", T641 &lt; 12, "Premium", T641 &lt; 16, "Premium Plus")</f>
        <v>Premium Plus</v>
      </c>
      <c r="V641" s="18">
        <v>214</v>
      </c>
      <c r="W641" t="s">
        <v>51</v>
      </c>
      <c r="X641" s="18">
        <v>5</v>
      </c>
      <c r="Y641" s="18">
        <v>6</v>
      </c>
      <c r="Z641" t="b">
        <v>1</v>
      </c>
      <c r="AA641" s="18">
        <v>780</v>
      </c>
      <c r="AB641" s="18">
        <v>16</v>
      </c>
      <c r="AC641" s="18">
        <f t="shared" si="187"/>
        <v>796</v>
      </c>
      <c r="AD641" t="s">
        <v>92</v>
      </c>
      <c r="AE641" t="s">
        <v>28</v>
      </c>
      <c r="AF641" t="s">
        <v>78</v>
      </c>
      <c r="AG641" s="18">
        <v>1</v>
      </c>
      <c r="AH641" s="13">
        <v>3.3</v>
      </c>
      <c r="AI641" t="b">
        <v>1</v>
      </c>
      <c r="AJ641" t="s">
        <v>30</v>
      </c>
      <c r="AK641" s="18">
        <v>1651</v>
      </c>
      <c r="AL641" s="18" t="str" cm="1">
        <f t="array" ref="AL641">_xlfn.IFS(AK641&lt;1000, "Bronze", AK641&lt;2000, "Silver", AK641&lt;3000, "Gold", AK641&lt;4000, "Platinum",AK641&gt;4000, "Diamond")</f>
        <v>Silver</v>
      </c>
      <c r="AM641" t="s">
        <v>38</v>
      </c>
      <c r="AN641" t="s">
        <v>79</v>
      </c>
      <c r="AO641" t="s">
        <v>33</v>
      </c>
    </row>
    <row r="642" spans="1:41" x14ac:dyDescent="0.35">
      <c r="A642">
        <v>9701</v>
      </c>
      <c r="B642" t="s">
        <v>566</v>
      </c>
      <c r="C642" t="s">
        <v>567</v>
      </c>
      <c r="D642" s="1">
        <f>DATE(I642,H642,G642)</f>
        <v>45002</v>
      </c>
      <c r="E642">
        <f>FIND("/",C642)</f>
        <v>2</v>
      </c>
      <c r="F642">
        <f>FIND("/",C642,(E642+1))</f>
        <v>5</v>
      </c>
      <c r="G642" t="str">
        <f>MID(C642, E642+1,2)</f>
        <v>17</v>
      </c>
      <c r="H642" t="str">
        <f>LEFT(C642,E642-1)</f>
        <v>3</v>
      </c>
      <c r="I642" t="str">
        <f>RIGHT(C642,4)</f>
        <v>2023</v>
      </c>
      <c r="J642" t="s">
        <v>214</v>
      </c>
      <c r="K642" s="1">
        <f>DATE(P642,O642,N642)</f>
        <v>45622</v>
      </c>
      <c r="L642">
        <f>FIND("/",J642)</f>
        <v>3</v>
      </c>
      <c r="M642">
        <f>FIND("/",J642,(L642+1))</f>
        <v>6</v>
      </c>
      <c r="N642" t="str">
        <f>MID(J642, L642+1,2)</f>
        <v>26</v>
      </c>
      <c r="O642" t="str">
        <f>LEFT(J642,L642-1)</f>
        <v>11</v>
      </c>
      <c r="P642" t="str">
        <f>RIGHT(J642,4)</f>
        <v>2024</v>
      </c>
      <c r="Q642" s="13">
        <f t="shared" ref="Q642:Q705" si="219">(K642-D642)/7</f>
        <v>88.571428571428569</v>
      </c>
      <c r="R642">
        <f t="shared" ref="R642:R705" si="220">V642/2</f>
        <v>188</v>
      </c>
      <c r="S642" s="27">
        <f t="shared" si="188"/>
        <v>2.1225806451612903</v>
      </c>
      <c r="T642" s="11">
        <v>7.99</v>
      </c>
      <c r="U642" t="str" cm="1">
        <f t="array" ref="U642">_xlfn.IFS(T642 &lt; 8, "Standard", T642 &lt; 12, "Premium", T642 &lt; 16, "Premium Plus")</f>
        <v>Standard</v>
      </c>
      <c r="V642" s="18">
        <v>376</v>
      </c>
      <c r="W642" t="s">
        <v>48</v>
      </c>
      <c r="X642" s="18">
        <v>3</v>
      </c>
      <c r="Y642" s="18">
        <v>6</v>
      </c>
      <c r="Z642" t="b">
        <v>0</v>
      </c>
      <c r="AA642" s="18">
        <v>727</v>
      </c>
      <c r="AB642" s="18">
        <v>13</v>
      </c>
      <c r="AC642" s="18">
        <f t="shared" ref="AC642:AC705" si="221">SUM(AA642:AB642)</f>
        <v>740</v>
      </c>
      <c r="AD642" t="s">
        <v>49</v>
      </c>
      <c r="AE642" t="s">
        <v>75</v>
      </c>
      <c r="AF642" t="s">
        <v>37</v>
      </c>
      <c r="AG642" s="18">
        <v>5</v>
      </c>
      <c r="AH642" s="13">
        <v>3.4</v>
      </c>
      <c r="AI642" t="b">
        <v>0</v>
      </c>
      <c r="AJ642" t="s">
        <v>30</v>
      </c>
      <c r="AK642" s="18">
        <v>4378</v>
      </c>
      <c r="AL642" s="18" t="str" cm="1">
        <f t="array" ref="AL642">_xlfn.IFS(AK642&lt;1000, "Bronze", AK642&lt;2000, "Silver", AK642&lt;3000, "Gold", AK642&lt;4000, "Platinum",AK642&gt;4000, "Diamond")</f>
        <v>Diamond</v>
      </c>
      <c r="AM642" t="s">
        <v>76</v>
      </c>
      <c r="AN642" t="s">
        <v>39</v>
      </c>
      <c r="AO642" t="s">
        <v>40</v>
      </c>
    </row>
    <row r="643" spans="1:41" x14ac:dyDescent="0.35">
      <c r="A643">
        <v>1612</v>
      </c>
      <c r="B643" t="s">
        <v>488</v>
      </c>
      <c r="C643" t="s">
        <v>354</v>
      </c>
      <c r="D643" s="1">
        <f>DATE(I643,H643,G643)</f>
        <v>45069</v>
      </c>
      <c r="E643">
        <f>FIND("/",C643)</f>
        <v>2</v>
      </c>
      <c r="F643">
        <f>FIND("/",C643,(E643+1))</f>
        <v>5</v>
      </c>
      <c r="G643" t="str">
        <f>MID(C643, E643+1,2)</f>
        <v>23</v>
      </c>
      <c r="H643" t="str">
        <f>LEFT(C643,E643-1)</f>
        <v>5</v>
      </c>
      <c r="I643" t="str">
        <f>RIGHT(C643,4)</f>
        <v>2023</v>
      </c>
      <c r="J643" s="1">
        <v>45394</v>
      </c>
      <c r="K643" s="1">
        <f>J643</f>
        <v>45394</v>
      </c>
      <c r="L643" s="1"/>
      <c r="M643" s="1"/>
      <c r="N643" s="1"/>
      <c r="O643" s="1"/>
      <c r="P643" s="1"/>
      <c r="Q643" s="13">
        <f t="shared" si="219"/>
        <v>46.428571428571431</v>
      </c>
      <c r="R643">
        <f t="shared" si="220"/>
        <v>98.5</v>
      </c>
      <c r="S643" s="27">
        <f t="shared" ref="S643:S706" si="222">R643/Q643</f>
        <v>2.1215384615384614</v>
      </c>
      <c r="T643" s="11">
        <v>7.99</v>
      </c>
      <c r="U643" t="str" cm="1">
        <f t="array" ref="U643">_xlfn.IFS(T643 &lt; 8, "Standard", T643 &lt; 12, "Premium", T643 &lt; 16, "Premium Plus")</f>
        <v>Standard</v>
      </c>
      <c r="V643" s="18">
        <v>197</v>
      </c>
      <c r="W643" t="s">
        <v>26</v>
      </c>
      <c r="X643" s="18">
        <v>1</v>
      </c>
      <c r="Y643" s="18">
        <v>2</v>
      </c>
      <c r="Z643" t="b">
        <v>1</v>
      </c>
      <c r="AA643" s="18">
        <v>409</v>
      </c>
      <c r="AB643" s="18">
        <v>22</v>
      </c>
      <c r="AC643" s="18">
        <f t="shared" si="221"/>
        <v>431</v>
      </c>
      <c r="AD643" t="s">
        <v>55</v>
      </c>
      <c r="AE643" t="s">
        <v>44</v>
      </c>
      <c r="AF643" t="s">
        <v>37</v>
      </c>
      <c r="AG643" s="18">
        <v>64</v>
      </c>
      <c r="AH643" s="13">
        <v>4.3</v>
      </c>
      <c r="AI643" t="b">
        <v>1</v>
      </c>
      <c r="AJ643" t="s">
        <v>30</v>
      </c>
      <c r="AK643" s="18">
        <v>1925</v>
      </c>
      <c r="AL643" s="18" t="str" cm="1">
        <f t="array" ref="AL643">_xlfn.IFS(AK643&lt;1000, "Bronze", AK643&lt;2000, "Silver", AK643&lt;3000, "Gold", AK643&lt;4000, "Platinum",AK643&gt;4000, "Diamond")</f>
        <v>Silver</v>
      </c>
      <c r="AM643" t="s">
        <v>76</v>
      </c>
      <c r="AN643" t="s">
        <v>59</v>
      </c>
      <c r="AO643" t="s">
        <v>93</v>
      </c>
    </row>
    <row r="644" spans="1:41" x14ac:dyDescent="0.35">
      <c r="A644">
        <v>4097</v>
      </c>
      <c r="B644" t="s">
        <v>280</v>
      </c>
      <c r="C644" t="s">
        <v>412</v>
      </c>
      <c r="D644" s="1">
        <f>DATE(I644,H644,G644)</f>
        <v>45033</v>
      </c>
      <c r="E644">
        <f>FIND("/",C644)</f>
        <v>2</v>
      </c>
      <c r="F644">
        <f>FIND("/",C644,(E644+1))</f>
        <v>5</v>
      </c>
      <c r="G644" t="str">
        <f>MID(C644, E644+1,2)</f>
        <v>17</v>
      </c>
      <c r="H644" t="str">
        <f>LEFT(C644,E644-1)</f>
        <v>4</v>
      </c>
      <c r="I644" t="str">
        <f>RIGHT(C644,4)</f>
        <v>2023</v>
      </c>
      <c r="J644" t="s">
        <v>129</v>
      </c>
      <c r="K644" s="1">
        <f>DATE(P644,O644,N644)</f>
        <v>45642</v>
      </c>
      <c r="L644">
        <f>FIND("/",J644)</f>
        <v>3</v>
      </c>
      <c r="M644">
        <f>FIND("/",J644,(L644+1))</f>
        <v>6</v>
      </c>
      <c r="N644" t="str">
        <f>MID(J644, L644+1,2)</f>
        <v>16</v>
      </c>
      <c r="O644" t="str">
        <f>LEFT(J644,L644-1)</f>
        <v>12</v>
      </c>
      <c r="P644" t="str">
        <f>RIGHT(J644,4)</f>
        <v>2024</v>
      </c>
      <c r="Q644" s="13">
        <f t="shared" si="219"/>
        <v>87</v>
      </c>
      <c r="R644">
        <f t="shared" si="220"/>
        <v>184.5</v>
      </c>
      <c r="S644" s="27">
        <f t="shared" si="222"/>
        <v>2.1206896551724137</v>
      </c>
      <c r="T644" s="11">
        <v>7.99</v>
      </c>
      <c r="U644" t="str" cm="1">
        <f t="array" ref="U644">_xlfn.IFS(T644 &lt; 8, "Standard", T644 &lt; 12, "Premium", T644 &lt; 16, "Premium Plus")</f>
        <v>Standard</v>
      </c>
      <c r="V644" s="18">
        <v>369</v>
      </c>
      <c r="W644" t="s">
        <v>63</v>
      </c>
      <c r="X644" s="18">
        <v>3</v>
      </c>
      <c r="Y644" s="18">
        <v>1</v>
      </c>
      <c r="Z644" t="b">
        <v>0</v>
      </c>
      <c r="AA644" s="18">
        <v>759</v>
      </c>
      <c r="AB644" s="18">
        <v>56</v>
      </c>
      <c r="AC644" s="18">
        <f t="shared" si="221"/>
        <v>815</v>
      </c>
      <c r="AD644" t="s">
        <v>68</v>
      </c>
      <c r="AE644" t="s">
        <v>28</v>
      </c>
      <c r="AF644" t="s">
        <v>29</v>
      </c>
      <c r="AG644" s="18">
        <v>30</v>
      </c>
      <c r="AH644" s="13">
        <v>4</v>
      </c>
      <c r="AI644" t="b">
        <v>0</v>
      </c>
      <c r="AJ644" t="s">
        <v>30</v>
      </c>
      <c r="AK644" s="18">
        <v>3354</v>
      </c>
      <c r="AL644" s="18" t="str" cm="1">
        <f t="array" ref="AL644">_xlfn.IFS(AK644&lt;1000, "Bronze", AK644&lt;2000, "Silver", AK644&lt;3000, "Gold", AK644&lt;4000, "Platinum",AK644&gt;4000, "Diamond")</f>
        <v>Platinum</v>
      </c>
      <c r="AM644" t="s">
        <v>65</v>
      </c>
      <c r="AN644" t="s">
        <v>39</v>
      </c>
      <c r="AO644" t="s">
        <v>40</v>
      </c>
    </row>
    <row r="645" spans="1:41" x14ac:dyDescent="0.35">
      <c r="A645">
        <v>3379</v>
      </c>
      <c r="B645" t="s">
        <v>695</v>
      </c>
      <c r="C645" s="1">
        <v>45147</v>
      </c>
      <c r="D645" s="1">
        <f>C645</f>
        <v>45147</v>
      </c>
      <c r="E645" s="1"/>
      <c r="F645" s="1"/>
      <c r="G645" s="1"/>
      <c r="H645" s="1"/>
      <c r="I645" s="1"/>
      <c r="J645" s="1">
        <v>45638</v>
      </c>
      <c r="K645" s="1">
        <f>J645</f>
        <v>45638</v>
      </c>
      <c r="L645" s="1"/>
      <c r="M645" s="1"/>
      <c r="N645" s="1"/>
      <c r="O645" s="1"/>
      <c r="P645" s="1"/>
      <c r="Q645" s="13">
        <f t="shared" si="219"/>
        <v>70.142857142857139</v>
      </c>
      <c r="R645">
        <f t="shared" si="220"/>
        <v>148.5</v>
      </c>
      <c r="S645" s="27">
        <f t="shared" si="222"/>
        <v>2.1171079429735236</v>
      </c>
      <c r="T645" s="11">
        <v>15.99</v>
      </c>
      <c r="U645" t="str" cm="1">
        <f t="array" ref="U645">_xlfn.IFS(T645 &lt; 8, "Standard", T645 &lt; 12, "Premium", T645 &lt; 16, "Premium Plus")</f>
        <v>Premium Plus</v>
      </c>
      <c r="V645" s="18">
        <v>297</v>
      </c>
      <c r="W645" t="s">
        <v>48</v>
      </c>
      <c r="X645" s="18">
        <v>3</v>
      </c>
      <c r="Y645" s="18">
        <v>1</v>
      </c>
      <c r="Z645" t="b">
        <v>1</v>
      </c>
      <c r="AA645" s="18">
        <v>667</v>
      </c>
      <c r="AB645" s="18">
        <v>75</v>
      </c>
      <c r="AC645" s="18">
        <f t="shared" si="221"/>
        <v>742</v>
      </c>
      <c r="AD645" t="s">
        <v>55</v>
      </c>
      <c r="AE645" t="s">
        <v>28</v>
      </c>
      <c r="AF645" t="s">
        <v>37</v>
      </c>
      <c r="AG645" s="18">
        <v>89</v>
      </c>
      <c r="AH645" s="13">
        <v>4.5</v>
      </c>
      <c r="AI645" t="b">
        <v>0</v>
      </c>
      <c r="AJ645" t="s">
        <v>30</v>
      </c>
      <c r="AK645" s="18">
        <v>4076</v>
      </c>
      <c r="AL645" s="18" t="str" cm="1">
        <f t="array" ref="AL645">_xlfn.IFS(AK645&lt;1000, "Bronze", AK645&lt;2000, "Silver", AK645&lt;3000, "Gold", AK645&lt;4000, "Platinum",AK645&gt;4000, "Diamond")</f>
        <v>Diamond</v>
      </c>
      <c r="AM645" t="s">
        <v>65</v>
      </c>
      <c r="AN645" t="s">
        <v>69</v>
      </c>
      <c r="AO645" t="s">
        <v>60</v>
      </c>
    </row>
    <row r="646" spans="1:41" x14ac:dyDescent="0.35">
      <c r="A646">
        <v>5375</v>
      </c>
      <c r="B646" t="s">
        <v>531</v>
      </c>
      <c r="C646" t="s">
        <v>163</v>
      </c>
      <c r="D646" s="1">
        <f>DATE(I646,H646,G646)</f>
        <v>44926</v>
      </c>
      <c r="E646">
        <f>FIND("/",C646)</f>
        <v>3</v>
      </c>
      <c r="F646">
        <f>FIND("/",C646,(E646+1))</f>
        <v>6</v>
      </c>
      <c r="G646" t="str">
        <f>MID(C646, E646+1,2)</f>
        <v>31</v>
      </c>
      <c r="H646" t="str">
        <f>LEFT(C646,E646-1)</f>
        <v>12</v>
      </c>
      <c r="I646" t="str">
        <f>RIGHT(C646,4)</f>
        <v>2022</v>
      </c>
      <c r="J646" t="s">
        <v>90</v>
      </c>
      <c r="K646" s="1">
        <f>DATE(P646,O646,N646)</f>
        <v>45626</v>
      </c>
      <c r="L646">
        <f>FIND("/",J646)</f>
        <v>3</v>
      </c>
      <c r="M646">
        <f>FIND("/",J646,(L646+1))</f>
        <v>6</v>
      </c>
      <c r="N646" t="str">
        <f>MID(J646, L646+1,2)</f>
        <v>30</v>
      </c>
      <c r="O646" t="str">
        <f>LEFT(J646,L646-1)</f>
        <v>11</v>
      </c>
      <c r="P646" t="str">
        <f>RIGHT(J646,4)</f>
        <v>2024</v>
      </c>
      <c r="Q646" s="13">
        <f t="shared" si="219"/>
        <v>100</v>
      </c>
      <c r="R646">
        <f t="shared" si="220"/>
        <v>211.5</v>
      </c>
      <c r="S646" s="27">
        <f t="shared" si="222"/>
        <v>2.1150000000000002</v>
      </c>
      <c r="T646" s="11">
        <v>15.99</v>
      </c>
      <c r="U646" t="str" cm="1">
        <f t="array" ref="U646">_xlfn.IFS(T646 &lt; 8, "Standard", T646 &lt; 12, "Premium", T646 &lt; 16, "Premium Plus")</f>
        <v>Premium Plus</v>
      </c>
      <c r="V646" s="18">
        <v>423</v>
      </c>
      <c r="W646" t="s">
        <v>48</v>
      </c>
      <c r="X646" s="18">
        <v>5</v>
      </c>
      <c r="Y646" s="18">
        <v>2</v>
      </c>
      <c r="Z646" t="b">
        <v>1</v>
      </c>
      <c r="AA646" s="18">
        <v>435</v>
      </c>
      <c r="AB646" s="18">
        <v>108</v>
      </c>
      <c r="AC646" s="18">
        <f t="shared" si="221"/>
        <v>543</v>
      </c>
      <c r="AD646" t="s">
        <v>49</v>
      </c>
      <c r="AE646" t="s">
        <v>44</v>
      </c>
      <c r="AF646" t="s">
        <v>64</v>
      </c>
      <c r="AG646" s="18">
        <v>44</v>
      </c>
      <c r="AH646" s="13">
        <v>4.5999999999999996</v>
      </c>
      <c r="AI646" t="b">
        <v>0</v>
      </c>
      <c r="AJ646" t="s">
        <v>30</v>
      </c>
      <c r="AK646" s="18">
        <v>3763</v>
      </c>
      <c r="AL646" s="18" t="str" cm="1">
        <f t="array" ref="AL646">_xlfn.IFS(AK646&lt;1000, "Bronze", AK646&lt;2000, "Silver", AK646&lt;3000, "Gold", AK646&lt;4000, "Platinum",AK646&gt;4000, "Diamond")</f>
        <v>Platinum</v>
      </c>
      <c r="AM646" t="s">
        <v>58</v>
      </c>
      <c r="AN646" t="s">
        <v>69</v>
      </c>
      <c r="AO646" t="s">
        <v>40</v>
      </c>
    </row>
    <row r="647" spans="1:41" x14ac:dyDescent="0.35">
      <c r="A647">
        <v>2914</v>
      </c>
      <c r="B647" t="s">
        <v>579</v>
      </c>
      <c r="C647" s="1">
        <v>45114</v>
      </c>
      <c r="D647" s="1">
        <f>C647</f>
        <v>45114</v>
      </c>
      <c r="E647" s="1"/>
      <c r="F647" s="1"/>
      <c r="G647" s="1"/>
      <c r="H647" s="1"/>
      <c r="I647" s="1"/>
      <c r="J647" t="s">
        <v>42</v>
      </c>
      <c r="K647" s="1">
        <f>DATE(P647,O647,N647)</f>
        <v>45640</v>
      </c>
      <c r="L647">
        <f>FIND("/",J647)</f>
        <v>3</v>
      </c>
      <c r="M647">
        <f>FIND("/",J647,(L647+1))</f>
        <v>6</v>
      </c>
      <c r="N647" t="str">
        <f>MID(J647, L647+1,2)</f>
        <v>14</v>
      </c>
      <c r="O647" t="str">
        <f>LEFT(J647,L647-1)</f>
        <v>12</v>
      </c>
      <c r="P647" t="str">
        <f>RIGHT(J647,4)</f>
        <v>2024</v>
      </c>
      <c r="Q647" s="13">
        <f t="shared" si="219"/>
        <v>75.142857142857139</v>
      </c>
      <c r="R647">
        <f t="shared" si="220"/>
        <v>158</v>
      </c>
      <c r="S647" s="27">
        <f t="shared" si="222"/>
        <v>2.1026615969581752</v>
      </c>
      <c r="T647" s="11">
        <v>15.99</v>
      </c>
      <c r="U647" t="str" cm="1">
        <f t="array" ref="U647">_xlfn.IFS(T647 &lt; 8, "Standard", T647 &lt; 12, "Premium", T647 &lt; 16, "Premium Plus")</f>
        <v>Premium Plus</v>
      </c>
      <c r="V647" s="18">
        <v>316</v>
      </c>
      <c r="W647" t="s">
        <v>73</v>
      </c>
      <c r="X647" s="18">
        <v>3</v>
      </c>
      <c r="Y647" s="18">
        <v>1</v>
      </c>
      <c r="Z647" t="b">
        <v>0</v>
      </c>
      <c r="AA647" s="18">
        <v>734</v>
      </c>
      <c r="AB647" s="18">
        <v>21</v>
      </c>
      <c r="AC647" s="18">
        <f t="shared" si="221"/>
        <v>755</v>
      </c>
      <c r="AD647" t="s">
        <v>43</v>
      </c>
      <c r="AE647" t="s">
        <v>56</v>
      </c>
      <c r="AF647" t="s">
        <v>29</v>
      </c>
      <c r="AG647" s="18">
        <v>65</v>
      </c>
      <c r="AH647" s="13">
        <v>4.5999999999999996</v>
      </c>
      <c r="AI647" t="b">
        <v>0</v>
      </c>
      <c r="AJ647" t="s">
        <v>30</v>
      </c>
      <c r="AK647" s="18">
        <v>3039</v>
      </c>
      <c r="AL647" s="18" t="str" cm="1">
        <f t="array" ref="AL647">_xlfn.IFS(AK647&lt;1000, "Bronze", AK647&lt;2000, "Silver", AK647&lt;3000, "Gold", AK647&lt;4000, "Platinum",AK647&gt;4000, "Diamond")</f>
        <v>Platinum</v>
      </c>
      <c r="AM647" t="s">
        <v>76</v>
      </c>
      <c r="AN647" t="s">
        <v>39</v>
      </c>
      <c r="AO647" t="s">
        <v>60</v>
      </c>
    </row>
    <row r="648" spans="1:41" x14ac:dyDescent="0.35">
      <c r="A648">
        <v>4408</v>
      </c>
      <c r="B648" t="s">
        <v>238</v>
      </c>
      <c r="C648" t="s">
        <v>516</v>
      </c>
      <c r="D648" s="1">
        <f>DATE(I648,H648,G648)</f>
        <v>45197</v>
      </c>
      <c r="E648">
        <f>FIND("/",C648)</f>
        <v>2</v>
      </c>
      <c r="F648">
        <f>FIND("/",C648,(E648+1))</f>
        <v>5</v>
      </c>
      <c r="G648" t="str">
        <f>MID(C648, E648+1,2)</f>
        <v>28</v>
      </c>
      <c r="H648" t="str">
        <f>LEFT(C648,E648-1)</f>
        <v>9</v>
      </c>
      <c r="I648" t="str">
        <f>RIGHT(C648,4)</f>
        <v>2023</v>
      </c>
      <c r="J648" t="s">
        <v>90</v>
      </c>
      <c r="K648" s="1">
        <f>DATE(P648,O648,N648)</f>
        <v>45626</v>
      </c>
      <c r="L648">
        <f>FIND("/",J648)</f>
        <v>3</v>
      </c>
      <c r="M648">
        <f>FIND("/",J648,(L648+1))</f>
        <v>6</v>
      </c>
      <c r="N648" t="str">
        <f>MID(J648, L648+1,2)</f>
        <v>30</v>
      </c>
      <c r="O648" t="str">
        <f>LEFT(J648,L648-1)</f>
        <v>11</v>
      </c>
      <c r="P648" t="str">
        <f>RIGHT(J648,4)</f>
        <v>2024</v>
      </c>
      <c r="Q648" s="13">
        <f t="shared" si="219"/>
        <v>61.285714285714285</v>
      </c>
      <c r="R648">
        <f t="shared" si="220"/>
        <v>128.5</v>
      </c>
      <c r="S648" s="27">
        <f t="shared" si="222"/>
        <v>2.096736596736597</v>
      </c>
      <c r="T648" s="11">
        <v>7.99</v>
      </c>
      <c r="U648" t="str" cm="1">
        <f t="array" ref="U648">_xlfn.IFS(T648 &lt; 8, "Standard", T648 &lt; 12, "Premium", T648 &lt; 16, "Premium Plus")</f>
        <v>Standard</v>
      </c>
      <c r="V648" s="18">
        <v>257</v>
      </c>
      <c r="W648" t="s">
        <v>100</v>
      </c>
      <c r="X648" s="18">
        <v>3</v>
      </c>
      <c r="Y648" s="18">
        <v>6</v>
      </c>
      <c r="Z648" t="b">
        <v>1</v>
      </c>
      <c r="AA648" s="18">
        <v>985</v>
      </c>
      <c r="AB648" s="18">
        <v>97</v>
      </c>
      <c r="AC648" s="18">
        <f t="shared" si="221"/>
        <v>1082</v>
      </c>
      <c r="AD648" t="s">
        <v>49</v>
      </c>
      <c r="AE648" t="s">
        <v>56</v>
      </c>
      <c r="AF648" t="s">
        <v>45</v>
      </c>
      <c r="AG648" s="18">
        <v>88</v>
      </c>
      <c r="AH648" s="13">
        <v>3.9</v>
      </c>
      <c r="AI648" t="b">
        <v>1</v>
      </c>
      <c r="AJ648" t="s">
        <v>30</v>
      </c>
      <c r="AK648" s="18">
        <v>4155</v>
      </c>
      <c r="AL648" s="18" t="str" cm="1">
        <f t="array" ref="AL648">_xlfn.IFS(AK648&lt;1000, "Bronze", AK648&lt;2000, "Silver", AK648&lt;3000, "Gold", AK648&lt;4000, "Platinum",AK648&gt;4000, "Diamond")</f>
        <v>Diamond</v>
      </c>
      <c r="AM648" t="s">
        <v>58</v>
      </c>
      <c r="AN648" t="s">
        <v>59</v>
      </c>
      <c r="AO648" t="s">
        <v>40</v>
      </c>
    </row>
    <row r="649" spans="1:41" x14ac:dyDescent="0.35">
      <c r="A649">
        <v>7979</v>
      </c>
      <c r="B649" t="s">
        <v>274</v>
      </c>
      <c r="C649" s="1">
        <v>44990</v>
      </c>
      <c r="D649" s="1">
        <v>45155</v>
      </c>
      <c r="E649" s="1"/>
      <c r="F649" s="1"/>
      <c r="G649" s="1"/>
      <c r="H649" s="1"/>
      <c r="I649" s="1"/>
      <c r="J649" t="s">
        <v>99</v>
      </c>
      <c r="K649" s="1">
        <f>DATE(P649,O649,N649)</f>
        <v>45623</v>
      </c>
      <c r="L649">
        <f>FIND("/",J649)</f>
        <v>3</v>
      </c>
      <c r="M649">
        <f>FIND("/",J649,(L649+1))</f>
        <v>6</v>
      </c>
      <c r="N649" t="str">
        <f>MID(J649, L649+1,2)</f>
        <v>27</v>
      </c>
      <c r="O649" t="str">
        <f>LEFT(J649,L649-1)</f>
        <v>11</v>
      </c>
      <c r="P649" t="str">
        <f>RIGHT(J649,4)</f>
        <v>2024</v>
      </c>
      <c r="Q649" s="13">
        <f t="shared" si="219"/>
        <v>66.857142857142861</v>
      </c>
      <c r="R649">
        <f t="shared" si="220"/>
        <v>140</v>
      </c>
      <c r="S649" s="27">
        <f t="shared" si="222"/>
        <v>2.0940170940170937</v>
      </c>
      <c r="T649" s="11">
        <v>11.99</v>
      </c>
      <c r="U649" t="str" cm="1">
        <f t="array" ref="U649">_xlfn.IFS(T649 &lt; 8, "Standard", T649 &lt; 12, "Premium", T649 &lt; 16, "Premium Plus")</f>
        <v>Premium</v>
      </c>
      <c r="V649" s="18">
        <v>280</v>
      </c>
      <c r="W649" t="s">
        <v>48</v>
      </c>
      <c r="X649" s="18">
        <v>4</v>
      </c>
      <c r="Y649" s="18">
        <v>5</v>
      </c>
      <c r="Z649" t="b">
        <v>1</v>
      </c>
      <c r="AA649" s="18">
        <v>203</v>
      </c>
      <c r="AB649" s="18">
        <v>50</v>
      </c>
      <c r="AC649" s="18">
        <f t="shared" si="221"/>
        <v>253</v>
      </c>
      <c r="AD649" t="s">
        <v>92</v>
      </c>
      <c r="AE649" t="s">
        <v>28</v>
      </c>
      <c r="AF649" t="s">
        <v>57</v>
      </c>
      <c r="AG649" s="18">
        <v>12</v>
      </c>
      <c r="AH649" s="13">
        <v>3.4</v>
      </c>
      <c r="AI649" t="b">
        <v>1</v>
      </c>
      <c r="AJ649" t="s">
        <v>30</v>
      </c>
      <c r="AK649" s="18">
        <v>3659</v>
      </c>
      <c r="AL649" s="18" t="str" cm="1">
        <f t="array" ref="AL649">_xlfn.IFS(AK649&lt;1000, "Bronze", AK649&lt;2000, "Silver", AK649&lt;3000, "Gold", AK649&lt;4000, "Platinum",AK649&gt;4000, "Diamond")</f>
        <v>Platinum</v>
      </c>
      <c r="AM649" t="s">
        <v>65</v>
      </c>
      <c r="AN649" t="s">
        <v>59</v>
      </c>
      <c r="AO649" t="s">
        <v>60</v>
      </c>
    </row>
    <row r="650" spans="1:41" x14ac:dyDescent="0.35">
      <c r="A650">
        <v>5016</v>
      </c>
      <c r="B650" t="s">
        <v>424</v>
      </c>
      <c r="C650" t="s">
        <v>586</v>
      </c>
      <c r="D650" s="1">
        <f>DATE(I650,H650,G650)</f>
        <v>45136</v>
      </c>
      <c r="E650">
        <f>FIND("/",C650)</f>
        <v>2</v>
      </c>
      <c r="F650">
        <f>FIND("/",C650,(E650+1))</f>
        <v>5</v>
      </c>
      <c r="G650" t="str">
        <f>MID(C650, E650+1,2)</f>
        <v>29</v>
      </c>
      <c r="H650" t="str">
        <f>LEFT(C650,E650-1)</f>
        <v>7</v>
      </c>
      <c r="I650" t="str">
        <f>RIGHT(C650,4)</f>
        <v>2023</v>
      </c>
      <c r="J650" s="1">
        <v>45608</v>
      </c>
      <c r="K650" s="1">
        <f>J650</f>
        <v>45608</v>
      </c>
      <c r="L650" s="1"/>
      <c r="M650" s="1"/>
      <c r="N650" s="1"/>
      <c r="O650" s="1"/>
      <c r="P650" s="1"/>
      <c r="Q650" s="13">
        <f t="shared" si="219"/>
        <v>67.428571428571431</v>
      </c>
      <c r="R650">
        <f t="shared" si="220"/>
        <v>140</v>
      </c>
      <c r="S650" s="27">
        <f t="shared" si="222"/>
        <v>2.0762711864406778</v>
      </c>
      <c r="T650" s="11">
        <v>11.99</v>
      </c>
      <c r="U650" t="str" cm="1">
        <f t="array" ref="U650">_xlfn.IFS(T650 &lt; 8, "Standard", T650 &lt; 12, "Premium", T650 &lt; 16, "Premium Plus")</f>
        <v>Premium</v>
      </c>
      <c r="V650" s="18">
        <v>280</v>
      </c>
      <c r="W650" t="s">
        <v>73</v>
      </c>
      <c r="X650" s="18">
        <v>4</v>
      </c>
      <c r="Y650" s="18">
        <v>3</v>
      </c>
      <c r="Z650" t="b">
        <v>0</v>
      </c>
      <c r="AA650" s="18">
        <v>633</v>
      </c>
      <c r="AB650" s="18">
        <v>83</v>
      </c>
      <c r="AC650" s="18">
        <f t="shared" si="221"/>
        <v>716</v>
      </c>
      <c r="AD650" t="s">
        <v>27</v>
      </c>
      <c r="AE650" t="s">
        <v>28</v>
      </c>
      <c r="AF650" t="s">
        <v>45</v>
      </c>
      <c r="AG650" s="18">
        <v>49</v>
      </c>
      <c r="AH650" s="13">
        <v>3.3</v>
      </c>
      <c r="AI650" t="b">
        <v>0</v>
      </c>
      <c r="AJ650" t="s">
        <v>30</v>
      </c>
      <c r="AK650" s="18">
        <v>2657</v>
      </c>
      <c r="AL650" s="18" t="str" cm="1">
        <f t="array" ref="AL650">_xlfn.IFS(AK650&lt;1000, "Bronze", AK650&lt;2000, "Silver", AK650&lt;3000, "Gold", AK650&lt;4000, "Platinum",AK650&gt;4000, "Diamond")</f>
        <v>Gold</v>
      </c>
      <c r="AM650" t="s">
        <v>38</v>
      </c>
      <c r="AN650" t="s">
        <v>79</v>
      </c>
      <c r="AO650" t="s">
        <v>40</v>
      </c>
    </row>
    <row r="651" spans="1:41" x14ac:dyDescent="0.35">
      <c r="A651">
        <v>3437</v>
      </c>
      <c r="B651" t="s">
        <v>215</v>
      </c>
      <c r="C651" t="s">
        <v>427</v>
      </c>
      <c r="D651" s="1">
        <f>DATE(I651,H651,G651)</f>
        <v>44950</v>
      </c>
      <c r="E651">
        <f>FIND("/",C651)</f>
        <v>2</v>
      </c>
      <c r="F651">
        <f>FIND("/",C651,(E651+1))</f>
        <v>5</v>
      </c>
      <c r="G651" t="str">
        <f>MID(C651, E651+1,2)</f>
        <v>24</v>
      </c>
      <c r="H651" t="str">
        <f>LEFT(C651,E651-1)</f>
        <v>1</v>
      </c>
      <c r="I651" t="str">
        <f>RIGHT(C651,4)</f>
        <v>2023</v>
      </c>
      <c r="J651" s="1">
        <v>45424</v>
      </c>
      <c r="K651" s="1">
        <f>J651</f>
        <v>45424</v>
      </c>
      <c r="L651" s="1"/>
      <c r="M651" s="1"/>
      <c r="N651" s="1"/>
      <c r="O651" s="1"/>
      <c r="P651" s="1"/>
      <c r="Q651" s="13">
        <f t="shared" si="219"/>
        <v>67.714285714285708</v>
      </c>
      <c r="R651">
        <f t="shared" si="220"/>
        <v>140.5</v>
      </c>
      <c r="S651" s="27">
        <f t="shared" si="222"/>
        <v>2.0748945147679327</v>
      </c>
      <c r="T651" s="11">
        <v>7.99</v>
      </c>
      <c r="U651" t="str" cm="1">
        <f t="array" ref="U651">_xlfn.IFS(T651 &lt; 8, "Standard", T651 &lt; 12, "Premium", T651 &lt; 16, "Premium Plus")</f>
        <v>Standard</v>
      </c>
      <c r="V651" s="18">
        <v>281</v>
      </c>
      <c r="W651" t="s">
        <v>48</v>
      </c>
      <c r="X651" s="18">
        <v>2</v>
      </c>
      <c r="Y651" s="18">
        <v>4</v>
      </c>
      <c r="Z651" t="b">
        <v>0</v>
      </c>
      <c r="AA651" s="18">
        <v>770</v>
      </c>
      <c r="AB651" s="18">
        <v>74</v>
      </c>
      <c r="AC651" s="18">
        <f t="shared" si="221"/>
        <v>844</v>
      </c>
      <c r="AD651" t="s">
        <v>68</v>
      </c>
      <c r="AE651" t="s">
        <v>44</v>
      </c>
      <c r="AF651" t="s">
        <v>37</v>
      </c>
      <c r="AG651" s="18">
        <v>12</v>
      </c>
      <c r="AH651" s="13">
        <v>4</v>
      </c>
      <c r="AI651" t="b">
        <v>0</v>
      </c>
      <c r="AJ651" t="s">
        <v>30</v>
      </c>
      <c r="AK651" s="18">
        <v>1526</v>
      </c>
      <c r="AL651" s="18" t="str" cm="1">
        <f t="array" ref="AL651">_xlfn.IFS(AK651&lt;1000, "Bronze", AK651&lt;2000, "Silver", AK651&lt;3000, "Gold", AK651&lt;4000, "Platinum",AK651&gt;4000, "Diamond")</f>
        <v>Silver</v>
      </c>
      <c r="AM651" t="s">
        <v>58</v>
      </c>
      <c r="AN651" t="s">
        <v>39</v>
      </c>
      <c r="AO651" t="s">
        <v>40</v>
      </c>
    </row>
    <row r="652" spans="1:41" x14ac:dyDescent="0.35">
      <c r="A652">
        <v>7089</v>
      </c>
      <c r="B652" t="s">
        <v>357</v>
      </c>
      <c r="C652" s="1">
        <v>44988</v>
      </c>
      <c r="D652" s="1">
        <f>C652</f>
        <v>44988</v>
      </c>
      <c r="E652" s="1"/>
      <c r="F652" s="1"/>
      <c r="G652" s="1"/>
      <c r="H652" s="1"/>
      <c r="I652" s="1"/>
      <c r="J652" s="1">
        <v>45608</v>
      </c>
      <c r="K652" s="1">
        <f>J652</f>
        <v>45608</v>
      </c>
      <c r="L652" s="1"/>
      <c r="M652" s="1"/>
      <c r="N652" s="1"/>
      <c r="O652" s="1"/>
      <c r="P652" s="1"/>
      <c r="Q652" s="13">
        <f t="shared" si="219"/>
        <v>88.571428571428569</v>
      </c>
      <c r="R652">
        <f t="shared" si="220"/>
        <v>183.5</v>
      </c>
      <c r="S652" s="27">
        <f t="shared" si="222"/>
        <v>2.0717741935483871</v>
      </c>
      <c r="T652" s="11">
        <v>7.99</v>
      </c>
      <c r="U652" t="str" cm="1">
        <f t="array" ref="U652">_xlfn.IFS(T652 &lt; 8, "Standard", T652 &lt; 12, "Premium", T652 &lt; 16, "Premium Plus")</f>
        <v>Standard</v>
      </c>
      <c r="V652" s="18">
        <v>367</v>
      </c>
      <c r="W652" t="s">
        <v>100</v>
      </c>
      <c r="X652" s="18">
        <v>1</v>
      </c>
      <c r="Y652" s="18">
        <v>3</v>
      </c>
      <c r="Z652" t="b">
        <v>0</v>
      </c>
      <c r="AA652" s="18">
        <v>522</v>
      </c>
      <c r="AB652" s="18">
        <v>10</v>
      </c>
      <c r="AC652" s="18">
        <f t="shared" si="221"/>
        <v>532</v>
      </c>
      <c r="AD652" t="s">
        <v>27</v>
      </c>
      <c r="AE652" t="s">
        <v>28</v>
      </c>
      <c r="AF652" t="s">
        <v>45</v>
      </c>
      <c r="AG652" s="18">
        <v>70</v>
      </c>
      <c r="AH652" s="13">
        <v>3.8</v>
      </c>
      <c r="AI652" t="b">
        <v>0</v>
      </c>
      <c r="AJ652" t="s">
        <v>30</v>
      </c>
      <c r="AK652" s="18">
        <v>2344</v>
      </c>
      <c r="AL652" s="18" t="str" cm="1">
        <f t="array" ref="AL652">_xlfn.IFS(AK652&lt;1000, "Bronze", AK652&lt;2000, "Silver", AK652&lt;3000, "Gold", AK652&lt;4000, "Platinum",AK652&gt;4000, "Diamond")</f>
        <v>Gold</v>
      </c>
      <c r="AM652" t="s">
        <v>65</v>
      </c>
      <c r="AN652" t="s">
        <v>32</v>
      </c>
      <c r="AO652" t="s">
        <v>33</v>
      </c>
    </row>
    <row r="653" spans="1:41" x14ac:dyDescent="0.35">
      <c r="A653">
        <v>4548</v>
      </c>
      <c r="B653" t="s">
        <v>244</v>
      </c>
      <c r="C653" s="1">
        <v>45144</v>
      </c>
      <c r="D653" s="1">
        <f>C653</f>
        <v>45144</v>
      </c>
      <c r="E653" s="1"/>
      <c r="F653" s="1"/>
      <c r="G653" s="1"/>
      <c r="H653" s="1"/>
      <c r="I653" s="1"/>
      <c r="J653" t="s">
        <v>84</v>
      </c>
      <c r="K653" s="1">
        <f>DATE(P653,O653,N653)</f>
        <v>45616</v>
      </c>
      <c r="L653">
        <f>FIND("/",J653)</f>
        <v>3</v>
      </c>
      <c r="M653">
        <f>FIND("/",J653,(L653+1))</f>
        <v>6</v>
      </c>
      <c r="N653" t="str">
        <f>MID(J653, L653+1,2)</f>
        <v>20</v>
      </c>
      <c r="O653" t="str">
        <f>LEFT(J653,L653-1)</f>
        <v>11</v>
      </c>
      <c r="P653" t="str">
        <f>RIGHT(J653,4)</f>
        <v>2024</v>
      </c>
      <c r="Q653" s="13">
        <f t="shared" si="219"/>
        <v>67.428571428571431</v>
      </c>
      <c r="R653">
        <f t="shared" si="220"/>
        <v>139.5</v>
      </c>
      <c r="S653" s="27">
        <f t="shared" si="222"/>
        <v>2.0688559322033897</v>
      </c>
      <c r="T653" s="11">
        <v>7.99</v>
      </c>
      <c r="U653" t="str" cm="1">
        <f t="array" ref="U653">_xlfn.IFS(T653 &lt; 8, "Standard", T653 &lt; 12, "Premium", T653 &lt; 16, "Premium Plus")</f>
        <v>Standard</v>
      </c>
      <c r="V653" s="18">
        <v>279</v>
      </c>
      <c r="W653" t="s">
        <v>100</v>
      </c>
      <c r="X653" s="18">
        <v>4</v>
      </c>
      <c r="Y653" s="18">
        <v>6</v>
      </c>
      <c r="Z653" t="b">
        <v>0</v>
      </c>
      <c r="AA653" s="18">
        <v>636</v>
      </c>
      <c r="AB653" s="18">
        <v>176</v>
      </c>
      <c r="AC653" s="18">
        <f t="shared" si="221"/>
        <v>812</v>
      </c>
      <c r="AD653" t="s">
        <v>92</v>
      </c>
      <c r="AE653" t="s">
        <v>75</v>
      </c>
      <c r="AF653" t="s">
        <v>78</v>
      </c>
      <c r="AG653" s="18">
        <v>32</v>
      </c>
      <c r="AH653" s="13">
        <v>3.7</v>
      </c>
      <c r="AI653" t="b">
        <v>1</v>
      </c>
      <c r="AJ653" t="s">
        <v>30</v>
      </c>
      <c r="AK653" s="18">
        <v>4445</v>
      </c>
      <c r="AL653" s="18" t="str" cm="1">
        <f t="array" ref="AL653">_xlfn.IFS(AK653&lt;1000, "Bronze", AK653&lt;2000, "Silver", AK653&lt;3000, "Gold", AK653&lt;4000, "Platinum",AK653&gt;4000, "Diamond")</f>
        <v>Diamond</v>
      </c>
      <c r="AM653" t="s">
        <v>38</v>
      </c>
      <c r="AN653" t="s">
        <v>32</v>
      </c>
      <c r="AO653" t="s">
        <v>60</v>
      </c>
    </row>
    <row r="654" spans="1:41" x14ac:dyDescent="0.35">
      <c r="A654">
        <v>9514</v>
      </c>
      <c r="B654" t="s">
        <v>431</v>
      </c>
      <c r="C654" s="1">
        <v>45083</v>
      </c>
      <c r="D654" s="1">
        <v>45373</v>
      </c>
      <c r="E654" s="1"/>
      <c r="F654" s="1"/>
      <c r="G654" s="1"/>
      <c r="H654" s="1"/>
      <c r="I654" s="1"/>
      <c r="J654" s="1">
        <v>45577</v>
      </c>
      <c r="K654" s="1">
        <f>J654</f>
        <v>45577</v>
      </c>
      <c r="L654" s="1"/>
      <c r="M654" s="1"/>
      <c r="N654" s="1"/>
      <c r="O654" s="1"/>
      <c r="P654" s="1"/>
      <c r="Q654" s="13">
        <f t="shared" si="219"/>
        <v>29.142857142857142</v>
      </c>
      <c r="R654">
        <f t="shared" si="220"/>
        <v>60</v>
      </c>
      <c r="S654" s="27">
        <f t="shared" si="222"/>
        <v>2.0588235294117649</v>
      </c>
      <c r="T654" s="11">
        <v>7.99</v>
      </c>
      <c r="U654" t="str" cm="1">
        <f t="array" ref="U654">_xlfn.IFS(T654 &lt; 8, "Standard", T654 &lt; 12, "Premium", T654 &lt; 16, "Premium Plus")</f>
        <v>Standard</v>
      </c>
      <c r="V654" s="18">
        <v>120</v>
      </c>
      <c r="W654" t="s">
        <v>63</v>
      </c>
      <c r="X654" s="18">
        <v>3</v>
      </c>
      <c r="Y654" s="18">
        <v>3</v>
      </c>
      <c r="Z654" t="b">
        <v>1</v>
      </c>
      <c r="AA654" s="18">
        <v>802</v>
      </c>
      <c r="AB654" s="18">
        <v>31</v>
      </c>
      <c r="AC654" s="18">
        <f t="shared" si="221"/>
        <v>833</v>
      </c>
      <c r="AD654" t="s">
        <v>49</v>
      </c>
      <c r="AE654" t="s">
        <v>44</v>
      </c>
      <c r="AF654" t="s">
        <v>29</v>
      </c>
      <c r="AG654" s="18">
        <v>16</v>
      </c>
      <c r="AH654" s="13">
        <v>4</v>
      </c>
      <c r="AI654" t="b">
        <v>1</v>
      </c>
      <c r="AJ654" t="s">
        <v>30</v>
      </c>
      <c r="AK654" s="18">
        <v>1522</v>
      </c>
      <c r="AL654" s="18" t="str" cm="1">
        <f t="array" ref="AL654">_xlfn.IFS(AK654&lt;1000, "Bronze", AK654&lt;2000, "Silver", AK654&lt;3000, "Gold", AK654&lt;4000, "Platinum",AK654&gt;4000, "Diamond")</f>
        <v>Silver</v>
      </c>
      <c r="AM654" t="s">
        <v>65</v>
      </c>
      <c r="AN654" t="s">
        <v>39</v>
      </c>
      <c r="AO654" t="s">
        <v>33</v>
      </c>
    </row>
    <row r="655" spans="1:41" x14ac:dyDescent="0.35">
      <c r="A655">
        <v>9413</v>
      </c>
      <c r="B655" t="s">
        <v>128</v>
      </c>
      <c r="C655" t="s">
        <v>708</v>
      </c>
      <c r="D655" s="1">
        <f>DATE(I655,H655,G655)</f>
        <v>45165</v>
      </c>
      <c r="E655">
        <f>FIND("/",C655)</f>
        <v>2</v>
      </c>
      <c r="F655">
        <f>FIND("/",C655,(E655+1))</f>
        <v>5</v>
      </c>
      <c r="G655" t="str">
        <f>MID(C655, E655+1,2)</f>
        <v>27</v>
      </c>
      <c r="H655" t="str">
        <f>LEFT(C655,E655-1)</f>
        <v>8</v>
      </c>
      <c r="I655" t="str">
        <f>RIGHT(C655,4)</f>
        <v>2023</v>
      </c>
      <c r="J655" s="1">
        <v>45363</v>
      </c>
      <c r="K655" s="1">
        <f>J655</f>
        <v>45363</v>
      </c>
      <c r="L655" s="1"/>
      <c r="M655" s="1"/>
      <c r="N655" s="1"/>
      <c r="O655" s="1"/>
      <c r="P655" s="1"/>
      <c r="Q655" s="13">
        <f t="shared" si="219"/>
        <v>28.285714285714285</v>
      </c>
      <c r="R655">
        <f t="shared" si="220"/>
        <v>57.5</v>
      </c>
      <c r="S655" s="27">
        <f t="shared" si="222"/>
        <v>2.0328282828282829</v>
      </c>
      <c r="T655" s="11">
        <v>15.99</v>
      </c>
      <c r="U655" t="str" cm="1">
        <f t="array" ref="U655">_xlfn.IFS(T655 &lt; 8, "Standard", T655 &lt; 12, "Premium", T655 &lt; 16, "Premium Plus")</f>
        <v>Premium Plus</v>
      </c>
      <c r="V655" s="18">
        <v>115</v>
      </c>
      <c r="W655" t="s">
        <v>48</v>
      </c>
      <c r="X655" s="18">
        <v>2</v>
      </c>
      <c r="Y655" s="18">
        <v>3</v>
      </c>
      <c r="Z655" t="b">
        <v>1</v>
      </c>
      <c r="AA655" s="18">
        <v>741</v>
      </c>
      <c r="AB655" s="18">
        <v>68</v>
      </c>
      <c r="AC655" s="18">
        <f t="shared" si="221"/>
        <v>809</v>
      </c>
      <c r="AD655" t="s">
        <v>27</v>
      </c>
      <c r="AE655" t="s">
        <v>75</v>
      </c>
      <c r="AF655" t="s">
        <v>29</v>
      </c>
      <c r="AG655" s="18">
        <v>30</v>
      </c>
      <c r="AH655" s="13">
        <v>5</v>
      </c>
      <c r="AI655" t="b">
        <v>1</v>
      </c>
      <c r="AJ655" t="s">
        <v>30</v>
      </c>
      <c r="AK655" s="18">
        <v>1536</v>
      </c>
      <c r="AL655" s="18" t="str" cm="1">
        <f t="array" ref="AL655">_xlfn.IFS(AK655&lt;1000, "Bronze", AK655&lt;2000, "Silver", AK655&lt;3000, "Gold", AK655&lt;4000, "Platinum",AK655&gt;4000, "Diamond")</f>
        <v>Silver</v>
      </c>
      <c r="AM655" t="s">
        <v>65</v>
      </c>
      <c r="AN655" t="s">
        <v>79</v>
      </c>
      <c r="AO655" t="s">
        <v>40</v>
      </c>
    </row>
    <row r="656" spans="1:41" x14ac:dyDescent="0.35">
      <c r="A656">
        <v>2830</v>
      </c>
      <c r="B656" t="s">
        <v>579</v>
      </c>
      <c r="C656" s="1">
        <v>44990</v>
      </c>
      <c r="D656" s="1">
        <f>C656</f>
        <v>44990</v>
      </c>
      <c r="E656" s="1"/>
      <c r="F656" s="1"/>
      <c r="G656" s="1"/>
      <c r="H656" s="1"/>
      <c r="I656" s="1"/>
      <c r="J656" s="1">
        <v>45516</v>
      </c>
      <c r="K656" s="1">
        <f>J656</f>
        <v>45516</v>
      </c>
      <c r="L656" s="1"/>
      <c r="M656" s="1"/>
      <c r="N656" s="1"/>
      <c r="O656" s="1"/>
      <c r="P656" s="1"/>
      <c r="Q656" s="13">
        <f t="shared" si="219"/>
        <v>75.142857142857139</v>
      </c>
      <c r="R656">
        <f t="shared" si="220"/>
        <v>152</v>
      </c>
      <c r="S656" s="27">
        <f t="shared" si="222"/>
        <v>2.0228136882129277</v>
      </c>
      <c r="T656" s="11">
        <v>11.99</v>
      </c>
      <c r="U656" t="str" cm="1">
        <f t="array" ref="U656">_xlfn.IFS(T656 &lt; 8, "Standard", T656 &lt; 12, "Premium", T656 &lt; 16, "Premium Plus")</f>
        <v>Premium</v>
      </c>
      <c r="V656" s="18">
        <v>304</v>
      </c>
      <c r="W656" t="s">
        <v>73</v>
      </c>
      <c r="X656" s="18">
        <v>1</v>
      </c>
      <c r="Y656" s="18">
        <v>1</v>
      </c>
      <c r="Z656" t="b">
        <v>1</v>
      </c>
      <c r="AA656" s="18">
        <v>389</v>
      </c>
      <c r="AB656" s="18">
        <v>137</v>
      </c>
      <c r="AC656" s="18">
        <f t="shared" si="221"/>
        <v>526</v>
      </c>
      <c r="AD656" t="s">
        <v>55</v>
      </c>
      <c r="AE656" t="s">
        <v>75</v>
      </c>
      <c r="AF656" t="s">
        <v>78</v>
      </c>
      <c r="AG656" s="18">
        <v>2</v>
      </c>
      <c r="AH656" s="13">
        <v>4.8</v>
      </c>
      <c r="AI656" t="b">
        <v>1</v>
      </c>
      <c r="AJ656" t="s">
        <v>30</v>
      </c>
      <c r="AK656" s="18">
        <v>4685</v>
      </c>
      <c r="AL656" s="18" t="str" cm="1">
        <f t="array" ref="AL656">_xlfn.IFS(AK656&lt;1000, "Bronze", AK656&lt;2000, "Silver", AK656&lt;3000, "Gold", AK656&lt;4000, "Platinum",AK656&gt;4000, "Diamond")</f>
        <v>Diamond</v>
      </c>
      <c r="AM656" t="s">
        <v>31</v>
      </c>
      <c r="AN656" t="s">
        <v>79</v>
      </c>
      <c r="AO656" t="s">
        <v>93</v>
      </c>
    </row>
    <row r="657" spans="1:41" x14ac:dyDescent="0.35">
      <c r="A657">
        <v>6525</v>
      </c>
      <c r="B657" t="s">
        <v>284</v>
      </c>
      <c r="C657" t="s">
        <v>443</v>
      </c>
      <c r="D657" s="1">
        <f>DATE(I657,H657,G657)</f>
        <v>44951</v>
      </c>
      <c r="E657">
        <f>FIND("/",C657)</f>
        <v>2</v>
      </c>
      <c r="F657">
        <f>FIND("/",C657,(E657+1))</f>
        <v>5</v>
      </c>
      <c r="G657" t="str">
        <f>MID(C657, E657+1,2)</f>
        <v>25</v>
      </c>
      <c r="H657" t="str">
        <f>LEFT(C657,E657-1)</f>
        <v>1</v>
      </c>
      <c r="I657" t="str">
        <f>RIGHT(C657,4)</f>
        <v>2023</v>
      </c>
      <c r="J657" t="s">
        <v>82</v>
      </c>
      <c r="K657" s="1">
        <f>DATE(P657,O657,N657)</f>
        <v>45618</v>
      </c>
      <c r="L657">
        <f>FIND("/",J657)</f>
        <v>3</v>
      </c>
      <c r="M657">
        <f>FIND("/",J657,(L657+1))</f>
        <v>6</v>
      </c>
      <c r="N657" t="str">
        <f>MID(J657, L657+1,2)</f>
        <v>22</v>
      </c>
      <c r="O657" t="str">
        <f>LEFT(J657,L657-1)</f>
        <v>11</v>
      </c>
      <c r="P657" t="str">
        <f>RIGHT(J657,4)</f>
        <v>2024</v>
      </c>
      <c r="Q657" s="13">
        <f t="shared" si="219"/>
        <v>95.285714285714292</v>
      </c>
      <c r="R657">
        <f t="shared" si="220"/>
        <v>192.5</v>
      </c>
      <c r="S657" s="27">
        <f t="shared" si="222"/>
        <v>2.0202398800599699</v>
      </c>
      <c r="T657" s="11">
        <v>15.99</v>
      </c>
      <c r="U657" t="str" cm="1">
        <f t="array" ref="U657">_xlfn.IFS(T657 &lt; 8, "Standard", T657 &lt; 12, "Premium", T657 &lt; 16, "Premium Plus")</f>
        <v>Premium Plus</v>
      </c>
      <c r="V657" s="18">
        <v>385</v>
      </c>
      <c r="W657" t="s">
        <v>73</v>
      </c>
      <c r="X657" s="18">
        <v>3</v>
      </c>
      <c r="Y657" s="18">
        <v>1</v>
      </c>
      <c r="Z657" t="b">
        <v>0</v>
      </c>
      <c r="AA657" s="18">
        <v>807</v>
      </c>
      <c r="AB657" s="18">
        <v>188</v>
      </c>
      <c r="AC657" s="18">
        <f t="shared" si="221"/>
        <v>995</v>
      </c>
      <c r="AD657" t="s">
        <v>27</v>
      </c>
      <c r="AE657" t="s">
        <v>56</v>
      </c>
      <c r="AF657" t="s">
        <v>78</v>
      </c>
      <c r="AG657" s="18">
        <v>3</v>
      </c>
      <c r="AH657" s="13">
        <v>3.4</v>
      </c>
      <c r="AI657" t="b">
        <v>0</v>
      </c>
      <c r="AJ657" t="s">
        <v>30</v>
      </c>
      <c r="AK657" s="18">
        <v>4919</v>
      </c>
      <c r="AL657" s="18" t="str" cm="1">
        <f t="array" ref="AL657">_xlfn.IFS(AK657&lt;1000, "Bronze", AK657&lt;2000, "Silver", AK657&lt;3000, "Gold", AK657&lt;4000, "Platinum",AK657&gt;4000, "Diamond")</f>
        <v>Diamond</v>
      </c>
      <c r="AM657" t="s">
        <v>31</v>
      </c>
      <c r="AN657" t="s">
        <v>59</v>
      </c>
      <c r="AO657" t="s">
        <v>33</v>
      </c>
    </row>
    <row r="658" spans="1:41" x14ac:dyDescent="0.35">
      <c r="A658">
        <v>9564</v>
      </c>
      <c r="B658" t="s">
        <v>148</v>
      </c>
      <c r="C658" t="s">
        <v>149</v>
      </c>
      <c r="D658" s="1">
        <f>DATE(I658,H658,G658)</f>
        <v>45042</v>
      </c>
      <c r="E658">
        <f>FIND("/",C658)</f>
        <v>2</v>
      </c>
      <c r="F658">
        <f>FIND("/",C658,(E658+1))</f>
        <v>5</v>
      </c>
      <c r="G658" t="str">
        <f>MID(C658, E658+1,2)</f>
        <v>26</v>
      </c>
      <c r="H658" t="str">
        <f>LEFT(C658,E658-1)</f>
        <v>4</v>
      </c>
      <c r="I658" t="str">
        <f>RIGHT(C658,4)</f>
        <v>2023</v>
      </c>
      <c r="J658" s="1">
        <v>45394</v>
      </c>
      <c r="K658" s="1">
        <f>J658</f>
        <v>45394</v>
      </c>
      <c r="L658" s="1"/>
      <c r="M658" s="1"/>
      <c r="N658" s="1"/>
      <c r="O658" s="1"/>
      <c r="P658" s="1"/>
      <c r="Q658" s="13">
        <f t="shared" si="219"/>
        <v>50.285714285714285</v>
      </c>
      <c r="R658">
        <f t="shared" si="220"/>
        <v>101.5</v>
      </c>
      <c r="S658" s="27">
        <f t="shared" si="222"/>
        <v>2.0184659090909092</v>
      </c>
      <c r="T658" s="11">
        <v>15.99</v>
      </c>
      <c r="U658" t="str" cm="1">
        <f t="array" ref="U658">_xlfn.IFS(T658 &lt; 8, "Standard", T658 &lt; 12, "Premium", T658 &lt; 16, "Premium Plus")</f>
        <v>Premium Plus</v>
      </c>
      <c r="V658" s="18">
        <v>203</v>
      </c>
      <c r="W658" t="s">
        <v>73</v>
      </c>
      <c r="X658" s="18">
        <v>5</v>
      </c>
      <c r="Y658" s="18">
        <v>1</v>
      </c>
      <c r="Z658" t="b">
        <v>0</v>
      </c>
      <c r="AA658" s="18">
        <v>347</v>
      </c>
      <c r="AB658" s="18">
        <v>18</v>
      </c>
      <c r="AC658" s="18">
        <f t="shared" si="221"/>
        <v>365</v>
      </c>
      <c r="AD658" t="s">
        <v>68</v>
      </c>
      <c r="AE658" t="s">
        <v>75</v>
      </c>
      <c r="AF658" t="s">
        <v>57</v>
      </c>
      <c r="AG658" s="18">
        <v>8</v>
      </c>
      <c r="AH658" s="13">
        <v>4.4000000000000004</v>
      </c>
      <c r="AI658" t="b">
        <v>1</v>
      </c>
      <c r="AJ658" t="s">
        <v>30</v>
      </c>
      <c r="AK658" s="18">
        <v>476</v>
      </c>
      <c r="AL658" s="18" t="str" cm="1">
        <f t="array" ref="AL658">_xlfn.IFS(AK658&lt;1000, "Bronze", AK658&lt;2000, "Silver", AK658&lt;3000, "Gold", AK658&lt;4000, "Platinum",AK658&gt;4000, "Diamond")</f>
        <v>Bronze</v>
      </c>
      <c r="AM658" t="s">
        <v>31</v>
      </c>
      <c r="AN658" t="s">
        <v>39</v>
      </c>
      <c r="AO658" t="s">
        <v>33</v>
      </c>
    </row>
    <row r="659" spans="1:41" x14ac:dyDescent="0.35">
      <c r="A659">
        <v>1805</v>
      </c>
      <c r="B659" t="s">
        <v>88</v>
      </c>
      <c r="C659" s="1">
        <v>45018</v>
      </c>
      <c r="D659" s="1">
        <f>C659</f>
        <v>45018</v>
      </c>
      <c r="E659" s="1"/>
      <c r="F659" s="1"/>
      <c r="G659" s="1"/>
      <c r="H659" s="1"/>
      <c r="I659" s="1"/>
      <c r="J659" t="s">
        <v>90</v>
      </c>
      <c r="K659" s="1">
        <f>DATE(P659,O659,N659)</f>
        <v>45626</v>
      </c>
      <c r="L659">
        <f>FIND("/",J659)</f>
        <v>3</v>
      </c>
      <c r="M659">
        <f>FIND("/",J659,(L659+1))</f>
        <v>6</v>
      </c>
      <c r="N659" t="str">
        <f>MID(J659, L659+1,2)</f>
        <v>30</v>
      </c>
      <c r="O659" t="str">
        <f>LEFT(J659,L659-1)</f>
        <v>11</v>
      </c>
      <c r="P659" t="str">
        <f>RIGHT(J659,4)</f>
        <v>2024</v>
      </c>
      <c r="Q659" s="13">
        <f t="shared" si="219"/>
        <v>86.857142857142861</v>
      </c>
      <c r="R659">
        <f t="shared" si="220"/>
        <v>174.5</v>
      </c>
      <c r="S659" s="27">
        <f t="shared" si="222"/>
        <v>2.0090460526315788</v>
      </c>
      <c r="T659" s="11">
        <v>11.99</v>
      </c>
      <c r="U659" t="str" cm="1">
        <f t="array" ref="U659">_xlfn.IFS(T659 &lt; 8, "Standard", T659 &lt; 12, "Premium", T659 &lt; 16, "Premium Plus")</f>
        <v>Premium</v>
      </c>
      <c r="V659" s="18">
        <v>349</v>
      </c>
      <c r="W659" t="s">
        <v>73</v>
      </c>
      <c r="X659" s="18">
        <v>4</v>
      </c>
      <c r="Y659" s="18">
        <v>4</v>
      </c>
      <c r="Z659" t="b">
        <v>1</v>
      </c>
      <c r="AA659" s="18">
        <v>386</v>
      </c>
      <c r="AB659" s="18">
        <v>195</v>
      </c>
      <c r="AC659" s="18">
        <f t="shared" si="221"/>
        <v>581</v>
      </c>
      <c r="AD659" t="s">
        <v>27</v>
      </c>
      <c r="AE659" t="s">
        <v>75</v>
      </c>
      <c r="AF659" t="s">
        <v>37</v>
      </c>
      <c r="AG659" s="18">
        <v>59</v>
      </c>
      <c r="AH659" s="13">
        <v>4.5999999999999996</v>
      </c>
      <c r="AI659" t="b">
        <v>0</v>
      </c>
      <c r="AJ659" t="s">
        <v>30</v>
      </c>
      <c r="AK659" s="18">
        <v>2864</v>
      </c>
      <c r="AL659" s="18" t="str" cm="1">
        <f t="array" ref="AL659">_xlfn.IFS(AK659&lt;1000, "Bronze", AK659&lt;2000, "Silver", AK659&lt;3000, "Gold", AK659&lt;4000, "Platinum",AK659&gt;4000, "Diamond")</f>
        <v>Gold</v>
      </c>
      <c r="AM659" t="s">
        <v>76</v>
      </c>
      <c r="AN659" t="s">
        <v>69</v>
      </c>
      <c r="AO659" t="s">
        <v>93</v>
      </c>
    </row>
    <row r="660" spans="1:41" x14ac:dyDescent="0.35">
      <c r="A660">
        <v>1413</v>
      </c>
      <c r="B660" t="s">
        <v>98</v>
      </c>
      <c r="C660" t="s">
        <v>477</v>
      </c>
      <c r="D660" s="1">
        <f t="shared" ref="D660:D667" si="223">DATE(I660,H660,G660)</f>
        <v>44915</v>
      </c>
      <c r="E660">
        <f t="shared" ref="E660:E667" si="224">FIND("/",C660)</f>
        <v>3</v>
      </c>
      <c r="F660">
        <f t="shared" ref="F660:F667" si="225">FIND("/",C660,(E660+1))</f>
        <v>6</v>
      </c>
      <c r="G660" t="str">
        <f t="shared" ref="G660:G667" si="226">MID(C660, E660+1,2)</f>
        <v>20</v>
      </c>
      <c r="H660" t="str">
        <f t="shared" ref="H660:H667" si="227">LEFT(C660,E660-1)</f>
        <v>12</v>
      </c>
      <c r="I660" t="str">
        <f t="shared" ref="I660:I667" si="228">RIGHT(C660,4)</f>
        <v>2022</v>
      </c>
      <c r="J660" t="s">
        <v>90</v>
      </c>
      <c r="K660" s="1">
        <f>DATE(P660,O660,N660)</f>
        <v>45626</v>
      </c>
      <c r="L660">
        <f>FIND("/",J660)</f>
        <v>3</v>
      </c>
      <c r="M660">
        <f>FIND("/",J660,(L660+1))</f>
        <v>6</v>
      </c>
      <c r="N660" t="str">
        <f>MID(J660, L660+1,2)</f>
        <v>30</v>
      </c>
      <c r="O660" t="str">
        <f>LEFT(J660,L660-1)</f>
        <v>11</v>
      </c>
      <c r="P660" t="str">
        <f>RIGHT(J660,4)</f>
        <v>2024</v>
      </c>
      <c r="Q660" s="13">
        <f t="shared" si="219"/>
        <v>101.57142857142857</v>
      </c>
      <c r="R660">
        <f t="shared" si="220"/>
        <v>204</v>
      </c>
      <c r="S660" s="27">
        <f t="shared" si="222"/>
        <v>2.0084388185654007</v>
      </c>
      <c r="T660" s="11">
        <v>11.99</v>
      </c>
      <c r="U660" t="str" cm="1">
        <f t="array" ref="U660">_xlfn.IFS(T660 &lt; 8, "Standard", T660 &lt; 12, "Premium", T660 &lt; 16, "Premium Plus")</f>
        <v>Premium</v>
      </c>
      <c r="V660" s="18">
        <v>408</v>
      </c>
      <c r="W660" t="s">
        <v>48</v>
      </c>
      <c r="X660" s="18">
        <v>3</v>
      </c>
      <c r="Y660" s="18">
        <v>5</v>
      </c>
      <c r="Z660" t="b">
        <v>1</v>
      </c>
      <c r="AA660" s="18">
        <v>418</v>
      </c>
      <c r="AB660" s="18">
        <v>198</v>
      </c>
      <c r="AC660" s="18">
        <f t="shared" si="221"/>
        <v>616</v>
      </c>
      <c r="AD660" t="s">
        <v>27</v>
      </c>
      <c r="AE660" t="s">
        <v>28</v>
      </c>
      <c r="AF660" t="s">
        <v>57</v>
      </c>
      <c r="AG660" s="18">
        <v>0</v>
      </c>
      <c r="AH660" s="13">
        <v>3</v>
      </c>
      <c r="AI660" t="b">
        <v>0</v>
      </c>
      <c r="AJ660" t="s">
        <v>30</v>
      </c>
      <c r="AK660" s="18">
        <v>1428</v>
      </c>
      <c r="AL660" s="18" t="str" cm="1">
        <f t="array" ref="AL660">_xlfn.IFS(AK660&lt;1000, "Bronze", AK660&lt;2000, "Silver", AK660&lt;3000, "Gold", AK660&lt;4000, "Platinum",AK660&gt;4000, "Diamond")</f>
        <v>Silver</v>
      </c>
      <c r="AM660" t="s">
        <v>38</v>
      </c>
      <c r="AN660" t="s">
        <v>59</v>
      </c>
      <c r="AO660" t="s">
        <v>93</v>
      </c>
    </row>
    <row r="661" spans="1:41" x14ac:dyDescent="0.35">
      <c r="A661">
        <v>6566</v>
      </c>
      <c r="B661" t="s">
        <v>126</v>
      </c>
      <c r="C661" t="s">
        <v>127</v>
      </c>
      <c r="D661" s="1">
        <f t="shared" si="223"/>
        <v>45099</v>
      </c>
      <c r="E661">
        <f t="shared" si="224"/>
        <v>2</v>
      </c>
      <c r="F661">
        <f t="shared" si="225"/>
        <v>5</v>
      </c>
      <c r="G661" t="str">
        <f t="shared" si="226"/>
        <v>22</v>
      </c>
      <c r="H661" t="str">
        <f t="shared" si="227"/>
        <v>6</v>
      </c>
      <c r="I661" t="str">
        <f t="shared" si="228"/>
        <v>2023</v>
      </c>
      <c r="J661" t="s">
        <v>72</v>
      </c>
      <c r="K661" s="1">
        <f>DATE(P661,O661,N661)</f>
        <v>45643</v>
      </c>
      <c r="L661">
        <f>FIND("/",J661)</f>
        <v>3</v>
      </c>
      <c r="M661">
        <f>FIND("/",J661,(L661+1))</f>
        <v>6</v>
      </c>
      <c r="N661" t="str">
        <f>MID(J661, L661+1,2)</f>
        <v>17</v>
      </c>
      <c r="O661" t="str">
        <f>LEFT(J661,L661-1)</f>
        <v>12</v>
      </c>
      <c r="P661" t="str">
        <f>RIGHT(J661,4)</f>
        <v>2024</v>
      </c>
      <c r="Q661" s="13">
        <f t="shared" si="219"/>
        <v>77.714285714285708</v>
      </c>
      <c r="R661">
        <f t="shared" si="220"/>
        <v>156</v>
      </c>
      <c r="S661" s="27">
        <f t="shared" si="222"/>
        <v>2.0073529411764706</v>
      </c>
      <c r="T661" s="11">
        <v>11.99</v>
      </c>
      <c r="U661" t="str" cm="1">
        <f t="array" ref="U661">_xlfn.IFS(T661 &lt; 8, "Standard", T661 &lt; 12, "Premium", T661 &lt; 16, "Premium Plus")</f>
        <v>Premium</v>
      </c>
      <c r="V661" s="18">
        <v>312</v>
      </c>
      <c r="W661" t="s">
        <v>63</v>
      </c>
      <c r="X661" s="18">
        <v>5</v>
      </c>
      <c r="Y661" s="18">
        <v>1</v>
      </c>
      <c r="Z661" t="b">
        <v>1</v>
      </c>
      <c r="AA661" s="18">
        <v>895</v>
      </c>
      <c r="AB661" s="18">
        <v>154</v>
      </c>
      <c r="AC661" s="18">
        <f t="shared" si="221"/>
        <v>1049</v>
      </c>
      <c r="AD661" t="s">
        <v>74</v>
      </c>
      <c r="AE661" t="s">
        <v>44</v>
      </c>
      <c r="AF661" t="s">
        <v>57</v>
      </c>
      <c r="AG661" s="18">
        <v>85</v>
      </c>
      <c r="AH661" s="13">
        <v>4.7</v>
      </c>
      <c r="AI661" t="b">
        <v>1</v>
      </c>
      <c r="AJ661" t="s">
        <v>30</v>
      </c>
      <c r="AK661" s="18">
        <v>3428</v>
      </c>
      <c r="AL661" s="18" t="str" cm="1">
        <f t="array" ref="AL661">_xlfn.IFS(AK661&lt;1000, "Bronze", AK661&lt;2000, "Silver", AK661&lt;3000, "Gold", AK661&lt;4000, "Platinum",AK661&gt;4000, "Diamond")</f>
        <v>Platinum</v>
      </c>
      <c r="AM661" t="s">
        <v>58</v>
      </c>
      <c r="AN661" t="s">
        <v>79</v>
      </c>
      <c r="AO661" t="s">
        <v>33</v>
      </c>
    </row>
    <row r="662" spans="1:41" x14ac:dyDescent="0.35">
      <c r="A662">
        <v>4511</v>
      </c>
      <c r="B662" t="s">
        <v>85</v>
      </c>
      <c r="C662" t="s">
        <v>86</v>
      </c>
      <c r="D662" s="1">
        <f t="shared" si="223"/>
        <v>45012</v>
      </c>
      <c r="E662">
        <f t="shared" si="224"/>
        <v>2</v>
      </c>
      <c r="F662">
        <f t="shared" si="225"/>
        <v>5</v>
      </c>
      <c r="G662" t="str">
        <f t="shared" si="226"/>
        <v>27</v>
      </c>
      <c r="H662" t="str">
        <f t="shared" si="227"/>
        <v>3</v>
      </c>
      <c r="I662" t="str">
        <f t="shared" si="228"/>
        <v>2023</v>
      </c>
      <c r="J662" t="s">
        <v>87</v>
      </c>
      <c r="K662" s="1">
        <f>DATE(P662,O662,N662)</f>
        <v>45621</v>
      </c>
      <c r="L662">
        <f>FIND("/",J662)</f>
        <v>3</v>
      </c>
      <c r="M662">
        <f>FIND("/",J662,(L662+1))</f>
        <v>6</v>
      </c>
      <c r="N662" t="str">
        <f>MID(J662, L662+1,2)</f>
        <v>25</v>
      </c>
      <c r="O662" t="str">
        <f>LEFT(J662,L662-1)</f>
        <v>11</v>
      </c>
      <c r="P662" t="str">
        <f>RIGHT(J662,4)</f>
        <v>2024</v>
      </c>
      <c r="Q662" s="13">
        <f t="shared" si="219"/>
        <v>87</v>
      </c>
      <c r="R662">
        <f t="shared" si="220"/>
        <v>174</v>
      </c>
      <c r="S662" s="27">
        <f t="shared" si="222"/>
        <v>2</v>
      </c>
      <c r="T662" s="11">
        <v>7.99</v>
      </c>
      <c r="U662" t="str" cm="1">
        <f t="array" ref="U662">_xlfn.IFS(T662 &lt; 8, "Standard", T662 &lt; 12, "Premium", T662 &lt; 16, "Premium Plus")</f>
        <v>Standard</v>
      </c>
      <c r="V662" s="18">
        <v>348</v>
      </c>
      <c r="W662" t="s">
        <v>36</v>
      </c>
      <c r="X662" s="18">
        <v>2</v>
      </c>
      <c r="Y662" s="18">
        <v>5</v>
      </c>
      <c r="Z662" t="b">
        <v>0</v>
      </c>
      <c r="AA662" s="18">
        <v>501</v>
      </c>
      <c r="AB662" s="18">
        <v>71</v>
      </c>
      <c r="AC662" s="18">
        <f t="shared" si="221"/>
        <v>572</v>
      </c>
      <c r="AD662" t="s">
        <v>74</v>
      </c>
      <c r="AE662" t="s">
        <v>44</v>
      </c>
      <c r="AF662" t="s">
        <v>78</v>
      </c>
      <c r="AG662" s="18">
        <v>38</v>
      </c>
      <c r="AH662" s="13">
        <v>4.3</v>
      </c>
      <c r="AI662" t="b">
        <v>0</v>
      </c>
      <c r="AJ662" t="s">
        <v>30</v>
      </c>
      <c r="AK662" s="18">
        <v>1547</v>
      </c>
      <c r="AL662" s="18" t="str" cm="1">
        <f t="array" ref="AL662">_xlfn.IFS(AK662&lt;1000, "Bronze", AK662&lt;2000, "Silver", AK662&lt;3000, "Gold", AK662&lt;4000, "Platinum",AK662&gt;4000, "Diamond")</f>
        <v>Silver</v>
      </c>
      <c r="AM662" t="s">
        <v>31</v>
      </c>
      <c r="AN662" t="s">
        <v>69</v>
      </c>
      <c r="AO662" t="s">
        <v>40</v>
      </c>
    </row>
    <row r="663" spans="1:41" x14ac:dyDescent="0.35">
      <c r="A663">
        <v>4471</v>
      </c>
      <c r="B663" t="s">
        <v>399</v>
      </c>
      <c r="C663" t="s">
        <v>568</v>
      </c>
      <c r="D663" s="1">
        <f t="shared" si="223"/>
        <v>45382</v>
      </c>
      <c r="E663">
        <f t="shared" si="224"/>
        <v>2</v>
      </c>
      <c r="F663">
        <f t="shared" si="225"/>
        <v>5</v>
      </c>
      <c r="G663" t="str">
        <f t="shared" si="226"/>
        <v>31</v>
      </c>
      <c r="H663" t="str">
        <f t="shared" si="227"/>
        <v>3</v>
      </c>
      <c r="I663" t="str">
        <f t="shared" si="228"/>
        <v>2024</v>
      </c>
      <c r="J663" s="1">
        <v>45608</v>
      </c>
      <c r="K663" s="1">
        <f>J663</f>
        <v>45608</v>
      </c>
      <c r="L663" s="1"/>
      <c r="M663" s="1"/>
      <c r="N663" s="1"/>
      <c r="O663" s="1"/>
      <c r="P663" s="1"/>
      <c r="Q663" s="13">
        <f t="shared" si="219"/>
        <v>32.285714285714285</v>
      </c>
      <c r="R663">
        <f t="shared" si="220"/>
        <v>64.5</v>
      </c>
      <c r="S663" s="27">
        <f t="shared" si="222"/>
        <v>1.9977876106194692</v>
      </c>
      <c r="T663" s="11">
        <v>11.99</v>
      </c>
      <c r="U663" t="str" cm="1">
        <f t="array" ref="U663">_xlfn.IFS(T663 &lt; 8, "Standard", T663 &lt; 12, "Premium", T663 &lt; 16, "Premium Plus")</f>
        <v>Premium</v>
      </c>
      <c r="V663" s="18">
        <v>129</v>
      </c>
      <c r="W663" t="s">
        <v>36</v>
      </c>
      <c r="X663" s="18">
        <v>5</v>
      </c>
      <c r="Y663" s="18">
        <v>3</v>
      </c>
      <c r="Z663" t="b">
        <v>0</v>
      </c>
      <c r="AA663" s="18">
        <v>291</v>
      </c>
      <c r="AB663" s="18">
        <v>37</v>
      </c>
      <c r="AC663" s="18">
        <f t="shared" si="221"/>
        <v>328</v>
      </c>
      <c r="AD663" t="s">
        <v>55</v>
      </c>
      <c r="AE663" t="s">
        <v>56</v>
      </c>
      <c r="AF663" t="s">
        <v>45</v>
      </c>
      <c r="AG663" s="18">
        <v>51</v>
      </c>
      <c r="AH663" s="13">
        <v>3.8</v>
      </c>
      <c r="AI663" t="b">
        <v>0</v>
      </c>
      <c r="AJ663" t="s">
        <v>30</v>
      </c>
      <c r="AK663" s="18">
        <v>4980</v>
      </c>
      <c r="AL663" s="18" t="str" cm="1">
        <f t="array" ref="AL663">_xlfn.IFS(AK663&lt;1000, "Bronze", AK663&lt;2000, "Silver", AK663&lt;3000, "Gold", AK663&lt;4000, "Platinum",AK663&gt;4000, "Diamond")</f>
        <v>Diamond</v>
      </c>
      <c r="AM663" t="s">
        <v>76</v>
      </c>
      <c r="AN663" t="s">
        <v>69</v>
      </c>
      <c r="AO663" t="s">
        <v>40</v>
      </c>
    </row>
    <row r="664" spans="1:41" x14ac:dyDescent="0.35">
      <c r="A664">
        <v>4551</v>
      </c>
      <c r="B664" t="s">
        <v>414</v>
      </c>
      <c r="C664" t="s">
        <v>415</v>
      </c>
      <c r="D664" s="1">
        <f t="shared" si="223"/>
        <v>45310</v>
      </c>
      <c r="E664">
        <f t="shared" si="224"/>
        <v>2</v>
      </c>
      <c r="F664">
        <f t="shared" si="225"/>
        <v>5</v>
      </c>
      <c r="G664" t="str">
        <f t="shared" si="226"/>
        <v>19</v>
      </c>
      <c r="H664" t="str">
        <f t="shared" si="227"/>
        <v>1</v>
      </c>
      <c r="I664" t="str">
        <f t="shared" si="228"/>
        <v>2024</v>
      </c>
      <c r="J664" t="s">
        <v>54</v>
      </c>
      <c r="K664" s="1">
        <f>DATE(P664,O664,N664)</f>
        <v>45615</v>
      </c>
      <c r="L664">
        <f>FIND("/",J664)</f>
        <v>3</v>
      </c>
      <c r="M664">
        <f>FIND("/",J664,(L664+1))</f>
        <v>6</v>
      </c>
      <c r="N664" t="str">
        <f>MID(J664, L664+1,2)</f>
        <v>19</v>
      </c>
      <c r="O664" t="str">
        <f>LEFT(J664,L664-1)</f>
        <v>11</v>
      </c>
      <c r="P664" t="str">
        <f>RIGHT(J664,4)</f>
        <v>2024</v>
      </c>
      <c r="Q664" s="13">
        <f t="shared" si="219"/>
        <v>43.571428571428569</v>
      </c>
      <c r="R664">
        <f t="shared" si="220"/>
        <v>87</v>
      </c>
      <c r="S664" s="27">
        <f t="shared" si="222"/>
        <v>1.9967213114754099</v>
      </c>
      <c r="T664" s="11">
        <v>11.99</v>
      </c>
      <c r="U664" t="str" cm="1">
        <f t="array" ref="U664">_xlfn.IFS(T664 &lt; 8, "Standard", T664 &lt; 12, "Premium", T664 &lt; 16, "Premium Plus")</f>
        <v>Premium</v>
      </c>
      <c r="V664" s="18">
        <v>174</v>
      </c>
      <c r="W664" t="s">
        <v>100</v>
      </c>
      <c r="X664" s="18">
        <v>1</v>
      </c>
      <c r="Y664" s="18">
        <v>6</v>
      </c>
      <c r="Z664" t="b">
        <v>1</v>
      </c>
      <c r="AA664" s="18">
        <v>239</v>
      </c>
      <c r="AB664" s="18">
        <v>175</v>
      </c>
      <c r="AC664" s="18">
        <f t="shared" si="221"/>
        <v>414</v>
      </c>
      <c r="AD664" t="s">
        <v>27</v>
      </c>
      <c r="AE664" t="s">
        <v>56</v>
      </c>
      <c r="AF664" t="s">
        <v>64</v>
      </c>
      <c r="AG664" s="18">
        <v>65</v>
      </c>
      <c r="AH664" s="13">
        <v>3.7</v>
      </c>
      <c r="AI664" t="b">
        <v>0</v>
      </c>
      <c r="AJ664" t="s">
        <v>30</v>
      </c>
      <c r="AK664" s="18">
        <v>2388</v>
      </c>
      <c r="AL664" s="18" t="str" cm="1">
        <f t="array" ref="AL664">_xlfn.IFS(AK664&lt;1000, "Bronze", AK664&lt;2000, "Silver", AK664&lt;3000, "Gold", AK664&lt;4000, "Platinum",AK664&gt;4000, "Diamond")</f>
        <v>Gold</v>
      </c>
      <c r="AM664" t="s">
        <v>58</v>
      </c>
      <c r="AN664" t="s">
        <v>32</v>
      </c>
      <c r="AO664" t="s">
        <v>33</v>
      </c>
    </row>
    <row r="665" spans="1:41" x14ac:dyDescent="0.35">
      <c r="A665">
        <v>6628</v>
      </c>
      <c r="B665" t="s">
        <v>357</v>
      </c>
      <c r="C665" t="s">
        <v>81</v>
      </c>
      <c r="D665" s="1">
        <f t="shared" si="223"/>
        <v>45013</v>
      </c>
      <c r="E665">
        <f t="shared" si="224"/>
        <v>2</v>
      </c>
      <c r="F665">
        <f t="shared" si="225"/>
        <v>5</v>
      </c>
      <c r="G665" t="str">
        <f t="shared" si="226"/>
        <v>28</v>
      </c>
      <c r="H665" t="str">
        <f t="shared" si="227"/>
        <v>3</v>
      </c>
      <c r="I665" t="str">
        <f t="shared" si="228"/>
        <v>2023</v>
      </c>
      <c r="J665" t="s">
        <v>35</v>
      </c>
      <c r="K665" s="1">
        <f>DATE(P665,O665,N665)</f>
        <v>45641</v>
      </c>
      <c r="L665">
        <f>FIND("/",J665)</f>
        <v>3</v>
      </c>
      <c r="M665">
        <f>FIND("/",J665,(L665+1))</f>
        <v>6</v>
      </c>
      <c r="N665" t="str">
        <f>MID(J665, L665+1,2)</f>
        <v>15</v>
      </c>
      <c r="O665" t="str">
        <f>LEFT(J665,L665-1)</f>
        <v>12</v>
      </c>
      <c r="P665" t="str">
        <f>RIGHT(J665,4)</f>
        <v>2024</v>
      </c>
      <c r="Q665" s="13">
        <f t="shared" si="219"/>
        <v>89.714285714285708</v>
      </c>
      <c r="R665">
        <f t="shared" si="220"/>
        <v>179</v>
      </c>
      <c r="S665" s="27">
        <f t="shared" si="222"/>
        <v>1.9952229299363058</v>
      </c>
      <c r="T665" s="11">
        <v>11.99</v>
      </c>
      <c r="U665" t="str" cm="1">
        <f t="array" ref="U665">_xlfn.IFS(T665 &lt; 8, "Standard", T665 &lt; 12, "Premium", T665 &lt; 16, "Premium Plus")</f>
        <v>Premium</v>
      </c>
      <c r="V665" s="18">
        <v>358</v>
      </c>
      <c r="W665" t="s">
        <v>100</v>
      </c>
      <c r="X665" s="18">
        <v>4</v>
      </c>
      <c r="Y665" s="18">
        <v>3</v>
      </c>
      <c r="Z665" t="b">
        <v>0</v>
      </c>
      <c r="AA665" s="18">
        <v>472</v>
      </c>
      <c r="AB665" s="18">
        <v>65</v>
      </c>
      <c r="AC665" s="18">
        <f t="shared" si="221"/>
        <v>537</v>
      </c>
      <c r="AD665" t="s">
        <v>55</v>
      </c>
      <c r="AE665" t="s">
        <v>44</v>
      </c>
      <c r="AF665" t="s">
        <v>57</v>
      </c>
      <c r="AG665" s="18">
        <v>92</v>
      </c>
      <c r="AH665" s="13">
        <v>4</v>
      </c>
      <c r="AI665" t="b">
        <v>0</v>
      </c>
      <c r="AJ665" t="s">
        <v>30</v>
      </c>
      <c r="AK665" s="18">
        <v>4542</v>
      </c>
      <c r="AL665" s="18" t="str" cm="1">
        <f t="array" ref="AL665">_xlfn.IFS(AK665&lt;1000, "Bronze", AK665&lt;2000, "Silver", AK665&lt;3000, "Gold", AK665&lt;4000, "Platinum",AK665&gt;4000, "Diamond")</f>
        <v>Diamond</v>
      </c>
      <c r="AM665" t="s">
        <v>31</v>
      </c>
      <c r="AN665" t="s">
        <v>32</v>
      </c>
      <c r="AO665" t="s">
        <v>40</v>
      </c>
    </row>
    <row r="666" spans="1:41" x14ac:dyDescent="0.35">
      <c r="A666">
        <v>8408</v>
      </c>
      <c r="B666" t="s">
        <v>176</v>
      </c>
      <c r="C666" t="s">
        <v>410</v>
      </c>
      <c r="D666" s="1">
        <f t="shared" si="223"/>
        <v>45135</v>
      </c>
      <c r="E666">
        <f t="shared" si="224"/>
        <v>2</v>
      </c>
      <c r="F666">
        <f t="shared" si="225"/>
        <v>5</v>
      </c>
      <c r="G666" t="str">
        <f t="shared" si="226"/>
        <v>28</v>
      </c>
      <c r="H666" t="str">
        <f t="shared" si="227"/>
        <v>7</v>
      </c>
      <c r="I666" t="str">
        <f t="shared" si="228"/>
        <v>2023</v>
      </c>
      <c r="J666" s="1">
        <v>45638</v>
      </c>
      <c r="K666" s="1">
        <f>J666</f>
        <v>45638</v>
      </c>
      <c r="L666" s="1"/>
      <c r="M666" s="1"/>
      <c r="N666" s="1"/>
      <c r="O666" s="1"/>
      <c r="P666" s="1"/>
      <c r="Q666" s="13">
        <f t="shared" si="219"/>
        <v>71.857142857142861</v>
      </c>
      <c r="R666">
        <f t="shared" si="220"/>
        <v>143</v>
      </c>
      <c r="S666" s="27">
        <f t="shared" si="222"/>
        <v>1.9900596421471173</v>
      </c>
      <c r="T666" s="11">
        <v>7.99</v>
      </c>
      <c r="U666" t="str" cm="1">
        <f t="array" ref="U666">_xlfn.IFS(T666 &lt; 8, "Standard", T666 &lt; 12, "Premium", T666 &lt; 16, "Premium Plus")</f>
        <v>Standard</v>
      </c>
      <c r="V666" s="18">
        <v>286</v>
      </c>
      <c r="W666" t="s">
        <v>51</v>
      </c>
      <c r="X666" s="18">
        <v>2</v>
      </c>
      <c r="Y666" s="18">
        <v>5</v>
      </c>
      <c r="Z666" t="b">
        <v>1</v>
      </c>
      <c r="AA666" s="18">
        <v>543</v>
      </c>
      <c r="AB666" s="18">
        <v>16</v>
      </c>
      <c r="AC666" s="18">
        <f t="shared" si="221"/>
        <v>559</v>
      </c>
      <c r="AD666" t="s">
        <v>27</v>
      </c>
      <c r="AE666" t="s">
        <v>56</v>
      </c>
      <c r="AF666" t="s">
        <v>45</v>
      </c>
      <c r="AG666" s="18">
        <v>8</v>
      </c>
      <c r="AH666" s="13">
        <v>3.7</v>
      </c>
      <c r="AI666" t="b">
        <v>1</v>
      </c>
      <c r="AJ666" t="s">
        <v>30</v>
      </c>
      <c r="AK666" s="18">
        <v>3130</v>
      </c>
      <c r="AL666" s="18" t="str" cm="1">
        <f t="array" ref="AL666">_xlfn.IFS(AK666&lt;1000, "Bronze", AK666&lt;2000, "Silver", AK666&lt;3000, "Gold", AK666&lt;4000, "Platinum",AK666&gt;4000, "Diamond")</f>
        <v>Platinum</v>
      </c>
      <c r="AM666" t="s">
        <v>31</v>
      </c>
      <c r="AN666" t="s">
        <v>69</v>
      </c>
      <c r="AO666" t="s">
        <v>33</v>
      </c>
    </row>
    <row r="667" spans="1:41" x14ac:dyDescent="0.35">
      <c r="A667">
        <v>1364</v>
      </c>
      <c r="B667" t="s">
        <v>157</v>
      </c>
      <c r="C667" t="s">
        <v>158</v>
      </c>
      <c r="D667" s="1">
        <f t="shared" si="223"/>
        <v>45134</v>
      </c>
      <c r="E667">
        <f t="shared" si="224"/>
        <v>2</v>
      </c>
      <c r="F667">
        <f t="shared" si="225"/>
        <v>5</v>
      </c>
      <c r="G667" t="str">
        <f t="shared" si="226"/>
        <v>27</v>
      </c>
      <c r="H667" t="str">
        <f t="shared" si="227"/>
        <v>7</v>
      </c>
      <c r="I667" t="str">
        <f t="shared" si="228"/>
        <v>2023</v>
      </c>
      <c r="J667" s="1">
        <v>45334</v>
      </c>
      <c r="K667" s="1">
        <f>J667</f>
        <v>45334</v>
      </c>
      <c r="L667" s="1"/>
      <c r="M667" s="1"/>
      <c r="N667" s="1"/>
      <c r="O667" s="1"/>
      <c r="P667" s="1"/>
      <c r="Q667" s="13">
        <f t="shared" si="219"/>
        <v>28.571428571428573</v>
      </c>
      <c r="R667">
        <f t="shared" si="220"/>
        <v>56.5</v>
      </c>
      <c r="S667" s="27">
        <f t="shared" si="222"/>
        <v>1.9774999999999998</v>
      </c>
      <c r="T667" s="11">
        <v>11.99</v>
      </c>
      <c r="U667" t="str" cm="1">
        <f t="array" ref="U667">_xlfn.IFS(T667 &lt; 8, "Standard", T667 &lt; 12, "Premium", T667 &lt; 16, "Premium Plus")</f>
        <v>Premium</v>
      </c>
      <c r="V667" s="18">
        <v>113</v>
      </c>
      <c r="W667" t="s">
        <v>63</v>
      </c>
      <c r="X667" s="18">
        <v>1</v>
      </c>
      <c r="Y667" s="18">
        <v>1</v>
      </c>
      <c r="Z667" t="b">
        <v>0</v>
      </c>
      <c r="AA667" s="18">
        <v>970</v>
      </c>
      <c r="AB667" s="18">
        <v>159</v>
      </c>
      <c r="AC667" s="18">
        <f t="shared" si="221"/>
        <v>1129</v>
      </c>
      <c r="AD667" t="s">
        <v>49</v>
      </c>
      <c r="AE667" t="s">
        <v>56</v>
      </c>
      <c r="AF667" t="s">
        <v>37</v>
      </c>
      <c r="AG667" s="18">
        <v>96</v>
      </c>
      <c r="AH667" s="13">
        <v>4.9000000000000004</v>
      </c>
      <c r="AI667" t="b">
        <v>1</v>
      </c>
      <c r="AJ667" t="s">
        <v>30</v>
      </c>
      <c r="AK667" s="18">
        <v>3398</v>
      </c>
      <c r="AL667" s="18" t="str" cm="1">
        <f t="array" ref="AL667">_xlfn.IFS(AK667&lt;1000, "Bronze", AK667&lt;2000, "Silver", AK667&lt;3000, "Gold", AK667&lt;4000, "Platinum",AK667&gt;4000, "Diamond")</f>
        <v>Platinum</v>
      </c>
      <c r="AM667" t="s">
        <v>38</v>
      </c>
      <c r="AN667" t="s">
        <v>39</v>
      </c>
      <c r="AO667" t="s">
        <v>40</v>
      </c>
    </row>
    <row r="668" spans="1:41" x14ac:dyDescent="0.35">
      <c r="A668">
        <v>8058</v>
      </c>
      <c r="B668" t="s">
        <v>253</v>
      </c>
      <c r="C668" s="1">
        <v>44961</v>
      </c>
      <c r="D668" s="1">
        <v>45216</v>
      </c>
      <c r="E668" s="1"/>
      <c r="F668" s="1"/>
      <c r="G668" s="1"/>
      <c r="H668" s="1"/>
      <c r="I668" s="1"/>
      <c r="J668" t="s">
        <v>42</v>
      </c>
      <c r="K668" s="1">
        <f>DATE(P668,O668,N668)</f>
        <v>45640</v>
      </c>
      <c r="L668">
        <f>FIND("/",J668)</f>
        <v>3</v>
      </c>
      <c r="M668">
        <f>FIND("/",J668,(L668+1))</f>
        <v>6</v>
      </c>
      <c r="N668" t="str">
        <f>MID(J668, L668+1,2)</f>
        <v>14</v>
      </c>
      <c r="O668" t="str">
        <f>LEFT(J668,L668-1)</f>
        <v>12</v>
      </c>
      <c r="P668" t="str">
        <f>RIGHT(J668,4)</f>
        <v>2024</v>
      </c>
      <c r="Q668" s="13">
        <f t="shared" si="219"/>
        <v>60.571428571428569</v>
      </c>
      <c r="R668">
        <f t="shared" si="220"/>
        <v>119.5</v>
      </c>
      <c r="S668" s="27">
        <f t="shared" si="222"/>
        <v>1.9728773584905661</v>
      </c>
      <c r="T668" s="11">
        <v>15.99</v>
      </c>
      <c r="U668" t="str" cm="1">
        <f t="array" ref="U668">_xlfn.IFS(T668 &lt; 8, "Standard", T668 &lt; 12, "Premium", T668 &lt; 16, "Premium Plus")</f>
        <v>Premium Plus</v>
      </c>
      <c r="V668" s="18">
        <v>239</v>
      </c>
      <c r="W668" t="s">
        <v>48</v>
      </c>
      <c r="X668" s="18">
        <v>4</v>
      </c>
      <c r="Y668" s="18">
        <v>6</v>
      </c>
      <c r="Z668" t="b">
        <v>0</v>
      </c>
      <c r="AA668" s="18">
        <v>832</v>
      </c>
      <c r="AB668" s="18">
        <v>134</v>
      </c>
      <c r="AC668" s="18">
        <f t="shared" si="221"/>
        <v>966</v>
      </c>
      <c r="AD668" t="s">
        <v>68</v>
      </c>
      <c r="AE668" t="s">
        <v>75</v>
      </c>
      <c r="AF668" t="s">
        <v>57</v>
      </c>
      <c r="AG668" s="18">
        <v>99</v>
      </c>
      <c r="AH668" s="13">
        <v>4.5999999999999996</v>
      </c>
      <c r="AI668" t="b">
        <v>1</v>
      </c>
      <c r="AJ668" t="s">
        <v>30</v>
      </c>
      <c r="AK668" s="18">
        <v>3596</v>
      </c>
      <c r="AL668" s="18" t="str" cm="1">
        <f t="array" ref="AL668">_xlfn.IFS(AK668&lt;1000, "Bronze", AK668&lt;2000, "Silver", AK668&lt;3000, "Gold", AK668&lt;4000, "Platinum",AK668&gt;4000, "Diamond")</f>
        <v>Platinum</v>
      </c>
      <c r="AM668" t="s">
        <v>38</v>
      </c>
      <c r="AN668" t="s">
        <v>79</v>
      </c>
      <c r="AO668" t="s">
        <v>93</v>
      </c>
    </row>
    <row r="669" spans="1:41" x14ac:dyDescent="0.35">
      <c r="A669">
        <v>1300</v>
      </c>
      <c r="B669" t="s">
        <v>626</v>
      </c>
      <c r="C669" t="s">
        <v>627</v>
      </c>
      <c r="D669" s="1">
        <f>DATE(I669,H669,G669)</f>
        <v>45104</v>
      </c>
      <c r="E669">
        <f>FIND("/",C669)</f>
        <v>2</v>
      </c>
      <c r="F669">
        <f>FIND("/",C669,(E669+1))</f>
        <v>5</v>
      </c>
      <c r="G669" t="str">
        <f>MID(C669, E669+1,2)</f>
        <v>27</v>
      </c>
      <c r="H669" t="str">
        <f>LEFT(C669,E669-1)</f>
        <v>6</v>
      </c>
      <c r="I669" t="str">
        <f>RIGHT(C669,4)</f>
        <v>2023</v>
      </c>
      <c r="J669" t="s">
        <v>129</v>
      </c>
      <c r="K669" s="1">
        <f>DATE(P669,O669,N669)</f>
        <v>45642</v>
      </c>
      <c r="L669">
        <f>FIND("/",J669)</f>
        <v>3</v>
      </c>
      <c r="M669">
        <f>FIND("/",J669,(L669+1))</f>
        <v>6</v>
      </c>
      <c r="N669" t="str">
        <f>MID(J669, L669+1,2)</f>
        <v>16</v>
      </c>
      <c r="O669" t="str">
        <f>LEFT(J669,L669-1)</f>
        <v>12</v>
      </c>
      <c r="P669" t="str">
        <f>RIGHT(J669,4)</f>
        <v>2024</v>
      </c>
      <c r="Q669" s="13">
        <f t="shared" si="219"/>
        <v>76.857142857142861</v>
      </c>
      <c r="R669">
        <f t="shared" si="220"/>
        <v>151.5</v>
      </c>
      <c r="S669" s="27">
        <f t="shared" si="222"/>
        <v>1.9711895910780668</v>
      </c>
      <c r="T669" s="11">
        <v>11.99</v>
      </c>
      <c r="U669" t="str" cm="1">
        <f t="array" ref="U669">_xlfn.IFS(T669 &lt; 8, "Standard", T669 &lt; 12, "Premium", T669 &lt; 16, "Premium Plus")</f>
        <v>Premium</v>
      </c>
      <c r="V669" s="18">
        <v>303</v>
      </c>
      <c r="W669" t="s">
        <v>100</v>
      </c>
      <c r="X669" s="18">
        <v>3</v>
      </c>
      <c r="Y669" s="18">
        <v>6</v>
      </c>
      <c r="Z669" t="b">
        <v>1</v>
      </c>
      <c r="AA669" s="18">
        <v>780</v>
      </c>
      <c r="AB669" s="18">
        <v>128</v>
      </c>
      <c r="AC669" s="18">
        <f t="shared" si="221"/>
        <v>908</v>
      </c>
      <c r="AD669" t="s">
        <v>92</v>
      </c>
      <c r="AE669" t="s">
        <v>44</v>
      </c>
      <c r="AF669" t="s">
        <v>64</v>
      </c>
      <c r="AG669" s="18">
        <v>12</v>
      </c>
      <c r="AH669" s="13">
        <v>4.5999999999999996</v>
      </c>
      <c r="AI669" t="b">
        <v>1</v>
      </c>
      <c r="AJ669" t="s">
        <v>30</v>
      </c>
      <c r="AK669" s="18">
        <v>2615</v>
      </c>
      <c r="AL669" s="18" t="str" cm="1">
        <f t="array" ref="AL669">_xlfn.IFS(AK669&lt;1000, "Bronze", AK669&lt;2000, "Silver", AK669&lt;3000, "Gold", AK669&lt;4000, "Platinum",AK669&gt;4000, "Diamond")</f>
        <v>Gold</v>
      </c>
      <c r="AM669" t="s">
        <v>76</v>
      </c>
      <c r="AN669" t="s">
        <v>39</v>
      </c>
      <c r="AO669" t="s">
        <v>33</v>
      </c>
    </row>
    <row r="670" spans="1:41" x14ac:dyDescent="0.35">
      <c r="A670">
        <v>5065</v>
      </c>
      <c r="B670" t="s">
        <v>257</v>
      </c>
      <c r="C670" t="s">
        <v>381</v>
      </c>
      <c r="D670" s="1">
        <f>DATE(I670,H670,G670)</f>
        <v>44981</v>
      </c>
      <c r="E670">
        <f>FIND("/",C670)</f>
        <v>2</v>
      </c>
      <c r="F670">
        <f>FIND("/",C670,(E670+1))</f>
        <v>5</v>
      </c>
      <c r="G670" t="str">
        <f>MID(C670, E670+1,2)</f>
        <v>24</v>
      </c>
      <c r="H670" t="str">
        <f>LEFT(C670,E670-1)</f>
        <v>2</v>
      </c>
      <c r="I670" t="str">
        <f>RIGHT(C670,4)</f>
        <v>2023</v>
      </c>
      <c r="J670" t="s">
        <v>90</v>
      </c>
      <c r="K670" s="1">
        <f>DATE(P670,O670,N670)</f>
        <v>45626</v>
      </c>
      <c r="L670">
        <f>FIND("/",J670)</f>
        <v>3</v>
      </c>
      <c r="M670">
        <f>FIND("/",J670,(L670+1))</f>
        <v>6</v>
      </c>
      <c r="N670" t="str">
        <f>MID(J670, L670+1,2)</f>
        <v>30</v>
      </c>
      <c r="O670" t="str">
        <f>LEFT(J670,L670-1)</f>
        <v>11</v>
      </c>
      <c r="P670" t="str">
        <f>RIGHT(J670,4)</f>
        <v>2024</v>
      </c>
      <c r="Q670" s="13">
        <f t="shared" si="219"/>
        <v>92.142857142857139</v>
      </c>
      <c r="R670">
        <f t="shared" si="220"/>
        <v>181</v>
      </c>
      <c r="S670" s="27">
        <f t="shared" si="222"/>
        <v>1.9643410852713179</v>
      </c>
      <c r="T670" s="11">
        <v>11.99</v>
      </c>
      <c r="U670" t="str" cm="1">
        <f t="array" ref="U670">_xlfn.IFS(T670 &lt; 8, "Standard", T670 &lt; 12, "Premium", T670 &lt; 16, "Premium Plus")</f>
        <v>Premium</v>
      </c>
      <c r="V670" s="18">
        <v>362</v>
      </c>
      <c r="W670" t="s">
        <v>100</v>
      </c>
      <c r="X670" s="18">
        <v>2</v>
      </c>
      <c r="Y670" s="18">
        <v>6</v>
      </c>
      <c r="Z670" t="b">
        <v>1</v>
      </c>
      <c r="AA670" s="18">
        <v>490</v>
      </c>
      <c r="AB670" s="18">
        <v>22</v>
      </c>
      <c r="AC670" s="18">
        <f t="shared" si="221"/>
        <v>512</v>
      </c>
      <c r="AD670" t="s">
        <v>49</v>
      </c>
      <c r="AE670" t="s">
        <v>75</v>
      </c>
      <c r="AF670" t="s">
        <v>37</v>
      </c>
      <c r="AG670" s="18">
        <v>62</v>
      </c>
      <c r="AH670" s="13">
        <v>4.7</v>
      </c>
      <c r="AI670" t="b">
        <v>1</v>
      </c>
      <c r="AJ670" t="s">
        <v>30</v>
      </c>
      <c r="AK670" s="18">
        <v>47</v>
      </c>
      <c r="AL670" s="18" t="str" cm="1">
        <f t="array" ref="AL670">_xlfn.IFS(AK670&lt;1000, "Bronze", AK670&lt;2000, "Silver", AK670&lt;3000, "Gold", AK670&lt;4000, "Platinum",AK670&gt;4000, "Diamond")</f>
        <v>Bronze</v>
      </c>
      <c r="AM670" t="s">
        <v>58</v>
      </c>
      <c r="AN670" t="s">
        <v>39</v>
      </c>
      <c r="AO670" t="s">
        <v>33</v>
      </c>
    </row>
    <row r="671" spans="1:41" x14ac:dyDescent="0.35">
      <c r="A671">
        <v>6405</v>
      </c>
      <c r="B671" t="s">
        <v>598</v>
      </c>
      <c r="C671" t="s">
        <v>600</v>
      </c>
      <c r="D671" s="1">
        <f>DATE(I671,H671,G671)</f>
        <v>45030</v>
      </c>
      <c r="E671">
        <f>FIND("/",C671)</f>
        <v>2</v>
      </c>
      <c r="F671">
        <f>FIND("/",C671,(E671+1))</f>
        <v>5</v>
      </c>
      <c r="G671" t="str">
        <f>MID(C671, E671+1,2)</f>
        <v>14</v>
      </c>
      <c r="H671" t="str">
        <f>LEFT(C671,E671-1)</f>
        <v>4</v>
      </c>
      <c r="I671" t="str">
        <f>RIGHT(C671,4)</f>
        <v>2023</v>
      </c>
      <c r="J671" s="1">
        <v>45608</v>
      </c>
      <c r="K671" s="1">
        <f>J671</f>
        <v>45608</v>
      </c>
      <c r="L671" s="1"/>
      <c r="M671" s="1"/>
      <c r="N671" s="1"/>
      <c r="O671" s="1"/>
      <c r="P671" s="1"/>
      <c r="Q671" s="13">
        <f t="shared" si="219"/>
        <v>82.571428571428569</v>
      </c>
      <c r="R671">
        <f t="shared" si="220"/>
        <v>160.5</v>
      </c>
      <c r="S671" s="27">
        <f t="shared" si="222"/>
        <v>1.9437716262975779</v>
      </c>
      <c r="T671" s="11">
        <v>11.99</v>
      </c>
      <c r="U671" t="str" cm="1">
        <f t="array" ref="U671">_xlfn.IFS(T671 &lt; 8, "Standard", T671 &lt; 12, "Premium", T671 &lt; 16, "Premium Plus")</f>
        <v>Premium</v>
      </c>
      <c r="V671" s="18">
        <v>321</v>
      </c>
      <c r="W671" t="s">
        <v>73</v>
      </c>
      <c r="X671" s="18">
        <v>1</v>
      </c>
      <c r="Y671" s="18">
        <v>6</v>
      </c>
      <c r="Z671" t="b">
        <v>1</v>
      </c>
      <c r="AA671" s="18">
        <v>361</v>
      </c>
      <c r="AB671" s="18">
        <v>12</v>
      </c>
      <c r="AC671" s="18">
        <f t="shared" si="221"/>
        <v>373</v>
      </c>
      <c r="AD671" t="s">
        <v>55</v>
      </c>
      <c r="AE671" t="s">
        <v>75</v>
      </c>
      <c r="AF671" t="s">
        <v>37</v>
      </c>
      <c r="AG671" s="18">
        <v>72</v>
      </c>
      <c r="AH671" s="13">
        <v>4.9000000000000004</v>
      </c>
      <c r="AI671" t="b">
        <v>1</v>
      </c>
      <c r="AJ671" t="s">
        <v>30</v>
      </c>
      <c r="AK671" s="18">
        <v>1303</v>
      </c>
      <c r="AL671" s="18" t="str" cm="1">
        <f t="array" ref="AL671">_xlfn.IFS(AK671&lt;1000, "Bronze", AK671&lt;2000, "Silver", AK671&lt;3000, "Gold", AK671&lt;4000, "Platinum",AK671&gt;4000, "Diamond")</f>
        <v>Silver</v>
      </c>
      <c r="AM671" t="s">
        <v>38</v>
      </c>
      <c r="AN671" t="s">
        <v>32</v>
      </c>
      <c r="AO671" t="s">
        <v>33</v>
      </c>
    </row>
    <row r="672" spans="1:41" x14ac:dyDescent="0.35">
      <c r="A672">
        <v>6746</v>
      </c>
      <c r="B672" t="s">
        <v>558</v>
      </c>
      <c r="C672" s="1">
        <v>45333</v>
      </c>
      <c r="D672" s="1">
        <f>C672</f>
        <v>45333</v>
      </c>
      <c r="E672" s="1"/>
      <c r="F672" s="1"/>
      <c r="G672" s="1"/>
      <c r="H672" s="1"/>
      <c r="I672" s="1"/>
      <c r="J672" t="s">
        <v>105</v>
      </c>
      <c r="K672" s="1">
        <f>DATE(P672,O672,N672)</f>
        <v>45624</v>
      </c>
      <c r="L672">
        <f>FIND("/",J672)</f>
        <v>3</v>
      </c>
      <c r="M672">
        <f>FIND("/",J672,(L672+1))</f>
        <v>6</v>
      </c>
      <c r="N672" t="str">
        <f>MID(J672, L672+1,2)</f>
        <v>28</v>
      </c>
      <c r="O672" t="str">
        <f>LEFT(J672,L672-1)</f>
        <v>11</v>
      </c>
      <c r="P672" t="str">
        <f>RIGHT(J672,4)</f>
        <v>2024</v>
      </c>
      <c r="Q672" s="13">
        <f t="shared" si="219"/>
        <v>41.571428571428569</v>
      </c>
      <c r="R672">
        <f t="shared" si="220"/>
        <v>80.5</v>
      </c>
      <c r="S672" s="27">
        <f t="shared" si="222"/>
        <v>1.936426116838488</v>
      </c>
      <c r="T672" s="11">
        <v>7.99</v>
      </c>
      <c r="U672" t="str" cm="1">
        <f t="array" ref="U672">_xlfn.IFS(T672 &lt; 8, "Standard", T672 &lt; 12, "Premium", T672 &lt; 16, "Premium Plus")</f>
        <v>Standard</v>
      </c>
      <c r="V672" s="18">
        <v>161</v>
      </c>
      <c r="W672" t="s">
        <v>73</v>
      </c>
      <c r="X672" s="18">
        <v>2</v>
      </c>
      <c r="Y672" s="18">
        <v>5</v>
      </c>
      <c r="Z672" t="b">
        <v>0</v>
      </c>
      <c r="AA672" s="18">
        <v>151</v>
      </c>
      <c r="AB672" s="18">
        <v>109</v>
      </c>
      <c r="AC672" s="18">
        <f t="shared" si="221"/>
        <v>260</v>
      </c>
      <c r="AD672" t="s">
        <v>49</v>
      </c>
      <c r="AE672" t="s">
        <v>75</v>
      </c>
      <c r="AF672" t="s">
        <v>64</v>
      </c>
      <c r="AG672" s="18">
        <v>27</v>
      </c>
      <c r="AH672" s="13">
        <v>3.3</v>
      </c>
      <c r="AI672" t="b">
        <v>0</v>
      </c>
      <c r="AJ672" t="s">
        <v>30</v>
      </c>
      <c r="AK672" s="18">
        <v>944</v>
      </c>
      <c r="AL672" s="18" t="str" cm="1">
        <f t="array" ref="AL672">_xlfn.IFS(AK672&lt;1000, "Bronze", AK672&lt;2000, "Silver", AK672&lt;3000, "Gold", AK672&lt;4000, "Platinum",AK672&gt;4000, "Diamond")</f>
        <v>Bronze</v>
      </c>
      <c r="AM672" t="s">
        <v>76</v>
      </c>
      <c r="AN672" t="s">
        <v>59</v>
      </c>
      <c r="AO672" t="s">
        <v>40</v>
      </c>
    </row>
    <row r="673" spans="1:41" x14ac:dyDescent="0.35">
      <c r="A673">
        <v>1481</v>
      </c>
      <c r="B673" t="s">
        <v>52</v>
      </c>
      <c r="C673" t="s">
        <v>279</v>
      </c>
      <c r="D673" s="1">
        <f>DATE(I673,H673,G673)</f>
        <v>44977</v>
      </c>
      <c r="E673">
        <f>FIND("/",C673)</f>
        <v>2</v>
      </c>
      <c r="F673">
        <f>FIND("/",C673,(E673+1))</f>
        <v>5</v>
      </c>
      <c r="G673" t="str">
        <f>MID(C673, E673+1,2)</f>
        <v>20</v>
      </c>
      <c r="H673" t="str">
        <f>LEFT(C673,E673-1)</f>
        <v>2</v>
      </c>
      <c r="I673" t="str">
        <f>RIGHT(C673,4)</f>
        <v>2023</v>
      </c>
      <c r="J673" s="1">
        <v>45303</v>
      </c>
      <c r="K673" s="1">
        <f>J673</f>
        <v>45303</v>
      </c>
      <c r="L673" s="1"/>
      <c r="M673" s="1"/>
      <c r="N673" s="1"/>
      <c r="O673" s="1"/>
      <c r="P673" s="1"/>
      <c r="Q673" s="13">
        <f t="shared" si="219"/>
        <v>46.571428571428569</v>
      </c>
      <c r="R673">
        <f t="shared" si="220"/>
        <v>90</v>
      </c>
      <c r="S673" s="27">
        <f t="shared" si="222"/>
        <v>1.9325153374233131</v>
      </c>
      <c r="T673" s="11">
        <v>7.99</v>
      </c>
      <c r="U673" t="str" cm="1">
        <f t="array" ref="U673">_xlfn.IFS(T673 &lt; 8, "Standard", T673 &lt; 12, "Premium", T673 &lt; 16, "Premium Plus")</f>
        <v>Standard</v>
      </c>
      <c r="V673" s="18">
        <v>180</v>
      </c>
      <c r="W673" t="s">
        <v>51</v>
      </c>
      <c r="X673" s="18">
        <v>3</v>
      </c>
      <c r="Y673" s="18">
        <v>4</v>
      </c>
      <c r="Z673" t="b">
        <v>0</v>
      </c>
      <c r="AA673" s="18">
        <v>936</v>
      </c>
      <c r="AB673" s="18">
        <v>166</v>
      </c>
      <c r="AC673" s="18">
        <f t="shared" si="221"/>
        <v>1102</v>
      </c>
      <c r="AD673" t="s">
        <v>49</v>
      </c>
      <c r="AE673" t="s">
        <v>44</v>
      </c>
      <c r="AF673" t="s">
        <v>64</v>
      </c>
      <c r="AG673" s="18">
        <v>71</v>
      </c>
      <c r="AH673" s="13">
        <v>4.9000000000000004</v>
      </c>
      <c r="AI673" t="b">
        <v>1</v>
      </c>
      <c r="AJ673" t="s">
        <v>30</v>
      </c>
      <c r="AK673" s="18">
        <v>4566</v>
      </c>
      <c r="AL673" s="18" t="str" cm="1">
        <f t="array" ref="AL673">_xlfn.IFS(AK673&lt;1000, "Bronze", AK673&lt;2000, "Silver", AK673&lt;3000, "Gold", AK673&lt;4000, "Platinum",AK673&gt;4000, "Diamond")</f>
        <v>Diamond</v>
      </c>
      <c r="AM673" t="s">
        <v>58</v>
      </c>
      <c r="AN673" t="s">
        <v>79</v>
      </c>
      <c r="AO673" t="s">
        <v>40</v>
      </c>
    </row>
    <row r="674" spans="1:41" x14ac:dyDescent="0.35">
      <c r="A674">
        <v>3354</v>
      </c>
      <c r="B674" t="s">
        <v>148</v>
      </c>
      <c r="C674" s="1">
        <v>44936</v>
      </c>
      <c r="D674" s="1">
        <v>44998</v>
      </c>
      <c r="E674" s="1"/>
      <c r="F674" s="1"/>
      <c r="G674" s="1"/>
      <c r="H674" s="1"/>
      <c r="I674" s="1"/>
      <c r="J674" t="s">
        <v>82</v>
      </c>
      <c r="K674" s="1">
        <f>DATE(P674,O674,N674)</f>
        <v>45618</v>
      </c>
      <c r="L674">
        <f>FIND("/",J674)</f>
        <v>3</v>
      </c>
      <c r="M674">
        <f>FIND("/",J674,(L674+1))</f>
        <v>6</v>
      </c>
      <c r="N674" t="str">
        <f>MID(J674, L674+1,2)</f>
        <v>22</v>
      </c>
      <c r="O674" t="str">
        <f>LEFT(J674,L674-1)</f>
        <v>11</v>
      </c>
      <c r="P674" t="str">
        <f>RIGHT(J674,4)</f>
        <v>2024</v>
      </c>
      <c r="Q674" s="13">
        <f t="shared" si="219"/>
        <v>88.571428571428569</v>
      </c>
      <c r="R674">
        <f t="shared" si="220"/>
        <v>171</v>
      </c>
      <c r="S674" s="27">
        <f t="shared" si="222"/>
        <v>1.9306451612903226</v>
      </c>
      <c r="T674" s="11">
        <v>11.99</v>
      </c>
      <c r="U674" t="str" cm="1">
        <f t="array" ref="U674">_xlfn.IFS(T674 &lt; 8, "Standard", T674 &lt; 12, "Premium", T674 &lt; 16, "Premium Plus")</f>
        <v>Premium</v>
      </c>
      <c r="V674" s="18">
        <v>342</v>
      </c>
      <c r="W674" t="s">
        <v>73</v>
      </c>
      <c r="X674" s="18">
        <v>2</v>
      </c>
      <c r="Y674" s="18">
        <v>2</v>
      </c>
      <c r="Z674" t="b">
        <v>0</v>
      </c>
      <c r="AA674" s="18">
        <v>503</v>
      </c>
      <c r="AB674" s="18">
        <v>6</v>
      </c>
      <c r="AC674" s="18">
        <f t="shared" si="221"/>
        <v>509</v>
      </c>
      <c r="AD674" t="s">
        <v>92</v>
      </c>
      <c r="AE674" t="s">
        <v>28</v>
      </c>
      <c r="AF674" t="s">
        <v>78</v>
      </c>
      <c r="AG674" s="18">
        <v>23</v>
      </c>
      <c r="AH674" s="13">
        <v>3.2</v>
      </c>
      <c r="AI674" t="b">
        <v>1</v>
      </c>
      <c r="AJ674" t="s">
        <v>30</v>
      </c>
      <c r="AK674" s="18">
        <v>3496</v>
      </c>
      <c r="AL674" s="18" t="str" cm="1">
        <f t="array" ref="AL674">_xlfn.IFS(AK674&lt;1000, "Bronze", AK674&lt;2000, "Silver", AK674&lt;3000, "Gold", AK674&lt;4000, "Platinum",AK674&gt;4000, "Diamond")</f>
        <v>Platinum</v>
      </c>
      <c r="AM674" t="s">
        <v>38</v>
      </c>
      <c r="AN674" t="s">
        <v>32</v>
      </c>
      <c r="AO674" t="s">
        <v>93</v>
      </c>
    </row>
    <row r="675" spans="1:41" x14ac:dyDescent="0.35">
      <c r="A675">
        <v>9257</v>
      </c>
      <c r="B675" t="s">
        <v>177</v>
      </c>
      <c r="C675" s="1">
        <v>45418</v>
      </c>
      <c r="D675" s="1">
        <f>C675</f>
        <v>45418</v>
      </c>
      <c r="E675" s="1"/>
      <c r="F675" s="1"/>
      <c r="G675" s="1"/>
      <c r="H675" s="1"/>
      <c r="I675" s="1"/>
      <c r="J675" t="s">
        <v>168</v>
      </c>
      <c r="K675" s="1">
        <f>DATE(P675,O675,N675)</f>
        <v>45625</v>
      </c>
      <c r="L675">
        <f>FIND("/",J675)</f>
        <v>3</v>
      </c>
      <c r="M675">
        <f>FIND("/",J675,(L675+1))</f>
        <v>6</v>
      </c>
      <c r="N675" t="str">
        <f>MID(J675, L675+1,2)</f>
        <v>29</v>
      </c>
      <c r="O675" t="str">
        <f>LEFT(J675,L675-1)</f>
        <v>11</v>
      </c>
      <c r="P675" t="str">
        <f>RIGHT(J675,4)</f>
        <v>2024</v>
      </c>
      <c r="Q675" s="13">
        <f t="shared" si="219"/>
        <v>29.571428571428573</v>
      </c>
      <c r="R675">
        <f t="shared" si="220"/>
        <v>57</v>
      </c>
      <c r="S675" s="27">
        <f t="shared" si="222"/>
        <v>1.9275362318840579</v>
      </c>
      <c r="T675" s="11">
        <v>7.99</v>
      </c>
      <c r="U675" t="str" cm="1">
        <f t="array" ref="U675">_xlfn.IFS(T675 &lt; 8, "Standard", T675 &lt; 12, "Premium", T675 &lt; 16, "Premium Plus")</f>
        <v>Standard</v>
      </c>
      <c r="V675" s="18">
        <v>114</v>
      </c>
      <c r="W675" t="s">
        <v>63</v>
      </c>
      <c r="X675" s="18">
        <v>1</v>
      </c>
      <c r="Y675" s="18">
        <v>1</v>
      </c>
      <c r="Z675" t="b">
        <v>1</v>
      </c>
      <c r="AA675" s="18">
        <v>896</v>
      </c>
      <c r="AB675" s="18">
        <v>9</v>
      </c>
      <c r="AC675" s="18">
        <f t="shared" si="221"/>
        <v>905</v>
      </c>
      <c r="AD675" t="s">
        <v>68</v>
      </c>
      <c r="AE675" t="s">
        <v>44</v>
      </c>
      <c r="AF675" t="s">
        <v>45</v>
      </c>
      <c r="AG675" s="18">
        <v>60</v>
      </c>
      <c r="AH675" s="13">
        <v>3.2</v>
      </c>
      <c r="AI675" t="b">
        <v>0</v>
      </c>
      <c r="AJ675" t="s">
        <v>30</v>
      </c>
      <c r="AK675" s="18">
        <v>2731</v>
      </c>
      <c r="AL675" s="18" t="str" cm="1">
        <f t="array" ref="AL675">_xlfn.IFS(AK675&lt;1000, "Bronze", AK675&lt;2000, "Silver", AK675&lt;3000, "Gold", AK675&lt;4000, "Platinum",AK675&gt;4000, "Diamond")</f>
        <v>Gold</v>
      </c>
      <c r="AM675" t="s">
        <v>65</v>
      </c>
      <c r="AN675" t="s">
        <v>39</v>
      </c>
      <c r="AO675" t="s">
        <v>40</v>
      </c>
    </row>
    <row r="676" spans="1:41" x14ac:dyDescent="0.35">
      <c r="A676">
        <v>9294</v>
      </c>
      <c r="B676" t="s">
        <v>539</v>
      </c>
      <c r="C676" t="s">
        <v>279</v>
      </c>
      <c r="D676" s="1">
        <f>DATE(I676,H676,G676)</f>
        <v>44977</v>
      </c>
      <c r="E676">
        <f>FIND("/",C676)</f>
        <v>2</v>
      </c>
      <c r="F676">
        <f>FIND("/",C676,(E676+1))</f>
        <v>5</v>
      </c>
      <c r="G676" t="str">
        <f>MID(C676, E676+1,2)</f>
        <v>20</v>
      </c>
      <c r="H676" t="str">
        <f>LEFT(C676,E676-1)</f>
        <v>2</v>
      </c>
      <c r="I676" t="str">
        <f>RIGHT(C676,4)</f>
        <v>2023</v>
      </c>
      <c r="J676" t="s">
        <v>134</v>
      </c>
      <c r="K676" s="1">
        <f>DATE(P676,O676,N676)</f>
        <v>45617</v>
      </c>
      <c r="L676">
        <f>FIND("/",J676)</f>
        <v>3</v>
      </c>
      <c r="M676">
        <f>FIND("/",J676,(L676+1))</f>
        <v>6</v>
      </c>
      <c r="N676" t="str">
        <f>MID(J676, L676+1,2)</f>
        <v>21</v>
      </c>
      <c r="O676" t="str">
        <f>LEFT(J676,L676-1)</f>
        <v>11</v>
      </c>
      <c r="P676" t="str">
        <f>RIGHT(J676,4)</f>
        <v>2024</v>
      </c>
      <c r="Q676" s="13">
        <f t="shared" si="219"/>
        <v>91.428571428571431</v>
      </c>
      <c r="R676">
        <f t="shared" si="220"/>
        <v>176</v>
      </c>
      <c r="S676" s="27">
        <f t="shared" si="222"/>
        <v>1.925</v>
      </c>
      <c r="T676" s="11">
        <v>11.99</v>
      </c>
      <c r="U676" t="str" cm="1">
        <f t="array" ref="U676">_xlfn.IFS(T676 &lt; 8, "Standard", T676 &lt; 12, "Premium", T676 &lt; 16, "Premium Plus")</f>
        <v>Premium</v>
      </c>
      <c r="V676" s="18">
        <v>352</v>
      </c>
      <c r="W676" t="s">
        <v>63</v>
      </c>
      <c r="X676" s="18">
        <v>4</v>
      </c>
      <c r="Y676" s="18">
        <v>4</v>
      </c>
      <c r="Z676" t="b">
        <v>1</v>
      </c>
      <c r="AA676" s="18">
        <v>358</v>
      </c>
      <c r="AB676" s="18">
        <v>6</v>
      </c>
      <c r="AC676" s="18">
        <f t="shared" si="221"/>
        <v>364</v>
      </c>
      <c r="AD676" t="s">
        <v>43</v>
      </c>
      <c r="AE676" t="s">
        <v>44</v>
      </c>
      <c r="AF676" t="s">
        <v>45</v>
      </c>
      <c r="AG676" s="18">
        <v>32</v>
      </c>
      <c r="AH676" s="13">
        <v>3.8</v>
      </c>
      <c r="AI676" t="b">
        <v>0</v>
      </c>
      <c r="AJ676" t="s">
        <v>30</v>
      </c>
      <c r="AK676" s="18">
        <v>2218</v>
      </c>
      <c r="AL676" s="18" t="str" cm="1">
        <f t="array" ref="AL676">_xlfn.IFS(AK676&lt;1000, "Bronze", AK676&lt;2000, "Silver", AK676&lt;3000, "Gold", AK676&lt;4000, "Platinum",AK676&gt;4000, "Diamond")</f>
        <v>Gold</v>
      </c>
      <c r="AM676" t="s">
        <v>65</v>
      </c>
      <c r="AN676" t="s">
        <v>69</v>
      </c>
      <c r="AO676" t="s">
        <v>93</v>
      </c>
    </row>
    <row r="677" spans="1:41" x14ac:dyDescent="0.35">
      <c r="A677">
        <v>7943</v>
      </c>
      <c r="B677" t="s">
        <v>137</v>
      </c>
      <c r="C677" s="1">
        <v>45301</v>
      </c>
      <c r="D677" s="1">
        <v>44919</v>
      </c>
      <c r="E677" s="1"/>
      <c r="F677" s="1"/>
      <c r="G677" s="1"/>
      <c r="H677" s="1"/>
      <c r="I677" s="1"/>
      <c r="J677" s="1">
        <v>45303</v>
      </c>
      <c r="K677" s="1">
        <f>J677</f>
        <v>45303</v>
      </c>
      <c r="L677" s="1"/>
      <c r="M677" s="1"/>
      <c r="N677" s="1"/>
      <c r="O677" s="1"/>
      <c r="P677" s="1"/>
      <c r="Q677" s="13">
        <f t="shared" si="219"/>
        <v>54.857142857142854</v>
      </c>
      <c r="R677">
        <f t="shared" si="220"/>
        <v>105.5</v>
      </c>
      <c r="S677" s="27">
        <f t="shared" si="222"/>
        <v>1.9231770833333335</v>
      </c>
      <c r="T677" s="11">
        <v>15.99</v>
      </c>
      <c r="U677" t="str" cm="1">
        <f t="array" ref="U677">_xlfn.IFS(T677 &lt; 8, "Standard", T677 &lt; 12, "Premium", T677 &lt; 16, "Premium Plus")</f>
        <v>Premium Plus</v>
      </c>
      <c r="V677" s="18">
        <v>211</v>
      </c>
      <c r="W677" t="s">
        <v>51</v>
      </c>
      <c r="X677" s="18">
        <v>2</v>
      </c>
      <c r="Y677" s="18">
        <v>6</v>
      </c>
      <c r="Z677" t="b">
        <v>1</v>
      </c>
      <c r="AA677" s="18">
        <v>657</v>
      </c>
      <c r="AB677" s="18">
        <v>137</v>
      </c>
      <c r="AC677" s="18">
        <f t="shared" si="221"/>
        <v>794</v>
      </c>
      <c r="AD677" t="s">
        <v>68</v>
      </c>
      <c r="AE677" t="s">
        <v>56</v>
      </c>
      <c r="AF677" t="s">
        <v>29</v>
      </c>
      <c r="AG677" s="18">
        <v>26</v>
      </c>
      <c r="AH677" s="13">
        <v>4</v>
      </c>
      <c r="AI677" t="b">
        <v>1</v>
      </c>
      <c r="AJ677" t="s">
        <v>30</v>
      </c>
      <c r="AK677" s="18">
        <v>2670</v>
      </c>
      <c r="AL677" s="18" t="str" cm="1">
        <f t="array" ref="AL677">_xlfn.IFS(AK677&lt;1000, "Bronze", AK677&lt;2000, "Silver", AK677&lt;3000, "Gold", AK677&lt;4000, "Platinum",AK677&gt;4000, "Diamond")</f>
        <v>Gold</v>
      </c>
      <c r="AM677" t="s">
        <v>65</v>
      </c>
      <c r="AN677" t="s">
        <v>39</v>
      </c>
      <c r="AO677" t="s">
        <v>60</v>
      </c>
    </row>
    <row r="678" spans="1:41" x14ac:dyDescent="0.35">
      <c r="A678">
        <v>9846</v>
      </c>
      <c r="B678" t="s">
        <v>128</v>
      </c>
      <c r="C678" t="s">
        <v>633</v>
      </c>
      <c r="D678" s="1">
        <f>DATE(I678,H678,G678)</f>
        <v>44970</v>
      </c>
      <c r="E678">
        <f>FIND("/",C678)</f>
        <v>2</v>
      </c>
      <c r="F678">
        <f>FIND("/",C678,(E678+1))</f>
        <v>5</v>
      </c>
      <c r="G678" t="str">
        <f>MID(C678, E678+1,2)</f>
        <v>13</v>
      </c>
      <c r="H678" t="str">
        <f>LEFT(C678,E678-1)</f>
        <v>2</v>
      </c>
      <c r="I678" t="str">
        <f>RIGHT(C678,4)</f>
        <v>2023</v>
      </c>
      <c r="J678" t="s">
        <v>25</v>
      </c>
      <c r="K678" s="1">
        <f>DATE(P678,O678,N678)</f>
        <v>45639</v>
      </c>
      <c r="L678">
        <f>FIND("/",J678)</f>
        <v>3</v>
      </c>
      <c r="M678">
        <f>FIND("/",J678,(L678+1))</f>
        <v>6</v>
      </c>
      <c r="N678" t="str">
        <f>MID(J678, L678+1,2)</f>
        <v>13</v>
      </c>
      <c r="O678" t="str">
        <f>LEFT(J678,L678-1)</f>
        <v>12</v>
      </c>
      <c r="P678" t="str">
        <f>RIGHT(J678,4)</f>
        <v>2024</v>
      </c>
      <c r="Q678" s="13">
        <f t="shared" si="219"/>
        <v>95.571428571428569</v>
      </c>
      <c r="R678">
        <f t="shared" si="220"/>
        <v>183</v>
      </c>
      <c r="S678" s="27">
        <f t="shared" si="222"/>
        <v>1.9147982062780269</v>
      </c>
      <c r="T678" s="11">
        <v>7.99</v>
      </c>
      <c r="U678" t="str" cm="1">
        <f t="array" ref="U678">_xlfn.IFS(T678 &lt; 8, "Standard", T678 &lt; 12, "Premium", T678 &lt; 16, "Premium Plus")</f>
        <v>Standard</v>
      </c>
      <c r="V678" s="18">
        <v>366</v>
      </c>
      <c r="W678" t="s">
        <v>36</v>
      </c>
      <c r="X678" s="18">
        <v>4</v>
      </c>
      <c r="Y678" s="18">
        <v>5</v>
      </c>
      <c r="Z678" t="b">
        <v>0</v>
      </c>
      <c r="AA678" s="18">
        <v>631</v>
      </c>
      <c r="AB678" s="18">
        <v>56</v>
      </c>
      <c r="AC678" s="18">
        <f t="shared" si="221"/>
        <v>687</v>
      </c>
      <c r="AD678" t="s">
        <v>92</v>
      </c>
      <c r="AE678" t="s">
        <v>28</v>
      </c>
      <c r="AF678" t="s">
        <v>57</v>
      </c>
      <c r="AG678" s="18">
        <v>35</v>
      </c>
      <c r="AH678" s="13">
        <v>4.0999999999999996</v>
      </c>
      <c r="AI678" t="b">
        <v>0</v>
      </c>
      <c r="AJ678" t="s">
        <v>30</v>
      </c>
      <c r="AK678" s="18">
        <v>4308</v>
      </c>
      <c r="AL678" s="18" t="str" cm="1">
        <f t="array" ref="AL678">_xlfn.IFS(AK678&lt;1000, "Bronze", AK678&lt;2000, "Silver", AK678&lt;3000, "Gold", AK678&lt;4000, "Platinum",AK678&gt;4000, "Diamond")</f>
        <v>Diamond</v>
      </c>
      <c r="AM678" t="s">
        <v>58</v>
      </c>
      <c r="AN678" t="s">
        <v>59</v>
      </c>
      <c r="AO678" t="s">
        <v>60</v>
      </c>
    </row>
    <row r="679" spans="1:41" x14ac:dyDescent="0.35">
      <c r="A679">
        <v>3162</v>
      </c>
      <c r="B679" t="s">
        <v>157</v>
      </c>
      <c r="C679" t="s">
        <v>229</v>
      </c>
      <c r="D679" s="1">
        <f>DATE(I679,H679,G679)</f>
        <v>44914</v>
      </c>
      <c r="E679">
        <f>FIND("/",C679)</f>
        <v>3</v>
      </c>
      <c r="F679">
        <f>FIND("/",C679,(E679+1))</f>
        <v>6</v>
      </c>
      <c r="G679" t="str">
        <f>MID(C679, E679+1,2)</f>
        <v>19</v>
      </c>
      <c r="H679" t="str">
        <f>LEFT(C679,E679-1)</f>
        <v>12</v>
      </c>
      <c r="I679" t="str">
        <f>RIGHT(C679,4)</f>
        <v>2022</v>
      </c>
      <c r="J679" t="s">
        <v>25</v>
      </c>
      <c r="K679" s="1">
        <f>DATE(P679,O679,N679)</f>
        <v>45639</v>
      </c>
      <c r="L679">
        <f>FIND("/",J679)</f>
        <v>3</v>
      </c>
      <c r="M679">
        <f>FIND("/",J679,(L679+1))</f>
        <v>6</v>
      </c>
      <c r="N679" t="str">
        <f>MID(J679, L679+1,2)</f>
        <v>13</v>
      </c>
      <c r="O679" t="str">
        <f>LEFT(J679,L679-1)</f>
        <v>12</v>
      </c>
      <c r="P679" t="str">
        <f>RIGHT(J679,4)</f>
        <v>2024</v>
      </c>
      <c r="Q679" s="13">
        <f t="shared" si="219"/>
        <v>103.57142857142857</v>
      </c>
      <c r="R679">
        <f t="shared" si="220"/>
        <v>198</v>
      </c>
      <c r="S679" s="27">
        <f t="shared" si="222"/>
        <v>1.9117241379310346</v>
      </c>
      <c r="T679" s="11">
        <v>15.99</v>
      </c>
      <c r="U679" t="str" cm="1">
        <f t="array" ref="U679">_xlfn.IFS(T679 &lt; 8, "Standard", T679 &lt; 12, "Premium", T679 &lt; 16, "Premium Plus")</f>
        <v>Premium Plus</v>
      </c>
      <c r="V679" s="18">
        <v>396</v>
      </c>
      <c r="W679" t="s">
        <v>63</v>
      </c>
      <c r="X679" s="18">
        <v>3</v>
      </c>
      <c r="Y679" s="18">
        <v>3</v>
      </c>
      <c r="Z679" t="b">
        <v>1</v>
      </c>
      <c r="AA679" s="18">
        <v>175</v>
      </c>
      <c r="AB679" s="18">
        <v>17</v>
      </c>
      <c r="AC679" s="18">
        <f t="shared" si="221"/>
        <v>192</v>
      </c>
      <c r="AD679" t="s">
        <v>27</v>
      </c>
      <c r="AE679" t="s">
        <v>56</v>
      </c>
      <c r="AF679" t="s">
        <v>78</v>
      </c>
      <c r="AG679" s="18">
        <v>11</v>
      </c>
      <c r="AH679" s="13">
        <v>3.4</v>
      </c>
      <c r="AI679" t="b">
        <v>0</v>
      </c>
      <c r="AJ679" t="s">
        <v>30</v>
      </c>
      <c r="AK679" s="18">
        <v>3516</v>
      </c>
      <c r="AL679" s="18" t="str" cm="1">
        <f t="array" ref="AL679">_xlfn.IFS(AK679&lt;1000, "Bronze", AK679&lt;2000, "Silver", AK679&lt;3000, "Gold", AK679&lt;4000, "Platinum",AK679&gt;4000, "Diamond")</f>
        <v>Platinum</v>
      </c>
      <c r="AM679" t="s">
        <v>65</v>
      </c>
      <c r="AN679" t="s">
        <v>79</v>
      </c>
      <c r="AO679" t="s">
        <v>60</v>
      </c>
    </row>
    <row r="680" spans="1:41" x14ac:dyDescent="0.35">
      <c r="A680">
        <v>6963</v>
      </c>
      <c r="B680" t="s">
        <v>322</v>
      </c>
      <c r="C680" s="1">
        <v>45084</v>
      </c>
      <c r="D680" s="1">
        <v>45310</v>
      </c>
      <c r="E680" s="1"/>
      <c r="F680" s="1"/>
      <c r="G680" s="1"/>
      <c r="H680" s="1"/>
      <c r="I680" s="1"/>
      <c r="J680" t="s">
        <v>168</v>
      </c>
      <c r="K680" s="1">
        <f>DATE(P680,O680,N680)</f>
        <v>45625</v>
      </c>
      <c r="L680">
        <f>FIND("/",J680)</f>
        <v>3</v>
      </c>
      <c r="M680">
        <f>FIND("/",J680,(L680+1))</f>
        <v>6</v>
      </c>
      <c r="N680" t="str">
        <f>MID(J680, L680+1,2)</f>
        <v>29</v>
      </c>
      <c r="O680" t="str">
        <f>LEFT(J680,L680-1)</f>
        <v>11</v>
      </c>
      <c r="P680" t="str">
        <f>RIGHT(J680,4)</f>
        <v>2024</v>
      </c>
      <c r="Q680" s="13">
        <f t="shared" si="219"/>
        <v>45</v>
      </c>
      <c r="R680">
        <f t="shared" si="220"/>
        <v>86</v>
      </c>
      <c r="S680" s="27">
        <f t="shared" si="222"/>
        <v>1.9111111111111112</v>
      </c>
      <c r="T680" s="11">
        <v>15.99</v>
      </c>
      <c r="U680" t="str" cm="1">
        <f t="array" ref="U680">_xlfn.IFS(T680 &lt; 8, "Standard", T680 &lt; 12, "Premium", T680 &lt; 16, "Premium Plus")</f>
        <v>Premium Plus</v>
      </c>
      <c r="V680" s="18">
        <v>172</v>
      </c>
      <c r="W680" t="s">
        <v>73</v>
      </c>
      <c r="X680" s="18">
        <v>2</v>
      </c>
      <c r="Y680" s="18">
        <v>6</v>
      </c>
      <c r="Z680" t="b">
        <v>0</v>
      </c>
      <c r="AA680" s="18">
        <v>841</v>
      </c>
      <c r="AB680" s="18">
        <v>83</v>
      </c>
      <c r="AC680" s="18">
        <f t="shared" si="221"/>
        <v>924</v>
      </c>
      <c r="AD680" t="s">
        <v>49</v>
      </c>
      <c r="AE680" t="s">
        <v>28</v>
      </c>
      <c r="AF680" t="s">
        <v>78</v>
      </c>
      <c r="AG680" s="18">
        <v>44</v>
      </c>
      <c r="AH680" s="13">
        <v>5</v>
      </c>
      <c r="AI680" t="b">
        <v>1</v>
      </c>
      <c r="AJ680" t="s">
        <v>30</v>
      </c>
      <c r="AK680" s="18">
        <v>2933</v>
      </c>
      <c r="AL680" s="18" t="str" cm="1">
        <f t="array" ref="AL680">_xlfn.IFS(AK680&lt;1000, "Bronze", AK680&lt;2000, "Silver", AK680&lt;3000, "Gold", AK680&lt;4000, "Platinum",AK680&gt;4000, "Diamond")</f>
        <v>Gold</v>
      </c>
      <c r="AM680" t="s">
        <v>76</v>
      </c>
      <c r="AN680" t="s">
        <v>32</v>
      </c>
      <c r="AO680" t="s">
        <v>33</v>
      </c>
    </row>
    <row r="681" spans="1:41" x14ac:dyDescent="0.35">
      <c r="A681">
        <v>8320</v>
      </c>
      <c r="B681" t="s">
        <v>549</v>
      </c>
      <c r="C681" s="1">
        <v>45323</v>
      </c>
      <c r="D681" s="1">
        <f>C681</f>
        <v>45323</v>
      </c>
      <c r="E681" s="1"/>
      <c r="F681" s="1"/>
      <c r="G681" s="1"/>
      <c r="H681" s="1"/>
      <c r="I681" s="1"/>
      <c r="J681" s="1">
        <v>45547</v>
      </c>
      <c r="K681" s="1">
        <f>J681</f>
        <v>45547</v>
      </c>
      <c r="L681" s="1"/>
      <c r="M681" s="1"/>
      <c r="N681" s="1"/>
      <c r="O681" s="1"/>
      <c r="P681" s="1"/>
      <c r="Q681" s="13">
        <f t="shared" si="219"/>
        <v>32</v>
      </c>
      <c r="R681">
        <f t="shared" si="220"/>
        <v>61</v>
      </c>
      <c r="S681" s="27">
        <f t="shared" si="222"/>
        <v>1.90625</v>
      </c>
      <c r="T681" s="11">
        <v>15.99</v>
      </c>
      <c r="U681" t="str" cm="1">
        <f t="array" ref="U681">_xlfn.IFS(T681 &lt; 8, "Standard", T681 &lt; 12, "Premium", T681 &lt; 16, "Premium Plus")</f>
        <v>Premium Plus</v>
      </c>
      <c r="V681" s="18">
        <v>122</v>
      </c>
      <c r="W681" t="s">
        <v>73</v>
      </c>
      <c r="X681" s="18">
        <v>2</v>
      </c>
      <c r="Y681" s="18">
        <v>2</v>
      </c>
      <c r="Z681" t="b">
        <v>0</v>
      </c>
      <c r="AA681" s="18">
        <v>626</v>
      </c>
      <c r="AB681" s="18">
        <v>69</v>
      </c>
      <c r="AC681" s="18">
        <f t="shared" si="221"/>
        <v>695</v>
      </c>
      <c r="AD681" t="s">
        <v>27</v>
      </c>
      <c r="AE681" t="s">
        <v>28</v>
      </c>
      <c r="AF681" t="s">
        <v>45</v>
      </c>
      <c r="AG681" s="18">
        <v>17</v>
      </c>
      <c r="AH681" s="13">
        <v>4.2</v>
      </c>
      <c r="AI681" t="b">
        <v>1</v>
      </c>
      <c r="AJ681" t="s">
        <v>30</v>
      </c>
      <c r="AK681" s="18">
        <v>4570</v>
      </c>
      <c r="AL681" s="18" t="str" cm="1">
        <f t="array" ref="AL681">_xlfn.IFS(AK681&lt;1000, "Bronze", AK681&lt;2000, "Silver", AK681&lt;3000, "Gold", AK681&lt;4000, "Platinum",AK681&gt;4000, "Diamond")</f>
        <v>Diamond</v>
      </c>
      <c r="AM681" t="s">
        <v>76</v>
      </c>
      <c r="AN681" t="s">
        <v>32</v>
      </c>
      <c r="AO681" t="s">
        <v>40</v>
      </c>
    </row>
    <row r="682" spans="1:41" x14ac:dyDescent="0.35">
      <c r="A682">
        <v>5040</v>
      </c>
      <c r="B682" t="s">
        <v>603</v>
      </c>
      <c r="C682" s="1">
        <v>45028</v>
      </c>
      <c r="D682" s="1">
        <f>C682</f>
        <v>45028</v>
      </c>
      <c r="E682" s="1"/>
      <c r="F682" s="1"/>
      <c r="G682" s="1"/>
      <c r="H682" s="1"/>
      <c r="I682" s="1"/>
      <c r="J682" s="1">
        <v>45334</v>
      </c>
      <c r="K682" s="1">
        <f>J682</f>
        <v>45334</v>
      </c>
      <c r="L682" s="1"/>
      <c r="M682" s="1"/>
      <c r="N682" s="1"/>
      <c r="O682" s="1"/>
      <c r="P682" s="1"/>
      <c r="Q682" s="13">
        <f t="shared" si="219"/>
        <v>43.714285714285715</v>
      </c>
      <c r="R682">
        <f t="shared" si="220"/>
        <v>83</v>
      </c>
      <c r="S682" s="27">
        <f t="shared" si="222"/>
        <v>1.8986928104575163</v>
      </c>
      <c r="T682" s="11">
        <v>11.99</v>
      </c>
      <c r="U682" t="str" cm="1">
        <f t="array" ref="U682">_xlfn.IFS(T682 &lt; 8, "Standard", T682 &lt; 12, "Premium", T682 &lt; 16, "Premium Plus")</f>
        <v>Premium</v>
      </c>
      <c r="V682" s="18">
        <v>166</v>
      </c>
      <c r="W682" t="s">
        <v>48</v>
      </c>
      <c r="X682" s="18">
        <v>5</v>
      </c>
      <c r="Y682" s="18">
        <v>2</v>
      </c>
      <c r="Z682" t="b">
        <v>1</v>
      </c>
      <c r="AA682" s="18">
        <v>178</v>
      </c>
      <c r="AB682" s="18">
        <v>61</v>
      </c>
      <c r="AC682" s="18">
        <f t="shared" si="221"/>
        <v>239</v>
      </c>
      <c r="AD682" t="s">
        <v>92</v>
      </c>
      <c r="AE682" t="s">
        <v>44</v>
      </c>
      <c r="AF682" t="s">
        <v>78</v>
      </c>
      <c r="AG682" s="18">
        <v>30</v>
      </c>
      <c r="AH682" s="13">
        <v>3.1</v>
      </c>
      <c r="AI682" t="b">
        <v>0</v>
      </c>
      <c r="AJ682" t="s">
        <v>30</v>
      </c>
      <c r="AK682" s="18">
        <v>2964</v>
      </c>
      <c r="AL682" s="18" t="str" cm="1">
        <f t="array" ref="AL682">_xlfn.IFS(AK682&lt;1000, "Bronze", AK682&lt;2000, "Silver", AK682&lt;3000, "Gold", AK682&lt;4000, "Platinum",AK682&gt;4000, "Diamond")</f>
        <v>Gold</v>
      </c>
      <c r="AM682" t="s">
        <v>58</v>
      </c>
      <c r="AN682" t="s">
        <v>79</v>
      </c>
      <c r="AO682" t="s">
        <v>33</v>
      </c>
    </row>
    <row r="683" spans="1:41" x14ac:dyDescent="0.35">
      <c r="A683">
        <v>5269</v>
      </c>
      <c r="B683" t="s">
        <v>50</v>
      </c>
      <c r="C683" s="1">
        <v>45080</v>
      </c>
      <c r="D683" s="1">
        <v>45040</v>
      </c>
      <c r="E683" s="1"/>
      <c r="F683" s="1"/>
      <c r="G683" s="1"/>
      <c r="H683" s="1"/>
      <c r="I683" s="1"/>
      <c r="J683" s="1">
        <v>45394</v>
      </c>
      <c r="K683" s="1">
        <f>J683</f>
        <v>45394</v>
      </c>
      <c r="L683" s="1"/>
      <c r="M683" s="1"/>
      <c r="N683" s="1"/>
      <c r="O683" s="1"/>
      <c r="P683" s="1"/>
      <c r="Q683" s="13">
        <f t="shared" si="219"/>
        <v>50.571428571428569</v>
      </c>
      <c r="R683">
        <f t="shared" si="220"/>
        <v>96</v>
      </c>
      <c r="S683" s="27">
        <f t="shared" si="222"/>
        <v>1.8983050847457628</v>
      </c>
      <c r="T683" s="11">
        <v>11.99</v>
      </c>
      <c r="U683" t="str" cm="1">
        <f t="array" ref="U683">_xlfn.IFS(T683 &lt; 8, "Standard", T683 &lt; 12, "Premium", T683 &lt; 16, "Premium Plus")</f>
        <v>Premium</v>
      </c>
      <c r="V683" s="18">
        <v>192</v>
      </c>
      <c r="W683" t="s">
        <v>73</v>
      </c>
      <c r="X683" s="18">
        <v>5</v>
      </c>
      <c r="Y683" s="18">
        <v>4</v>
      </c>
      <c r="Z683" t="b">
        <v>0</v>
      </c>
      <c r="AA683" s="18">
        <v>123</v>
      </c>
      <c r="AB683" s="18">
        <v>34</v>
      </c>
      <c r="AC683" s="18">
        <f t="shared" si="221"/>
        <v>157</v>
      </c>
      <c r="AD683" t="s">
        <v>55</v>
      </c>
      <c r="AE683" t="s">
        <v>75</v>
      </c>
      <c r="AF683" t="s">
        <v>64</v>
      </c>
      <c r="AG683" s="18">
        <v>73</v>
      </c>
      <c r="AH683" s="13">
        <v>3.8</v>
      </c>
      <c r="AI683" t="b">
        <v>1</v>
      </c>
      <c r="AJ683" t="s">
        <v>30</v>
      </c>
      <c r="AK683" s="18">
        <v>4868</v>
      </c>
      <c r="AL683" s="18" t="str" cm="1">
        <f t="array" ref="AL683">_xlfn.IFS(AK683&lt;1000, "Bronze", AK683&lt;2000, "Silver", AK683&lt;3000, "Gold", AK683&lt;4000, "Platinum",AK683&gt;4000, "Diamond")</f>
        <v>Diamond</v>
      </c>
      <c r="AM683" t="s">
        <v>38</v>
      </c>
      <c r="AN683" t="s">
        <v>69</v>
      </c>
      <c r="AO683" t="s">
        <v>40</v>
      </c>
    </row>
    <row r="684" spans="1:41" x14ac:dyDescent="0.35">
      <c r="A684">
        <v>9832</v>
      </c>
      <c r="B684" t="s">
        <v>311</v>
      </c>
      <c r="C684" t="s">
        <v>246</v>
      </c>
      <c r="D684" s="1">
        <f>DATE(I684,H684,G684)</f>
        <v>44916</v>
      </c>
      <c r="E684">
        <f>FIND("/",C684)</f>
        <v>3</v>
      </c>
      <c r="F684">
        <f>FIND("/",C684,(E684+1))</f>
        <v>6</v>
      </c>
      <c r="G684" t="str">
        <f>MID(C684, E684+1,2)</f>
        <v>21</v>
      </c>
      <c r="H684" t="str">
        <f>LEFT(C684,E684-1)</f>
        <v>12</v>
      </c>
      <c r="I684" t="str">
        <f>RIGHT(C684,4)</f>
        <v>2022</v>
      </c>
      <c r="J684" t="s">
        <v>134</v>
      </c>
      <c r="K684" s="1">
        <f>DATE(P684,O684,N684)</f>
        <v>45617</v>
      </c>
      <c r="L684">
        <f>FIND("/",J684)</f>
        <v>3</v>
      </c>
      <c r="M684">
        <f>FIND("/",J684,(L684+1))</f>
        <v>6</v>
      </c>
      <c r="N684" t="str">
        <f>MID(J684, L684+1,2)</f>
        <v>21</v>
      </c>
      <c r="O684" t="str">
        <f>LEFT(J684,L684-1)</f>
        <v>11</v>
      </c>
      <c r="P684" t="str">
        <f>RIGHT(J684,4)</f>
        <v>2024</v>
      </c>
      <c r="Q684" s="13">
        <f t="shared" si="219"/>
        <v>100.14285714285714</v>
      </c>
      <c r="R684">
        <f t="shared" si="220"/>
        <v>190</v>
      </c>
      <c r="S684" s="27">
        <f t="shared" si="222"/>
        <v>1.8972895863052783</v>
      </c>
      <c r="T684" s="11">
        <v>7.99</v>
      </c>
      <c r="U684" t="str" cm="1">
        <f t="array" ref="U684">_xlfn.IFS(T684 &lt; 8, "Standard", T684 &lt; 12, "Premium", T684 &lt; 16, "Premium Plus")</f>
        <v>Standard</v>
      </c>
      <c r="V684" s="18">
        <v>380</v>
      </c>
      <c r="W684" t="s">
        <v>36</v>
      </c>
      <c r="X684" s="18">
        <v>2</v>
      </c>
      <c r="Y684" s="18">
        <v>5</v>
      </c>
      <c r="Z684" t="b">
        <v>1</v>
      </c>
      <c r="AA684" s="18">
        <v>820</v>
      </c>
      <c r="AB684" s="18">
        <v>17</v>
      </c>
      <c r="AC684" s="18">
        <f t="shared" si="221"/>
        <v>837</v>
      </c>
      <c r="AD684" t="s">
        <v>68</v>
      </c>
      <c r="AE684" t="s">
        <v>28</v>
      </c>
      <c r="AF684" t="s">
        <v>78</v>
      </c>
      <c r="AG684" s="18">
        <v>93</v>
      </c>
      <c r="AH684" s="13">
        <v>3</v>
      </c>
      <c r="AI684" t="b">
        <v>0</v>
      </c>
      <c r="AJ684" t="s">
        <v>30</v>
      </c>
      <c r="AK684" s="18">
        <v>4565</v>
      </c>
      <c r="AL684" s="18" t="str" cm="1">
        <f t="array" ref="AL684">_xlfn.IFS(AK684&lt;1000, "Bronze", AK684&lt;2000, "Silver", AK684&lt;3000, "Gold", AK684&lt;4000, "Platinum",AK684&gt;4000, "Diamond")</f>
        <v>Diamond</v>
      </c>
      <c r="AM684" t="s">
        <v>38</v>
      </c>
      <c r="AN684" t="s">
        <v>79</v>
      </c>
      <c r="AO684" t="s">
        <v>60</v>
      </c>
    </row>
    <row r="685" spans="1:41" x14ac:dyDescent="0.35">
      <c r="A685">
        <v>7088</v>
      </c>
      <c r="B685" t="s">
        <v>120</v>
      </c>
      <c r="C685" s="1">
        <v>45292</v>
      </c>
      <c r="D685" s="1">
        <f>C685</f>
        <v>45292</v>
      </c>
      <c r="E685" s="1"/>
      <c r="F685" s="1"/>
      <c r="G685" s="1"/>
      <c r="H685" s="1"/>
      <c r="I685" s="1"/>
      <c r="J685" t="s">
        <v>134</v>
      </c>
      <c r="K685" s="1">
        <f>DATE(P685,O685,N685)</f>
        <v>45617</v>
      </c>
      <c r="L685">
        <f>FIND("/",J685)</f>
        <v>3</v>
      </c>
      <c r="M685">
        <f>FIND("/",J685,(L685+1))</f>
        <v>6</v>
      </c>
      <c r="N685" t="str">
        <f>MID(J685, L685+1,2)</f>
        <v>21</v>
      </c>
      <c r="O685" t="str">
        <f>LEFT(J685,L685-1)</f>
        <v>11</v>
      </c>
      <c r="P685" t="str">
        <f>RIGHT(J685,4)</f>
        <v>2024</v>
      </c>
      <c r="Q685" s="13">
        <f t="shared" si="219"/>
        <v>46.428571428571431</v>
      </c>
      <c r="R685">
        <f t="shared" si="220"/>
        <v>88</v>
      </c>
      <c r="S685" s="27">
        <f t="shared" si="222"/>
        <v>1.8953846153846152</v>
      </c>
      <c r="T685" s="11">
        <v>11.99</v>
      </c>
      <c r="U685" t="str" cm="1">
        <f t="array" ref="U685">_xlfn.IFS(T685 &lt; 8, "Standard", T685 &lt; 12, "Premium", T685 &lt; 16, "Premium Plus")</f>
        <v>Premium</v>
      </c>
      <c r="V685" s="18">
        <v>176</v>
      </c>
      <c r="W685" t="s">
        <v>51</v>
      </c>
      <c r="X685" s="18">
        <v>5</v>
      </c>
      <c r="Y685" s="18">
        <v>5</v>
      </c>
      <c r="Z685" t="b">
        <v>1</v>
      </c>
      <c r="AA685" s="18">
        <v>276</v>
      </c>
      <c r="AB685" s="18">
        <v>138</v>
      </c>
      <c r="AC685" s="18">
        <f t="shared" si="221"/>
        <v>414</v>
      </c>
      <c r="AD685" t="s">
        <v>68</v>
      </c>
      <c r="AE685" t="s">
        <v>28</v>
      </c>
      <c r="AF685" t="s">
        <v>57</v>
      </c>
      <c r="AG685" s="18">
        <v>56</v>
      </c>
      <c r="AH685" s="13">
        <v>4.7</v>
      </c>
      <c r="AI685" t="b">
        <v>0</v>
      </c>
      <c r="AJ685" t="s">
        <v>30</v>
      </c>
      <c r="AK685" s="18">
        <v>2891</v>
      </c>
      <c r="AL685" s="18" t="str" cm="1">
        <f t="array" ref="AL685">_xlfn.IFS(AK685&lt;1000, "Bronze", AK685&lt;2000, "Silver", AK685&lt;3000, "Gold", AK685&lt;4000, "Platinum",AK685&gt;4000, "Diamond")</f>
        <v>Gold</v>
      </c>
      <c r="AM685" t="s">
        <v>58</v>
      </c>
      <c r="AN685" t="s">
        <v>32</v>
      </c>
      <c r="AO685" t="s">
        <v>60</v>
      </c>
    </row>
    <row r="686" spans="1:41" x14ac:dyDescent="0.35">
      <c r="A686">
        <v>5420</v>
      </c>
      <c r="B686" t="s">
        <v>162</v>
      </c>
      <c r="C686" t="s">
        <v>163</v>
      </c>
      <c r="D686" s="1">
        <f>DATE(I686,H686,G686)</f>
        <v>44926</v>
      </c>
      <c r="E686">
        <f>FIND("/",C686)</f>
        <v>3</v>
      </c>
      <c r="F686">
        <f>FIND("/",C686,(E686+1))</f>
        <v>6</v>
      </c>
      <c r="G686" t="str">
        <f>MID(C686, E686+1,2)</f>
        <v>31</v>
      </c>
      <c r="H686" t="str">
        <f>LEFT(C686,E686-1)</f>
        <v>12</v>
      </c>
      <c r="I686" t="str">
        <f>RIGHT(C686,4)</f>
        <v>2022</v>
      </c>
      <c r="J686" s="1">
        <v>45303</v>
      </c>
      <c r="K686" s="1">
        <f>J686</f>
        <v>45303</v>
      </c>
      <c r="L686" s="1"/>
      <c r="M686" s="1"/>
      <c r="N686" s="1"/>
      <c r="O686" s="1"/>
      <c r="P686" s="1"/>
      <c r="Q686" s="13">
        <f t="shared" si="219"/>
        <v>53.857142857142854</v>
      </c>
      <c r="R686">
        <f t="shared" si="220"/>
        <v>102</v>
      </c>
      <c r="S686" s="27">
        <f t="shared" si="222"/>
        <v>1.8938992042440319</v>
      </c>
      <c r="T686" s="11">
        <v>11.99</v>
      </c>
      <c r="U686" t="str" cm="1">
        <f t="array" ref="U686">_xlfn.IFS(T686 &lt; 8, "Standard", T686 &lt; 12, "Premium", T686 &lt; 16, "Premium Plus")</f>
        <v>Premium</v>
      </c>
      <c r="V686" s="18">
        <v>204</v>
      </c>
      <c r="W686" t="s">
        <v>36</v>
      </c>
      <c r="X686" s="18">
        <v>4</v>
      </c>
      <c r="Y686" s="18">
        <v>6</v>
      </c>
      <c r="Z686" t="b">
        <v>0</v>
      </c>
      <c r="AA686" s="18">
        <v>928</v>
      </c>
      <c r="AB686" s="18">
        <v>30</v>
      </c>
      <c r="AC686" s="18">
        <f t="shared" si="221"/>
        <v>958</v>
      </c>
      <c r="AD686" t="s">
        <v>55</v>
      </c>
      <c r="AE686" t="s">
        <v>56</v>
      </c>
      <c r="AF686" t="s">
        <v>45</v>
      </c>
      <c r="AG686" s="18">
        <v>58</v>
      </c>
      <c r="AH686" s="13">
        <v>4.4000000000000004</v>
      </c>
      <c r="AI686" t="b">
        <v>0</v>
      </c>
      <c r="AJ686" t="s">
        <v>30</v>
      </c>
      <c r="AK686" s="18">
        <v>1765</v>
      </c>
      <c r="AL686" s="18" t="str" cm="1">
        <f t="array" ref="AL686">_xlfn.IFS(AK686&lt;1000, "Bronze", AK686&lt;2000, "Silver", AK686&lt;3000, "Gold", AK686&lt;4000, "Platinum",AK686&gt;4000, "Diamond")</f>
        <v>Silver</v>
      </c>
      <c r="AM686" t="s">
        <v>76</v>
      </c>
      <c r="AN686" t="s">
        <v>69</v>
      </c>
      <c r="AO686" t="s">
        <v>60</v>
      </c>
    </row>
    <row r="687" spans="1:41" x14ac:dyDescent="0.35">
      <c r="A687">
        <v>2490</v>
      </c>
      <c r="B687" t="s">
        <v>138</v>
      </c>
      <c r="C687" t="s">
        <v>139</v>
      </c>
      <c r="D687" s="1">
        <f>DATE(I687,H687,G687)</f>
        <v>45156</v>
      </c>
      <c r="E687">
        <f>FIND("/",C687)</f>
        <v>2</v>
      </c>
      <c r="F687">
        <f>FIND("/",C687,(E687+1))</f>
        <v>5</v>
      </c>
      <c r="G687" t="str">
        <f>MID(C687, E687+1,2)</f>
        <v>18</v>
      </c>
      <c r="H687" t="str">
        <f>LEFT(C687,E687-1)</f>
        <v>8</v>
      </c>
      <c r="I687" t="str">
        <f>RIGHT(C687,4)</f>
        <v>2023</v>
      </c>
      <c r="J687" t="s">
        <v>54</v>
      </c>
      <c r="K687" s="1">
        <f t="shared" ref="K687:K693" si="229">DATE(P687,O687,N687)</f>
        <v>45615</v>
      </c>
      <c r="L687">
        <f t="shared" ref="L687:L693" si="230">FIND("/",J687)</f>
        <v>3</v>
      </c>
      <c r="M687">
        <f t="shared" ref="M687:M693" si="231">FIND("/",J687,(L687+1))</f>
        <v>6</v>
      </c>
      <c r="N687" t="str">
        <f t="shared" ref="N687:N693" si="232">MID(J687, L687+1,2)</f>
        <v>19</v>
      </c>
      <c r="O687" t="str">
        <f t="shared" ref="O687:O693" si="233">LEFT(J687,L687-1)</f>
        <v>11</v>
      </c>
      <c r="P687" t="str">
        <f t="shared" ref="P687:P693" si="234">RIGHT(J687,4)</f>
        <v>2024</v>
      </c>
      <c r="Q687" s="13">
        <f t="shared" si="219"/>
        <v>65.571428571428569</v>
      </c>
      <c r="R687">
        <f t="shared" si="220"/>
        <v>124</v>
      </c>
      <c r="S687" s="27">
        <f t="shared" si="222"/>
        <v>1.8910675381263617</v>
      </c>
      <c r="T687" s="11">
        <v>11.99</v>
      </c>
      <c r="U687" t="str" cm="1">
        <f t="array" ref="U687">_xlfn.IFS(T687 &lt; 8, "Standard", T687 &lt; 12, "Premium", T687 &lt; 16, "Premium Plus")</f>
        <v>Premium</v>
      </c>
      <c r="V687" s="18">
        <v>248</v>
      </c>
      <c r="W687" t="s">
        <v>48</v>
      </c>
      <c r="X687" s="18">
        <v>4</v>
      </c>
      <c r="Y687" s="18">
        <v>1</v>
      </c>
      <c r="Z687" t="b">
        <v>1</v>
      </c>
      <c r="AA687" s="18">
        <v>426</v>
      </c>
      <c r="AB687" s="18">
        <v>21</v>
      </c>
      <c r="AC687" s="18">
        <f t="shared" si="221"/>
        <v>447</v>
      </c>
      <c r="AD687" t="s">
        <v>55</v>
      </c>
      <c r="AE687" t="s">
        <v>44</v>
      </c>
      <c r="AF687" t="s">
        <v>57</v>
      </c>
      <c r="AG687" s="18">
        <v>99</v>
      </c>
      <c r="AH687" s="13">
        <v>4.8</v>
      </c>
      <c r="AI687" t="b">
        <v>0</v>
      </c>
      <c r="AJ687" t="s">
        <v>30</v>
      </c>
      <c r="AK687" s="18">
        <v>2409</v>
      </c>
      <c r="AL687" s="18" t="str" cm="1">
        <f t="array" ref="AL687">_xlfn.IFS(AK687&lt;1000, "Bronze", AK687&lt;2000, "Silver", AK687&lt;3000, "Gold", AK687&lt;4000, "Platinum",AK687&gt;4000, "Diamond")</f>
        <v>Gold</v>
      </c>
      <c r="AM687" t="s">
        <v>38</v>
      </c>
      <c r="AN687" t="s">
        <v>69</v>
      </c>
      <c r="AO687" t="s">
        <v>93</v>
      </c>
    </row>
    <row r="688" spans="1:41" x14ac:dyDescent="0.35">
      <c r="A688">
        <v>3010</v>
      </c>
      <c r="B688" t="s">
        <v>280</v>
      </c>
      <c r="C688" s="1">
        <v>45362</v>
      </c>
      <c r="D688" s="1">
        <v>45031</v>
      </c>
      <c r="E688" s="1"/>
      <c r="F688" s="1"/>
      <c r="G688" s="1"/>
      <c r="H688" s="1"/>
      <c r="I688" s="1"/>
      <c r="J688" t="s">
        <v>156</v>
      </c>
      <c r="K688" s="1">
        <f t="shared" si="229"/>
        <v>45620</v>
      </c>
      <c r="L688">
        <f t="shared" si="230"/>
        <v>3</v>
      </c>
      <c r="M688">
        <f t="shared" si="231"/>
        <v>6</v>
      </c>
      <c r="N688" t="str">
        <f t="shared" si="232"/>
        <v>24</v>
      </c>
      <c r="O688" t="str">
        <f t="shared" si="233"/>
        <v>11</v>
      </c>
      <c r="P688" t="str">
        <f t="shared" si="234"/>
        <v>2024</v>
      </c>
      <c r="Q688" s="13">
        <f t="shared" si="219"/>
        <v>84.142857142857139</v>
      </c>
      <c r="R688">
        <f t="shared" si="220"/>
        <v>159</v>
      </c>
      <c r="S688" s="27">
        <f t="shared" si="222"/>
        <v>1.8896434634974535</v>
      </c>
      <c r="T688" s="11">
        <v>11.99</v>
      </c>
      <c r="U688" t="str" cm="1">
        <f t="array" ref="U688">_xlfn.IFS(T688 &lt; 8, "Standard", T688 &lt; 12, "Premium", T688 &lt; 16, "Premium Plus")</f>
        <v>Premium</v>
      </c>
      <c r="V688" s="18">
        <v>318</v>
      </c>
      <c r="W688" t="s">
        <v>48</v>
      </c>
      <c r="X688" s="18">
        <v>1</v>
      </c>
      <c r="Y688" s="18">
        <v>5</v>
      </c>
      <c r="Z688" t="b">
        <v>0</v>
      </c>
      <c r="AA688" s="18">
        <v>925</v>
      </c>
      <c r="AB688" s="18">
        <v>191</v>
      </c>
      <c r="AC688" s="18">
        <f t="shared" si="221"/>
        <v>1116</v>
      </c>
      <c r="AD688" t="s">
        <v>68</v>
      </c>
      <c r="AE688" t="s">
        <v>28</v>
      </c>
      <c r="AF688" t="s">
        <v>45</v>
      </c>
      <c r="AG688" s="18">
        <v>38</v>
      </c>
      <c r="AH688" s="13">
        <v>4.5999999999999996</v>
      </c>
      <c r="AI688" t="b">
        <v>1</v>
      </c>
      <c r="AJ688" t="s">
        <v>30</v>
      </c>
      <c r="AK688" s="18">
        <v>167</v>
      </c>
      <c r="AL688" s="18" t="str" cm="1">
        <f t="array" ref="AL688">_xlfn.IFS(AK688&lt;1000, "Bronze", AK688&lt;2000, "Silver", AK688&lt;3000, "Gold", AK688&lt;4000, "Platinum",AK688&gt;4000, "Diamond")</f>
        <v>Bronze</v>
      </c>
      <c r="AM688" t="s">
        <v>76</v>
      </c>
      <c r="AN688" t="s">
        <v>39</v>
      </c>
      <c r="AO688" t="s">
        <v>33</v>
      </c>
    </row>
    <row r="689" spans="1:41" x14ac:dyDescent="0.35">
      <c r="A689">
        <v>4383</v>
      </c>
      <c r="B689" t="s">
        <v>553</v>
      </c>
      <c r="C689" s="1">
        <v>45513</v>
      </c>
      <c r="D689" s="1">
        <v>44952</v>
      </c>
      <c r="E689" s="1"/>
      <c r="F689" s="1"/>
      <c r="G689" s="1"/>
      <c r="H689" s="1"/>
      <c r="I689" s="1"/>
      <c r="J689" t="s">
        <v>90</v>
      </c>
      <c r="K689" s="1">
        <f t="shared" si="229"/>
        <v>45626</v>
      </c>
      <c r="L689">
        <f t="shared" si="230"/>
        <v>3</v>
      </c>
      <c r="M689">
        <f t="shared" si="231"/>
        <v>6</v>
      </c>
      <c r="N689" t="str">
        <f t="shared" si="232"/>
        <v>30</v>
      </c>
      <c r="O689" t="str">
        <f t="shared" si="233"/>
        <v>11</v>
      </c>
      <c r="P689" t="str">
        <f t="shared" si="234"/>
        <v>2024</v>
      </c>
      <c r="Q689" s="13">
        <f t="shared" si="219"/>
        <v>96.285714285714292</v>
      </c>
      <c r="R689">
        <f t="shared" si="220"/>
        <v>180.5</v>
      </c>
      <c r="S689" s="27">
        <f t="shared" si="222"/>
        <v>1.8746290801186942</v>
      </c>
      <c r="T689" s="11">
        <v>15.99</v>
      </c>
      <c r="U689" t="str" cm="1">
        <f t="array" ref="U689">_xlfn.IFS(T689 &lt; 8, "Standard", T689 &lt; 12, "Premium", T689 &lt; 16, "Premium Plus")</f>
        <v>Premium Plus</v>
      </c>
      <c r="V689" s="18">
        <v>361</v>
      </c>
      <c r="W689" t="s">
        <v>26</v>
      </c>
      <c r="X689" s="18">
        <v>4</v>
      </c>
      <c r="Y689" s="18">
        <v>5</v>
      </c>
      <c r="Z689" t="b">
        <v>1</v>
      </c>
      <c r="AA689" s="18">
        <v>416</v>
      </c>
      <c r="AB689" s="18">
        <v>143</v>
      </c>
      <c r="AC689" s="18">
        <f t="shared" si="221"/>
        <v>559</v>
      </c>
      <c r="AD689" t="s">
        <v>68</v>
      </c>
      <c r="AE689" t="s">
        <v>56</v>
      </c>
      <c r="AF689" t="s">
        <v>78</v>
      </c>
      <c r="AG689" s="18">
        <v>99</v>
      </c>
      <c r="AH689" s="13">
        <v>3.7</v>
      </c>
      <c r="AI689" t="b">
        <v>0</v>
      </c>
      <c r="AJ689" t="s">
        <v>30</v>
      </c>
      <c r="AK689" s="18">
        <v>527</v>
      </c>
      <c r="AL689" s="18" t="str" cm="1">
        <f t="array" ref="AL689">_xlfn.IFS(AK689&lt;1000, "Bronze", AK689&lt;2000, "Silver", AK689&lt;3000, "Gold", AK689&lt;4000, "Platinum",AK689&gt;4000, "Diamond")</f>
        <v>Bronze</v>
      </c>
      <c r="AM689" t="s">
        <v>58</v>
      </c>
      <c r="AN689" t="s">
        <v>39</v>
      </c>
      <c r="AO689" t="s">
        <v>40</v>
      </c>
    </row>
    <row r="690" spans="1:41" x14ac:dyDescent="0.35">
      <c r="A690">
        <v>2836</v>
      </c>
      <c r="B690" t="s">
        <v>232</v>
      </c>
      <c r="C690" s="1">
        <v>45475</v>
      </c>
      <c r="D690" s="1">
        <v>44972</v>
      </c>
      <c r="E690" s="1"/>
      <c r="F690" s="1"/>
      <c r="G690" s="1"/>
      <c r="H690" s="1"/>
      <c r="I690" s="1"/>
      <c r="J690" t="s">
        <v>72</v>
      </c>
      <c r="K690" s="1">
        <f t="shared" si="229"/>
        <v>45643</v>
      </c>
      <c r="L690">
        <f t="shared" si="230"/>
        <v>3</v>
      </c>
      <c r="M690">
        <f t="shared" si="231"/>
        <v>6</v>
      </c>
      <c r="N690" t="str">
        <f t="shared" si="232"/>
        <v>17</v>
      </c>
      <c r="O690" t="str">
        <f t="shared" si="233"/>
        <v>12</v>
      </c>
      <c r="P690" t="str">
        <f t="shared" si="234"/>
        <v>2024</v>
      </c>
      <c r="Q690" s="13">
        <f t="shared" si="219"/>
        <v>95.857142857142861</v>
      </c>
      <c r="R690">
        <f t="shared" si="220"/>
        <v>179.5</v>
      </c>
      <c r="S690" s="27">
        <f t="shared" si="222"/>
        <v>1.8725782414307004</v>
      </c>
      <c r="T690" s="11">
        <v>7.99</v>
      </c>
      <c r="U690" t="str" cm="1">
        <f t="array" ref="U690">_xlfn.IFS(T690 &lt; 8, "Standard", T690 &lt; 12, "Premium", T690 &lt; 16, "Premium Plus")</f>
        <v>Standard</v>
      </c>
      <c r="V690" s="18">
        <v>359</v>
      </c>
      <c r="W690" t="s">
        <v>63</v>
      </c>
      <c r="X690" s="18">
        <v>2</v>
      </c>
      <c r="Y690" s="18">
        <v>6</v>
      </c>
      <c r="Z690" t="b">
        <v>0</v>
      </c>
      <c r="AA690" s="18">
        <v>305</v>
      </c>
      <c r="AB690" s="18">
        <v>81</v>
      </c>
      <c r="AC690" s="18">
        <f t="shared" si="221"/>
        <v>386</v>
      </c>
      <c r="AD690" t="s">
        <v>68</v>
      </c>
      <c r="AE690" t="s">
        <v>75</v>
      </c>
      <c r="AF690" t="s">
        <v>37</v>
      </c>
      <c r="AG690" s="18">
        <v>28</v>
      </c>
      <c r="AH690" s="13">
        <v>3.3</v>
      </c>
      <c r="AI690" t="b">
        <v>0</v>
      </c>
      <c r="AJ690" t="s">
        <v>30</v>
      </c>
      <c r="AK690" s="18">
        <v>1926</v>
      </c>
      <c r="AL690" s="18" t="str" cm="1">
        <f t="array" ref="AL690">_xlfn.IFS(AK690&lt;1000, "Bronze", AK690&lt;2000, "Silver", AK690&lt;3000, "Gold", AK690&lt;4000, "Platinum",AK690&gt;4000, "Diamond")</f>
        <v>Silver</v>
      </c>
      <c r="AM690" t="s">
        <v>31</v>
      </c>
      <c r="AN690" t="s">
        <v>39</v>
      </c>
      <c r="AO690" t="s">
        <v>40</v>
      </c>
    </row>
    <row r="691" spans="1:41" x14ac:dyDescent="0.35">
      <c r="A691">
        <v>4171</v>
      </c>
      <c r="B691" t="s">
        <v>224</v>
      </c>
      <c r="C691" s="1">
        <v>45389</v>
      </c>
      <c r="D691" s="1">
        <v>45094</v>
      </c>
      <c r="E691" s="1"/>
      <c r="F691" s="1"/>
      <c r="G691" s="1"/>
      <c r="H691" s="1"/>
      <c r="I691" s="1"/>
      <c r="J691" t="s">
        <v>42</v>
      </c>
      <c r="K691" s="1">
        <f t="shared" si="229"/>
        <v>45640</v>
      </c>
      <c r="L691">
        <f t="shared" si="230"/>
        <v>3</v>
      </c>
      <c r="M691">
        <f t="shared" si="231"/>
        <v>6</v>
      </c>
      <c r="N691" t="str">
        <f t="shared" si="232"/>
        <v>14</v>
      </c>
      <c r="O691" t="str">
        <f t="shared" si="233"/>
        <v>12</v>
      </c>
      <c r="P691" t="str">
        <f t="shared" si="234"/>
        <v>2024</v>
      </c>
      <c r="Q691" s="13">
        <f t="shared" si="219"/>
        <v>78</v>
      </c>
      <c r="R691">
        <f t="shared" si="220"/>
        <v>145.5</v>
      </c>
      <c r="S691" s="27">
        <f t="shared" si="222"/>
        <v>1.8653846153846154</v>
      </c>
      <c r="T691" s="11">
        <v>11.99</v>
      </c>
      <c r="U691" t="str" cm="1">
        <f t="array" ref="U691">_xlfn.IFS(T691 &lt; 8, "Standard", T691 &lt; 12, "Premium", T691 &lt; 16, "Premium Plus")</f>
        <v>Premium</v>
      </c>
      <c r="V691" s="18">
        <v>291</v>
      </c>
      <c r="W691" t="s">
        <v>48</v>
      </c>
      <c r="X691" s="18">
        <v>2</v>
      </c>
      <c r="Y691" s="18">
        <v>1</v>
      </c>
      <c r="Z691" t="b">
        <v>1</v>
      </c>
      <c r="AA691" s="18">
        <v>380</v>
      </c>
      <c r="AB691" s="18">
        <v>106</v>
      </c>
      <c r="AC691" s="18">
        <f t="shared" si="221"/>
        <v>486</v>
      </c>
      <c r="AD691" t="s">
        <v>43</v>
      </c>
      <c r="AE691" t="s">
        <v>28</v>
      </c>
      <c r="AF691" t="s">
        <v>57</v>
      </c>
      <c r="AG691" s="18">
        <v>22</v>
      </c>
      <c r="AH691" s="13">
        <v>4.0999999999999996</v>
      </c>
      <c r="AI691" t="b">
        <v>0</v>
      </c>
      <c r="AJ691" t="s">
        <v>30</v>
      </c>
      <c r="AK691" s="18">
        <v>2576</v>
      </c>
      <c r="AL691" s="18" t="str" cm="1">
        <f t="array" ref="AL691">_xlfn.IFS(AK691&lt;1000, "Bronze", AK691&lt;2000, "Silver", AK691&lt;3000, "Gold", AK691&lt;4000, "Platinum",AK691&gt;4000, "Diamond")</f>
        <v>Gold</v>
      </c>
      <c r="AM691" t="s">
        <v>58</v>
      </c>
      <c r="AN691" t="s">
        <v>79</v>
      </c>
      <c r="AO691" t="s">
        <v>60</v>
      </c>
    </row>
    <row r="692" spans="1:41" x14ac:dyDescent="0.35">
      <c r="A692">
        <v>5534</v>
      </c>
      <c r="B692" t="s">
        <v>364</v>
      </c>
      <c r="C692" s="1">
        <v>45019</v>
      </c>
      <c r="D692" s="1">
        <v>45500</v>
      </c>
      <c r="E692" s="1"/>
      <c r="F692" s="1"/>
      <c r="G692" s="1"/>
      <c r="H692" s="1"/>
      <c r="I692" s="1"/>
      <c r="J692" t="s">
        <v>25</v>
      </c>
      <c r="K692" s="1">
        <f t="shared" si="229"/>
        <v>45639</v>
      </c>
      <c r="L692">
        <f t="shared" si="230"/>
        <v>3</v>
      </c>
      <c r="M692">
        <f t="shared" si="231"/>
        <v>6</v>
      </c>
      <c r="N692" t="str">
        <f t="shared" si="232"/>
        <v>13</v>
      </c>
      <c r="O692" t="str">
        <f t="shared" si="233"/>
        <v>12</v>
      </c>
      <c r="P692" t="str">
        <f t="shared" si="234"/>
        <v>2024</v>
      </c>
      <c r="Q692" s="13">
        <f t="shared" si="219"/>
        <v>19.857142857142858</v>
      </c>
      <c r="R692">
        <f t="shared" si="220"/>
        <v>37</v>
      </c>
      <c r="S692" s="27">
        <f t="shared" si="222"/>
        <v>1.8633093525179856</v>
      </c>
      <c r="T692" s="11">
        <v>7.99</v>
      </c>
      <c r="U692" t="str" cm="1">
        <f t="array" ref="U692">_xlfn.IFS(T692 &lt; 8, "Standard", T692 &lt; 12, "Premium", T692 &lt; 16, "Premium Plus")</f>
        <v>Standard</v>
      </c>
      <c r="V692" s="18">
        <v>74</v>
      </c>
      <c r="W692" t="s">
        <v>36</v>
      </c>
      <c r="X692" s="18">
        <v>2</v>
      </c>
      <c r="Y692" s="18">
        <v>1</v>
      </c>
      <c r="Z692" t="b">
        <v>0</v>
      </c>
      <c r="AA692" s="18">
        <v>657</v>
      </c>
      <c r="AB692" s="18">
        <v>88</v>
      </c>
      <c r="AC692" s="18">
        <f t="shared" si="221"/>
        <v>745</v>
      </c>
      <c r="AD692" t="s">
        <v>43</v>
      </c>
      <c r="AE692" t="s">
        <v>44</v>
      </c>
      <c r="AF692" t="s">
        <v>45</v>
      </c>
      <c r="AG692" s="18">
        <v>40</v>
      </c>
      <c r="AH692" s="13">
        <v>3.8</v>
      </c>
      <c r="AI692" t="b">
        <v>0</v>
      </c>
      <c r="AJ692" t="s">
        <v>30</v>
      </c>
      <c r="AK692" s="18">
        <v>130</v>
      </c>
      <c r="AL692" s="18" t="str" cm="1">
        <f t="array" ref="AL692">_xlfn.IFS(AK692&lt;1000, "Bronze", AK692&lt;2000, "Silver", AK692&lt;3000, "Gold", AK692&lt;4000, "Platinum",AK692&gt;4000, "Diamond")</f>
        <v>Bronze</v>
      </c>
      <c r="AM692" t="s">
        <v>38</v>
      </c>
      <c r="AN692" t="s">
        <v>69</v>
      </c>
      <c r="AO692" t="s">
        <v>33</v>
      </c>
    </row>
    <row r="693" spans="1:41" x14ac:dyDescent="0.35">
      <c r="A693">
        <v>7510</v>
      </c>
      <c r="B693" t="s">
        <v>518</v>
      </c>
      <c r="C693" t="s">
        <v>519</v>
      </c>
      <c r="D693" s="1">
        <f>DATE(I693,H693,G693)</f>
        <v>44941</v>
      </c>
      <c r="E693">
        <f>FIND("/",C693)</f>
        <v>2</v>
      </c>
      <c r="F693">
        <f>FIND("/",C693,(E693+1))</f>
        <v>5</v>
      </c>
      <c r="G693" t="str">
        <f>MID(C693, E693+1,2)</f>
        <v>15</v>
      </c>
      <c r="H693" t="str">
        <f>LEFT(C693,E693-1)</f>
        <v>1</v>
      </c>
      <c r="I693" t="str">
        <f>RIGHT(C693,4)</f>
        <v>2023</v>
      </c>
      <c r="J693" t="s">
        <v>168</v>
      </c>
      <c r="K693" s="1">
        <f t="shared" si="229"/>
        <v>45625</v>
      </c>
      <c r="L693">
        <f t="shared" si="230"/>
        <v>3</v>
      </c>
      <c r="M693">
        <f t="shared" si="231"/>
        <v>6</v>
      </c>
      <c r="N693" t="str">
        <f t="shared" si="232"/>
        <v>29</v>
      </c>
      <c r="O693" t="str">
        <f t="shared" si="233"/>
        <v>11</v>
      </c>
      <c r="P693" t="str">
        <f t="shared" si="234"/>
        <v>2024</v>
      </c>
      <c r="Q693" s="13">
        <f t="shared" si="219"/>
        <v>97.714285714285708</v>
      </c>
      <c r="R693">
        <f t="shared" si="220"/>
        <v>181</v>
      </c>
      <c r="S693" s="27">
        <f t="shared" si="222"/>
        <v>1.8523391812865497</v>
      </c>
      <c r="T693" s="11">
        <v>7.99</v>
      </c>
      <c r="U693" t="str" cm="1">
        <f t="array" ref="U693">_xlfn.IFS(T693 &lt; 8, "Standard", T693 &lt; 12, "Premium", T693 &lt; 16, "Premium Plus")</f>
        <v>Standard</v>
      </c>
      <c r="V693" s="18">
        <v>362</v>
      </c>
      <c r="W693" t="s">
        <v>100</v>
      </c>
      <c r="X693" s="18">
        <v>2</v>
      </c>
      <c r="Y693" s="18">
        <v>4</v>
      </c>
      <c r="Z693" t="b">
        <v>1</v>
      </c>
      <c r="AA693" s="18">
        <v>923</v>
      </c>
      <c r="AB693" s="18">
        <v>57</v>
      </c>
      <c r="AC693" s="18">
        <f t="shared" si="221"/>
        <v>980</v>
      </c>
      <c r="AD693" t="s">
        <v>92</v>
      </c>
      <c r="AE693" t="s">
        <v>28</v>
      </c>
      <c r="AF693" t="s">
        <v>37</v>
      </c>
      <c r="AG693" s="18">
        <v>38</v>
      </c>
      <c r="AH693" s="13">
        <v>4.8</v>
      </c>
      <c r="AI693" t="b">
        <v>0</v>
      </c>
      <c r="AJ693" t="s">
        <v>30</v>
      </c>
      <c r="AK693" s="18">
        <v>2922</v>
      </c>
      <c r="AL693" s="18" t="str" cm="1">
        <f t="array" ref="AL693">_xlfn.IFS(AK693&lt;1000, "Bronze", AK693&lt;2000, "Silver", AK693&lt;3000, "Gold", AK693&lt;4000, "Platinum",AK693&gt;4000, "Diamond")</f>
        <v>Gold</v>
      </c>
      <c r="AM693" t="s">
        <v>31</v>
      </c>
      <c r="AN693" t="s">
        <v>39</v>
      </c>
      <c r="AO693" t="s">
        <v>33</v>
      </c>
    </row>
    <row r="694" spans="1:41" x14ac:dyDescent="0.35">
      <c r="A694">
        <v>8756</v>
      </c>
      <c r="B694" t="s">
        <v>143</v>
      </c>
      <c r="C694" t="s">
        <v>432</v>
      </c>
      <c r="D694" s="1">
        <f>DATE(I694,H694,G694)</f>
        <v>45282</v>
      </c>
      <c r="E694">
        <f>FIND("/",C694)</f>
        <v>3</v>
      </c>
      <c r="F694">
        <f>FIND("/",C694,(E694+1))</f>
        <v>6</v>
      </c>
      <c r="G694" t="str">
        <f>MID(C694, E694+1,2)</f>
        <v>22</v>
      </c>
      <c r="H694" t="str">
        <f>LEFT(C694,E694-1)</f>
        <v>12</v>
      </c>
      <c r="I694" t="str">
        <f>RIGHT(C694,4)</f>
        <v>2023</v>
      </c>
      <c r="J694" s="1">
        <v>45547</v>
      </c>
      <c r="K694" s="1">
        <f>J694</f>
        <v>45547</v>
      </c>
      <c r="L694" s="1"/>
      <c r="M694" s="1"/>
      <c r="N694" s="1"/>
      <c r="O694" s="1"/>
      <c r="P694" s="1"/>
      <c r="Q694" s="13">
        <f t="shared" si="219"/>
        <v>37.857142857142854</v>
      </c>
      <c r="R694">
        <f t="shared" si="220"/>
        <v>69</v>
      </c>
      <c r="S694" s="27">
        <f t="shared" si="222"/>
        <v>1.8226415094339623</v>
      </c>
      <c r="T694" s="11">
        <v>7.99</v>
      </c>
      <c r="U694" t="str" cm="1">
        <f t="array" ref="U694">_xlfn.IFS(T694 &lt; 8, "Standard", T694 &lt; 12, "Premium", T694 &lt; 16, "Premium Plus")</f>
        <v>Standard</v>
      </c>
      <c r="V694" s="18">
        <v>138</v>
      </c>
      <c r="W694" t="s">
        <v>36</v>
      </c>
      <c r="X694" s="18">
        <v>3</v>
      </c>
      <c r="Y694" s="18">
        <v>2</v>
      </c>
      <c r="Z694" t="b">
        <v>1</v>
      </c>
      <c r="AA694" s="18">
        <v>811</v>
      </c>
      <c r="AB694" s="18">
        <v>37</v>
      </c>
      <c r="AC694" s="18">
        <f t="shared" si="221"/>
        <v>848</v>
      </c>
      <c r="AD694" t="s">
        <v>68</v>
      </c>
      <c r="AE694" t="s">
        <v>44</v>
      </c>
      <c r="AF694" t="s">
        <v>45</v>
      </c>
      <c r="AG694" s="18">
        <v>36</v>
      </c>
      <c r="AH694" s="13">
        <v>3.6</v>
      </c>
      <c r="AI694" t="b">
        <v>0</v>
      </c>
      <c r="AJ694" t="s">
        <v>30</v>
      </c>
      <c r="AK694" s="18">
        <v>77</v>
      </c>
      <c r="AL694" s="18" t="str" cm="1">
        <f t="array" ref="AL694">_xlfn.IFS(AK694&lt;1000, "Bronze", AK694&lt;2000, "Silver", AK694&lt;3000, "Gold", AK694&lt;4000, "Platinum",AK694&gt;4000, "Diamond")</f>
        <v>Bronze</v>
      </c>
      <c r="AM694" t="s">
        <v>65</v>
      </c>
      <c r="AN694" t="s">
        <v>32</v>
      </c>
      <c r="AO694" t="s">
        <v>40</v>
      </c>
    </row>
    <row r="695" spans="1:41" x14ac:dyDescent="0.35">
      <c r="A695">
        <v>9499</v>
      </c>
      <c r="B695" t="s">
        <v>190</v>
      </c>
      <c r="C695" t="s">
        <v>412</v>
      </c>
      <c r="D695" s="1">
        <f>DATE(I695,H695,G695)</f>
        <v>45033</v>
      </c>
      <c r="E695">
        <f>FIND("/",C695)</f>
        <v>2</v>
      </c>
      <c r="F695">
        <f>FIND("/",C695,(E695+1))</f>
        <v>5</v>
      </c>
      <c r="G695" t="str">
        <f>MID(C695, E695+1,2)</f>
        <v>17</v>
      </c>
      <c r="H695" t="str">
        <f>LEFT(C695,E695-1)</f>
        <v>4</v>
      </c>
      <c r="I695" t="str">
        <f>RIGHT(C695,4)</f>
        <v>2023</v>
      </c>
      <c r="J695" t="s">
        <v>42</v>
      </c>
      <c r="K695" s="1">
        <f t="shared" ref="K695:K700" si="235">DATE(P695,O695,N695)</f>
        <v>45640</v>
      </c>
      <c r="L695">
        <f t="shared" ref="L695:L700" si="236">FIND("/",J695)</f>
        <v>3</v>
      </c>
      <c r="M695">
        <f t="shared" ref="M695:M700" si="237">FIND("/",J695,(L695+1))</f>
        <v>6</v>
      </c>
      <c r="N695" t="str">
        <f t="shared" ref="N695:N700" si="238">MID(J695, L695+1,2)</f>
        <v>14</v>
      </c>
      <c r="O695" t="str">
        <f t="shared" ref="O695:O700" si="239">LEFT(J695,L695-1)</f>
        <v>12</v>
      </c>
      <c r="P695" t="str">
        <f t="shared" ref="P695:P700" si="240">RIGHT(J695,4)</f>
        <v>2024</v>
      </c>
      <c r="Q695" s="13">
        <f t="shared" si="219"/>
        <v>86.714285714285708</v>
      </c>
      <c r="R695">
        <f t="shared" si="220"/>
        <v>158</v>
      </c>
      <c r="S695" s="27">
        <f t="shared" si="222"/>
        <v>1.8220757825370677</v>
      </c>
      <c r="T695" s="11">
        <v>11.99</v>
      </c>
      <c r="U695" t="str" cm="1">
        <f t="array" ref="U695">_xlfn.IFS(T695 &lt; 8, "Standard", T695 &lt; 12, "Premium", T695 &lt; 16, "Premium Plus")</f>
        <v>Premium</v>
      </c>
      <c r="V695" s="18">
        <v>316</v>
      </c>
      <c r="W695" t="s">
        <v>26</v>
      </c>
      <c r="X695" s="18">
        <v>1</v>
      </c>
      <c r="Y695" s="18">
        <v>3</v>
      </c>
      <c r="Z695" t="b">
        <v>0</v>
      </c>
      <c r="AA695" s="18">
        <v>793</v>
      </c>
      <c r="AB695" s="18">
        <v>141</v>
      </c>
      <c r="AC695" s="18">
        <f t="shared" si="221"/>
        <v>934</v>
      </c>
      <c r="AD695" t="s">
        <v>27</v>
      </c>
      <c r="AE695" t="s">
        <v>28</v>
      </c>
      <c r="AF695" t="s">
        <v>37</v>
      </c>
      <c r="AG695" s="18">
        <v>28</v>
      </c>
      <c r="AH695" s="13">
        <v>3.4</v>
      </c>
      <c r="AI695" t="b">
        <v>0</v>
      </c>
      <c r="AJ695" t="s">
        <v>30</v>
      </c>
      <c r="AK695" s="18">
        <v>2821</v>
      </c>
      <c r="AL695" s="18" t="str" cm="1">
        <f t="array" ref="AL695">_xlfn.IFS(AK695&lt;1000, "Bronze", AK695&lt;2000, "Silver", AK695&lt;3000, "Gold", AK695&lt;4000, "Platinum",AK695&gt;4000, "Diamond")</f>
        <v>Gold</v>
      </c>
      <c r="AM695" t="s">
        <v>76</v>
      </c>
      <c r="AN695" t="s">
        <v>32</v>
      </c>
      <c r="AO695" t="s">
        <v>93</v>
      </c>
    </row>
    <row r="696" spans="1:41" x14ac:dyDescent="0.35">
      <c r="A696">
        <v>2847</v>
      </c>
      <c r="B696" t="s">
        <v>98</v>
      </c>
      <c r="C696" t="s">
        <v>616</v>
      </c>
      <c r="D696" s="1">
        <f>DATE(I696,H696,G696)</f>
        <v>45192</v>
      </c>
      <c r="E696">
        <f>FIND("/",C696)</f>
        <v>2</v>
      </c>
      <c r="F696">
        <f>FIND("/",C696,(E696+1))</f>
        <v>5</v>
      </c>
      <c r="G696" t="str">
        <f>MID(C696, E696+1,2)</f>
        <v>23</v>
      </c>
      <c r="H696" t="str">
        <f>LEFT(C696,E696-1)</f>
        <v>9</v>
      </c>
      <c r="I696" t="str">
        <f>RIGHT(C696,4)</f>
        <v>2023</v>
      </c>
      <c r="J696" t="s">
        <v>99</v>
      </c>
      <c r="K696" s="1">
        <f t="shared" si="235"/>
        <v>45623</v>
      </c>
      <c r="L696">
        <f t="shared" si="236"/>
        <v>3</v>
      </c>
      <c r="M696">
        <f t="shared" si="237"/>
        <v>6</v>
      </c>
      <c r="N696" t="str">
        <f t="shared" si="238"/>
        <v>27</v>
      </c>
      <c r="O696" t="str">
        <f t="shared" si="239"/>
        <v>11</v>
      </c>
      <c r="P696" t="str">
        <f t="shared" si="240"/>
        <v>2024</v>
      </c>
      <c r="Q696" s="13">
        <f t="shared" si="219"/>
        <v>61.571428571428569</v>
      </c>
      <c r="R696">
        <f t="shared" si="220"/>
        <v>111</v>
      </c>
      <c r="S696" s="27">
        <f t="shared" si="222"/>
        <v>1.802784222737819</v>
      </c>
      <c r="T696" s="11">
        <v>15.99</v>
      </c>
      <c r="U696" t="str" cm="1">
        <f t="array" ref="U696">_xlfn.IFS(T696 &lt; 8, "Standard", T696 &lt; 12, "Premium", T696 &lt; 16, "Premium Plus")</f>
        <v>Premium Plus</v>
      </c>
      <c r="V696" s="18">
        <v>222</v>
      </c>
      <c r="W696" t="s">
        <v>51</v>
      </c>
      <c r="X696" s="18">
        <v>1</v>
      </c>
      <c r="Y696" s="18">
        <v>3</v>
      </c>
      <c r="Z696" t="b">
        <v>0</v>
      </c>
      <c r="AA696" s="18">
        <v>785</v>
      </c>
      <c r="AB696" s="18">
        <v>147</v>
      </c>
      <c r="AC696" s="18">
        <f t="shared" si="221"/>
        <v>932</v>
      </c>
      <c r="AD696" t="s">
        <v>92</v>
      </c>
      <c r="AE696" t="s">
        <v>56</v>
      </c>
      <c r="AF696" t="s">
        <v>45</v>
      </c>
      <c r="AG696" s="18">
        <v>21</v>
      </c>
      <c r="AH696" s="13">
        <v>4.8</v>
      </c>
      <c r="AI696" t="b">
        <v>1</v>
      </c>
      <c r="AJ696" t="s">
        <v>30</v>
      </c>
      <c r="AK696" s="18">
        <v>4291</v>
      </c>
      <c r="AL696" s="18" t="str" cm="1">
        <f t="array" ref="AL696">_xlfn.IFS(AK696&lt;1000, "Bronze", AK696&lt;2000, "Silver", AK696&lt;3000, "Gold", AK696&lt;4000, "Platinum",AK696&gt;4000, "Diamond")</f>
        <v>Diamond</v>
      </c>
      <c r="AM696" t="s">
        <v>76</v>
      </c>
      <c r="AN696" t="s">
        <v>79</v>
      </c>
      <c r="AO696" t="s">
        <v>40</v>
      </c>
    </row>
    <row r="697" spans="1:41" x14ac:dyDescent="0.35">
      <c r="A697">
        <v>5054</v>
      </c>
      <c r="B697" t="s">
        <v>41</v>
      </c>
      <c r="C697" s="1">
        <v>45231</v>
      </c>
      <c r="D697" s="1">
        <f>C697</f>
        <v>45231</v>
      </c>
      <c r="E697" s="1"/>
      <c r="F697" s="1"/>
      <c r="G697" s="1"/>
      <c r="H697" s="1"/>
      <c r="I697" s="1"/>
      <c r="J697" t="s">
        <v>90</v>
      </c>
      <c r="K697" s="1">
        <f t="shared" si="235"/>
        <v>45626</v>
      </c>
      <c r="L697">
        <f t="shared" si="236"/>
        <v>3</v>
      </c>
      <c r="M697">
        <f t="shared" si="237"/>
        <v>6</v>
      </c>
      <c r="N697" t="str">
        <f t="shared" si="238"/>
        <v>30</v>
      </c>
      <c r="O697" t="str">
        <f t="shared" si="239"/>
        <v>11</v>
      </c>
      <c r="P697" t="str">
        <f t="shared" si="240"/>
        <v>2024</v>
      </c>
      <c r="Q697" s="13">
        <f t="shared" si="219"/>
        <v>56.428571428571431</v>
      </c>
      <c r="R697">
        <f t="shared" si="220"/>
        <v>101.5</v>
      </c>
      <c r="S697" s="27">
        <f t="shared" si="222"/>
        <v>1.7987341772151899</v>
      </c>
      <c r="T697" s="11">
        <v>11.99</v>
      </c>
      <c r="U697" t="str" cm="1">
        <f t="array" ref="U697">_xlfn.IFS(T697 &lt; 8, "Standard", T697 &lt; 12, "Premium", T697 &lt; 16, "Premium Plus")</f>
        <v>Premium</v>
      </c>
      <c r="V697" s="18">
        <v>203</v>
      </c>
      <c r="W697" t="s">
        <v>51</v>
      </c>
      <c r="X697" s="18">
        <v>5</v>
      </c>
      <c r="Y697" s="18">
        <v>2</v>
      </c>
      <c r="Z697" t="b">
        <v>0</v>
      </c>
      <c r="AA697" s="18">
        <v>903</v>
      </c>
      <c r="AB697" s="18">
        <v>19</v>
      </c>
      <c r="AC697" s="18">
        <f t="shared" si="221"/>
        <v>922</v>
      </c>
      <c r="AD697" t="s">
        <v>43</v>
      </c>
      <c r="AE697" t="s">
        <v>56</v>
      </c>
      <c r="AF697" t="s">
        <v>29</v>
      </c>
      <c r="AG697" s="18">
        <v>76</v>
      </c>
      <c r="AH697" s="13">
        <v>4.5999999999999996</v>
      </c>
      <c r="AI697" t="b">
        <v>0</v>
      </c>
      <c r="AJ697" t="s">
        <v>30</v>
      </c>
      <c r="AK697" s="18">
        <v>1254</v>
      </c>
      <c r="AL697" s="18" t="str" cm="1">
        <f t="array" ref="AL697">_xlfn.IFS(AK697&lt;1000, "Bronze", AK697&lt;2000, "Silver", AK697&lt;3000, "Gold", AK697&lt;4000, "Platinum",AK697&gt;4000, "Diamond")</f>
        <v>Silver</v>
      </c>
      <c r="AM697" t="s">
        <v>38</v>
      </c>
      <c r="AN697" t="s">
        <v>59</v>
      </c>
      <c r="AO697" t="s">
        <v>60</v>
      </c>
    </row>
    <row r="698" spans="1:41" x14ac:dyDescent="0.35">
      <c r="A698">
        <v>4553</v>
      </c>
      <c r="B698" t="s">
        <v>387</v>
      </c>
      <c r="C698" t="s">
        <v>524</v>
      </c>
      <c r="D698" s="1">
        <f>DATE(I698,H698,G698)</f>
        <v>45092</v>
      </c>
      <c r="E698">
        <f>FIND("/",C698)</f>
        <v>2</v>
      </c>
      <c r="F698">
        <f>FIND("/",C698,(E698+1))</f>
        <v>5</v>
      </c>
      <c r="G698" t="str">
        <f>MID(C698, E698+1,2)</f>
        <v>15</v>
      </c>
      <c r="H698" t="str">
        <f>LEFT(C698,E698-1)</f>
        <v>6</v>
      </c>
      <c r="I698" t="str">
        <f>RIGHT(C698,4)</f>
        <v>2023</v>
      </c>
      <c r="J698" t="s">
        <v>99</v>
      </c>
      <c r="K698" s="1">
        <f t="shared" si="235"/>
        <v>45623</v>
      </c>
      <c r="L698">
        <f t="shared" si="236"/>
        <v>3</v>
      </c>
      <c r="M698">
        <f t="shared" si="237"/>
        <v>6</v>
      </c>
      <c r="N698" t="str">
        <f t="shared" si="238"/>
        <v>27</v>
      </c>
      <c r="O698" t="str">
        <f t="shared" si="239"/>
        <v>11</v>
      </c>
      <c r="P698" t="str">
        <f t="shared" si="240"/>
        <v>2024</v>
      </c>
      <c r="Q698" s="13">
        <f t="shared" si="219"/>
        <v>75.857142857142861</v>
      </c>
      <c r="R698">
        <f t="shared" si="220"/>
        <v>136</v>
      </c>
      <c r="S698" s="27">
        <f t="shared" si="222"/>
        <v>1.7928436911487757</v>
      </c>
      <c r="T698" s="11">
        <v>7.99</v>
      </c>
      <c r="U698" t="str" cm="1">
        <f t="array" ref="U698">_xlfn.IFS(T698 &lt; 8, "Standard", T698 &lt; 12, "Premium", T698 &lt; 16, "Premium Plus")</f>
        <v>Standard</v>
      </c>
      <c r="V698" s="18">
        <v>272</v>
      </c>
      <c r="W698" t="s">
        <v>51</v>
      </c>
      <c r="X698" s="18">
        <v>1</v>
      </c>
      <c r="Y698" s="18">
        <v>6</v>
      </c>
      <c r="Z698" t="b">
        <v>0</v>
      </c>
      <c r="AA698" s="18">
        <v>356</v>
      </c>
      <c r="AB698" s="18">
        <v>126</v>
      </c>
      <c r="AC698" s="18">
        <f t="shared" si="221"/>
        <v>482</v>
      </c>
      <c r="AD698" t="s">
        <v>55</v>
      </c>
      <c r="AE698" t="s">
        <v>44</v>
      </c>
      <c r="AF698" t="s">
        <v>45</v>
      </c>
      <c r="AG698" s="18">
        <v>40</v>
      </c>
      <c r="AH698" s="13">
        <v>4.3</v>
      </c>
      <c r="AI698" t="b">
        <v>1</v>
      </c>
      <c r="AJ698" t="s">
        <v>30</v>
      </c>
      <c r="AK698" s="18">
        <v>749</v>
      </c>
      <c r="AL698" s="18" t="str" cm="1">
        <f t="array" ref="AL698">_xlfn.IFS(AK698&lt;1000, "Bronze", AK698&lt;2000, "Silver", AK698&lt;3000, "Gold", AK698&lt;4000, "Platinum",AK698&gt;4000, "Diamond")</f>
        <v>Bronze</v>
      </c>
      <c r="AM698" t="s">
        <v>58</v>
      </c>
      <c r="AN698" t="s">
        <v>32</v>
      </c>
      <c r="AO698" t="s">
        <v>40</v>
      </c>
    </row>
    <row r="699" spans="1:41" x14ac:dyDescent="0.35">
      <c r="A699">
        <v>9822</v>
      </c>
      <c r="B699" t="s">
        <v>212</v>
      </c>
      <c r="C699" t="s">
        <v>581</v>
      </c>
      <c r="D699" s="1">
        <f>DATE(I699,H699,G699)</f>
        <v>45100</v>
      </c>
      <c r="E699">
        <f>FIND("/",C699)</f>
        <v>2</v>
      </c>
      <c r="F699">
        <f>FIND("/",C699,(E699+1))</f>
        <v>5</v>
      </c>
      <c r="G699" t="str">
        <f>MID(C699, E699+1,2)</f>
        <v>23</v>
      </c>
      <c r="H699" t="str">
        <f>LEFT(C699,E699-1)</f>
        <v>6</v>
      </c>
      <c r="I699" t="str">
        <f>RIGHT(C699,4)</f>
        <v>2023</v>
      </c>
      <c r="J699" t="s">
        <v>25</v>
      </c>
      <c r="K699" s="1">
        <f t="shared" si="235"/>
        <v>45639</v>
      </c>
      <c r="L699">
        <f t="shared" si="236"/>
        <v>3</v>
      </c>
      <c r="M699">
        <f t="shared" si="237"/>
        <v>6</v>
      </c>
      <c r="N699" t="str">
        <f t="shared" si="238"/>
        <v>13</v>
      </c>
      <c r="O699" t="str">
        <f t="shared" si="239"/>
        <v>12</v>
      </c>
      <c r="P699" t="str">
        <f t="shared" si="240"/>
        <v>2024</v>
      </c>
      <c r="Q699" s="13">
        <f t="shared" si="219"/>
        <v>77</v>
      </c>
      <c r="R699">
        <f t="shared" si="220"/>
        <v>138</v>
      </c>
      <c r="S699" s="27">
        <f t="shared" si="222"/>
        <v>1.7922077922077921</v>
      </c>
      <c r="T699" s="11">
        <v>7.99</v>
      </c>
      <c r="U699" t="str" cm="1">
        <f t="array" ref="U699">_xlfn.IFS(T699 &lt; 8, "Standard", T699 &lt; 12, "Premium", T699 &lt; 16, "Premium Plus")</f>
        <v>Standard</v>
      </c>
      <c r="V699" s="18">
        <v>276</v>
      </c>
      <c r="W699" t="s">
        <v>73</v>
      </c>
      <c r="X699" s="18">
        <v>4</v>
      </c>
      <c r="Y699" s="18">
        <v>1</v>
      </c>
      <c r="Z699" t="b">
        <v>1</v>
      </c>
      <c r="AA699" s="18">
        <v>348</v>
      </c>
      <c r="AB699" s="18">
        <v>13</v>
      </c>
      <c r="AC699" s="18">
        <f t="shared" si="221"/>
        <v>361</v>
      </c>
      <c r="AD699" t="s">
        <v>55</v>
      </c>
      <c r="AE699" t="s">
        <v>75</v>
      </c>
      <c r="AF699" t="s">
        <v>37</v>
      </c>
      <c r="AG699" s="18">
        <v>34</v>
      </c>
      <c r="AH699" s="13">
        <v>4.7</v>
      </c>
      <c r="AI699" t="b">
        <v>0</v>
      </c>
      <c r="AJ699" t="s">
        <v>30</v>
      </c>
      <c r="AK699" s="18">
        <v>3178</v>
      </c>
      <c r="AL699" s="18" t="str" cm="1">
        <f t="array" ref="AL699">_xlfn.IFS(AK699&lt;1000, "Bronze", AK699&lt;2000, "Silver", AK699&lt;3000, "Gold", AK699&lt;4000, "Platinum",AK699&gt;4000, "Diamond")</f>
        <v>Platinum</v>
      </c>
      <c r="AM699" t="s">
        <v>76</v>
      </c>
      <c r="AN699" t="s">
        <v>59</v>
      </c>
      <c r="AO699" t="s">
        <v>93</v>
      </c>
    </row>
    <row r="700" spans="1:41" x14ac:dyDescent="0.35">
      <c r="A700">
        <v>3261</v>
      </c>
      <c r="B700" t="s">
        <v>179</v>
      </c>
      <c r="C700" t="s">
        <v>163</v>
      </c>
      <c r="D700" s="1">
        <f>DATE(I700,H700,G700)</f>
        <v>44926</v>
      </c>
      <c r="E700">
        <f>FIND("/",C700)</f>
        <v>3</v>
      </c>
      <c r="F700">
        <f>FIND("/",C700,(E700+1))</f>
        <v>6</v>
      </c>
      <c r="G700" t="str">
        <f>MID(C700, E700+1,2)</f>
        <v>31</v>
      </c>
      <c r="H700" t="str">
        <f>LEFT(C700,E700-1)</f>
        <v>12</v>
      </c>
      <c r="I700" t="str">
        <f>RIGHT(C700,4)</f>
        <v>2022</v>
      </c>
      <c r="J700" t="s">
        <v>25</v>
      </c>
      <c r="K700" s="1">
        <f t="shared" si="235"/>
        <v>45639</v>
      </c>
      <c r="L700">
        <f t="shared" si="236"/>
        <v>3</v>
      </c>
      <c r="M700">
        <f t="shared" si="237"/>
        <v>6</v>
      </c>
      <c r="N700" t="str">
        <f t="shared" si="238"/>
        <v>13</v>
      </c>
      <c r="O700" t="str">
        <f t="shared" si="239"/>
        <v>12</v>
      </c>
      <c r="P700" t="str">
        <f t="shared" si="240"/>
        <v>2024</v>
      </c>
      <c r="Q700" s="13">
        <f t="shared" si="219"/>
        <v>101.85714285714286</v>
      </c>
      <c r="R700">
        <f t="shared" si="220"/>
        <v>182.5</v>
      </c>
      <c r="S700" s="27">
        <f t="shared" si="222"/>
        <v>1.7917251051893408</v>
      </c>
      <c r="T700" s="11">
        <v>11.99</v>
      </c>
      <c r="U700" t="str" cm="1">
        <f t="array" ref="U700">_xlfn.IFS(T700 &lt; 8, "Standard", T700 &lt; 12, "Premium", T700 &lt; 16, "Premium Plus")</f>
        <v>Premium</v>
      </c>
      <c r="V700" s="18">
        <v>365</v>
      </c>
      <c r="W700" t="s">
        <v>48</v>
      </c>
      <c r="X700" s="18">
        <v>1</v>
      </c>
      <c r="Y700" s="18">
        <v>5</v>
      </c>
      <c r="Z700" t="b">
        <v>1</v>
      </c>
      <c r="AA700" s="18">
        <v>582</v>
      </c>
      <c r="AB700" s="18">
        <v>162</v>
      </c>
      <c r="AC700" s="18">
        <f t="shared" si="221"/>
        <v>744</v>
      </c>
      <c r="AD700" t="s">
        <v>68</v>
      </c>
      <c r="AE700" t="s">
        <v>75</v>
      </c>
      <c r="AF700" t="s">
        <v>29</v>
      </c>
      <c r="AG700" s="18">
        <v>8</v>
      </c>
      <c r="AH700" s="13">
        <v>3.3</v>
      </c>
      <c r="AI700" t="b">
        <v>0</v>
      </c>
      <c r="AJ700" t="s">
        <v>30</v>
      </c>
      <c r="AK700" s="18">
        <v>995</v>
      </c>
      <c r="AL700" s="18" t="str" cm="1">
        <f t="array" ref="AL700">_xlfn.IFS(AK700&lt;1000, "Bronze", AK700&lt;2000, "Silver", AK700&lt;3000, "Gold", AK700&lt;4000, "Platinum",AK700&gt;4000, "Diamond")</f>
        <v>Bronze</v>
      </c>
      <c r="AM700" t="s">
        <v>65</v>
      </c>
      <c r="AN700" t="s">
        <v>39</v>
      </c>
      <c r="AO700" t="s">
        <v>60</v>
      </c>
    </row>
    <row r="701" spans="1:41" x14ac:dyDescent="0.35">
      <c r="A701">
        <v>7539</v>
      </c>
      <c r="B701" t="s">
        <v>606</v>
      </c>
      <c r="C701" s="1">
        <v>44935</v>
      </c>
      <c r="D701" s="1">
        <f>C701</f>
        <v>44935</v>
      </c>
      <c r="E701" s="1"/>
      <c r="F701" s="1"/>
      <c r="G701" s="1"/>
      <c r="H701" s="1"/>
      <c r="I701" s="1"/>
      <c r="J701" s="1">
        <v>45516</v>
      </c>
      <c r="K701" s="1">
        <f>J701</f>
        <v>45516</v>
      </c>
      <c r="L701" s="1"/>
      <c r="M701" s="1"/>
      <c r="N701" s="1"/>
      <c r="O701" s="1"/>
      <c r="P701" s="1"/>
      <c r="Q701" s="13">
        <f t="shared" si="219"/>
        <v>83</v>
      </c>
      <c r="R701">
        <f t="shared" si="220"/>
        <v>148.5</v>
      </c>
      <c r="S701" s="27">
        <f t="shared" si="222"/>
        <v>1.7891566265060241</v>
      </c>
      <c r="T701" s="11">
        <v>7.99</v>
      </c>
      <c r="U701" t="str" cm="1">
        <f t="array" ref="U701">_xlfn.IFS(T701 &lt; 8, "Standard", T701 &lt; 12, "Premium", T701 &lt; 16, "Premium Plus")</f>
        <v>Standard</v>
      </c>
      <c r="V701" s="18">
        <v>297</v>
      </c>
      <c r="W701" t="s">
        <v>63</v>
      </c>
      <c r="X701" s="18">
        <v>1</v>
      </c>
      <c r="Y701" s="18">
        <v>6</v>
      </c>
      <c r="Z701" t="b">
        <v>1</v>
      </c>
      <c r="AA701" s="18">
        <v>959</v>
      </c>
      <c r="AB701" s="18">
        <v>71</v>
      </c>
      <c r="AC701" s="18">
        <f t="shared" si="221"/>
        <v>1030</v>
      </c>
      <c r="AD701" t="s">
        <v>74</v>
      </c>
      <c r="AE701" t="s">
        <v>75</v>
      </c>
      <c r="AF701" t="s">
        <v>78</v>
      </c>
      <c r="AG701" s="18">
        <v>82</v>
      </c>
      <c r="AH701" s="13">
        <v>3.3</v>
      </c>
      <c r="AI701" t="b">
        <v>1</v>
      </c>
      <c r="AJ701" t="s">
        <v>30</v>
      </c>
      <c r="AK701" s="18">
        <v>2562</v>
      </c>
      <c r="AL701" s="18" t="str" cm="1">
        <f t="array" ref="AL701">_xlfn.IFS(AK701&lt;1000, "Bronze", AK701&lt;2000, "Silver", AK701&lt;3000, "Gold", AK701&lt;4000, "Platinum",AK701&gt;4000, "Diamond")</f>
        <v>Gold</v>
      </c>
      <c r="AM701" t="s">
        <v>31</v>
      </c>
      <c r="AN701" t="s">
        <v>69</v>
      </c>
      <c r="AO701" t="s">
        <v>93</v>
      </c>
    </row>
    <row r="702" spans="1:41" x14ac:dyDescent="0.35">
      <c r="A702">
        <v>1075</v>
      </c>
      <c r="B702" t="s">
        <v>283</v>
      </c>
      <c r="C702" s="1">
        <v>45051</v>
      </c>
      <c r="D702" s="1">
        <v>45042</v>
      </c>
      <c r="E702" s="1"/>
      <c r="F702" s="1"/>
      <c r="G702" s="1"/>
      <c r="H702" s="1"/>
      <c r="I702" s="1"/>
      <c r="J702" t="s">
        <v>105</v>
      </c>
      <c r="K702" s="1">
        <f>DATE(P702,O702,N702)</f>
        <v>45624</v>
      </c>
      <c r="L702">
        <f>FIND("/",J702)</f>
        <v>3</v>
      </c>
      <c r="M702">
        <f>FIND("/",J702,(L702+1))</f>
        <v>6</v>
      </c>
      <c r="N702" t="str">
        <f>MID(J702, L702+1,2)</f>
        <v>28</v>
      </c>
      <c r="O702" t="str">
        <f>LEFT(J702,L702-1)</f>
        <v>11</v>
      </c>
      <c r="P702" t="str">
        <f>RIGHT(J702,4)</f>
        <v>2024</v>
      </c>
      <c r="Q702" s="13">
        <f t="shared" si="219"/>
        <v>83.142857142857139</v>
      </c>
      <c r="R702">
        <f t="shared" si="220"/>
        <v>148</v>
      </c>
      <c r="S702" s="27">
        <f t="shared" si="222"/>
        <v>1.7800687285223369</v>
      </c>
      <c r="T702" s="11">
        <v>7.99</v>
      </c>
      <c r="U702" t="str" cm="1">
        <f t="array" ref="U702">_xlfn.IFS(T702 &lt; 8, "Standard", T702 &lt; 12, "Premium", T702 &lt; 16, "Premium Plus")</f>
        <v>Standard</v>
      </c>
      <c r="V702" s="18">
        <v>296</v>
      </c>
      <c r="W702" t="s">
        <v>100</v>
      </c>
      <c r="X702" s="18">
        <v>3</v>
      </c>
      <c r="Y702" s="18">
        <v>2</v>
      </c>
      <c r="Z702" t="b">
        <v>1</v>
      </c>
      <c r="AA702" s="18">
        <v>411</v>
      </c>
      <c r="AB702" s="18">
        <v>96</v>
      </c>
      <c r="AC702" s="18">
        <f t="shared" si="221"/>
        <v>507</v>
      </c>
      <c r="AD702" t="s">
        <v>27</v>
      </c>
      <c r="AE702" t="s">
        <v>75</v>
      </c>
      <c r="AF702" t="s">
        <v>64</v>
      </c>
      <c r="AG702" s="18">
        <v>1</v>
      </c>
      <c r="AH702" s="13">
        <v>3.1</v>
      </c>
      <c r="AI702" t="b">
        <v>0</v>
      </c>
      <c r="AJ702" t="s">
        <v>30</v>
      </c>
      <c r="AK702" s="18">
        <v>2508</v>
      </c>
      <c r="AL702" s="18" t="str" cm="1">
        <f t="array" ref="AL702">_xlfn.IFS(AK702&lt;1000, "Bronze", AK702&lt;2000, "Silver", AK702&lt;3000, "Gold", AK702&lt;4000, "Platinum",AK702&gt;4000, "Diamond")</f>
        <v>Gold</v>
      </c>
      <c r="AM702" t="s">
        <v>76</v>
      </c>
      <c r="AN702" t="s">
        <v>69</v>
      </c>
      <c r="AO702" t="s">
        <v>40</v>
      </c>
    </row>
    <row r="703" spans="1:41" x14ac:dyDescent="0.35">
      <c r="A703">
        <v>4302</v>
      </c>
      <c r="B703" t="s">
        <v>164</v>
      </c>
      <c r="C703" t="s">
        <v>665</v>
      </c>
      <c r="D703" s="1">
        <f>DATE(I703,H703,G703)</f>
        <v>44973</v>
      </c>
      <c r="E703">
        <f>FIND("/",C703)</f>
        <v>2</v>
      </c>
      <c r="F703">
        <f>FIND("/",C703,(E703+1))</f>
        <v>5</v>
      </c>
      <c r="G703" t="str">
        <f>MID(C703, E703+1,2)</f>
        <v>16</v>
      </c>
      <c r="H703" t="str">
        <f>LEFT(C703,E703-1)</f>
        <v>2</v>
      </c>
      <c r="I703" t="str">
        <f>RIGHT(C703,4)</f>
        <v>2023</v>
      </c>
      <c r="J703" s="1">
        <v>45577</v>
      </c>
      <c r="K703" s="1">
        <f>J703</f>
        <v>45577</v>
      </c>
      <c r="L703" s="1"/>
      <c r="M703" s="1"/>
      <c r="N703" s="1"/>
      <c r="O703" s="1"/>
      <c r="P703" s="1"/>
      <c r="Q703" s="13">
        <f t="shared" si="219"/>
        <v>86.285714285714292</v>
      </c>
      <c r="R703">
        <f t="shared" si="220"/>
        <v>153.5</v>
      </c>
      <c r="S703" s="27">
        <f t="shared" si="222"/>
        <v>1.7789735099337747</v>
      </c>
      <c r="T703" s="11">
        <v>11.99</v>
      </c>
      <c r="U703" t="str" cm="1">
        <f t="array" ref="U703">_xlfn.IFS(T703 &lt; 8, "Standard", T703 &lt; 12, "Premium", T703 &lt; 16, "Premium Plus")</f>
        <v>Premium</v>
      </c>
      <c r="V703" s="18">
        <v>307</v>
      </c>
      <c r="W703" t="s">
        <v>63</v>
      </c>
      <c r="X703" s="18">
        <v>3</v>
      </c>
      <c r="Y703" s="18">
        <v>1</v>
      </c>
      <c r="Z703" t="b">
        <v>0</v>
      </c>
      <c r="AA703" s="18">
        <v>919</v>
      </c>
      <c r="AB703" s="18">
        <v>175</v>
      </c>
      <c r="AC703" s="18">
        <f t="shared" si="221"/>
        <v>1094</v>
      </c>
      <c r="AD703" t="s">
        <v>55</v>
      </c>
      <c r="AE703" t="s">
        <v>44</v>
      </c>
      <c r="AF703" t="s">
        <v>64</v>
      </c>
      <c r="AG703" s="18">
        <v>22</v>
      </c>
      <c r="AH703" s="13">
        <v>4</v>
      </c>
      <c r="AI703" t="b">
        <v>1</v>
      </c>
      <c r="AJ703" t="s">
        <v>30</v>
      </c>
      <c r="AK703" s="18">
        <v>2728</v>
      </c>
      <c r="AL703" s="18" t="str" cm="1">
        <f t="array" ref="AL703">_xlfn.IFS(AK703&lt;1000, "Bronze", AK703&lt;2000, "Silver", AK703&lt;3000, "Gold", AK703&lt;4000, "Platinum",AK703&gt;4000, "Diamond")</f>
        <v>Gold</v>
      </c>
      <c r="AM703" t="s">
        <v>31</v>
      </c>
      <c r="AN703" t="s">
        <v>59</v>
      </c>
      <c r="AO703" t="s">
        <v>33</v>
      </c>
    </row>
    <row r="704" spans="1:41" x14ac:dyDescent="0.35">
      <c r="A704">
        <v>2220</v>
      </c>
      <c r="B704" t="s">
        <v>448</v>
      </c>
      <c r="C704" t="s">
        <v>221</v>
      </c>
      <c r="D704" s="1">
        <f>DATE(I704,H704,G704)</f>
        <v>45220</v>
      </c>
      <c r="E704">
        <f>FIND("/",C704)</f>
        <v>3</v>
      </c>
      <c r="F704">
        <f>FIND("/",C704,(E704+1))</f>
        <v>6</v>
      </c>
      <c r="G704" t="str">
        <f>MID(C704, E704+1,2)</f>
        <v>21</v>
      </c>
      <c r="H704" t="str">
        <f>LEFT(C704,E704-1)</f>
        <v>10</v>
      </c>
      <c r="I704" t="str">
        <f>RIGHT(C704,4)</f>
        <v>2023</v>
      </c>
      <c r="J704" t="s">
        <v>105</v>
      </c>
      <c r="K704" s="1">
        <f>DATE(P704,O704,N704)</f>
        <v>45624</v>
      </c>
      <c r="L704">
        <f>FIND("/",J704)</f>
        <v>3</v>
      </c>
      <c r="M704">
        <f>FIND("/",J704,(L704+1))</f>
        <v>6</v>
      </c>
      <c r="N704" t="str">
        <f>MID(J704, L704+1,2)</f>
        <v>28</v>
      </c>
      <c r="O704" t="str">
        <f>LEFT(J704,L704-1)</f>
        <v>11</v>
      </c>
      <c r="P704" t="str">
        <f>RIGHT(J704,4)</f>
        <v>2024</v>
      </c>
      <c r="Q704" s="13">
        <f t="shared" si="219"/>
        <v>57.714285714285715</v>
      </c>
      <c r="R704">
        <f t="shared" si="220"/>
        <v>102.5</v>
      </c>
      <c r="S704" s="27">
        <f t="shared" si="222"/>
        <v>1.7759900990099009</v>
      </c>
      <c r="T704" s="11">
        <v>15.99</v>
      </c>
      <c r="U704" t="str" cm="1">
        <f t="array" ref="U704">_xlfn.IFS(T704 &lt; 8, "Standard", T704 &lt; 12, "Premium", T704 &lt; 16, "Premium Plus")</f>
        <v>Premium Plus</v>
      </c>
      <c r="V704" s="18">
        <v>205</v>
      </c>
      <c r="W704" t="s">
        <v>73</v>
      </c>
      <c r="X704" s="18">
        <v>3</v>
      </c>
      <c r="Y704" s="18">
        <v>1</v>
      </c>
      <c r="Z704" t="b">
        <v>1</v>
      </c>
      <c r="AA704" s="18">
        <v>792</v>
      </c>
      <c r="AB704" s="18">
        <v>103</v>
      </c>
      <c r="AC704" s="18">
        <f t="shared" si="221"/>
        <v>895</v>
      </c>
      <c r="AD704" t="s">
        <v>74</v>
      </c>
      <c r="AE704" t="s">
        <v>28</v>
      </c>
      <c r="AF704" t="s">
        <v>45</v>
      </c>
      <c r="AG704" s="18">
        <v>24</v>
      </c>
      <c r="AH704" s="13">
        <v>3.9</v>
      </c>
      <c r="AI704" t="b">
        <v>1</v>
      </c>
      <c r="AJ704" t="s">
        <v>30</v>
      </c>
      <c r="AK704" s="18">
        <v>2695</v>
      </c>
      <c r="AL704" s="18" t="str" cm="1">
        <f t="array" ref="AL704">_xlfn.IFS(AK704&lt;1000, "Bronze", AK704&lt;2000, "Silver", AK704&lt;3000, "Gold", AK704&lt;4000, "Platinum",AK704&gt;4000, "Diamond")</f>
        <v>Gold</v>
      </c>
      <c r="AM704" t="s">
        <v>76</v>
      </c>
      <c r="AN704" t="s">
        <v>32</v>
      </c>
      <c r="AO704" t="s">
        <v>60</v>
      </c>
    </row>
    <row r="705" spans="1:41" x14ac:dyDescent="0.35">
      <c r="A705">
        <v>4597</v>
      </c>
      <c r="B705" t="s">
        <v>244</v>
      </c>
      <c r="C705" s="1">
        <v>45573</v>
      </c>
      <c r="D705" s="1">
        <v>45278</v>
      </c>
      <c r="E705" s="1"/>
      <c r="F705" s="1"/>
      <c r="G705" s="1"/>
      <c r="H705" s="1"/>
      <c r="I705" s="1"/>
      <c r="J705" t="s">
        <v>25</v>
      </c>
      <c r="K705" s="1">
        <f>DATE(P705,O705,N705)</f>
        <v>45639</v>
      </c>
      <c r="L705">
        <f>FIND("/",J705)</f>
        <v>3</v>
      </c>
      <c r="M705">
        <f>FIND("/",J705,(L705+1))</f>
        <v>6</v>
      </c>
      <c r="N705" t="str">
        <f>MID(J705, L705+1,2)</f>
        <v>13</v>
      </c>
      <c r="O705" t="str">
        <f>LEFT(J705,L705-1)</f>
        <v>12</v>
      </c>
      <c r="P705" t="str">
        <f>RIGHT(J705,4)</f>
        <v>2024</v>
      </c>
      <c r="Q705" s="13">
        <f t="shared" si="219"/>
        <v>51.571428571428569</v>
      </c>
      <c r="R705">
        <f t="shared" si="220"/>
        <v>91.5</v>
      </c>
      <c r="S705" s="27">
        <f t="shared" si="222"/>
        <v>1.7742382271468145</v>
      </c>
      <c r="T705" s="11">
        <v>7.99</v>
      </c>
      <c r="U705" t="str" cm="1">
        <f t="array" ref="U705">_xlfn.IFS(T705 &lt; 8, "Standard", T705 &lt; 12, "Premium", T705 &lt; 16, "Premium Plus")</f>
        <v>Standard</v>
      </c>
      <c r="V705" s="18">
        <v>183</v>
      </c>
      <c r="W705" t="s">
        <v>51</v>
      </c>
      <c r="X705" s="18">
        <v>4</v>
      </c>
      <c r="Y705" s="18">
        <v>5</v>
      </c>
      <c r="Z705" t="b">
        <v>0</v>
      </c>
      <c r="AA705" s="18">
        <v>833</v>
      </c>
      <c r="AB705" s="18">
        <v>154</v>
      </c>
      <c r="AC705" s="18">
        <f t="shared" si="221"/>
        <v>987</v>
      </c>
      <c r="AD705" t="s">
        <v>92</v>
      </c>
      <c r="AE705" t="s">
        <v>28</v>
      </c>
      <c r="AF705" t="s">
        <v>37</v>
      </c>
      <c r="AG705" s="18">
        <v>46</v>
      </c>
      <c r="AH705" s="13">
        <v>3.9</v>
      </c>
      <c r="AI705" t="b">
        <v>0</v>
      </c>
      <c r="AJ705" t="s">
        <v>30</v>
      </c>
      <c r="AK705" s="18">
        <v>3113</v>
      </c>
      <c r="AL705" s="18" t="str" cm="1">
        <f t="array" ref="AL705">_xlfn.IFS(AK705&lt;1000, "Bronze", AK705&lt;2000, "Silver", AK705&lt;3000, "Gold", AK705&lt;4000, "Platinum",AK705&gt;4000, "Diamond")</f>
        <v>Platinum</v>
      </c>
      <c r="AM705" t="s">
        <v>76</v>
      </c>
      <c r="AN705" t="s">
        <v>79</v>
      </c>
      <c r="AO705" t="s">
        <v>60</v>
      </c>
    </row>
    <row r="706" spans="1:41" x14ac:dyDescent="0.35">
      <c r="A706">
        <v>7616</v>
      </c>
      <c r="B706" t="s">
        <v>280</v>
      </c>
      <c r="C706" s="1">
        <v>45205</v>
      </c>
      <c r="D706" s="1">
        <f>C706</f>
        <v>45205</v>
      </c>
      <c r="E706" s="1"/>
      <c r="F706" s="1"/>
      <c r="G706" s="1"/>
      <c r="H706" s="1"/>
      <c r="I706" s="1"/>
      <c r="J706" s="1">
        <v>45608</v>
      </c>
      <c r="K706" s="1">
        <f>J706</f>
        <v>45608</v>
      </c>
      <c r="L706" s="1"/>
      <c r="M706" s="1"/>
      <c r="N706" s="1"/>
      <c r="O706" s="1"/>
      <c r="P706" s="1"/>
      <c r="Q706" s="13">
        <f t="shared" ref="Q706:Q769" si="241">(K706-D706)/7</f>
        <v>57.571428571428569</v>
      </c>
      <c r="R706">
        <f t="shared" ref="R706:R769" si="242">V706/2</f>
        <v>102</v>
      </c>
      <c r="S706" s="27">
        <f t="shared" si="222"/>
        <v>1.7717121588089331</v>
      </c>
      <c r="T706" s="11">
        <v>15.99</v>
      </c>
      <c r="U706" t="str" cm="1">
        <f t="array" ref="U706">_xlfn.IFS(T706 &lt; 8, "Standard", T706 &lt; 12, "Premium", T706 &lt; 16, "Premium Plus")</f>
        <v>Premium Plus</v>
      </c>
      <c r="V706" s="18">
        <v>204</v>
      </c>
      <c r="W706" t="s">
        <v>63</v>
      </c>
      <c r="X706" s="18">
        <v>3</v>
      </c>
      <c r="Y706" s="18">
        <v>5</v>
      </c>
      <c r="Z706" t="b">
        <v>0</v>
      </c>
      <c r="AA706" s="18">
        <v>597</v>
      </c>
      <c r="AB706" s="18">
        <v>118</v>
      </c>
      <c r="AC706" s="18">
        <f t="shared" ref="AC706:AC769" si="243">SUM(AA706:AB706)</f>
        <v>715</v>
      </c>
      <c r="AD706" t="s">
        <v>74</v>
      </c>
      <c r="AE706" t="s">
        <v>44</v>
      </c>
      <c r="AF706" t="s">
        <v>64</v>
      </c>
      <c r="AG706" s="18">
        <v>60</v>
      </c>
      <c r="AH706" s="13">
        <v>3.1</v>
      </c>
      <c r="AI706" t="b">
        <v>1</v>
      </c>
      <c r="AJ706" t="s">
        <v>30</v>
      </c>
      <c r="AK706" s="18">
        <v>4575</v>
      </c>
      <c r="AL706" s="18" t="str" cm="1">
        <f t="array" ref="AL706">_xlfn.IFS(AK706&lt;1000, "Bronze", AK706&lt;2000, "Silver", AK706&lt;3000, "Gold", AK706&lt;4000, "Platinum",AK706&gt;4000, "Diamond")</f>
        <v>Diamond</v>
      </c>
      <c r="AM706" t="s">
        <v>65</v>
      </c>
      <c r="AN706" t="s">
        <v>59</v>
      </c>
      <c r="AO706" t="s">
        <v>40</v>
      </c>
    </row>
    <row r="707" spans="1:41" x14ac:dyDescent="0.35">
      <c r="A707">
        <v>2739</v>
      </c>
      <c r="B707" t="s">
        <v>374</v>
      </c>
      <c r="C707" t="s">
        <v>372</v>
      </c>
      <c r="D707" s="1">
        <f t="shared" ref="D707:D712" si="244">DATE(I707,H707,G707)</f>
        <v>45040</v>
      </c>
      <c r="E707">
        <f t="shared" ref="E707:E712" si="245">FIND("/",C707)</f>
        <v>2</v>
      </c>
      <c r="F707">
        <f t="shared" ref="F707:F712" si="246">FIND("/",C707,(E707+1))</f>
        <v>5</v>
      </c>
      <c r="G707" t="str">
        <f t="shared" ref="G707:G712" si="247">MID(C707, E707+1,2)</f>
        <v>24</v>
      </c>
      <c r="H707" t="str">
        <f t="shared" ref="H707:H712" si="248">LEFT(C707,E707-1)</f>
        <v>4</v>
      </c>
      <c r="I707" t="str">
        <f t="shared" ref="I707:I712" si="249">RIGHT(C707,4)</f>
        <v>2023</v>
      </c>
      <c r="J707" t="s">
        <v>84</v>
      </c>
      <c r="K707" s="1">
        <f>DATE(P707,O707,N707)</f>
        <v>45616</v>
      </c>
      <c r="L707">
        <f>FIND("/",J707)</f>
        <v>3</v>
      </c>
      <c r="M707">
        <f>FIND("/",J707,(L707+1))</f>
        <v>6</v>
      </c>
      <c r="N707" t="str">
        <f>MID(J707, L707+1,2)</f>
        <v>20</v>
      </c>
      <c r="O707" t="str">
        <f>LEFT(J707,L707-1)</f>
        <v>11</v>
      </c>
      <c r="P707" t="str">
        <f>RIGHT(J707,4)</f>
        <v>2024</v>
      </c>
      <c r="Q707" s="13">
        <f t="shared" si="241"/>
        <v>82.285714285714292</v>
      </c>
      <c r="R707">
        <f t="shared" si="242"/>
        <v>142.5</v>
      </c>
      <c r="S707" s="27">
        <f t="shared" ref="S707:S770" si="250">R707/Q707</f>
        <v>1.7317708333333333</v>
      </c>
      <c r="T707" s="11">
        <v>15.99</v>
      </c>
      <c r="U707" t="str" cm="1">
        <f t="array" ref="U707">_xlfn.IFS(T707 &lt; 8, "Standard", T707 &lt; 12, "Premium", T707 &lt; 16, "Premium Plus")</f>
        <v>Premium Plus</v>
      </c>
      <c r="V707" s="18">
        <v>285</v>
      </c>
      <c r="W707" t="s">
        <v>51</v>
      </c>
      <c r="X707" s="18">
        <v>1</v>
      </c>
      <c r="Y707" s="18">
        <v>3</v>
      </c>
      <c r="Z707" t="b">
        <v>0</v>
      </c>
      <c r="AA707" s="18">
        <v>706</v>
      </c>
      <c r="AB707" s="18">
        <v>22</v>
      </c>
      <c r="AC707" s="18">
        <f t="shared" si="243"/>
        <v>728</v>
      </c>
      <c r="AD707" t="s">
        <v>49</v>
      </c>
      <c r="AE707" t="s">
        <v>28</v>
      </c>
      <c r="AF707" t="s">
        <v>45</v>
      </c>
      <c r="AG707" s="18">
        <v>4</v>
      </c>
      <c r="AH707" s="13">
        <v>3.4</v>
      </c>
      <c r="AI707" t="b">
        <v>1</v>
      </c>
      <c r="AJ707" t="s">
        <v>30</v>
      </c>
      <c r="AK707" s="18">
        <v>368</v>
      </c>
      <c r="AL707" s="18" t="str" cm="1">
        <f t="array" ref="AL707">_xlfn.IFS(AK707&lt;1000, "Bronze", AK707&lt;2000, "Silver", AK707&lt;3000, "Gold", AK707&lt;4000, "Platinum",AK707&gt;4000, "Diamond")</f>
        <v>Bronze</v>
      </c>
      <c r="AM707" t="s">
        <v>58</v>
      </c>
      <c r="AN707" t="s">
        <v>69</v>
      </c>
      <c r="AO707" t="s">
        <v>40</v>
      </c>
    </row>
    <row r="708" spans="1:41" x14ac:dyDescent="0.35">
      <c r="A708">
        <v>9034</v>
      </c>
      <c r="B708" t="s">
        <v>101</v>
      </c>
      <c r="C708" t="s">
        <v>102</v>
      </c>
      <c r="D708" s="1">
        <f t="shared" si="244"/>
        <v>45189</v>
      </c>
      <c r="E708">
        <f t="shared" si="245"/>
        <v>2</v>
      </c>
      <c r="F708">
        <f t="shared" si="246"/>
        <v>5</v>
      </c>
      <c r="G708" t="str">
        <f t="shared" si="247"/>
        <v>20</v>
      </c>
      <c r="H708" t="str">
        <f t="shared" si="248"/>
        <v>9</v>
      </c>
      <c r="I708" t="str">
        <f t="shared" si="249"/>
        <v>2023</v>
      </c>
      <c r="J708" t="s">
        <v>103</v>
      </c>
      <c r="K708" s="1">
        <f>DATE(P708,O708,N708)</f>
        <v>45644</v>
      </c>
      <c r="L708">
        <f>FIND("/",J708)</f>
        <v>3</v>
      </c>
      <c r="M708">
        <f>FIND("/",J708,(L708+1))</f>
        <v>6</v>
      </c>
      <c r="N708" t="str">
        <f>MID(J708, L708+1,2)</f>
        <v>18</v>
      </c>
      <c r="O708" t="str">
        <f>LEFT(J708,L708-1)</f>
        <v>12</v>
      </c>
      <c r="P708" t="str">
        <f>RIGHT(J708,4)</f>
        <v>2024</v>
      </c>
      <c r="Q708" s="13">
        <f t="shared" si="241"/>
        <v>65</v>
      </c>
      <c r="R708">
        <f t="shared" si="242"/>
        <v>112</v>
      </c>
      <c r="S708" s="27">
        <f t="shared" si="250"/>
        <v>1.7230769230769232</v>
      </c>
      <c r="T708" s="11">
        <v>15.99</v>
      </c>
      <c r="U708" t="str" cm="1">
        <f t="array" ref="U708">_xlfn.IFS(T708 &lt; 8, "Standard", T708 &lt; 12, "Premium", T708 &lt; 16, "Premium Plus")</f>
        <v>Premium Plus</v>
      </c>
      <c r="V708" s="18">
        <v>224</v>
      </c>
      <c r="W708" t="s">
        <v>73</v>
      </c>
      <c r="X708" s="18">
        <v>1</v>
      </c>
      <c r="Y708" s="18">
        <v>5</v>
      </c>
      <c r="Z708" t="b">
        <v>1</v>
      </c>
      <c r="AA708" s="18">
        <v>827</v>
      </c>
      <c r="AB708" s="18">
        <v>138</v>
      </c>
      <c r="AC708" s="18">
        <f t="shared" si="243"/>
        <v>965</v>
      </c>
      <c r="AD708" t="s">
        <v>43</v>
      </c>
      <c r="AE708" t="s">
        <v>44</v>
      </c>
      <c r="AF708" t="s">
        <v>45</v>
      </c>
      <c r="AG708" s="18">
        <v>11</v>
      </c>
      <c r="AH708" s="13">
        <v>4.5</v>
      </c>
      <c r="AI708" t="b">
        <v>1</v>
      </c>
      <c r="AJ708" t="s">
        <v>30</v>
      </c>
      <c r="AK708" s="18">
        <v>4673</v>
      </c>
      <c r="AL708" s="18" t="str" cm="1">
        <f t="array" ref="AL708">_xlfn.IFS(AK708&lt;1000, "Bronze", AK708&lt;2000, "Silver", AK708&lt;3000, "Gold", AK708&lt;4000, "Platinum",AK708&gt;4000, "Diamond")</f>
        <v>Diamond</v>
      </c>
      <c r="AM708" t="s">
        <v>38</v>
      </c>
      <c r="AN708" t="s">
        <v>69</v>
      </c>
      <c r="AO708" t="s">
        <v>33</v>
      </c>
    </row>
    <row r="709" spans="1:41" x14ac:dyDescent="0.35">
      <c r="A709">
        <v>6601</v>
      </c>
      <c r="B709" t="s">
        <v>434</v>
      </c>
      <c r="C709" t="s">
        <v>354</v>
      </c>
      <c r="D709" s="1">
        <f t="shared" si="244"/>
        <v>45069</v>
      </c>
      <c r="E709">
        <f t="shared" si="245"/>
        <v>2</v>
      </c>
      <c r="F709">
        <f t="shared" si="246"/>
        <v>5</v>
      </c>
      <c r="G709" t="str">
        <f t="shared" si="247"/>
        <v>23</v>
      </c>
      <c r="H709" t="str">
        <f t="shared" si="248"/>
        <v>5</v>
      </c>
      <c r="I709" t="str">
        <f t="shared" si="249"/>
        <v>2023</v>
      </c>
      <c r="J709" t="s">
        <v>103</v>
      </c>
      <c r="K709" s="1">
        <f>DATE(P709,O709,N709)</f>
        <v>45644</v>
      </c>
      <c r="L709">
        <f>FIND("/",J709)</f>
        <v>3</v>
      </c>
      <c r="M709">
        <f>FIND("/",J709,(L709+1))</f>
        <v>6</v>
      </c>
      <c r="N709" t="str">
        <f>MID(J709, L709+1,2)</f>
        <v>18</v>
      </c>
      <c r="O709" t="str">
        <f>LEFT(J709,L709-1)</f>
        <v>12</v>
      </c>
      <c r="P709" t="str">
        <f>RIGHT(J709,4)</f>
        <v>2024</v>
      </c>
      <c r="Q709" s="13">
        <f t="shared" si="241"/>
        <v>82.142857142857139</v>
      </c>
      <c r="R709">
        <f t="shared" si="242"/>
        <v>141.5</v>
      </c>
      <c r="S709" s="27">
        <f t="shared" si="250"/>
        <v>1.722608695652174</v>
      </c>
      <c r="T709" s="11">
        <v>7.99</v>
      </c>
      <c r="U709" t="str" cm="1">
        <f t="array" ref="U709">_xlfn.IFS(T709 &lt; 8, "Standard", T709 &lt; 12, "Premium", T709 &lt; 16, "Premium Plus")</f>
        <v>Standard</v>
      </c>
      <c r="V709" s="18">
        <v>283</v>
      </c>
      <c r="W709" t="s">
        <v>26</v>
      </c>
      <c r="X709" s="18">
        <v>1</v>
      </c>
      <c r="Y709" s="18">
        <v>5</v>
      </c>
      <c r="Z709" t="b">
        <v>1</v>
      </c>
      <c r="AA709" s="18">
        <v>407</v>
      </c>
      <c r="AB709" s="18">
        <v>15</v>
      </c>
      <c r="AC709" s="18">
        <f t="shared" si="243"/>
        <v>422</v>
      </c>
      <c r="AD709" t="s">
        <v>92</v>
      </c>
      <c r="AE709" t="s">
        <v>44</v>
      </c>
      <c r="AF709" t="s">
        <v>78</v>
      </c>
      <c r="AG709" s="18">
        <v>26</v>
      </c>
      <c r="AH709" s="13">
        <v>3.1</v>
      </c>
      <c r="AI709" t="b">
        <v>1</v>
      </c>
      <c r="AJ709" t="s">
        <v>30</v>
      </c>
      <c r="AK709" s="18">
        <v>906</v>
      </c>
      <c r="AL709" s="18" t="str" cm="1">
        <f t="array" ref="AL709">_xlfn.IFS(AK709&lt;1000, "Bronze", AK709&lt;2000, "Silver", AK709&lt;3000, "Gold", AK709&lt;4000, "Platinum",AK709&gt;4000, "Diamond")</f>
        <v>Bronze</v>
      </c>
      <c r="AM709" t="s">
        <v>76</v>
      </c>
      <c r="AN709" t="s">
        <v>39</v>
      </c>
      <c r="AO709" t="s">
        <v>60</v>
      </c>
    </row>
    <row r="710" spans="1:41" x14ac:dyDescent="0.35">
      <c r="A710">
        <v>3984</v>
      </c>
      <c r="B710" t="s">
        <v>257</v>
      </c>
      <c r="C710" t="s">
        <v>538</v>
      </c>
      <c r="D710" s="1">
        <f t="shared" si="244"/>
        <v>45006</v>
      </c>
      <c r="E710">
        <f t="shared" si="245"/>
        <v>2</v>
      </c>
      <c r="F710">
        <f t="shared" si="246"/>
        <v>5</v>
      </c>
      <c r="G710" t="str">
        <f t="shared" si="247"/>
        <v>21</v>
      </c>
      <c r="H710" t="str">
        <f t="shared" si="248"/>
        <v>3</v>
      </c>
      <c r="I710" t="str">
        <f t="shared" si="249"/>
        <v>2023</v>
      </c>
      <c r="J710" s="1">
        <v>45303</v>
      </c>
      <c r="K710" s="1">
        <f>J710</f>
        <v>45303</v>
      </c>
      <c r="L710" s="1"/>
      <c r="M710" s="1"/>
      <c r="N710" s="1"/>
      <c r="O710" s="1"/>
      <c r="P710" s="1"/>
      <c r="Q710" s="13">
        <f t="shared" si="241"/>
        <v>42.428571428571431</v>
      </c>
      <c r="R710">
        <f t="shared" si="242"/>
        <v>73</v>
      </c>
      <c r="S710" s="27">
        <f t="shared" si="250"/>
        <v>1.7205387205387204</v>
      </c>
      <c r="T710" s="11">
        <v>15.99</v>
      </c>
      <c r="U710" t="str" cm="1">
        <f t="array" ref="U710">_xlfn.IFS(T710 &lt; 8, "Standard", T710 &lt; 12, "Premium", T710 &lt; 16, "Premium Plus")</f>
        <v>Premium Plus</v>
      </c>
      <c r="V710" s="18">
        <v>146</v>
      </c>
      <c r="W710" t="s">
        <v>73</v>
      </c>
      <c r="X710" s="18">
        <v>4</v>
      </c>
      <c r="Y710" s="18">
        <v>6</v>
      </c>
      <c r="Z710" t="b">
        <v>0</v>
      </c>
      <c r="AA710" s="18">
        <v>646</v>
      </c>
      <c r="AB710" s="18">
        <v>139</v>
      </c>
      <c r="AC710" s="18">
        <f t="shared" si="243"/>
        <v>785</v>
      </c>
      <c r="AD710" t="s">
        <v>74</v>
      </c>
      <c r="AE710" t="s">
        <v>28</v>
      </c>
      <c r="AF710" t="s">
        <v>37</v>
      </c>
      <c r="AG710" s="18">
        <v>27</v>
      </c>
      <c r="AH710" s="13">
        <v>3.7</v>
      </c>
      <c r="AI710" t="b">
        <v>1</v>
      </c>
      <c r="AJ710" t="s">
        <v>30</v>
      </c>
      <c r="AK710" s="18">
        <v>4400</v>
      </c>
      <c r="AL710" s="18" t="str" cm="1">
        <f t="array" ref="AL710">_xlfn.IFS(AK710&lt;1000, "Bronze", AK710&lt;2000, "Silver", AK710&lt;3000, "Gold", AK710&lt;4000, "Platinum",AK710&gt;4000, "Diamond")</f>
        <v>Diamond</v>
      </c>
      <c r="AM710" t="s">
        <v>58</v>
      </c>
      <c r="AN710" t="s">
        <v>39</v>
      </c>
      <c r="AO710" t="s">
        <v>60</v>
      </c>
    </row>
    <row r="711" spans="1:41" x14ac:dyDescent="0.35">
      <c r="A711">
        <v>4328</v>
      </c>
      <c r="B711" t="s">
        <v>120</v>
      </c>
      <c r="C711" t="s">
        <v>554</v>
      </c>
      <c r="D711" s="1">
        <f t="shared" si="244"/>
        <v>45064</v>
      </c>
      <c r="E711">
        <f t="shared" si="245"/>
        <v>2</v>
      </c>
      <c r="F711">
        <f t="shared" si="246"/>
        <v>5</v>
      </c>
      <c r="G711" t="str">
        <f t="shared" si="247"/>
        <v>18</v>
      </c>
      <c r="H711" t="str">
        <f t="shared" si="248"/>
        <v>5</v>
      </c>
      <c r="I711" t="str">
        <f t="shared" si="249"/>
        <v>2023</v>
      </c>
      <c r="J711" t="s">
        <v>156</v>
      </c>
      <c r="K711" s="1">
        <f>DATE(P711,O711,N711)</f>
        <v>45620</v>
      </c>
      <c r="L711">
        <f>FIND("/",J711)</f>
        <v>3</v>
      </c>
      <c r="M711">
        <f>FIND("/",J711,(L711+1))</f>
        <v>6</v>
      </c>
      <c r="N711" t="str">
        <f>MID(J711, L711+1,2)</f>
        <v>24</v>
      </c>
      <c r="O711" t="str">
        <f>LEFT(J711,L711-1)</f>
        <v>11</v>
      </c>
      <c r="P711" t="str">
        <f>RIGHT(J711,4)</f>
        <v>2024</v>
      </c>
      <c r="Q711" s="13">
        <f t="shared" si="241"/>
        <v>79.428571428571431</v>
      </c>
      <c r="R711">
        <f t="shared" si="242"/>
        <v>136.5</v>
      </c>
      <c r="S711" s="27">
        <f t="shared" si="250"/>
        <v>1.718525179856115</v>
      </c>
      <c r="T711" s="11">
        <v>11.99</v>
      </c>
      <c r="U711" t="str" cm="1">
        <f t="array" ref="U711">_xlfn.IFS(T711 &lt; 8, "Standard", T711 &lt; 12, "Premium", T711 &lt; 16, "Premium Plus")</f>
        <v>Premium</v>
      </c>
      <c r="V711" s="18">
        <v>273</v>
      </c>
      <c r="W711" t="s">
        <v>26</v>
      </c>
      <c r="X711" s="18">
        <v>3</v>
      </c>
      <c r="Y711" s="18">
        <v>4</v>
      </c>
      <c r="Z711" t="b">
        <v>1</v>
      </c>
      <c r="AA711" s="18">
        <v>253</v>
      </c>
      <c r="AB711" s="18">
        <v>70</v>
      </c>
      <c r="AC711" s="18">
        <f t="shared" si="243"/>
        <v>323</v>
      </c>
      <c r="AD711" t="s">
        <v>74</v>
      </c>
      <c r="AE711" t="s">
        <v>28</v>
      </c>
      <c r="AF711" t="s">
        <v>64</v>
      </c>
      <c r="AG711" s="18">
        <v>42</v>
      </c>
      <c r="AH711" s="13">
        <v>4.9000000000000004</v>
      </c>
      <c r="AI711" t="b">
        <v>0</v>
      </c>
      <c r="AJ711" t="s">
        <v>30</v>
      </c>
      <c r="AK711" s="18">
        <v>837</v>
      </c>
      <c r="AL711" s="18" t="str" cm="1">
        <f t="array" ref="AL711">_xlfn.IFS(AK711&lt;1000, "Bronze", AK711&lt;2000, "Silver", AK711&lt;3000, "Gold", AK711&lt;4000, "Platinum",AK711&gt;4000, "Diamond")</f>
        <v>Bronze</v>
      </c>
      <c r="AM711" t="s">
        <v>38</v>
      </c>
      <c r="AN711" t="s">
        <v>69</v>
      </c>
      <c r="AO711" t="s">
        <v>33</v>
      </c>
    </row>
    <row r="712" spans="1:41" x14ac:dyDescent="0.35">
      <c r="A712">
        <v>6285</v>
      </c>
      <c r="B712" t="s">
        <v>188</v>
      </c>
      <c r="C712" t="s">
        <v>189</v>
      </c>
      <c r="D712" s="1">
        <f t="shared" si="244"/>
        <v>45138</v>
      </c>
      <c r="E712">
        <f t="shared" si="245"/>
        <v>2</v>
      </c>
      <c r="F712">
        <f t="shared" si="246"/>
        <v>5</v>
      </c>
      <c r="G712" t="str">
        <f t="shared" si="247"/>
        <v>31</v>
      </c>
      <c r="H712" t="str">
        <f t="shared" si="248"/>
        <v>7</v>
      </c>
      <c r="I712" t="str">
        <f t="shared" si="249"/>
        <v>2023</v>
      </c>
      <c r="J712" t="s">
        <v>90</v>
      </c>
      <c r="K712" s="1">
        <f>DATE(P712,O712,N712)</f>
        <v>45626</v>
      </c>
      <c r="L712">
        <f>FIND("/",J712)</f>
        <v>3</v>
      </c>
      <c r="M712">
        <f>FIND("/",J712,(L712+1))</f>
        <v>6</v>
      </c>
      <c r="N712" t="str">
        <f>MID(J712, L712+1,2)</f>
        <v>30</v>
      </c>
      <c r="O712" t="str">
        <f>LEFT(J712,L712-1)</f>
        <v>11</v>
      </c>
      <c r="P712" t="str">
        <f>RIGHT(J712,4)</f>
        <v>2024</v>
      </c>
      <c r="Q712" s="13">
        <f t="shared" si="241"/>
        <v>69.714285714285708</v>
      </c>
      <c r="R712">
        <f t="shared" si="242"/>
        <v>119</v>
      </c>
      <c r="S712" s="27">
        <f t="shared" si="250"/>
        <v>1.7069672131147542</v>
      </c>
      <c r="T712" s="11">
        <v>11.99</v>
      </c>
      <c r="U712" t="str" cm="1">
        <f t="array" ref="U712">_xlfn.IFS(T712 &lt; 8, "Standard", T712 &lt; 12, "Premium", T712 &lt; 16, "Premium Plus")</f>
        <v>Premium</v>
      </c>
      <c r="V712" s="18">
        <v>238</v>
      </c>
      <c r="W712" t="s">
        <v>51</v>
      </c>
      <c r="X712" s="18">
        <v>3</v>
      </c>
      <c r="Y712" s="18">
        <v>6</v>
      </c>
      <c r="Z712" t="b">
        <v>1</v>
      </c>
      <c r="AA712" s="18">
        <v>831</v>
      </c>
      <c r="AB712" s="18">
        <v>101</v>
      </c>
      <c r="AC712" s="18">
        <f t="shared" si="243"/>
        <v>932</v>
      </c>
      <c r="AD712" t="s">
        <v>27</v>
      </c>
      <c r="AE712" t="s">
        <v>28</v>
      </c>
      <c r="AF712" t="s">
        <v>37</v>
      </c>
      <c r="AG712" s="18">
        <v>94</v>
      </c>
      <c r="AH712" s="13">
        <v>4.4000000000000004</v>
      </c>
      <c r="AI712" t="b">
        <v>1</v>
      </c>
      <c r="AJ712" t="s">
        <v>30</v>
      </c>
      <c r="AK712" s="18">
        <v>48</v>
      </c>
      <c r="AL712" s="18" t="str" cm="1">
        <f t="array" ref="AL712">_xlfn.IFS(AK712&lt;1000, "Bronze", AK712&lt;2000, "Silver", AK712&lt;3000, "Gold", AK712&lt;4000, "Platinum",AK712&gt;4000, "Diamond")</f>
        <v>Bronze</v>
      </c>
      <c r="AM712" t="s">
        <v>58</v>
      </c>
      <c r="AN712" t="s">
        <v>39</v>
      </c>
      <c r="AO712" t="s">
        <v>60</v>
      </c>
    </row>
    <row r="713" spans="1:41" x14ac:dyDescent="0.35">
      <c r="A713">
        <v>8805</v>
      </c>
      <c r="B713" t="s">
        <v>85</v>
      </c>
      <c r="C713" s="1">
        <v>45450</v>
      </c>
      <c r="D713" s="1">
        <v>45455</v>
      </c>
      <c r="E713" s="1"/>
      <c r="F713" s="1"/>
      <c r="G713" s="1"/>
      <c r="H713" s="1"/>
      <c r="I713" s="1"/>
      <c r="J713" s="1">
        <v>45455</v>
      </c>
      <c r="K713" s="1">
        <v>45565</v>
      </c>
      <c r="L713" s="1"/>
      <c r="M713" s="1"/>
      <c r="N713" s="1"/>
      <c r="O713" s="1"/>
      <c r="P713" s="1"/>
      <c r="Q713" s="13">
        <f t="shared" si="241"/>
        <v>15.714285714285714</v>
      </c>
      <c r="R713">
        <f t="shared" si="242"/>
        <v>26.5</v>
      </c>
      <c r="S713" s="27">
        <f t="shared" si="250"/>
        <v>1.6863636363636365</v>
      </c>
      <c r="T713" s="11">
        <v>15.99</v>
      </c>
      <c r="U713" t="str" cm="1">
        <f t="array" ref="U713">_xlfn.IFS(T713 &lt; 8, "Standard", T713 &lt; 12, "Premium", T713 &lt; 16, "Premium Plus")</f>
        <v>Premium Plus</v>
      </c>
      <c r="V713" s="18">
        <v>53</v>
      </c>
      <c r="W713" t="s">
        <v>100</v>
      </c>
      <c r="X713" s="18">
        <v>4</v>
      </c>
      <c r="Y713" s="18">
        <v>2</v>
      </c>
      <c r="Z713" t="b">
        <v>1</v>
      </c>
      <c r="AA713" s="18">
        <v>720</v>
      </c>
      <c r="AB713" s="18">
        <v>37</v>
      </c>
      <c r="AC713" s="18">
        <f t="shared" si="243"/>
        <v>757</v>
      </c>
      <c r="AD713" t="s">
        <v>68</v>
      </c>
      <c r="AE713" t="s">
        <v>28</v>
      </c>
      <c r="AF713" t="s">
        <v>57</v>
      </c>
      <c r="AG713" s="18">
        <v>8</v>
      </c>
      <c r="AH713" s="13">
        <v>4</v>
      </c>
      <c r="AI713" t="b">
        <v>1</v>
      </c>
      <c r="AJ713" t="s">
        <v>30</v>
      </c>
      <c r="AK713" s="18">
        <v>2727</v>
      </c>
      <c r="AL713" s="18" t="str" cm="1">
        <f t="array" ref="AL713">_xlfn.IFS(AK713&lt;1000, "Bronze", AK713&lt;2000, "Silver", AK713&lt;3000, "Gold", AK713&lt;4000, "Platinum",AK713&gt;4000, "Diamond")</f>
        <v>Gold</v>
      </c>
      <c r="AM713" t="s">
        <v>65</v>
      </c>
      <c r="AN713" t="s">
        <v>59</v>
      </c>
      <c r="AO713" t="s">
        <v>33</v>
      </c>
    </row>
    <row r="714" spans="1:41" x14ac:dyDescent="0.35">
      <c r="A714">
        <v>4985</v>
      </c>
      <c r="B714" t="s">
        <v>157</v>
      </c>
      <c r="C714" s="1">
        <v>45238</v>
      </c>
      <c r="D714" s="1">
        <v>45303</v>
      </c>
      <c r="E714" s="1"/>
      <c r="F714" s="1"/>
      <c r="G714" s="1"/>
      <c r="H714" s="1"/>
      <c r="I714" s="1"/>
      <c r="J714" s="1">
        <v>45303</v>
      </c>
      <c r="K714" s="1">
        <v>45548</v>
      </c>
      <c r="L714" s="1"/>
      <c r="M714" s="1"/>
      <c r="N714" s="1"/>
      <c r="O714" s="1"/>
      <c r="P714" s="1"/>
      <c r="Q714" s="13">
        <f t="shared" si="241"/>
        <v>35</v>
      </c>
      <c r="R714">
        <f t="shared" si="242"/>
        <v>59</v>
      </c>
      <c r="S714" s="27">
        <f t="shared" si="250"/>
        <v>1.6857142857142857</v>
      </c>
      <c r="T714" s="11">
        <v>7.99</v>
      </c>
      <c r="U714" t="str" cm="1">
        <f t="array" ref="U714">_xlfn.IFS(T714 &lt; 8, "Standard", T714 &lt; 12, "Premium", T714 &lt; 16, "Premium Plus")</f>
        <v>Standard</v>
      </c>
      <c r="V714" s="18">
        <v>118</v>
      </c>
      <c r="W714" t="s">
        <v>48</v>
      </c>
      <c r="X714" s="18">
        <v>5</v>
      </c>
      <c r="Y714" s="18">
        <v>4</v>
      </c>
      <c r="Z714" t="b">
        <v>0</v>
      </c>
      <c r="AA714" s="18">
        <v>522</v>
      </c>
      <c r="AB714" s="18">
        <v>160</v>
      </c>
      <c r="AC714" s="18">
        <f t="shared" si="243"/>
        <v>682</v>
      </c>
      <c r="AD714" t="s">
        <v>49</v>
      </c>
      <c r="AE714" t="s">
        <v>75</v>
      </c>
      <c r="AF714" t="s">
        <v>45</v>
      </c>
      <c r="AG714" s="18">
        <v>94</v>
      </c>
      <c r="AH714" s="13">
        <v>4.0999999999999996</v>
      </c>
      <c r="AI714" t="b">
        <v>1</v>
      </c>
      <c r="AJ714" t="s">
        <v>30</v>
      </c>
      <c r="AK714" s="18">
        <v>1756</v>
      </c>
      <c r="AL714" s="18" t="str" cm="1">
        <f t="array" ref="AL714">_xlfn.IFS(AK714&lt;1000, "Bronze", AK714&lt;2000, "Silver", AK714&lt;3000, "Gold", AK714&lt;4000, "Platinum",AK714&gt;4000, "Diamond")</f>
        <v>Silver</v>
      </c>
      <c r="AM714" t="s">
        <v>38</v>
      </c>
      <c r="AN714" t="s">
        <v>69</v>
      </c>
      <c r="AO714" t="s">
        <v>93</v>
      </c>
    </row>
    <row r="715" spans="1:41" x14ac:dyDescent="0.35">
      <c r="A715">
        <v>2319</v>
      </c>
      <c r="B715" t="s">
        <v>150</v>
      </c>
      <c r="C715" s="1">
        <v>44932</v>
      </c>
      <c r="D715" s="1">
        <v>45003</v>
      </c>
      <c r="E715" s="1"/>
      <c r="F715" s="1"/>
      <c r="G715" s="1"/>
      <c r="H715" s="1"/>
      <c r="I715" s="1"/>
      <c r="J715" t="s">
        <v>84</v>
      </c>
      <c r="K715" s="1">
        <f>DATE(P715,O715,N715)</f>
        <v>45616</v>
      </c>
      <c r="L715">
        <f>FIND("/",J715)</f>
        <v>3</v>
      </c>
      <c r="M715">
        <f>FIND("/",J715,(L715+1))</f>
        <v>6</v>
      </c>
      <c r="N715" t="str">
        <f>MID(J715, L715+1,2)</f>
        <v>20</v>
      </c>
      <c r="O715" t="str">
        <f>LEFT(J715,L715-1)</f>
        <v>11</v>
      </c>
      <c r="P715" t="str">
        <f>RIGHT(J715,4)</f>
        <v>2024</v>
      </c>
      <c r="Q715" s="13">
        <f t="shared" si="241"/>
        <v>87.571428571428569</v>
      </c>
      <c r="R715">
        <f t="shared" si="242"/>
        <v>147.5</v>
      </c>
      <c r="S715" s="27">
        <f t="shared" si="250"/>
        <v>1.6843393148450245</v>
      </c>
      <c r="T715" s="11">
        <v>15.99</v>
      </c>
      <c r="U715" t="str" cm="1">
        <f t="array" ref="U715">_xlfn.IFS(T715 &lt; 8, "Standard", T715 &lt; 12, "Premium", T715 &lt; 16, "Premium Plus")</f>
        <v>Premium Plus</v>
      </c>
      <c r="V715" s="18">
        <v>295</v>
      </c>
      <c r="W715" t="s">
        <v>36</v>
      </c>
      <c r="X715" s="18">
        <v>5</v>
      </c>
      <c r="Y715" s="18">
        <v>4</v>
      </c>
      <c r="Z715" t="b">
        <v>0</v>
      </c>
      <c r="AA715" s="18">
        <v>767</v>
      </c>
      <c r="AB715" s="18">
        <v>190</v>
      </c>
      <c r="AC715" s="18">
        <f t="shared" si="243"/>
        <v>957</v>
      </c>
      <c r="AD715" t="s">
        <v>92</v>
      </c>
      <c r="AE715" t="s">
        <v>56</v>
      </c>
      <c r="AF715" t="s">
        <v>57</v>
      </c>
      <c r="AG715" s="18">
        <v>7</v>
      </c>
      <c r="AH715" s="13">
        <v>4.0999999999999996</v>
      </c>
      <c r="AI715" t="b">
        <v>0</v>
      </c>
      <c r="AJ715" t="s">
        <v>30</v>
      </c>
      <c r="AK715" s="18">
        <v>2559</v>
      </c>
      <c r="AL715" s="18" t="str" cm="1">
        <f t="array" ref="AL715">_xlfn.IFS(AK715&lt;1000, "Bronze", AK715&lt;2000, "Silver", AK715&lt;3000, "Gold", AK715&lt;4000, "Platinum",AK715&gt;4000, "Diamond")</f>
        <v>Gold</v>
      </c>
      <c r="AM715" t="s">
        <v>38</v>
      </c>
      <c r="AN715" t="s">
        <v>69</v>
      </c>
      <c r="AO715" t="s">
        <v>40</v>
      </c>
    </row>
    <row r="716" spans="1:41" x14ac:dyDescent="0.35">
      <c r="A716">
        <v>5376</v>
      </c>
      <c r="B716" t="s">
        <v>224</v>
      </c>
      <c r="C716" s="1">
        <v>45111</v>
      </c>
      <c r="D716" s="1">
        <v>45437</v>
      </c>
      <c r="E716" s="1"/>
      <c r="F716" s="1"/>
      <c r="G716" s="1"/>
      <c r="H716" s="1"/>
      <c r="I716" s="1"/>
      <c r="J716" t="s">
        <v>214</v>
      </c>
      <c r="K716" s="1">
        <f>DATE(P716,O716,N716)</f>
        <v>45622</v>
      </c>
      <c r="L716">
        <f>FIND("/",J716)</f>
        <v>3</v>
      </c>
      <c r="M716">
        <f>FIND("/",J716,(L716+1))</f>
        <v>6</v>
      </c>
      <c r="N716" t="str">
        <f>MID(J716, L716+1,2)</f>
        <v>26</v>
      </c>
      <c r="O716" t="str">
        <f>LEFT(J716,L716-1)</f>
        <v>11</v>
      </c>
      <c r="P716" t="str">
        <f>RIGHT(J716,4)</f>
        <v>2024</v>
      </c>
      <c r="Q716" s="13">
        <f t="shared" si="241"/>
        <v>26.428571428571427</v>
      </c>
      <c r="R716">
        <f t="shared" si="242"/>
        <v>44.5</v>
      </c>
      <c r="S716" s="27">
        <f t="shared" si="250"/>
        <v>1.6837837837837839</v>
      </c>
      <c r="T716" s="11">
        <v>7.99</v>
      </c>
      <c r="U716" t="str" cm="1">
        <f t="array" ref="U716">_xlfn.IFS(T716 &lt; 8, "Standard", T716 &lt; 12, "Premium", T716 &lt; 16, "Premium Plus")</f>
        <v>Standard</v>
      </c>
      <c r="V716" s="18">
        <v>89</v>
      </c>
      <c r="W716" t="s">
        <v>100</v>
      </c>
      <c r="X716" s="18">
        <v>2</v>
      </c>
      <c r="Y716" s="18">
        <v>4</v>
      </c>
      <c r="Z716" t="b">
        <v>1</v>
      </c>
      <c r="AA716" s="18">
        <v>174</v>
      </c>
      <c r="AB716" s="18">
        <v>178</v>
      </c>
      <c r="AC716" s="18">
        <f t="shared" si="243"/>
        <v>352</v>
      </c>
      <c r="AD716" t="s">
        <v>74</v>
      </c>
      <c r="AE716" t="s">
        <v>28</v>
      </c>
      <c r="AF716" t="s">
        <v>78</v>
      </c>
      <c r="AG716" s="18">
        <v>7</v>
      </c>
      <c r="AH716" s="13">
        <v>3.7</v>
      </c>
      <c r="AI716" t="b">
        <v>0</v>
      </c>
      <c r="AJ716" t="s">
        <v>30</v>
      </c>
      <c r="AK716" s="18">
        <v>28</v>
      </c>
      <c r="AL716" s="18" t="str" cm="1">
        <f t="array" ref="AL716">_xlfn.IFS(AK716&lt;1000, "Bronze", AK716&lt;2000, "Silver", AK716&lt;3000, "Gold", AK716&lt;4000, "Platinum",AK716&gt;4000, "Diamond")</f>
        <v>Bronze</v>
      </c>
      <c r="AM716" t="s">
        <v>38</v>
      </c>
      <c r="AN716" t="s">
        <v>59</v>
      </c>
      <c r="AO716" t="s">
        <v>40</v>
      </c>
    </row>
    <row r="717" spans="1:41" x14ac:dyDescent="0.35">
      <c r="A717">
        <v>5679</v>
      </c>
      <c r="B717" t="s">
        <v>444</v>
      </c>
      <c r="C717" t="s">
        <v>526</v>
      </c>
      <c r="D717" s="1">
        <f t="shared" ref="D717:D723" si="251">DATE(I717,H717,G717)</f>
        <v>45230</v>
      </c>
      <c r="E717">
        <f t="shared" ref="E717:E723" si="252">FIND("/",C717)</f>
        <v>3</v>
      </c>
      <c r="F717">
        <f t="shared" ref="F717:F723" si="253">FIND("/",C717,(E717+1))</f>
        <v>6</v>
      </c>
      <c r="G717" t="str">
        <f t="shared" ref="G717:G723" si="254">MID(C717, E717+1,2)</f>
        <v>31</v>
      </c>
      <c r="H717" t="str">
        <f t="shared" ref="H717:H723" si="255">LEFT(C717,E717-1)</f>
        <v>10</v>
      </c>
      <c r="I717" t="str">
        <f t="shared" ref="I717:I723" si="256">RIGHT(C717,4)</f>
        <v>2023</v>
      </c>
      <c r="J717" s="1">
        <v>45455</v>
      </c>
      <c r="K717" s="1">
        <f>J717</f>
        <v>45455</v>
      </c>
      <c r="L717" s="1"/>
      <c r="M717" s="1"/>
      <c r="N717" s="1"/>
      <c r="O717" s="1"/>
      <c r="P717" s="1"/>
      <c r="Q717" s="13">
        <f t="shared" si="241"/>
        <v>32.142857142857146</v>
      </c>
      <c r="R717">
        <f t="shared" si="242"/>
        <v>54</v>
      </c>
      <c r="S717" s="27">
        <f t="shared" si="250"/>
        <v>1.68</v>
      </c>
      <c r="T717" s="11">
        <v>15.99</v>
      </c>
      <c r="U717" t="str" cm="1">
        <f t="array" ref="U717">_xlfn.IFS(T717 &lt; 8, "Standard", T717 &lt; 12, "Premium", T717 &lt; 16, "Premium Plus")</f>
        <v>Premium Plus</v>
      </c>
      <c r="V717" s="18">
        <v>108</v>
      </c>
      <c r="W717" t="s">
        <v>26</v>
      </c>
      <c r="X717" s="18">
        <v>4</v>
      </c>
      <c r="Y717" s="18">
        <v>2</v>
      </c>
      <c r="Z717" t="b">
        <v>0</v>
      </c>
      <c r="AA717" s="18">
        <v>694</v>
      </c>
      <c r="AB717" s="18">
        <v>199</v>
      </c>
      <c r="AC717" s="18">
        <f t="shared" si="243"/>
        <v>893</v>
      </c>
      <c r="AD717" t="s">
        <v>49</v>
      </c>
      <c r="AE717" t="s">
        <v>75</v>
      </c>
      <c r="AF717" t="s">
        <v>45</v>
      </c>
      <c r="AG717" s="18">
        <v>81</v>
      </c>
      <c r="AH717" s="13">
        <v>5</v>
      </c>
      <c r="AI717" t="b">
        <v>0</v>
      </c>
      <c r="AJ717" t="s">
        <v>30</v>
      </c>
      <c r="AK717" s="18">
        <v>851</v>
      </c>
      <c r="AL717" s="18" t="str" cm="1">
        <f t="array" ref="AL717">_xlfn.IFS(AK717&lt;1000, "Bronze", AK717&lt;2000, "Silver", AK717&lt;3000, "Gold", AK717&lt;4000, "Platinum",AK717&gt;4000, "Diamond")</f>
        <v>Bronze</v>
      </c>
      <c r="AM717" t="s">
        <v>38</v>
      </c>
      <c r="AN717" t="s">
        <v>39</v>
      </c>
      <c r="AO717" t="s">
        <v>40</v>
      </c>
    </row>
    <row r="718" spans="1:41" x14ac:dyDescent="0.35">
      <c r="A718">
        <v>8406</v>
      </c>
      <c r="B718" t="s">
        <v>720</v>
      </c>
      <c r="C718" t="s">
        <v>111</v>
      </c>
      <c r="D718" s="1">
        <f t="shared" si="251"/>
        <v>45249</v>
      </c>
      <c r="E718">
        <f t="shared" si="252"/>
        <v>3</v>
      </c>
      <c r="F718">
        <f t="shared" si="253"/>
        <v>6</v>
      </c>
      <c r="G718" t="str">
        <f t="shared" si="254"/>
        <v>19</v>
      </c>
      <c r="H718" t="str">
        <f t="shared" si="255"/>
        <v>11</v>
      </c>
      <c r="I718" t="str">
        <f t="shared" si="256"/>
        <v>2023</v>
      </c>
      <c r="J718" t="s">
        <v>42</v>
      </c>
      <c r="K718" s="1">
        <f>DATE(P718,O718,N718)</f>
        <v>45640</v>
      </c>
      <c r="L718">
        <f>FIND("/",J718)</f>
        <v>3</v>
      </c>
      <c r="M718">
        <f>FIND("/",J718,(L718+1))</f>
        <v>6</v>
      </c>
      <c r="N718" t="str">
        <f>MID(J718, L718+1,2)</f>
        <v>14</v>
      </c>
      <c r="O718" t="str">
        <f>LEFT(J718,L718-1)</f>
        <v>12</v>
      </c>
      <c r="P718" t="str">
        <f>RIGHT(J718,4)</f>
        <v>2024</v>
      </c>
      <c r="Q718" s="13">
        <f t="shared" si="241"/>
        <v>55.857142857142854</v>
      </c>
      <c r="R718">
        <f t="shared" si="242"/>
        <v>93.5</v>
      </c>
      <c r="S718" s="27">
        <f t="shared" si="250"/>
        <v>1.673913043478261</v>
      </c>
      <c r="T718" s="11">
        <v>11.99</v>
      </c>
      <c r="U718" t="str" cm="1">
        <f t="array" ref="U718">_xlfn.IFS(T718 &lt; 8, "Standard", T718 &lt; 12, "Premium", T718 &lt; 16, "Premium Plus")</f>
        <v>Premium</v>
      </c>
      <c r="V718" s="18">
        <v>187</v>
      </c>
      <c r="W718" t="s">
        <v>26</v>
      </c>
      <c r="X718" s="18">
        <v>5</v>
      </c>
      <c r="Y718" s="18">
        <v>5</v>
      </c>
      <c r="Z718" t="b">
        <v>1</v>
      </c>
      <c r="AA718" s="18">
        <v>491</v>
      </c>
      <c r="AB718" s="18">
        <v>197</v>
      </c>
      <c r="AC718" s="18">
        <f t="shared" si="243"/>
        <v>688</v>
      </c>
      <c r="AD718" t="s">
        <v>49</v>
      </c>
      <c r="AE718" t="s">
        <v>28</v>
      </c>
      <c r="AF718" t="s">
        <v>78</v>
      </c>
      <c r="AG718" s="18">
        <v>54</v>
      </c>
      <c r="AH718" s="13">
        <v>3.3</v>
      </c>
      <c r="AI718" t="b">
        <v>1</v>
      </c>
      <c r="AJ718" t="s">
        <v>30</v>
      </c>
      <c r="AK718" s="18">
        <v>4380</v>
      </c>
      <c r="AL718" s="18" t="str" cm="1">
        <f t="array" ref="AL718">_xlfn.IFS(AK718&lt;1000, "Bronze", AK718&lt;2000, "Silver", AK718&lt;3000, "Gold", AK718&lt;4000, "Platinum",AK718&gt;4000, "Diamond")</f>
        <v>Diamond</v>
      </c>
      <c r="AM718" t="s">
        <v>38</v>
      </c>
      <c r="AN718" t="s">
        <v>59</v>
      </c>
      <c r="AO718" t="s">
        <v>93</v>
      </c>
    </row>
    <row r="719" spans="1:41" x14ac:dyDescent="0.35">
      <c r="A719">
        <v>1228</v>
      </c>
      <c r="B719" t="s">
        <v>263</v>
      </c>
      <c r="C719" t="s">
        <v>550</v>
      </c>
      <c r="D719" s="1">
        <f t="shared" si="251"/>
        <v>45014</v>
      </c>
      <c r="E719">
        <f t="shared" si="252"/>
        <v>2</v>
      </c>
      <c r="F719">
        <f t="shared" si="253"/>
        <v>5</v>
      </c>
      <c r="G719" t="str">
        <f t="shared" si="254"/>
        <v>29</v>
      </c>
      <c r="H719" t="str">
        <f t="shared" si="255"/>
        <v>3</v>
      </c>
      <c r="I719" t="str">
        <f t="shared" si="256"/>
        <v>2023</v>
      </c>
      <c r="J719" t="s">
        <v>42</v>
      </c>
      <c r="K719" s="1">
        <f>DATE(P719,O719,N719)</f>
        <v>45640</v>
      </c>
      <c r="L719">
        <f>FIND("/",J719)</f>
        <v>3</v>
      </c>
      <c r="M719">
        <f>FIND("/",J719,(L719+1))</f>
        <v>6</v>
      </c>
      <c r="N719" t="str">
        <f>MID(J719, L719+1,2)</f>
        <v>14</v>
      </c>
      <c r="O719" t="str">
        <f>LEFT(J719,L719-1)</f>
        <v>12</v>
      </c>
      <c r="P719" t="str">
        <f>RIGHT(J719,4)</f>
        <v>2024</v>
      </c>
      <c r="Q719" s="13">
        <f t="shared" si="241"/>
        <v>89.428571428571431</v>
      </c>
      <c r="R719">
        <f t="shared" si="242"/>
        <v>149.5</v>
      </c>
      <c r="S719" s="27">
        <f t="shared" si="250"/>
        <v>1.6717252396166133</v>
      </c>
      <c r="T719" s="11">
        <v>7.99</v>
      </c>
      <c r="U719" t="str" cm="1">
        <f t="array" ref="U719">_xlfn.IFS(T719 &lt; 8, "Standard", T719 &lt; 12, "Premium", T719 &lt; 16, "Premium Plus")</f>
        <v>Standard</v>
      </c>
      <c r="V719" s="18">
        <v>299</v>
      </c>
      <c r="W719" t="s">
        <v>63</v>
      </c>
      <c r="X719" s="18">
        <v>3</v>
      </c>
      <c r="Y719" s="18">
        <v>1</v>
      </c>
      <c r="Z719" t="b">
        <v>0</v>
      </c>
      <c r="AA719" s="18">
        <v>488</v>
      </c>
      <c r="AB719" s="18">
        <v>135</v>
      </c>
      <c r="AC719" s="18">
        <f t="shared" si="243"/>
        <v>623</v>
      </c>
      <c r="AD719" t="s">
        <v>74</v>
      </c>
      <c r="AE719" t="s">
        <v>44</v>
      </c>
      <c r="AF719" t="s">
        <v>37</v>
      </c>
      <c r="AG719" s="18">
        <v>100</v>
      </c>
      <c r="AH719" s="13">
        <v>4.8</v>
      </c>
      <c r="AI719" t="b">
        <v>0</v>
      </c>
      <c r="AJ719" t="s">
        <v>30</v>
      </c>
      <c r="AK719" s="18">
        <v>2385</v>
      </c>
      <c r="AL719" s="18" t="str" cm="1">
        <f t="array" ref="AL719">_xlfn.IFS(AK719&lt;1000, "Bronze", AK719&lt;2000, "Silver", AK719&lt;3000, "Gold", AK719&lt;4000, "Platinum",AK719&gt;4000, "Diamond")</f>
        <v>Gold</v>
      </c>
      <c r="AM719" t="s">
        <v>76</v>
      </c>
      <c r="AN719" t="s">
        <v>69</v>
      </c>
      <c r="AO719" t="s">
        <v>33</v>
      </c>
    </row>
    <row r="720" spans="1:41" x14ac:dyDescent="0.35">
      <c r="A720">
        <v>2457</v>
      </c>
      <c r="B720" t="s">
        <v>179</v>
      </c>
      <c r="C720" t="s">
        <v>221</v>
      </c>
      <c r="D720" s="1">
        <f t="shared" si="251"/>
        <v>45220</v>
      </c>
      <c r="E720">
        <f t="shared" si="252"/>
        <v>3</v>
      </c>
      <c r="F720">
        <f t="shared" si="253"/>
        <v>6</v>
      </c>
      <c r="G720" t="str">
        <f t="shared" si="254"/>
        <v>21</v>
      </c>
      <c r="H720" t="str">
        <f t="shared" si="255"/>
        <v>10</v>
      </c>
      <c r="I720" t="str">
        <f t="shared" si="256"/>
        <v>2023</v>
      </c>
      <c r="J720" t="s">
        <v>214</v>
      </c>
      <c r="K720" s="1">
        <f>DATE(P720,O720,N720)</f>
        <v>45622</v>
      </c>
      <c r="L720">
        <f>FIND("/",J720)</f>
        <v>3</v>
      </c>
      <c r="M720">
        <f>FIND("/",J720,(L720+1))</f>
        <v>6</v>
      </c>
      <c r="N720" t="str">
        <f>MID(J720, L720+1,2)</f>
        <v>26</v>
      </c>
      <c r="O720" t="str">
        <f>LEFT(J720,L720-1)</f>
        <v>11</v>
      </c>
      <c r="P720" t="str">
        <f>RIGHT(J720,4)</f>
        <v>2024</v>
      </c>
      <c r="Q720" s="13">
        <f t="shared" si="241"/>
        <v>57.428571428571431</v>
      </c>
      <c r="R720">
        <f t="shared" si="242"/>
        <v>96</v>
      </c>
      <c r="S720" s="27">
        <f t="shared" si="250"/>
        <v>1.6716417910447761</v>
      </c>
      <c r="T720" s="11">
        <v>7.99</v>
      </c>
      <c r="U720" t="str" cm="1">
        <f t="array" ref="U720">_xlfn.IFS(T720 &lt; 8, "Standard", T720 &lt; 12, "Premium", T720 &lt; 16, "Premium Plus")</f>
        <v>Standard</v>
      </c>
      <c r="V720" s="18">
        <v>192</v>
      </c>
      <c r="W720" t="s">
        <v>73</v>
      </c>
      <c r="X720" s="18">
        <v>1</v>
      </c>
      <c r="Y720" s="18">
        <v>1</v>
      </c>
      <c r="Z720" t="b">
        <v>0</v>
      </c>
      <c r="AA720" s="18">
        <v>786</v>
      </c>
      <c r="AB720" s="18">
        <v>140</v>
      </c>
      <c r="AC720" s="18">
        <f t="shared" si="243"/>
        <v>926</v>
      </c>
      <c r="AD720" t="s">
        <v>43</v>
      </c>
      <c r="AE720" t="s">
        <v>44</v>
      </c>
      <c r="AF720" t="s">
        <v>78</v>
      </c>
      <c r="AG720" s="18">
        <v>95</v>
      </c>
      <c r="AH720" s="13">
        <v>3.4</v>
      </c>
      <c r="AI720" t="b">
        <v>0</v>
      </c>
      <c r="AJ720" t="s">
        <v>30</v>
      </c>
      <c r="AK720" s="18">
        <v>2925</v>
      </c>
      <c r="AL720" s="18" t="str" cm="1">
        <f t="array" ref="AL720">_xlfn.IFS(AK720&lt;1000, "Bronze", AK720&lt;2000, "Silver", AK720&lt;3000, "Gold", AK720&lt;4000, "Platinum",AK720&gt;4000, "Diamond")</f>
        <v>Gold</v>
      </c>
      <c r="AM720" t="s">
        <v>58</v>
      </c>
      <c r="AN720" t="s">
        <v>59</v>
      </c>
      <c r="AO720" t="s">
        <v>33</v>
      </c>
    </row>
    <row r="721" spans="1:41" x14ac:dyDescent="0.35">
      <c r="A721">
        <v>1373</v>
      </c>
      <c r="B721" t="s">
        <v>147</v>
      </c>
      <c r="C721" t="s">
        <v>306</v>
      </c>
      <c r="D721" s="1">
        <f t="shared" si="251"/>
        <v>44998</v>
      </c>
      <c r="E721">
        <f t="shared" si="252"/>
        <v>2</v>
      </c>
      <c r="F721">
        <f t="shared" si="253"/>
        <v>5</v>
      </c>
      <c r="G721" t="str">
        <f t="shared" si="254"/>
        <v>13</v>
      </c>
      <c r="H721" t="str">
        <f t="shared" si="255"/>
        <v>3</v>
      </c>
      <c r="I721" t="str">
        <f t="shared" si="256"/>
        <v>2023</v>
      </c>
      <c r="J721" s="1">
        <v>45638</v>
      </c>
      <c r="K721" s="1">
        <f>J721</f>
        <v>45638</v>
      </c>
      <c r="L721" s="1"/>
      <c r="M721" s="1"/>
      <c r="N721" s="1"/>
      <c r="O721" s="1"/>
      <c r="P721" s="1"/>
      <c r="Q721" s="13">
        <f t="shared" si="241"/>
        <v>91.428571428571431</v>
      </c>
      <c r="R721">
        <f t="shared" si="242"/>
        <v>150.5</v>
      </c>
      <c r="S721" s="27">
        <f t="shared" si="250"/>
        <v>1.6460937499999999</v>
      </c>
      <c r="T721" s="11">
        <v>7.99</v>
      </c>
      <c r="U721" t="str" cm="1">
        <f t="array" ref="U721">_xlfn.IFS(T721 &lt; 8, "Standard", T721 &lt; 12, "Premium", T721 &lt; 16, "Premium Plus")</f>
        <v>Standard</v>
      </c>
      <c r="V721" s="18">
        <v>301</v>
      </c>
      <c r="W721" t="s">
        <v>26</v>
      </c>
      <c r="X721" s="18">
        <v>2</v>
      </c>
      <c r="Y721" s="18">
        <v>5</v>
      </c>
      <c r="Z721" t="b">
        <v>0</v>
      </c>
      <c r="AA721" s="18">
        <v>89</v>
      </c>
      <c r="AB721" s="18">
        <v>55</v>
      </c>
      <c r="AC721" s="18">
        <f t="shared" si="243"/>
        <v>144</v>
      </c>
      <c r="AD721" t="s">
        <v>27</v>
      </c>
      <c r="AE721" t="s">
        <v>56</v>
      </c>
      <c r="AF721" t="s">
        <v>78</v>
      </c>
      <c r="AG721" s="18">
        <v>54</v>
      </c>
      <c r="AH721" s="13">
        <v>4.2</v>
      </c>
      <c r="AI721" t="b">
        <v>1</v>
      </c>
      <c r="AJ721" t="s">
        <v>30</v>
      </c>
      <c r="AK721" s="18">
        <v>756</v>
      </c>
      <c r="AL721" s="18" t="str" cm="1">
        <f t="array" ref="AL721">_xlfn.IFS(AK721&lt;1000, "Bronze", AK721&lt;2000, "Silver", AK721&lt;3000, "Gold", AK721&lt;4000, "Platinum",AK721&gt;4000, "Diamond")</f>
        <v>Bronze</v>
      </c>
      <c r="AM721" t="s">
        <v>65</v>
      </c>
      <c r="AN721" t="s">
        <v>39</v>
      </c>
      <c r="AO721" t="s">
        <v>33</v>
      </c>
    </row>
    <row r="722" spans="1:41" x14ac:dyDescent="0.35">
      <c r="A722">
        <v>8628</v>
      </c>
      <c r="B722" t="s">
        <v>164</v>
      </c>
      <c r="C722" t="s">
        <v>161</v>
      </c>
      <c r="D722" s="1">
        <f t="shared" si="251"/>
        <v>44921</v>
      </c>
      <c r="E722">
        <f t="shared" si="252"/>
        <v>3</v>
      </c>
      <c r="F722">
        <f t="shared" si="253"/>
        <v>6</v>
      </c>
      <c r="G722" t="str">
        <f t="shared" si="254"/>
        <v>26</v>
      </c>
      <c r="H722" t="str">
        <f t="shared" si="255"/>
        <v>12</v>
      </c>
      <c r="I722" t="str">
        <f t="shared" si="256"/>
        <v>2022</v>
      </c>
      <c r="J722" t="s">
        <v>168</v>
      </c>
      <c r="K722" s="1">
        <f>DATE(P722,O722,N722)</f>
        <v>45625</v>
      </c>
      <c r="L722">
        <f>FIND("/",J722)</f>
        <v>3</v>
      </c>
      <c r="M722">
        <f>FIND("/",J722,(L722+1))</f>
        <v>6</v>
      </c>
      <c r="N722" t="str">
        <f>MID(J722, L722+1,2)</f>
        <v>29</v>
      </c>
      <c r="O722" t="str">
        <f>LEFT(J722,L722-1)</f>
        <v>11</v>
      </c>
      <c r="P722" t="str">
        <f>RIGHT(J722,4)</f>
        <v>2024</v>
      </c>
      <c r="Q722" s="13">
        <f t="shared" si="241"/>
        <v>100.57142857142857</v>
      </c>
      <c r="R722">
        <f t="shared" si="242"/>
        <v>165.5</v>
      </c>
      <c r="S722" s="27">
        <f t="shared" si="250"/>
        <v>1.6455965909090911</v>
      </c>
      <c r="T722" s="11">
        <v>11.99</v>
      </c>
      <c r="U722" t="str" cm="1">
        <f t="array" ref="U722">_xlfn.IFS(T722 &lt; 8, "Standard", T722 &lt; 12, "Premium", T722 &lt; 16, "Premium Plus")</f>
        <v>Premium</v>
      </c>
      <c r="V722" s="18">
        <v>331</v>
      </c>
      <c r="W722" t="s">
        <v>63</v>
      </c>
      <c r="X722" s="18">
        <v>4</v>
      </c>
      <c r="Y722" s="18">
        <v>2</v>
      </c>
      <c r="Z722" t="b">
        <v>1</v>
      </c>
      <c r="AA722" s="18">
        <v>133</v>
      </c>
      <c r="AB722" s="18">
        <v>143</v>
      </c>
      <c r="AC722" s="18">
        <f t="shared" si="243"/>
        <v>276</v>
      </c>
      <c r="AD722" t="s">
        <v>49</v>
      </c>
      <c r="AE722" t="s">
        <v>28</v>
      </c>
      <c r="AF722" t="s">
        <v>57</v>
      </c>
      <c r="AG722" s="18">
        <v>35</v>
      </c>
      <c r="AH722" s="13">
        <v>4.5999999999999996</v>
      </c>
      <c r="AI722" t="b">
        <v>1</v>
      </c>
      <c r="AJ722" t="s">
        <v>30</v>
      </c>
      <c r="AK722" s="18">
        <v>484</v>
      </c>
      <c r="AL722" s="18" t="str" cm="1">
        <f t="array" ref="AL722">_xlfn.IFS(AK722&lt;1000, "Bronze", AK722&lt;2000, "Silver", AK722&lt;3000, "Gold", AK722&lt;4000, "Platinum",AK722&gt;4000, "Diamond")</f>
        <v>Bronze</v>
      </c>
      <c r="AM722" t="s">
        <v>58</v>
      </c>
      <c r="AN722" t="s">
        <v>69</v>
      </c>
      <c r="AO722" t="s">
        <v>33</v>
      </c>
    </row>
    <row r="723" spans="1:41" x14ac:dyDescent="0.35">
      <c r="A723">
        <v>4702</v>
      </c>
      <c r="B723" t="s">
        <v>383</v>
      </c>
      <c r="C723" t="s">
        <v>568</v>
      </c>
      <c r="D723" s="1">
        <f t="shared" si="251"/>
        <v>45382</v>
      </c>
      <c r="E723">
        <f t="shared" si="252"/>
        <v>2</v>
      </c>
      <c r="F723">
        <f t="shared" si="253"/>
        <v>5</v>
      </c>
      <c r="G723" t="str">
        <f t="shared" si="254"/>
        <v>31</v>
      </c>
      <c r="H723" t="str">
        <f t="shared" si="255"/>
        <v>3</v>
      </c>
      <c r="I723" t="str">
        <f t="shared" si="256"/>
        <v>2024</v>
      </c>
      <c r="J723" s="1">
        <v>45608</v>
      </c>
      <c r="K723" s="1">
        <f>J723</f>
        <v>45608</v>
      </c>
      <c r="L723" s="1"/>
      <c r="M723" s="1"/>
      <c r="N723" s="1"/>
      <c r="O723" s="1"/>
      <c r="P723" s="1"/>
      <c r="Q723" s="13">
        <f t="shared" si="241"/>
        <v>32.285714285714285</v>
      </c>
      <c r="R723">
        <f t="shared" si="242"/>
        <v>53</v>
      </c>
      <c r="S723" s="27">
        <f t="shared" si="250"/>
        <v>1.6415929203539823</v>
      </c>
      <c r="T723" s="11">
        <v>7.99</v>
      </c>
      <c r="U723" t="str" cm="1">
        <f t="array" ref="U723">_xlfn.IFS(T723 &lt; 8, "Standard", T723 &lt; 12, "Premium", T723 &lt; 16, "Premium Plus")</f>
        <v>Standard</v>
      </c>
      <c r="V723" s="18">
        <v>106</v>
      </c>
      <c r="W723" t="s">
        <v>63</v>
      </c>
      <c r="X723" s="18">
        <v>4</v>
      </c>
      <c r="Y723" s="18">
        <v>6</v>
      </c>
      <c r="Z723" t="b">
        <v>1</v>
      </c>
      <c r="AA723" s="18">
        <v>858</v>
      </c>
      <c r="AB723" s="18">
        <v>12</v>
      </c>
      <c r="AC723" s="18">
        <f t="shared" si="243"/>
        <v>870</v>
      </c>
      <c r="AD723" t="s">
        <v>68</v>
      </c>
      <c r="AE723" t="s">
        <v>44</v>
      </c>
      <c r="AF723" t="s">
        <v>45</v>
      </c>
      <c r="AG723" s="18">
        <v>25</v>
      </c>
      <c r="AH723" s="13">
        <v>3.4</v>
      </c>
      <c r="AI723" t="b">
        <v>1</v>
      </c>
      <c r="AJ723" t="s">
        <v>30</v>
      </c>
      <c r="AK723" s="18">
        <v>1674</v>
      </c>
      <c r="AL723" s="18" t="str" cm="1">
        <f t="array" ref="AL723">_xlfn.IFS(AK723&lt;1000, "Bronze", AK723&lt;2000, "Silver", AK723&lt;3000, "Gold", AK723&lt;4000, "Platinum",AK723&gt;4000, "Diamond")</f>
        <v>Silver</v>
      </c>
      <c r="AM723" t="s">
        <v>65</v>
      </c>
      <c r="AN723" t="s">
        <v>79</v>
      </c>
      <c r="AO723" t="s">
        <v>60</v>
      </c>
    </row>
    <row r="724" spans="1:41" x14ac:dyDescent="0.35">
      <c r="A724">
        <v>5857</v>
      </c>
      <c r="B724" t="s">
        <v>88</v>
      </c>
      <c r="C724" s="1">
        <v>45424</v>
      </c>
      <c r="D724" s="1">
        <v>45077</v>
      </c>
      <c r="E724" s="1"/>
      <c r="F724" s="1"/>
      <c r="G724" s="1"/>
      <c r="H724" s="1"/>
      <c r="I724" s="1"/>
      <c r="J724" t="s">
        <v>35</v>
      </c>
      <c r="K724" s="1">
        <f>DATE(P724,O724,N724)</f>
        <v>45641</v>
      </c>
      <c r="L724">
        <f>FIND("/",J724)</f>
        <v>3</v>
      </c>
      <c r="M724">
        <f>FIND("/",J724,(L724+1))</f>
        <v>6</v>
      </c>
      <c r="N724" t="str">
        <f>MID(J724, L724+1,2)</f>
        <v>15</v>
      </c>
      <c r="O724" t="str">
        <f>LEFT(J724,L724-1)</f>
        <v>12</v>
      </c>
      <c r="P724" t="str">
        <f>RIGHT(J724,4)</f>
        <v>2024</v>
      </c>
      <c r="Q724" s="13">
        <f t="shared" si="241"/>
        <v>80.571428571428569</v>
      </c>
      <c r="R724">
        <f t="shared" si="242"/>
        <v>131.5</v>
      </c>
      <c r="S724" s="27">
        <f t="shared" si="250"/>
        <v>1.6320921985815604</v>
      </c>
      <c r="T724" s="11">
        <v>15.99</v>
      </c>
      <c r="U724" t="str" cm="1">
        <f t="array" ref="U724">_xlfn.IFS(T724 &lt; 8, "Standard", T724 &lt; 12, "Premium", T724 &lt; 16, "Premium Plus")</f>
        <v>Premium Plus</v>
      </c>
      <c r="V724" s="18">
        <v>263</v>
      </c>
      <c r="W724" t="s">
        <v>63</v>
      </c>
      <c r="X724" s="18">
        <v>5</v>
      </c>
      <c r="Y724" s="18">
        <v>5</v>
      </c>
      <c r="Z724" t="b">
        <v>0</v>
      </c>
      <c r="AA724" s="18">
        <v>95</v>
      </c>
      <c r="AB724" s="18">
        <v>149</v>
      </c>
      <c r="AC724" s="18">
        <f t="shared" si="243"/>
        <v>244</v>
      </c>
      <c r="AD724" t="s">
        <v>74</v>
      </c>
      <c r="AE724" t="s">
        <v>56</v>
      </c>
      <c r="AF724" t="s">
        <v>78</v>
      </c>
      <c r="AG724" s="18">
        <v>17</v>
      </c>
      <c r="AH724" s="13">
        <v>4</v>
      </c>
      <c r="AI724" t="b">
        <v>1</v>
      </c>
      <c r="AJ724" t="s">
        <v>30</v>
      </c>
      <c r="AK724" s="18">
        <v>2086</v>
      </c>
      <c r="AL724" s="18" t="str" cm="1">
        <f t="array" ref="AL724">_xlfn.IFS(AK724&lt;1000, "Bronze", AK724&lt;2000, "Silver", AK724&lt;3000, "Gold", AK724&lt;4000, "Platinum",AK724&gt;4000, "Diamond")</f>
        <v>Gold</v>
      </c>
      <c r="AM724" t="s">
        <v>76</v>
      </c>
      <c r="AN724" t="s">
        <v>32</v>
      </c>
      <c r="AO724" t="s">
        <v>33</v>
      </c>
    </row>
    <row r="725" spans="1:41" x14ac:dyDescent="0.35">
      <c r="A725">
        <v>6231</v>
      </c>
      <c r="B725" t="s">
        <v>186</v>
      </c>
      <c r="C725" t="s">
        <v>427</v>
      </c>
      <c r="D725" s="1">
        <f>DATE(I725,H725,G725)</f>
        <v>44950</v>
      </c>
      <c r="E725">
        <f>FIND("/",C725)</f>
        <v>2</v>
      </c>
      <c r="F725">
        <f>FIND("/",C725,(E725+1))</f>
        <v>5</v>
      </c>
      <c r="G725" t="str">
        <f>MID(C725, E725+1,2)</f>
        <v>24</v>
      </c>
      <c r="H725" t="str">
        <f>LEFT(C725,E725-1)</f>
        <v>1</v>
      </c>
      <c r="I725" t="str">
        <f>RIGHT(C725,4)</f>
        <v>2023</v>
      </c>
      <c r="J725" s="1">
        <v>45485</v>
      </c>
      <c r="K725" s="1">
        <f>J725</f>
        <v>45485</v>
      </c>
      <c r="L725" s="1"/>
      <c r="M725" s="1"/>
      <c r="N725" s="1"/>
      <c r="O725" s="1"/>
      <c r="P725" s="1"/>
      <c r="Q725" s="13">
        <f t="shared" si="241"/>
        <v>76.428571428571431</v>
      </c>
      <c r="R725">
        <f t="shared" si="242"/>
        <v>124</v>
      </c>
      <c r="S725" s="27">
        <f t="shared" si="250"/>
        <v>1.622429906542056</v>
      </c>
      <c r="T725" s="11">
        <v>15.99</v>
      </c>
      <c r="U725" t="str" cm="1">
        <f t="array" ref="U725">_xlfn.IFS(T725 &lt; 8, "Standard", T725 &lt; 12, "Premium", T725 &lt; 16, "Premium Plus")</f>
        <v>Premium Plus</v>
      </c>
      <c r="V725" s="18">
        <v>248</v>
      </c>
      <c r="W725" t="s">
        <v>63</v>
      </c>
      <c r="X725" s="18">
        <v>1</v>
      </c>
      <c r="Y725" s="18">
        <v>6</v>
      </c>
      <c r="Z725" t="b">
        <v>0</v>
      </c>
      <c r="AA725" s="18">
        <v>181</v>
      </c>
      <c r="AB725" s="18">
        <v>13</v>
      </c>
      <c r="AC725" s="18">
        <f t="shared" si="243"/>
        <v>194</v>
      </c>
      <c r="AD725" t="s">
        <v>92</v>
      </c>
      <c r="AE725" t="s">
        <v>56</v>
      </c>
      <c r="AF725" t="s">
        <v>57</v>
      </c>
      <c r="AG725" s="18">
        <v>43</v>
      </c>
      <c r="AH725" s="13">
        <v>4.9000000000000004</v>
      </c>
      <c r="AI725" t="b">
        <v>1</v>
      </c>
      <c r="AJ725" t="s">
        <v>30</v>
      </c>
      <c r="AK725" s="18">
        <v>136</v>
      </c>
      <c r="AL725" s="18" t="str" cm="1">
        <f t="array" ref="AL725">_xlfn.IFS(AK725&lt;1000, "Bronze", AK725&lt;2000, "Silver", AK725&lt;3000, "Gold", AK725&lt;4000, "Platinum",AK725&gt;4000, "Diamond")</f>
        <v>Bronze</v>
      </c>
      <c r="AM725" t="s">
        <v>76</v>
      </c>
      <c r="AN725" t="s">
        <v>39</v>
      </c>
      <c r="AO725" t="s">
        <v>93</v>
      </c>
    </row>
    <row r="726" spans="1:41" x14ac:dyDescent="0.35">
      <c r="A726">
        <v>6741</v>
      </c>
      <c r="B726" t="s">
        <v>259</v>
      </c>
      <c r="C726" t="s">
        <v>225</v>
      </c>
      <c r="D726" s="1">
        <f>DATE(I726,H726,G726)</f>
        <v>45227</v>
      </c>
      <c r="E726">
        <f>FIND("/",C726)</f>
        <v>3</v>
      </c>
      <c r="F726">
        <f>FIND("/",C726,(E726+1))</f>
        <v>6</v>
      </c>
      <c r="G726" t="str">
        <f>MID(C726, E726+1,2)</f>
        <v>28</v>
      </c>
      <c r="H726" t="str">
        <f>LEFT(C726,E726-1)</f>
        <v>10</v>
      </c>
      <c r="I726" t="str">
        <f>RIGHT(C726,4)</f>
        <v>2023</v>
      </c>
      <c r="J726" t="s">
        <v>84</v>
      </c>
      <c r="K726" s="1">
        <f>DATE(P726,O726,N726)</f>
        <v>45616</v>
      </c>
      <c r="L726">
        <f>FIND("/",J726)</f>
        <v>3</v>
      </c>
      <c r="M726">
        <f>FIND("/",J726,(L726+1))</f>
        <v>6</v>
      </c>
      <c r="N726" t="str">
        <f>MID(J726, L726+1,2)</f>
        <v>20</v>
      </c>
      <c r="O726" t="str">
        <f>LEFT(J726,L726-1)</f>
        <v>11</v>
      </c>
      <c r="P726" t="str">
        <f>RIGHT(J726,4)</f>
        <v>2024</v>
      </c>
      <c r="Q726" s="13">
        <f t="shared" si="241"/>
        <v>55.571428571428569</v>
      </c>
      <c r="R726">
        <f t="shared" si="242"/>
        <v>90</v>
      </c>
      <c r="S726" s="27">
        <f t="shared" si="250"/>
        <v>1.6195372750642674</v>
      </c>
      <c r="T726" s="11">
        <v>7.99</v>
      </c>
      <c r="U726" t="str" cm="1">
        <f t="array" ref="U726">_xlfn.IFS(T726 &lt; 8, "Standard", T726 &lt; 12, "Premium", T726 &lt; 16, "Premium Plus")</f>
        <v>Standard</v>
      </c>
      <c r="V726" s="18">
        <v>180</v>
      </c>
      <c r="W726" t="s">
        <v>48</v>
      </c>
      <c r="X726" s="18">
        <v>5</v>
      </c>
      <c r="Y726" s="18">
        <v>2</v>
      </c>
      <c r="Z726" t="b">
        <v>1</v>
      </c>
      <c r="AA726" s="18">
        <v>647</v>
      </c>
      <c r="AB726" s="18">
        <v>2</v>
      </c>
      <c r="AC726" s="18">
        <f t="shared" si="243"/>
        <v>649</v>
      </c>
      <c r="AD726" t="s">
        <v>43</v>
      </c>
      <c r="AE726" t="s">
        <v>75</v>
      </c>
      <c r="AF726" t="s">
        <v>78</v>
      </c>
      <c r="AG726" s="18">
        <v>9</v>
      </c>
      <c r="AH726" s="13">
        <v>3.5</v>
      </c>
      <c r="AI726" t="b">
        <v>0</v>
      </c>
      <c r="AJ726" t="s">
        <v>30</v>
      </c>
      <c r="AK726" s="18">
        <v>2989</v>
      </c>
      <c r="AL726" s="18" t="str" cm="1">
        <f t="array" ref="AL726">_xlfn.IFS(AK726&lt;1000, "Bronze", AK726&lt;2000, "Silver", AK726&lt;3000, "Gold", AK726&lt;4000, "Platinum",AK726&gt;4000, "Diamond")</f>
        <v>Gold</v>
      </c>
      <c r="AM726" t="s">
        <v>38</v>
      </c>
      <c r="AN726" t="s">
        <v>32</v>
      </c>
      <c r="AO726" t="s">
        <v>40</v>
      </c>
    </row>
    <row r="727" spans="1:41" x14ac:dyDescent="0.35">
      <c r="A727">
        <v>7696</v>
      </c>
      <c r="B727" t="s">
        <v>224</v>
      </c>
      <c r="C727" s="1">
        <v>45118</v>
      </c>
      <c r="D727" s="1">
        <f>C727</f>
        <v>45118</v>
      </c>
      <c r="E727" s="1"/>
      <c r="F727" s="1"/>
      <c r="G727" s="1"/>
      <c r="H727" s="1"/>
      <c r="I727" s="1"/>
      <c r="J727" t="s">
        <v>90</v>
      </c>
      <c r="K727" s="1">
        <f>DATE(P727,O727,N727)</f>
        <v>45626</v>
      </c>
      <c r="L727">
        <f>FIND("/",J727)</f>
        <v>3</v>
      </c>
      <c r="M727">
        <f>FIND("/",J727,(L727+1))</f>
        <v>6</v>
      </c>
      <c r="N727" t="str">
        <f>MID(J727, L727+1,2)</f>
        <v>30</v>
      </c>
      <c r="O727" t="str">
        <f>LEFT(J727,L727-1)</f>
        <v>11</v>
      </c>
      <c r="P727" t="str">
        <f>RIGHT(J727,4)</f>
        <v>2024</v>
      </c>
      <c r="Q727" s="13">
        <f t="shared" si="241"/>
        <v>72.571428571428569</v>
      </c>
      <c r="R727">
        <f t="shared" si="242"/>
        <v>117.5</v>
      </c>
      <c r="S727" s="27">
        <f t="shared" si="250"/>
        <v>1.6190944881889764</v>
      </c>
      <c r="T727" s="11">
        <v>15.99</v>
      </c>
      <c r="U727" t="str" cm="1">
        <f t="array" ref="U727">_xlfn.IFS(T727 &lt; 8, "Standard", T727 &lt; 12, "Premium", T727 &lt; 16, "Premium Plus")</f>
        <v>Premium Plus</v>
      </c>
      <c r="V727" s="18">
        <v>235</v>
      </c>
      <c r="W727" t="s">
        <v>26</v>
      </c>
      <c r="X727" s="18">
        <v>2</v>
      </c>
      <c r="Y727" s="18">
        <v>5</v>
      </c>
      <c r="Z727" t="b">
        <v>0</v>
      </c>
      <c r="AA727" s="18">
        <v>709</v>
      </c>
      <c r="AB727" s="18">
        <v>151</v>
      </c>
      <c r="AC727" s="18">
        <f t="shared" si="243"/>
        <v>860</v>
      </c>
      <c r="AD727" t="s">
        <v>49</v>
      </c>
      <c r="AE727" t="s">
        <v>44</v>
      </c>
      <c r="AF727" t="s">
        <v>37</v>
      </c>
      <c r="AG727" s="18">
        <v>72</v>
      </c>
      <c r="AH727" s="13">
        <v>3.7</v>
      </c>
      <c r="AI727" t="b">
        <v>0</v>
      </c>
      <c r="AJ727" t="s">
        <v>30</v>
      </c>
      <c r="AK727" s="18">
        <v>2163</v>
      </c>
      <c r="AL727" s="18" t="str" cm="1">
        <f t="array" ref="AL727">_xlfn.IFS(AK727&lt;1000, "Bronze", AK727&lt;2000, "Silver", AK727&lt;3000, "Gold", AK727&lt;4000, "Platinum",AK727&gt;4000, "Diamond")</f>
        <v>Gold</v>
      </c>
      <c r="AM727" t="s">
        <v>65</v>
      </c>
      <c r="AN727" t="s">
        <v>59</v>
      </c>
      <c r="AO727" t="s">
        <v>40</v>
      </c>
    </row>
    <row r="728" spans="1:41" x14ac:dyDescent="0.35">
      <c r="A728">
        <v>6236</v>
      </c>
      <c r="B728" t="s">
        <v>657</v>
      </c>
      <c r="C728" t="s">
        <v>561</v>
      </c>
      <c r="D728" s="1">
        <f>DATE(I728,H728,G728)</f>
        <v>44983</v>
      </c>
      <c r="E728">
        <f>FIND("/",C728)</f>
        <v>2</v>
      </c>
      <c r="F728">
        <f>FIND("/",C728,(E728+1))</f>
        <v>5</v>
      </c>
      <c r="G728" t="str">
        <f>MID(C728, E728+1,2)</f>
        <v>26</v>
      </c>
      <c r="H728" t="str">
        <f>LEFT(C728,E728-1)</f>
        <v>2</v>
      </c>
      <c r="I728" t="str">
        <f>RIGHT(C728,4)</f>
        <v>2023</v>
      </c>
      <c r="J728" t="s">
        <v>82</v>
      </c>
      <c r="K728" s="1">
        <f>DATE(P728,O728,N728)</f>
        <v>45618</v>
      </c>
      <c r="L728">
        <f>FIND("/",J728)</f>
        <v>3</v>
      </c>
      <c r="M728">
        <f>FIND("/",J728,(L728+1))</f>
        <v>6</v>
      </c>
      <c r="N728" t="str">
        <f>MID(J728, L728+1,2)</f>
        <v>22</v>
      </c>
      <c r="O728" t="str">
        <f>LEFT(J728,L728-1)</f>
        <v>11</v>
      </c>
      <c r="P728" t="str">
        <f>RIGHT(J728,4)</f>
        <v>2024</v>
      </c>
      <c r="Q728" s="13">
        <f t="shared" si="241"/>
        <v>90.714285714285708</v>
      </c>
      <c r="R728">
        <f t="shared" si="242"/>
        <v>146.5</v>
      </c>
      <c r="S728" s="27">
        <f t="shared" si="250"/>
        <v>1.61496062992126</v>
      </c>
      <c r="T728" s="11">
        <v>11.99</v>
      </c>
      <c r="U728" t="str" cm="1">
        <f t="array" ref="U728">_xlfn.IFS(T728 &lt; 8, "Standard", T728 &lt; 12, "Premium", T728 &lt; 16, "Premium Plus")</f>
        <v>Premium</v>
      </c>
      <c r="V728" s="18">
        <v>293</v>
      </c>
      <c r="W728" t="s">
        <v>26</v>
      </c>
      <c r="X728" s="18">
        <v>2</v>
      </c>
      <c r="Y728" s="18">
        <v>3</v>
      </c>
      <c r="Z728" t="b">
        <v>0</v>
      </c>
      <c r="AA728" s="18">
        <v>514</v>
      </c>
      <c r="AB728" s="18">
        <v>68</v>
      </c>
      <c r="AC728" s="18">
        <f t="shared" si="243"/>
        <v>582</v>
      </c>
      <c r="AD728" t="s">
        <v>55</v>
      </c>
      <c r="AE728" t="s">
        <v>56</v>
      </c>
      <c r="AF728" t="s">
        <v>45</v>
      </c>
      <c r="AG728" s="18">
        <v>4</v>
      </c>
      <c r="AH728" s="13">
        <v>4.7</v>
      </c>
      <c r="AI728" t="b">
        <v>0</v>
      </c>
      <c r="AJ728" t="s">
        <v>30</v>
      </c>
      <c r="AK728" s="18">
        <v>1872</v>
      </c>
      <c r="AL728" s="18" t="str" cm="1">
        <f t="array" ref="AL728">_xlfn.IFS(AK728&lt;1000, "Bronze", AK728&lt;2000, "Silver", AK728&lt;3000, "Gold", AK728&lt;4000, "Platinum",AK728&gt;4000, "Diamond")</f>
        <v>Silver</v>
      </c>
      <c r="AM728" t="s">
        <v>31</v>
      </c>
      <c r="AN728" t="s">
        <v>39</v>
      </c>
      <c r="AO728" t="s">
        <v>33</v>
      </c>
    </row>
    <row r="729" spans="1:41" x14ac:dyDescent="0.35">
      <c r="A729">
        <v>4254</v>
      </c>
      <c r="B729" t="s">
        <v>153</v>
      </c>
      <c r="C729" t="s">
        <v>189</v>
      </c>
      <c r="D729" s="1">
        <f>DATE(I729,H729,G729)</f>
        <v>45138</v>
      </c>
      <c r="E729">
        <f>FIND("/",C729)</f>
        <v>2</v>
      </c>
      <c r="F729">
        <f>FIND("/",C729,(E729+1))</f>
        <v>5</v>
      </c>
      <c r="G729" t="str">
        <f>MID(C729, E729+1,2)</f>
        <v>31</v>
      </c>
      <c r="H729" t="str">
        <f>LEFT(C729,E729-1)</f>
        <v>7</v>
      </c>
      <c r="I729" t="str">
        <f>RIGHT(C729,4)</f>
        <v>2023</v>
      </c>
      <c r="J729" t="s">
        <v>103</v>
      </c>
      <c r="K729" s="1">
        <f>DATE(P729,O729,N729)</f>
        <v>45644</v>
      </c>
      <c r="L729">
        <f>FIND("/",J729)</f>
        <v>3</v>
      </c>
      <c r="M729">
        <f>FIND("/",J729,(L729+1))</f>
        <v>6</v>
      </c>
      <c r="N729" t="str">
        <f>MID(J729, L729+1,2)</f>
        <v>18</v>
      </c>
      <c r="O729" t="str">
        <f>LEFT(J729,L729-1)</f>
        <v>12</v>
      </c>
      <c r="P729" t="str">
        <f>RIGHT(J729,4)</f>
        <v>2024</v>
      </c>
      <c r="Q729" s="13">
        <f t="shared" si="241"/>
        <v>72.285714285714292</v>
      </c>
      <c r="R729">
        <f t="shared" si="242"/>
        <v>116.5</v>
      </c>
      <c r="S729" s="27">
        <f t="shared" si="250"/>
        <v>1.6116600790513833</v>
      </c>
      <c r="T729" s="11">
        <v>11.99</v>
      </c>
      <c r="U729" t="str" cm="1">
        <f t="array" ref="U729">_xlfn.IFS(T729 &lt; 8, "Standard", T729 &lt; 12, "Premium", T729 &lt; 16, "Premium Plus")</f>
        <v>Premium</v>
      </c>
      <c r="V729" s="18">
        <v>233</v>
      </c>
      <c r="W729" t="s">
        <v>100</v>
      </c>
      <c r="X729" s="18">
        <v>1</v>
      </c>
      <c r="Y729" s="18">
        <v>2</v>
      </c>
      <c r="Z729" t="b">
        <v>1</v>
      </c>
      <c r="AA729" s="18">
        <v>769</v>
      </c>
      <c r="AB729" s="18">
        <v>132</v>
      </c>
      <c r="AC729" s="18">
        <f t="shared" si="243"/>
        <v>901</v>
      </c>
      <c r="AD729" t="s">
        <v>55</v>
      </c>
      <c r="AE729" t="s">
        <v>28</v>
      </c>
      <c r="AF729" t="s">
        <v>29</v>
      </c>
      <c r="AG729" s="18">
        <v>82</v>
      </c>
      <c r="AH729" s="13">
        <v>4.3</v>
      </c>
      <c r="AI729" t="b">
        <v>1</v>
      </c>
      <c r="AJ729" t="s">
        <v>30</v>
      </c>
      <c r="AK729" s="18">
        <v>2761</v>
      </c>
      <c r="AL729" s="18" t="str" cm="1">
        <f t="array" ref="AL729">_xlfn.IFS(AK729&lt;1000, "Bronze", AK729&lt;2000, "Silver", AK729&lt;3000, "Gold", AK729&lt;4000, "Platinum",AK729&gt;4000, "Diamond")</f>
        <v>Gold</v>
      </c>
      <c r="AM729" t="s">
        <v>65</v>
      </c>
      <c r="AN729" t="s">
        <v>69</v>
      </c>
      <c r="AO729" t="s">
        <v>93</v>
      </c>
    </row>
    <row r="730" spans="1:41" x14ac:dyDescent="0.35">
      <c r="A730">
        <v>6300</v>
      </c>
      <c r="B730" t="s">
        <v>275</v>
      </c>
      <c r="C730" t="s">
        <v>102</v>
      </c>
      <c r="D730" s="1">
        <f>DATE(I730,H730,G730)</f>
        <v>45189</v>
      </c>
      <c r="E730">
        <f>FIND("/",C730)</f>
        <v>2</v>
      </c>
      <c r="F730">
        <f>FIND("/",C730,(E730+1))</f>
        <v>5</v>
      </c>
      <c r="G730" t="str">
        <f>MID(C730, E730+1,2)</f>
        <v>20</v>
      </c>
      <c r="H730" t="str">
        <f>LEFT(C730,E730-1)</f>
        <v>9</v>
      </c>
      <c r="I730" t="str">
        <f>RIGHT(C730,4)</f>
        <v>2023</v>
      </c>
      <c r="J730" s="1">
        <v>45547</v>
      </c>
      <c r="K730" s="1">
        <f>J730</f>
        <v>45547</v>
      </c>
      <c r="L730" s="1"/>
      <c r="M730" s="1"/>
      <c r="N730" s="1"/>
      <c r="O730" s="1"/>
      <c r="P730" s="1"/>
      <c r="Q730" s="13">
        <f t="shared" si="241"/>
        <v>51.142857142857146</v>
      </c>
      <c r="R730">
        <f t="shared" si="242"/>
        <v>82</v>
      </c>
      <c r="S730" s="27">
        <f t="shared" si="250"/>
        <v>1.6033519553072624</v>
      </c>
      <c r="T730" s="11">
        <v>15.99</v>
      </c>
      <c r="U730" t="str" cm="1">
        <f t="array" ref="U730">_xlfn.IFS(T730 &lt; 8, "Standard", T730 &lt; 12, "Premium", T730 &lt; 16, "Premium Plus")</f>
        <v>Premium Plus</v>
      </c>
      <c r="V730" s="18">
        <v>164</v>
      </c>
      <c r="W730" t="s">
        <v>26</v>
      </c>
      <c r="X730" s="18">
        <v>3</v>
      </c>
      <c r="Y730" s="18">
        <v>5</v>
      </c>
      <c r="Z730" t="b">
        <v>0</v>
      </c>
      <c r="AA730" s="18">
        <v>161</v>
      </c>
      <c r="AB730" s="18">
        <v>77</v>
      </c>
      <c r="AC730" s="18">
        <f t="shared" si="243"/>
        <v>238</v>
      </c>
      <c r="AD730" t="s">
        <v>68</v>
      </c>
      <c r="AE730" t="s">
        <v>75</v>
      </c>
      <c r="AF730" t="s">
        <v>37</v>
      </c>
      <c r="AG730" s="18">
        <v>97</v>
      </c>
      <c r="AH730" s="13">
        <v>3.7</v>
      </c>
      <c r="AI730" t="b">
        <v>1</v>
      </c>
      <c r="AJ730" t="s">
        <v>30</v>
      </c>
      <c r="AK730" s="18">
        <v>1991</v>
      </c>
      <c r="AL730" s="18" t="str" cm="1">
        <f t="array" ref="AL730">_xlfn.IFS(AK730&lt;1000, "Bronze", AK730&lt;2000, "Silver", AK730&lt;3000, "Gold", AK730&lt;4000, "Platinum",AK730&gt;4000, "Diamond")</f>
        <v>Silver</v>
      </c>
      <c r="AM730" t="s">
        <v>58</v>
      </c>
      <c r="AN730" t="s">
        <v>39</v>
      </c>
      <c r="AO730" t="s">
        <v>93</v>
      </c>
    </row>
    <row r="731" spans="1:41" x14ac:dyDescent="0.35">
      <c r="A731">
        <v>7789</v>
      </c>
      <c r="B731" t="s">
        <v>120</v>
      </c>
      <c r="C731" t="s">
        <v>158</v>
      </c>
      <c r="D731" s="1">
        <f>DATE(I731,H731,G731)</f>
        <v>45134</v>
      </c>
      <c r="E731">
        <f>FIND("/",C731)</f>
        <v>2</v>
      </c>
      <c r="F731">
        <f>FIND("/",C731,(E731+1))</f>
        <v>5</v>
      </c>
      <c r="G731" t="str">
        <f>MID(C731, E731+1,2)</f>
        <v>27</v>
      </c>
      <c r="H731" t="str">
        <f>LEFT(C731,E731-1)</f>
        <v>7</v>
      </c>
      <c r="I731" t="str">
        <f>RIGHT(C731,4)</f>
        <v>2023</v>
      </c>
      <c r="J731" t="s">
        <v>156</v>
      </c>
      <c r="K731" s="1">
        <f>DATE(P731,O731,N731)</f>
        <v>45620</v>
      </c>
      <c r="L731">
        <f>FIND("/",J731)</f>
        <v>3</v>
      </c>
      <c r="M731">
        <f>FIND("/",J731,(L731+1))</f>
        <v>6</v>
      </c>
      <c r="N731" t="str">
        <f>MID(J731, L731+1,2)</f>
        <v>24</v>
      </c>
      <c r="O731" t="str">
        <f>LEFT(J731,L731-1)</f>
        <v>11</v>
      </c>
      <c r="P731" t="str">
        <f>RIGHT(J731,4)</f>
        <v>2024</v>
      </c>
      <c r="Q731" s="13">
        <f t="shared" si="241"/>
        <v>69.428571428571431</v>
      </c>
      <c r="R731">
        <f t="shared" si="242"/>
        <v>111</v>
      </c>
      <c r="S731" s="27">
        <f t="shared" si="250"/>
        <v>1.5987654320987654</v>
      </c>
      <c r="T731" s="11">
        <v>7.99</v>
      </c>
      <c r="U731" t="str" cm="1">
        <f t="array" ref="U731">_xlfn.IFS(T731 &lt; 8, "Standard", T731 &lt; 12, "Premium", T731 &lt; 16, "Premium Plus")</f>
        <v>Standard</v>
      </c>
      <c r="V731" s="18">
        <v>222</v>
      </c>
      <c r="W731" t="s">
        <v>36</v>
      </c>
      <c r="X731" s="18">
        <v>1</v>
      </c>
      <c r="Y731" s="18">
        <v>6</v>
      </c>
      <c r="Z731" t="b">
        <v>0</v>
      </c>
      <c r="AA731" s="18">
        <v>391</v>
      </c>
      <c r="AB731" s="18">
        <v>17</v>
      </c>
      <c r="AC731" s="18">
        <f t="shared" si="243"/>
        <v>408</v>
      </c>
      <c r="AD731" t="s">
        <v>27</v>
      </c>
      <c r="AE731" t="s">
        <v>75</v>
      </c>
      <c r="AF731" t="s">
        <v>29</v>
      </c>
      <c r="AG731" s="18">
        <v>21</v>
      </c>
      <c r="AH731" s="13">
        <v>3.4</v>
      </c>
      <c r="AI731" t="b">
        <v>1</v>
      </c>
      <c r="AJ731" t="s">
        <v>30</v>
      </c>
      <c r="AK731" s="18">
        <v>2835</v>
      </c>
      <c r="AL731" s="18" t="str" cm="1">
        <f t="array" ref="AL731">_xlfn.IFS(AK731&lt;1000, "Bronze", AK731&lt;2000, "Silver", AK731&lt;3000, "Gold", AK731&lt;4000, "Platinum",AK731&gt;4000, "Diamond")</f>
        <v>Gold</v>
      </c>
      <c r="AM731" t="s">
        <v>58</v>
      </c>
      <c r="AN731" t="s">
        <v>79</v>
      </c>
      <c r="AO731" t="s">
        <v>93</v>
      </c>
    </row>
    <row r="732" spans="1:41" x14ac:dyDescent="0.35">
      <c r="A732">
        <v>3078</v>
      </c>
      <c r="B732" t="s">
        <v>355</v>
      </c>
      <c r="C732" t="s">
        <v>173</v>
      </c>
      <c r="D732" s="1">
        <f>DATE(I732,H732,G732)</f>
        <v>45101</v>
      </c>
      <c r="E732">
        <f>FIND("/",C732)</f>
        <v>2</v>
      </c>
      <c r="F732">
        <f>FIND("/",C732,(E732+1))</f>
        <v>5</v>
      </c>
      <c r="G732" t="str">
        <f>MID(C732, E732+1,2)</f>
        <v>24</v>
      </c>
      <c r="H732" t="str">
        <f>LEFT(C732,E732-1)</f>
        <v>6</v>
      </c>
      <c r="I732" t="str">
        <f>RIGHT(C732,4)</f>
        <v>2023</v>
      </c>
      <c r="J732" t="s">
        <v>42</v>
      </c>
      <c r="K732" s="1">
        <f>DATE(P732,O732,N732)</f>
        <v>45640</v>
      </c>
      <c r="L732">
        <f>FIND("/",J732)</f>
        <v>3</v>
      </c>
      <c r="M732">
        <f>FIND("/",J732,(L732+1))</f>
        <v>6</v>
      </c>
      <c r="N732" t="str">
        <f>MID(J732, L732+1,2)</f>
        <v>14</v>
      </c>
      <c r="O732" t="str">
        <f>LEFT(J732,L732-1)</f>
        <v>12</v>
      </c>
      <c r="P732" t="str">
        <f>RIGHT(J732,4)</f>
        <v>2024</v>
      </c>
      <c r="Q732" s="13">
        <f t="shared" si="241"/>
        <v>77</v>
      </c>
      <c r="R732">
        <f t="shared" si="242"/>
        <v>123</v>
      </c>
      <c r="S732" s="27">
        <f t="shared" si="250"/>
        <v>1.5974025974025974</v>
      </c>
      <c r="T732" s="11">
        <v>7.99</v>
      </c>
      <c r="U732" t="str" cm="1">
        <f t="array" ref="U732">_xlfn.IFS(T732 &lt; 8, "Standard", T732 &lt; 12, "Premium", T732 &lt; 16, "Premium Plus")</f>
        <v>Standard</v>
      </c>
      <c r="V732" s="18">
        <v>246</v>
      </c>
      <c r="W732" t="s">
        <v>26</v>
      </c>
      <c r="X732" s="18">
        <v>3</v>
      </c>
      <c r="Y732" s="18">
        <v>3</v>
      </c>
      <c r="Z732" t="b">
        <v>0</v>
      </c>
      <c r="AA732" s="18">
        <v>358</v>
      </c>
      <c r="AB732" s="18">
        <v>158</v>
      </c>
      <c r="AC732" s="18">
        <f t="shared" si="243"/>
        <v>516</v>
      </c>
      <c r="AD732" t="s">
        <v>74</v>
      </c>
      <c r="AE732" t="s">
        <v>56</v>
      </c>
      <c r="AF732" t="s">
        <v>29</v>
      </c>
      <c r="AG732" s="18">
        <v>18</v>
      </c>
      <c r="AH732" s="13">
        <v>3.8</v>
      </c>
      <c r="AI732" t="b">
        <v>0</v>
      </c>
      <c r="AJ732" t="s">
        <v>30</v>
      </c>
      <c r="AK732" s="18">
        <v>2234</v>
      </c>
      <c r="AL732" s="18" t="str" cm="1">
        <f t="array" ref="AL732">_xlfn.IFS(AK732&lt;1000, "Bronze", AK732&lt;2000, "Silver", AK732&lt;3000, "Gold", AK732&lt;4000, "Platinum",AK732&gt;4000, "Diamond")</f>
        <v>Gold</v>
      </c>
      <c r="AM732" t="s">
        <v>58</v>
      </c>
      <c r="AN732" t="s">
        <v>69</v>
      </c>
      <c r="AO732" t="s">
        <v>93</v>
      </c>
    </row>
    <row r="733" spans="1:41" x14ac:dyDescent="0.35">
      <c r="A733">
        <v>9404</v>
      </c>
      <c r="B733" t="s">
        <v>157</v>
      </c>
      <c r="C733" s="1">
        <v>45208</v>
      </c>
      <c r="D733" s="1">
        <v>44942</v>
      </c>
      <c r="E733" s="1"/>
      <c r="F733" s="1"/>
      <c r="G733" s="1"/>
      <c r="H733" s="1"/>
      <c r="I733" s="1"/>
      <c r="J733" s="1">
        <v>45363</v>
      </c>
      <c r="K733" s="1">
        <f>J733</f>
        <v>45363</v>
      </c>
      <c r="L733" s="1"/>
      <c r="M733" s="1"/>
      <c r="N733" s="1"/>
      <c r="O733" s="1"/>
      <c r="P733" s="1"/>
      <c r="Q733" s="13">
        <f t="shared" si="241"/>
        <v>60.142857142857146</v>
      </c>
      <c r="R733">
        <f t="shared" si="242"/>
        <v>96</v>
      </c>
      <c r="S733" s="27">
        <f t="shared" si="250"/>
        <v>1.5961995249406176</v>
      </c>
      <c r="T733" s="11">
        <v>15.99</v>
      </c>
      <c r="U733" t="str" cm="1">
        <f t="array" ref="U733">_xlfn.IFS(T733 &lt; 8, "Standard", T733 &lt; 12, "Premium", T733 &lt; 16, "Premium Plus")</f>
        <v>Premium Plus</v>
      </c>
      <c r="V733" s="18">
        <v>192</v>
      </c>
      <c r="W733" t="s">
        <v>48</v>
      </c>
      <c r="X733" s="18">
        <v>1</v>
      </c>
      <c r="Y733" s="18">
        <v>3</v>
      </c>
      <c r="Z733" t="b">
        <v>1</v>
      </c>
      <c r="AA733" s="18">
        <v>229</v>
      </c>
      <c r="AB733" s="18">
        <v>54</v>
      </c>
      <c r="AC733" s="18">
        <f t="shared" si="243"/>
        <v>283</v>
      </c>
      <c r="AD733" t="s">
        <v>74</v>
      </c>
      <c r="AE733" t="s">
        <v>28</v>
      </c>
      <c r="AF733" t="s">
        <v>57</v>
      </c>
      <c r="AG733" s="18">
        <v>87</v>
      </c>
      <c r="AH733" s="13">
        <v>3.1</v>
      </c>
      <c r="AI733" t="b">
        <v>0</v>
      </c>
      <c r="AJ733" t="s">
        <v>30</v>
      </c>
      <c r="AK733" s="18">
        <v>3849</v>
      </c>
      <c r="AL733" s="18" t="str" cm="1">
        <f t="array" ref="AL733">_xlfn.IFS(AK733&lt;1000, "Bronze", AK733&lt;2000, "Silver", AK733&lt;3000, "Gold", AK733&lt;4000, "Platinum",AK733&gt;4000, "Diamond")</f>
        <v>Platinum</v>
      </c>
      <c r="AM733" t="s">
        <v>31</v>
      </c>
      <c r="AN733" t="s">
        <v>69</v>
      </c>
      <c r="AO733" t="s">
        <v>60</v>
      </c>
    </row>
    <row r="734" spans="1:41" x14ac:dyDescent="0.35">
      <c r="A734">
        <v>5220</v>
      </c>
      <c r="B734" t="s">
        <v>212</v>
      </c>
      <c r="C734" t="s">
        <v>714</v>
      </c>
      <c r="D734" s="1">
        <f>DATE(I734,H734,G734)</f>
        <v>45151</v>
      </c>
      <c r="E734">
        <f>FIND("/",C734)</f>
        <v>2</v>
      </c>
      <c r="F734">
        <f>FIND("/",C734,(E734+1))</f>
        <v>5</v>
      </c>
      <c r="G734" t="str">
        <f>MID(C734, E734+1,2)</f>
        <v>13</v>
      </c>
      <c r="H734" t="str">
        <f>LEFT(C734,E734-1)</f>
        <v>8</v>
      </c>
      <c r="I734" t="str">
        <f>RIGHT(C734,4)</f>
        <v>2023</v>
      </c>
      <c r="J734" s="1">
        <v>45516</v>
      </c>
      <c r="K734" s="1">
        <f>J734</f>
        <v>45516</v>
      </c>
      <c r="L734" s="1"/>
      <c r="M734" s="1"/>
      <c r="N734" s="1"/>
      <c r="O734" s="1"/>
      <c r="P734" s="1"/>
      <c r="Q734" s="13">
        <f t="shared" si="241"/>
        <v>52.142857142857146</v>
      </c>
      <c r="R734">
        <f t="shared" si="242"/>
        <v>83</v>
      </c>
      <c r="S734" s="27">
        <f t="shared" si="250"/>
        <v>1.5917808219178082</v>
      </c>
      <c r="T734" s="11">
        <v>7.99</v>
      </c>
      <c r="U734" t="str" cm="1">
        <f t="array" ref="U734">_xlfn.IFS(T734 &lt; 8, "Standard", T734 &lt; 12, "Premium", T734 &lt; 16, "Premium Plus")</f>
        <v>Standard</v>
      </c>
      <c r="V734" s="18">
        <v>166</v>
      </c>
      <c r="W734" t="s">
        <v>63</v>
      </c>
      <c r="X734" s="18">
        <v>2</v>
      </c>
      <c r="Y734" s="18">
        <v>3</v>
      </c>
      <c r="Z734" t="b">
        <v>1</v>
      </c>
      <c r="AA734" s="18">
        <v>493</v>
      </c>
      <c r="AB734" s="18">
        <v>168</v>
      </c>
      <c r="AC734" s="18">
        <f t="shared" si="243"/>
        <v>661</v>
      </c>
      <c r="AD734" t="s">
        <v>27</v>
      </c>
      <c r="AE734" t="s">
        <v>28</v>
      </c>
      <c r="AF734" t="s">
        <v>64</v>
      </c>
      <c r="AG734" s="18">
        <v>55</v>
      </c>
      <c r="AH734" s="13">
        <v>3.4</v>
      </c>
      <c r="AI734" t="b">
        <v>1</v>
      </c>
      <c r="AJ734" t="s">
        <v>30</v>
      </c>
      <c r="AK734" s="18">
        <v>954</v>
      </c>
      <c r="AL734" s="18" t="str" cm="1">
        <f t="array" ref="AL734">_xlfn.IFS(AK734&lt;1000, "Bronze", AK734&lt;2000, "Silver", AK734&lt;3000, "Gold", AK734&lt;4000, "Platinum",AK734&gt;4000, "Diamond")</f>
        <v>Bronze</v>
      </c>
      <c r="AM734" t="s">
        <v>31</v>
      </c>
      <c r="AN734" t="s">
        <v>69</v>
      </c>
      <c r="AO734" t="s">
        <v>60</v>
      </c>
    </row>
    <row r="735" spans="1:41" x14ac:dyDescent="0.35">
      <c r="A735">
        <v>7457</v>
      </c>
      <c r="B735" t="s">
        <v>498</v>
      </c>
      <c r="C735" s="1">
        <v>45264</v>
      </c>
      <c r="D735" s="1">
        <f>C735</f>
        <v>45264</v>
      </c>
      <c r="E735" s="1"/>
      <c r="F735" s="1"/>
      <c r="G735" s="1"/>
      <c r="H735" s="1"/>
      <c r="I735" s="1"/>
      <c r="J735" t="s">
        <v>168</v>
      </c>
      <c r="K735" s="1">
        <f>DATE(P735,O735,N735)</f>
        <v>45625</v>
      </c>
      <c r="L735">
        <f>FIND("/",J735)</f>
        <v>3</v>
      </c>
      <c r="M735">
        <f>FIND("/",J735,(L735+1))</f>
        <v>6</v>
      </c>
      <c r="N735" t="str">
        <f>MID(J735, L735+1,2)</f>
        <v>29</v>
      </c>
      <c r="O735" t="str">
        <f>LEFT(J735,L735-1)</f>
        <v>11</v>
      </c>
      <c r="P735" t="str">
        <f>RIGHT(J735,4)</f>
        <v>2024</v>
      </c>
      <c r="Q735" s="13">
        <f t="shared" si="241"/>
        <v>51.571428571428569</v>
      </c>
      <c r="R735">
        <f t="shared" si="242"/>
        <v>82</v>
      </c>
      <c r="S735" s="27">
        <f t="shared" si="250"/>
        <v>1.5900277008310251</v>
      </c>
      <c r="T735" s="11">
        <v>11.99</v>
      </c>
      <c r="U735" t="str" cm="1">
        <f t="array" ref="U735">_xlfn.IFS(T735 &lt; 8, "Standard", T735 &lt; 12, "Premium", T735 &lt; 16, "Premium Plus")</f>
        <v>Premium</v>
      </c>
      <c r="V735" s="18">
        <v>164</v>
      </c>
      <c r="W735" t="s">
        <v>48</v>
      </c>
      <c r="X735" s="18">
        <v>2</v>
      </c>
      <c r="Y735" s="18">
        <v>1</v>
      </c>
      <c r="Z735" t="b">
        <v>1</v>
      </c>
      <c r="AA735" s="18">
        <v>536</v>
      </c>
      <c r="AB735" s="18">
        <v>150</v>
      </c>
      <c r="AC735" s="18">
        <f t="shared" si="243"/>
        <v>686</v>
      </c>
      <c r="AD735" t="s">
        <v>49</v>
      </c>
      <c r="AE735" t="s">
        <v>44</v>
      </c>
      <c r="AF735" t="s">
        <v>45</v>
      </c>
      <c r="AG735" s="18">
        <v>7</v>
      </c>
      <c r="AH735" s="13">
        <v>3.2</v>
      </c>
      <c r="AI735" t="b">
        <v>1</v>
      </c>
      <c r="AJ735" t="s">
        <v>30</v>
      </c>
      <c r="AK735" s="18">
        <v>1508</v>
      </c>
      <c r="AL735" s="18" t="str" cm="1">
        <f t="array" ref="AL735">_xlfn.IFS(AK735&lt;1000, "Bronze", AK735&lt;2000, "Silver", AK735&lt;3000, "Gold", AK735&lt;4000, "Platinum",AK735&gt;4000, "Diamond")</f>
        <v>Silver</v>
      </c>
      <c r="AM735" t="s">
        <v>58</v>
      </c>
      <c r="AN735" t="s">
        <v>79</v>
      </c>
      <c r="AO735" t="s">
        <v>60</v>
      </c>
    </row>
    <row r="736" spans="1:41" x14ac:dyDescent="0.35">
      <c r="A736">
        <v>2497</v>
      </c>
      <c r="B736" t="s">
        <v>382</v>
      </c>
      <c r="C736" t="s">
        <v>410</v>
      </c>
      <c r="D736" s="1">
        <f>DATE(I736,H736,G736)</f>
        <v>45135</v>
      </c>
      <c r="E736">
        <f>FIND("/",C736)</f>
        <v>2</v>
      </c>
      <c r="F736">
        <f>FIND("/",C736,(E736+1))</f>
        <v>5</v>
      </c>
      <c r="G736" t="str">
        <f>MID(C736, E736+1,2)</f>
        <v>28</v>
      </c>
      <c r="H736" t="str">
        <f>LEFT(C736,E736-1)</f>
        <v>7</v>
      </c>
      <c r="I736" t="str">
        <f>RIGHT(C736,4)</f>
        <v>2023</v>
      </c>
      <c r="J736" t="s">
        <v>90</v>
      </c>
      <c r="K736" s="1">
        <f>DATE(P736,O736,N736)</f>
        <v>45626</v>
      </c>
      <c r="L736">
        <f>FIND("/",J736)</f>
        <v>3</v>
      </c>
      <c r="M736">
        <f>FIND("/",J736,(L736+1))</f>
        <v>6</v>
      </c>
      <c r="N736" t="str">
        <f>MID(J736, L736+1,2)</f>
        <v>30</v>
      </c>
      <c r="O736" t="str">
        <f>LEFT(J736,L736-1)</f>
        <v>11</v>
      </c>
      <c r="P736" t="str">
        <f>RIGHT(J736,4)</f>
        <v>2024</v>
      </c>
      <c r="Q736" s="13">
        <f t="shared" si="241"/>
        <v>70.142857142857139</v>
      </c>
      <c r="R736">
        <f t="shared" si="242"/>
        <v>111.5</v>
      </c>
      <c r="S736" s="27">
        <f t="shared" si="250"/>
        <v>1.589613034623218</v>
      </c>
      <c r="T736" s="11">
        <v>7.99</v>
      </c>
      <c r="U736" t="str" cm="1">
        <f t="array" ref="U736">_xlfn.IFS(T736 &lt; 8, "Standard", T736 &lt; 12, "Premium", T736 &lt; 16, "Premium Plus")</f>
        <v>Standard</v>
      </c>
      <c r="V736" s="18">
        <v>223</v>
      </c>
      <c r="W736" t="s">
        <v>51</v>
      </c>
      <c r="X736" s="18">
        <v>1</v>
      </c>
      <c r="Y736" s="18">
        <v>4</v>
      </c>
      <c r="Z736" t="b">
        <v>0</v>
      </c>
      <c r="AA736" s="18">
        <v>824</v>
      </c>
      <c r="AB736" s="18">
        <v>125</v>
      </c>
      <c r="AC736" s="18">
        <f t="shared" si="243"/>
        <v>949</v>
      </c>
      <c r="AD736" t="s">
        <v>49</v>
      </c>
      <c r="AE736" t="s">
        <v>56</v>
      </c>
      <c r="AF736" t="s">
        <v>29</v>
      </c>
      <c r="AG736" s="18">
        <v>56</v>
      </c>
      <c r="AH736" s="13">
        <v>4.5</v>
      </c>
      <c r="AI736" t="b">
        <v>1</v>
      </c>
      <c r="AJ736" t="s">
        <v>30</v>
      </c>
      <c r="AK736" s="18">
        <v>99</v>
      </c>
      <c r="AL736" s="18" t="str" cm="1">
        <f t="array" ref="AL736">_xlfn.IFS(AK736&lt;1000, "Bronze", AK736&lt;2000, "Silver", AK736&lt;3000, "Gold", AK736&lt;4000, "Platinum",AK736&gt;4000, "Diamond")</f>
        <v>Bronze</v>
      </c>
      <c r="AM736" t="s">
        <v>76</v>
      </c>
      <c r="AN736" t="s">
        <v>39</v>
      </c>
      <c r="AO736" t="s">
        <v>93</v>
      </c>
    </row>
    <row r="737" spans="1:41" x14ac:dyDescent="0.35">
      <c r="A737">
        <v>3209</v>
      </c>
      <c r="B737" t="s">
        <v>347</v>
      </c>
      <c r="C737" t="s">
        <v>576</v>
      </c>
      <c r="D737" s="1">
        <f>DATE(I737,H737,G737)</f>
        <v>45250</v>
      </c>
      <c r="E737">
        <f>FIND("/",C737)</f>
        <v>3</v>
      </c>
      <c r="F737">
        <f>FIND("/",C737,(E737+1))</f>
        <v>6</v>
      </c>
      <c r="G737" t="str">
        <f>MID(C737, E737+1,2)</f>
        <v>20</v>
      </c>
      <c r="H737" t="str">
        <f>LEFT(C737,E737-1)</f>
        <v>11</v>
      </c>
      <c r="I737" t="str">
        <f>RIGHT(C737,4)</f>
        <v>2023</v>
      </c>
      <c r="J737" t="s">
        <v>214</v>
      </c>
      <c r="K737" s="1">
        <f>DATE(P737,O737,N737)</f>
        <v>45622</v>
      </c>
      <c r="L737">
        <f>FIND("/",J737)</f>
        <v>3</v>
      </c>
      <c r="M737">
        <f>FIND("/",J737,(L737+1))</f>
        <v>6</v>
      </c>
      <c r="N737" t="str">
        <f>MID(J737, L737+1,2)</f>
        <v>26</v>
      </c>
      <c r="O737" t="str">
        <f>LEFT(J737,L737-1)</f>
        <v>11</v>
      </c>
      <c r="P737" t="str">
        <f>RIGHT(J737,4)</f>
        <v>2024</v>
      </c>
      <c r="Q737" s="13">
        <f t="shared" si="241"/>
        <v>53.142857142857146</v>
      </c>
      <c r="R737">
        <f t="shared" si="242"/>
        <v>84</v>
      </c>
      <c r="S737" s="27">
        <f t="shared" si="250"/>
        <v>1.5806451612903225</v>
      </c>
      <c r="T737" s="11">
        <v>7.99</v>
      </c>
      <c r="U737" t="str" cm="1">
        <f t="array" ref="U737">_xlfn.IFS(T737 &lt; 8, "Standard", T737 &lt; 12, "Premium", T737 &lt; 16, "Premium Plus")</f>
        <v>Standard</v>
      </c>
      <c r="V737" s="18">
        <v>168</v>
      </c>
      <c r="W737" t="s">
        <v>51</v>
      </c>
      <c r="X737" s="18">
        <v>3</v>
      </c>
      <c r="Y737" s="18">
        <v>1</v>
      </c>
      <c r="Z737" t="b">
        <v>0</v>
      </c>
      <c r="AA737" s="18">
        <v>113</v>
      </c>
      <c r="AB737" s="18">
        <v>85</v>
      </c>
      <c r="AC737" s="18">
        <f t="shared" si="243"/>
        <v>198</v>
      </c>
      <c r="AD737" t="s">
        <v>49</v>
      </c>
      <c r="AE737" t="s">
        <v>75</v>
      </c>
      <c r="AF737" t="s">
        <v>57</v>
      </c>
      <c r="AG737" s="18">
        <v>52</v>
      </c>
      <c r="AH737" s="13">
        <v>4.7</v>
      </c>
      <c r="AI737" t="b">
        <v>0</v>
      </c>
      <c r="AJ737" t="s">
        <v>30</v>
      </c>
      <c r="AK737" s="18">
        <v>1094</v>
      </c>
      <c r="AL737" s="18" t="str" cm="1">
        <f t="array" ref="AL737">_xlfn.IFS(AK737&lt;1000, "Bronze", AK737&lt;2000, "Silver", AK737&lt;3000, "Gold", AK737&lt;4000, "Platinum",AK737&gt;4000, "Diamond")</f>
        <v>Silver</v>
      </c>
      <c r="AM737" t="s">
        <v>65</v>
      </c>
      <c r="AN737" t="s">
        <v>69</v>
      </c>
      <c r="AO737" t="s">
        <v>40</v>
      </c>
    </row>
    <row r="738" spans="1:41" x14ac:dyDescent="0.35">
      <c r="A738">
        <v>2593</v>
      </c>
      <c r="B738" t="s">
        <v>130</v>
      </c>
      <c r="C738" t="s">
        <v>246</v>
      </c>
      <c r="D738" s="1">
        <f>DATE(I738,H738,G738)</f>
        <v>44916</v>
      </c>
      <c r="E738">
        <f>FIND("/",C738)</f>
        <v>3</v>
      </c>
      <c r="F738">
        <f>FIND("/",C738,(E738+1))</f>
        <v>6</v>
      </c>
      <c r="G738" t="str">
        <f>MID(C738, E738+1,2)</f>
        <v>21</v>
      </c>
      <c r="H738" t="str">
        <f>LEFT(C738,E738-1)</f>
        <v>12</v>
      </c>
      <c r="I738" t="str">
        <f>RIGHT(C738,4)</f>
        <v>2022</v>
      </c>
      <c r="J738" s="1">
        <v>45608</v>
      </c>
      <c r="K738" s="1">
        <f>J738</f>
        <v>45608</v>
      </c>
      <c r="L738" s="1"/>
      <c r="M738" s="1"/>
      <c r="N738" s="1"/>
      <c r="O738" s="1"/>
      <c r="P738" s="1"/>
      <c r="Q738" s="13">
        <f t="shared" si="241"/>
        <v>98.857142857142861</v>
      </c>
      <c r="R738">
        <f t="shared" si="242"/>
        <v>155.5</v>
      </c>
      <c r="S738" s="27">
        <f t="shared" si="250"/>
        <v>1.5729768786127167</v>
      </c>
      <c r="T738" s="11">
        <v>7.99</v>
      </c>
      <c r="U738" t="str" cm="1">
        <f t="array" ref="U738">_xlfn.IFS(T738 &lt; 8, "Standard", T738 &lt; 12, "Premium", T738 &lt; 16, "Premium Plus")</f>
        <v>Standard</v>
      </c>
      <c r="V738" s="18">
        <v>311</v>
      </c>
      <c r="W738" t="s">
        <v>63</v>
      </c>
      <c r="X738" s="18">
        <v>5</v>
      </c>
      <c r="Y738" s="18">
        <v>6</v>
      </c>
      <c r="Z738" t="b">
        <v>0</v>
      </c>
      <c r="AA738" s="18">
        <v>587</v>
      </c>
      <c r="AB738" s="18">
        <v>140</v>
      </c>
      <c r="AC738" s="18">
        <f t="shared" si="243"/>
        <v>727</v>
      </c>
      <c r="AD738" t="s">
        <v>55</v>
      </c>
      <c r="AE738" t="s">
        <v>28</v>
      </c>
      <c r="AF738" t="s">
        <v>45</v>
      </c>
      <c r="AG738" s="18">
        <v>43</v>
      </c>
      <c r="AH738" s="13">
        <v>3.6</v>
      </c>
      <c r="AI738" t="b">
        <v>1</v>
      </c>
      <c r="AJ738" t="s">
        <v>30</v>
      </c>
      <c r="AK738" s="18">
        <v>4635</v>
      </c>
      <c r="AL738" s="18" t="str" cm="1">
        <f t="array" ref="AL738">_xlfn.IFS(AK738&lt;1000, "Bronze", AK738&lt;2000, "Silver", AK738&lt;3000, "Gold", AK738&lt;4000, "Platinum",AK738&gt;4000, "Diamond")</f>
        <v>Diamond</v>
      </c>
      <c r="AM738" t="s">
        <v>65</v>
      </c>
      <c r="AN738" t="s">
        <v>69</v>
      </c>
      <c r="AO738" t="s">
        <v>40</v>
      </c>
    </row>
    <row r="739" spans="1:41" x14ac:dyDescent="0.35">
      <c r="A739">
        <v>8867</v>
      </c>
      <c r="B739" t="s">
        <v>223</v>
      </c>
      <c r="C739" s="1">
        <v>44991</v>
      </c>
      <c r="D739" s="1">
        <f>C739</f>
        <v>44991</v>
      </c>
      <c r="E739" s="1"/>
      <c r="F739" s="1"/>
      <c r="G739" s="1"/>
      <c r="H739" s="1"/>
      <c r="I739" s="1"/>
      <c r="J739" t="s">
        <v>134</v>
      </c>
      <c r="K739" s="1">
        <f>DATE(P739,O739,N739)</f>
        <v>45617</v>
      </c>
      <c r="L739">
        <f>FIND("/",J739)</f>
        <v>3</v>
      </c>
      <c r="M739">
        <f>FIND("/",J739,(L739+1))</f>
        <v>6</v>
      </c>
      <c r="N739" t="str">
        <f>MID(J739, L739+1,2)</f>
        <v>21</v>
      </c>
      <c r="O739" t="str">
        <f>LEFT(J739,L739-1)</f>
        <v>11</v>
      </c>
      <c r="P739" t="str">
        <f>RIGHT(J739,4)</f>
        <v>2024</v>
      </c>
      <c r="Q739" s="13">
        <f t="shared" si="241"/>
        <v>89.428571428571431</v>
      </c>
      <c r="R739">
        <f t="shared" si="242"/>
        <v>140.5</v>
      </c>
      <c r="S739" s="27">
        <f t="shared" si="250"/>
        <v>1.5710862619808306</v>
      </c>
      <c r="T739" s="11">
        <v>15.99</v>
      </c>
      <c r="U739" t="str" cm="1">
        <f t="array" ref="U739">_xlfn.IFS(T739 &lt; 8, "Standard", T739 &lt; 12, "Premium", T739 &lt; 16, "Premium Plus")</f>
        <v>Premium Plus</v>
      </c>
      <c r="V739" s="18">
        <v>281</v>
      </c>
      <c r="W739" t="s">
        <v>73</v>
      </c>
      <c r="X739" s="18">
        <v>1</v>
      </c>
      <c r="Y739" s="18">
        <v>2</v>
      </c>
      <c r="Z739" t="b">
        <v>1</v>
      </c>
      <c r="AA739" s="18">
        <v>601</v>
      </c>
      <c r="AB739" s="18">
        <v>75</v>
      </c>
      <c r="AC739" s="18">
        <f t="shared" si="243"/>
        <v>676</v>
      </c>
      <c r="AD739" t="s">
        <v>92</v>
      </c>
      <c r="AE739" t="s">
        <v>56</v>
      </c>
      <c r="AF739" t="s">
        <v>37</v>
      </c>
      <c r="AG739" s="18">
        <v>92</v>
      </c>
      <c r="AH739" s="13">
        <v>4.5</v>
      </c>
      <c r="AI739" t="b">
        <v>0</v>
      </c>
      <c r="AJ739" t="s">
        <v>30</v>
      </c>
      <c r="AK739" s="18">
        <v>373</v>
      </c>
      <c r="AL739" s="18" t="str" cm="1">
        <f t="array" ref="AL739">_xlfn.IFS(AK739&lt;1000, "Bronze", AK739&lt;2000, "Silver", AK739&lt;3000, "Gold", AK739&lt;4000, "Platinum",AK739&gt;4000, "Diamond")</f>
        <v>Bronze</v>
      </c>
      <c r="AM739" t="s">
        <v>31</v>
      </c>
      <c r="AN739" t="s">
        <v>39</v>
      </c>
      <c r="AO739" t="s">
        <v>60</v>
      </c>
    </row>
    <row r="740" spans="1:41" x14ac:dyDescent="0.35">
      <c r="A740">
        <v>3882</v>
      </c>
      <c r="B740" t="s">
        <v>318</v>
      </c>
      <c r="C740" s="1">
        <v>45303</v>
      </c>
      <c r="D740" s="1">
        <v>45092</v>
      </c>
      <c r="E740" s="1"/>
      <c r="F740" s="1"/>
      <c r="G740" s="1"/>
      <c r="H740" s="1"/>
      <c r="I740" s="1"/>
      <c r="J740" t="s">
        <v>35</v>
      </c>
      <c r="K740" s="1">
        <f>DATE(P740,O740,N740)</f>
        <v>45641</v>
      </c>
      <c r="L740">
        <f>FIND("/",J740)</f>
        <v>3</v>
      </c>
      <c r="M740">
        <f>FIND("/",J740,(L740+1))</f>
        <v>6</v>
      </c>
      <c r="N740" t="str">
        <f>MID(J740, L740+1,2)</f>
        <v>15</v>
      </c>
      <c r="O740" t="str">
        <f>LEFT(J740,L740-1)</f>
        <v>12</v>
      </c>
      <c r="P740" t="str">
        <f>RIGHT(J740,4)</f>
        <v>2024</v>
      </c>
      <c r="Q740" s="13">
        <f t="shared" si="241"/>
        <v>78.428571428571431</v>
      </c>
      <c r="R740">
        <f t="shared" si="242"/>
        <v>123</v>
      </c>
      <c r="S740" s="27">
        <f t="shared" si="250"/>
        <v>1.5683060109289617</v>
      </c>
      <c r="T740" s="11">
        <v>15.99</v>
      </c>
      <c r="U740" t="str" cm="1">
        <f t="array" ref="U740">_xlfn.IFS(T740 &lt; 8, "Standard", T740 &lt; 12, "Premium", T740 &lt; 16, "Premium Plus")</f>
        <v>Premium Plus</v>
      </c>
      <c r="V740" s="18">
        <v>246</v>
      </c>
      <c r="W740" t="s">
        <v>36</v>
      </c>
      <c r="X740" s="18">
        <v>3</v>
      </c>
      <c r="Y740" s="18">
        <v>3</v>
      </c>
      <c r="Z740" t="b">
        <v>0</v>
      </c>
      <c r="AA740" s="18">
        <v>505</v>
      </c>
      <c r="AB740" s="18">
        <v>129</v>
      </c>
      <c r="AC740" s="18">
        <f t="shared" si="243"/>
        <v>634</v>
      </c>
      <c r="AD740" t="s">
        <v>43</v>
      </c>
      <c r="AE740" t="s">
        <v>56</v>
      </c>
      <c r="AF740" t="s">
        <v>64</v>
      </c>
      <c r="AG740" s="18">
        <v>82</v>
      </c>
      <c r="AH740" s="13">
        <v>4.9000000000000004</v>
      </c>
      <c r="AI740" t="b">
        <v>0</v>
      </c>
      <c r="AJ740" t="s">
        <v>30</v>
      </c>
      <c r="AK740" s="18">
        <v>1912</v>
      </c>
      <c r="AL740" s="18" t="str" cm="1">
        <f t="array" ref="AL740">_xlfn.IFS(AK740&lt;1000, "Bronze", AK740&lt;2000, "Silver", AK740&lt;3000, "Gold", AK740&lt;4000, "Platinum",AK740&gt;4000, "Diamond")</f>
        <v>Silver</v>
      </c>
      <c r="AM740" t="s">
        <v>65</v>
      </c>
      <c r="AN740" t="s">
        <v>39</v>
      </c>
      <c r="AO740" t="s">
        <v>40</v>
      </c>
    </row>
    <row r="741" spans="1:41" x14ac:dyDescent="0.35">
      <c r="A741">
        <v>7476</v>
      </c>
      <c r="B741" t="s">
        <v>34</v>
      </c>
      <c r="C741" t="s">
        <v>704</v>
      </c>
      <c r="D741" s="1">
        <f>DATE(I741,H741,G741)</f>
        <v>45093</v>
      </c>
      <c r="E741">
        <f>FIND("/",C741)</f>
        <v>2</v>
      </c>
      <c r="F741">
        <f>FIND("/",C741,(E741+1))</f>
        <v>5</v>
      </c>
      <c r="G741" t="str">
        <f>MID(C741, E741+1,2)</f>
        <v>16</v>
      </c>
      <c r="H741" t="str">
        <f>LEFT(C741,E741-1)</f>
        <v>6</v>
      </c>
      <c r="I741" t="str">
        <f>RIGHT(C741,4)</f>
        <v>2023</v>
      </c>
      <c r="J741" t="s">
        <v>99</v>
      </c>
      <c r="K741" s="1">
        <f>DATE(P741,O741,N741)</f>
        <v>45623</v>
      </c>
      <c r="L741">
        <f>FIND("/",J741)</f>
        <v>3</v>
      </c>
      <c r="M741">
        <f>FIND("/",J741,(L741+1))</f>
        <v>6</v>
      </c>
      <c r="N741" t="str">
        <f>MID(J741, L741+1,2)</f>
        <v>27</v>
      </c>
      <c r="O741" t="str">
        <f>LEFT(J741,L741-1)</f>
        <v>11</v>
      </c>
      <c r="P741" t="str">
        <f>RIGHT(J741,4)</f>
        <v>2024</v>
      </c>
      <c r="Q741" s="13">
        <f t="shared" si="241"/>
        <v>75.714285714285708</v>
      </c>
      <c r="R741">
        <f t="shared" si="242"/>
        <v>117.5</v>
      </c>
      <c r="S741" s="27">
        <f t="shared" si="250"/>
        <v>1.5518867924528303</v>
      </c>
      <c r="T741" s="11">
        <v>11.99</v>
      </c>
      <c r="U741" t="str" cm="1">
        <f t="array" ref="U741">_xlfn.IFS(T741 &lt; 8, "Standard", T741 &lt; 12, "Premium", T741 &lt; 16, "Premium Plus")</f>
        <v>Premium</v>
      </c>
      <c r="V741" s="18">
        <v>235</v>
      </c>
      <c r="W741" t="s">
        <v>63</v>
      </c>
      <c r="X741" s="18">
        <v>3</v>
      </c>
      <c r="Y741" s="18">
        <v>1</v>
      </c>
      <c r="Z741" t="b">
        <v>1</v>
      </c>
      <c r="AA741" s="18">
        <v>569</v>
      </c>
      <c r="AB741" s="18">
        <v>176</v>
      </c>
      <c r="AC741" s="18">
        <f t="shared" si="243"/>
        <v>745</v>
      </c>
      <c r="AD741" t="s">
        <v>92</v>
      </c>
      <c r="AE741" t="s">
        <v>44</v>
      </c>
      <c r="AF741" t="s">
        <v>78</v>
      </c>
      <c r="AG741" s="18">
        <v>18</v>
      </c>
      <c r="AH741" s="13">
        <v>3.8</v>
      </c>
      <c r="AI741" t="b">
        <v>1</v>
      </c>
      <c r="AJ741" t="s">
        <v>30</v>
      </c>
      <c r="AK741" s="18">
        <v>3138</v>
      </c>
      <c r="AL741" s="18" t="str" cm="1">
        <f t="array" ref="AL741">_xlfn.IFS(AK741&lt;1000, "Bronze", AK741&lt;2000, "Silver", AK741&lt;3000, "Gold", AK741&lt;4000, "Platinum",AK741&gt;4000, "Diamond")</f>
        <v>Platinum</v>
      </c>
      <c r="AM741" t="s">
        <v>76</v>
      </c>
      <c r="AN741" t="s">
        <v>32</v>
      </c>
      <c r="AO741" t="s">
        <v>93</v>
      </c>
    </row>
    <row r="742" spans="1:41" x14ac:dyDescent="0.35">
      <c r="A742">
        <v>6719</v>
      </c>
      <c r="B742" t="s">
        <v>114</v>
      </c>
      <c r="C742" t="s">
        <v>336</v>
      </c>
      <c r="D742" s="1">
        <f>DATE(I742,H742,G742)</f>
        <v>44945</v>
      </c>
      <c r="E742">
        <f>FIND("/",C742)</f>
        <v>2</v>
      </c>
      <c r="F742">
        <f>FIND("/",C742,(E742+1))</f>
        <v>5</v>
      </c>
      <c r="G742" t="str">
        <f>MID(C742, E742+1,2)</f>
        <v>19</v>
      </c>
      <c r="H742" t="str">
        <f>LEFT(C742,E742-1)</f>
        <v>1</v>
      </c>
      <c r="I742" t="str">
        <f>RIGHT(C742,4)</f>
        <v>2023</v>
      </c>
      <c r="J742" t="s">
        <v>87</v>
      </c>
      <c r="K742" s="1">
        <f>DATE(P742,O742,N742)</f>
        <v>45621</v>
      </c>
      <c r="L742">
        <f>FIND("/",J742)</f>
        <v>3</v>
      </c>
      <c r="M742">
        <f>FIND("/",J742,(L742+1))</f>
        <v>6</v>
      </c>
      <c r="N742" t="str">
        <f>MID(J742, L742+1,2)</f>
        <v>25</v>
      </c>
      <c r="O742" t="str">
        <f>LEFT(J742,L742-1)</f>
        <v>11</v>
      </c>
      <c r="P742" t="str">
        <f>RIGHT(J742,4)</f>
        <v>2024</v>
      </c>
      <c r="Q742" s="13">
        <f t="shared" si="241"/>
        <v>96.571428571428569</v>
      </c>
      <c r="R742">
        <f t="shared" si="242"/>
        <v>149.5</v>
      </c>
      <c r="S742" s="27">
        <f t="shared" si="250"/>
        <v>1.5480769230769231</v>
      </c>
      <c r="T742" s="11">
        <v>15.99</v>
      </c>
      <c r="U742" t="str" cm="1">
        <f t="array" ref="U742">_xlfn.IFS(T742 &lt; 8, "Standard", T742 &lt; 12, "Premium", T742 &lt; 16, "Premium Plus")</f>
        <v>Premium Plus</v>
      </c>
      <c r="V742" s="18">
        <v>299</v>
      </c>
      <c r="W742" t="s">
        <v>63</v>
      </c>
      <c r="X742" s="18">
        <v>5</v>
      </c>
      <c r="Y742" s="18">
        <v>2</v>
      </c>
      <c r="Z742" t="b">
        <v>0</v>
      </c>
      <c r="AA742" s="18">
        <v>803</v>
      </c>
      <c r="AB742" s="18">
        <v>197</v>
      </c>
      <c r="AC742" s="18">
        <f t="shared" si="243"/>
        <v>1000</v>
      </c>
      <c r="AD742" t="s">
        <v>68</v>
      </c>
      <c r="AE742" t="s">
        <v>75</v>
      </c>
      <c r="AF742" t="s">
        <v>78</v>
      </c>
      <c r="AG742" s="18">
        <v>58</v>
      </c>
      <c r="AH742" s="13">
        <v>4.8</v>
      </c>
      <c r="AI742" t="b">
        <v>0</v>
      </c>
      <c r="AJ742" t="s">
        <v>30</v>
      </c>
      <c r="AK742" s="18">
        <v>2812</v>
      </c>
      <c r="AL742" s="18" t="str" cm="1">
        <f t="array" ref="AL742">_xlfn.IFS(AK742&lt;1000, "Bronze", AK742&lt;2000, "Silver", AK742&lt;3000, "Gold", AK742&lt;4000, "Platinum",AK742&gt;4000, "Diamond")</f>
        <v>Gold</v>
      </c>
      <c r="AM742" t="s">
        <v>31</v>
      </c>
      <c r="AN742" t="s">
        <v>69</v>
      </c>
      <c r="AO742" t="s">
        <v>33</v>
      </c>
    </row>
    <row r="743" spans="1:41" x14ac:dyDescent="0.35">
      <c r="A743">
        <v>7408</v>
      </c>
      <c r="B743" t="s">
        <v>236</v>
      </c>
      <c r="C743" t="s">
        <v>449</v>
      </c>
      <c r="D743" s="1">
        <f>DATE(I743,H743,G743)</f>
        <v>44922</v>
      </c>
      <c r="E743">
        <f>FIND("/",C743)</f>
        <v>3</v>
      </c>
      <c r="F743">
        <f>FIND("/",C743,(E743+1))</f>
        <v>6</v>
      </c>
      <c r="G743" t="str">
        <f>MID(C743, E743+1,2)</f>
        <v>27</v>
      </c>
      <c r="H743" t="str">
        <f>LEFT(C743,E743-1)</f>
        <v>12</v>
      </c>
      <c r="I743" t="str">
        <f>RIGHT(C743,4)</f>
        <v>2022</v>
      </c>
      <c r="J743" t="s">
        <v>156</v>
      </c>
      <c r="K743" s="1">
        <f>DATE(P743,O743,N743)</f>
        <v>45620</v>
      </c>
      <c r="L743">
        <f>FIND("/",J743)</f>
        <v>3</v>
      </c>
      <c r="M743">
        <f>FIND("/",J743,(L743+1))</f>
        <v>6</v>
      </c>
      <c r="N743" t="str">
        <f>MID(J743, L743+1,2)</f>
        <v>24</v>
      </c>
      <c r="O743" t="str">
        <f>LEFT(J743,L743-1)</f>
        <v>11</v>
      </c>
      <c r="P743" t="str">
        <f>RIGHT(J743,4)</f>
        <v>2024</v>
      </c>
      <c r="Q743" s="13">
        <f t="shared" si="241"/>
        <v>99.714285714285708</v>
      </c>
      <c r="R743">
        <f t="shared" si="242"/>
        <v>154</v>
      </c>
      <c r="S743" s="27">
        <f t="shared" si="250"/>
        <v>1.5444126074498568</v>
      </c>
      <c r="T743" s="11">
        <v>15.99</v>
      </c>
      <c r="U743" t="str" cm="1">
        <f t="array" ref="U743">_xlfn.IFS(T743 &lt; 8, "Standard", T743 &lt; 12, "Premium", T743 &lt; 16, "Premium Plus")</f>
        <v>Premium Plus</v>
      </c>
      <c r="V743" s="18">
        <v>308</v>
      </c>
      <c r="W743" t="s">
        <v>100</v>
      </c>
      <c r="X743" s="18">
        <v>1</v>
      </c>
      <c r="Y743" s="18">
        <v>2</v>
      </c>
      <c r="Z743" t="b">
        <v>1</v>
      </c>
      <c r="AA743" s="18">
        <v>202</v>
      </c>
      <c r="AB743" s="18">
        <v>12</v>
      </c>
      <c r="AC743" s="18">
        <f t="shared" si="243"/>
        <v>214</v>
      </c>
      <c r="AD743" t="s">
        <v>55</v>
      </c>
      <c r="AE743" t="s">
        <v>75</v>
      </c>
      <c r="AF743" t="s">
        <v>57</v>
      </c>
      <c r="AG743" s="18">
        <v>21</v>
      </c>
      <c r="AH743" s="13">
        <v>4.5</v>
      </c>
      <c r="AI743" t="b">
        <v>0</v>
      </c>
      <c r="AJ743" t="s">
        <v>30</v>
      </c>
      <c r="AK743" s="18">
        <v>2097</v>
      </c>
      <c r="AL743" s="18" t="str" cm="1">
        <f t="array" ref="AL743">_xlfn.IFS(AK743&lt;1000, "Bronze", AK743&lt;2000, "Silver", AK743&lt;3000, "Gold", AK743&lt;4000, "Platinum",AK743&gt;4000, "Diamond")</f>
        <v>Gold</v>
      </c>
      <c r="AM743" t="s">
        <v>58</v>
      </c>
      <c r="AN743" t="s">
        <v>69</v>
      </c>
      <c r="AO743" t="s">
        <v>93</v>
      </c>
    </row>
    <row r="744" spans="1:41" x14ac:dyDescent="0.35">
      <c r="A744">
        <v>6607</v>
      </c>
      <c r="B744" t="s">
        <v>710</v>
      </c>
      <c r="C744" t="s">
        <v>711</v>
      </c>
      <c r="D744" s="1">
        <f>DATE(I744,H744,G744)</f>
        <v>44939</v>
      </c>
      <c r="E744">
        <f>FIND("/",C744)</f>
        <v>2</v>
      </c>
      <c r="F744">
        <f>FIND("/",C744,(E744+1))</f>
        <v>5</v>
      </c>
      <c r="G744" t="str">
        <f>MID(C744, E744+1,2)</f>
        <v>13</v>
      </c>
      <c r="H744" t="str">
        <f>LEFT(C744,E744-1)</f>
        <v>1</v>
      </c>
      <c r="I744" t="str">
        <f>RIGHT(C744,4)</f>
        <v>2023</v>
      </c>
      <c r="J744" s="1">
        <v>45334</v>
      </c>
      <c r="K744" s="1">
        <f>J744</f>
        <v>45334</v>
      </c>
      <c r="L744" s="1"/>
      <c r="M744" s="1"/>
      <c r="N744" s="1"/>
      <c r="O744" s="1"/>
      <c r="P744" s="1"/>
      <c r="Q744" s="13">
        <f t="shared" si="241"/>
        <v>56.428571428571431</v>
      </c>
      <c r="R744">
        <f t="shared" si="242"/>
        <v>86.5</v>
      </c>
      <c r="S744" s="27">
        <f t="shared" si="250"/>
        <v>1.5329113924050632</v>
      </c>
      <c r="T744" s="11">
        <v>15.99</v>
      </c>
      <c r="U744" t="str" cm="1">
        <f t="array" ref="U744">_xlfn.IFS(T744 &lt; 8, "Standard", T744 &lt; 12, "Premium", T744 &lt; 16, "Premium Plus")</f>
        <v>Premium Plus</v>
      </c>
      <c r="V744" s="18">
        <v>173</v>
      </c>
      <c r="W744" t="s">
        <v>36</v>
      </c>
      <c r="X744" s="18">
        <v>1</v>
      </c>
      <c r="Y744" s="18">
        <v>3</v>
      </c>
      <c r="Z744" t="b">
        <v>1</v>
      </c>
      <c r="AA744" s="18">
        <v>950</v>
      </c>
      <c r="AB744" s="18">
        <v>163</v>
      </c>
      <c r="AC744" s="18">
        <f t="shared" si="243"/>
        <v>1113</v>
      </c>
      <c r="AD744" t="s">
        <v>92</v>
      </c>
      <c r="AE744" t="s">
        <v>44</v>
      </c>
      <c r="AF744" t="s">
        <v>78</v>
      </c>
      <c r="AG744" s="18">
        <v>96</v>
      </c>
      <c r="AH744" s="13">
        <v>4.9000000000000004</v>
      </c>
      <c r="AI744" t="b">
        <v>1</v>
      </c>
      <c r="AJ744" t="s">
        <v>30</v>
      </c>
      <c r="AK744" s="18">
        <v>3515</v>
      </c>
      <c r="AL744" s="18" t="str" cm="1">
        <f t="array" ref="AL744">_xlfn.IFS(AK744&lt;1000, "Bronze", AK744&lt;2000, "Silver", AK744&lt;3000, "Gold", AK744&lt;4000, "Platinum",AK744&gt;4000, "Diamond")</f>
        <v>Platinum</v>
      </c>
      <c r="AM744" t="s">
        <v>31</v>
      </c>
      <c r="AN744" t="s">
        <v>69</v>
      </c>
      <c r="AO744" t="s">
        <v>33</v>
      </c>
    </row>
    <row r="745" spans="1:41" x14ac:dyDescent="0.35">
      <c r="A745">
        <v>4110</v>
      </c>
      <c r="B745" t="s">
        <v>212</v>
      </c>
      <c r="C745" t="s">
        <v>680</v>
      </c>
      <c r="D745" s="1">
        <f>DATE(I745,H745,G745)</f>
        <v>45318</v>
      </c>
      <c r="E745">
        <f>FIND("/",C745)</f>
        <v>2</v>
      </c>
      <c r="F745">
        <f>FIND("/",C745,(E745+1))</f>
        <v>5</v>
      </c>
      <c r="G745" t="str">
        <f>MID(C745, E745+1,2)</f>
        <v>27</v>
      </c>
      <c r="H745" t="str">
        <f>LEFT(C745,E745-1)</f>
        <v>1</v>
      </c>
      <c r="I745" t="str">
        <f>RIGHT(C745,4)</f>
        <v>2024</v>
      </c>
      <c r="J745" t="s">
        <v>214</v>
      </c>
      <c r="K745" s="1">
        <f>DATE(P745,O745,N745)</f>
        <v>45622</v>
      </c>
      <c r="L745">
        <f>FIND("/",J745)</f>
        <v>3</v>
      </c>
      <c r="M745">
        <f>FIND("/",J745,(L745+1))</f>
        <v>6</v>
      </c>
      <c r="N745" t="str">
        <f>MID(J745, L745+1,2)</f>
        <v>26</v>
      </c>
      <c r="O745" t="str">
        <f>LEFT(J745,L745-1)</f>
        <v>11</v>
      </c>
      <c r="P745" t="str">
        <f>RIGHT(J745,4)</f>
        <v>2024</v>
      </c>
      <c r="Q745" s="13">
        <f t="shared" si="241"/>
        <v>43.428571428571431</v>
      </c>
      <c r="R745">
        <f t="shared" si="242"/>
        <v>66.5</v>
      </c>
      <c r="S745" s="27">
        <f t="shared" si="250"/>
        <v>1.53125</v>
      </c>
      <c r="T745" s="11">
        <v>11.99</v>
      </c>
      <c r="U745" t="str" cm="1">
        <f t="array" ref="U745">_xlfn.IFS(T745 &lt; 8, "Standard", T745 &lt; 12, "Premium", T745 &lt; 16, "Premium Plus")</f>
        <v>Premium</v>
      </c>
      <c r="V745" s="18">
        <v>133</v>
      </c>
      <c r="W745" t="s">
        <v>36</v>
      </c>
      <c r="X745" s="18">
        <v>5</v>
      </c>
      <c r="Y745" s="18">
        <v>4</v>
      </c>
      <c r="Z745" t="b">
        <v>0</v>
      </c>
      <c r="AA745" s="18">
        <v>951</v>
      </c>
      <c r="AB745" s="18">
        <v>86</v>
      </c>
      <c r="AC745" s="18">
        <f t="shared" si="243"/>
        <v>1037</v>
      </c>
      <c r="AD745" t="s">
        <v>49</v>
      </c>
      <c r="AE745" t="s">
        <v>28</v>
      </c>
      <c r="AF745" t="s">
        <v>37</v>
      </c>
      <c r="AG745" s="18">
        <v>88</v>
      </c>
      <c r="AH745" s="13">
        <v>4.4000000000000004</v>
      </c>
      <c r="AI745" t="b">
        <v>0</v>
      </c>
      <c r="AJ745" t="s">
        <v>30</v>
      </c>
      <c r="AK745" s="18">
        <v>3815</v>
      </c>
      <c r="AL745" s="18" t="str" cm="1">
        <f t="array" ref="AL745">_xlfn.IFS(AK745&lt;1000, "Bronze", AK745&lt;2000, "Silver", AK745&lt;3000, "Gold", AK745&lt;4000, "Platinum",AK745&gt;4000, "Diamond")</f>
        <v>Platinum</v>
      </c>
      <c r="AM745" t="s">
        <v>31</v>
      </c>
      <c r="AN745" t="s">
        <v>39</v>
      </c>
      <c r="AO745" t="s">
        <v>40</v>
      </c>
    </row>
    <row r="746" spans="1:41" x14ac:dyDescent="0.35">
      <c r="A746">
        <v>9163</v>
      </c>
      <c r="B746" t="s">
        <v>274</v>
      </c>
      <c r="C746" s="1">
        <v>45020</v>
      </c>
      <c r="D746" s="1">
        <v>45158</v>
      </c>
      <c r="E746" s="1"/>
      <c r="F746" s="1"/>
      <c r="G746" s="1"/>
      <c r="H746" s="1"/>
      <c r="I746" s="1"/>
      <c r="J746" t="s">
        <v>99</v>
      </c>
      <c r="K746" s="1">
        <f>DATE(P746,O746,N746)</f>
        <v>45623</v>
      </c>
      <c r="L746">
        <f>FIND("/",J746)</f>
        <v>3</v>
      </c>
      <c r="M746">
        <f>FIND("/",J746,(L746+1))</f>
        <v>6</v>
      </c>
      <c r="N746" t="str">
        <f>MID(J746, L746+1,2)</f>
        <v>27</v>
      </c>
      <c r="O746" t="str">
        <f>LEFT(J746,L746-1)</f>
        <v>11</v>
      </c>
      <c r="P746" t="str">
        <f>RIGHT(J746,4)</f>
        <v>2024</v>
      </c>
      <c r="Q746" s="13">
        <f t="shared" si="241"/>
        <v>66.428571428571431</v>
      </c>
      <c r="R746">
        <f t="shared" si="242"/>
        <v>101.5</v>
      </c>
      <c r="S746" s="27">
        <f t="shared" si="250"/>
        <v>1.5279569892473117</v>
      </c>
      <c r="T746" s="11">
        <v>11.99</v>
      </c>
      <c r="U746" t="str" cm="1">
        <f t="array" ref="U746">_xlfn.IFS(T746 &lt; 8, "Standard", T746 &lt; 12, "Premium", T746 &lt; 16, "Premium Plus")</f>
        <v>Premium</v>
      </c>
      <c r="V746" s="18">
        <v>203</v>
      </c>
      <c r="W746" t="s">
        <v>48</v>
      </c>
      <c r="X746" s="18">
        <v>4</v>
      </c>
      <c r="Y746" s="18">
        <v>4</v>
      </c>
      <c r="Z746" t="b">
        <v>1</v>
      </c>
      <c r="AA746" s="18">
        <v>874</v>
      </c>
      <c r="AB746" s="18">
        <v>67</v>
      </c>
      <c r="AC746" s="18">
        <f t="shared" si="243"/>
        <v>941</v>
      </c>
      <c r="AD746" t="s">
        <v>55</v>
      </c>
      <c r="AE746" t="s">
        <v>44</v>
      </c>
      <c r="AF746" t="s">
        <v>78</v>
      </c>
      <c r="AG746" s="18">
        <v>94</v>
      </c>
      <c r="AH746" s="13">
        <v>3.9</v>
      </c>
      <c r="AI746" t="b">
        <v>1</v>
      </c>
      <c r="AJ746" t="s">
        <v>30</v>
      </c>
      <c r="AK746" s="18">
        <v>4450</v>
      </c>
      <c r="AL746" s="18" t="str" cm="1">
        <f t="array" ref="AL746">_xlfn.IFS(AK746&lt;1000, "Bronze", AK746&lt;2000, "Silver", AK746&lt;3000, "Gold", AK746&lt;4000, "Platinum",AK746&gt;4000, "Diamond")</f>
        <v>Diamond</v>
      </c>
      <c r="AM746" t="s">
        <v>65</v>
      </c>
      <c r="AN746" t="s">
        <v>79</v>
      </c>
      <c r="AO746" t="s">
        <v>93</v>
      </c>
    </row>
    <row r="747" spans="1:41" x14ac:dyDescent="0.35">
      <c r="A747">
        <v>6606</v>
      </c>
      <c r="B747" t="s">
        <v>311</v>
      </c>
      <c r="C747" t="s">
        <v>320</v>
      </c>
      <c r="D747" s="1">
        <f>DATE(I747,H747,G747)</f>
        <v>45317</v>
      </c>
      <c r="E747">
        <f>FIND("/",C747)</f>
        <v>2</v>
      </c>
      <c r="F747">
        <f>FIND("/",C747,(E747+1))</f>
        <v>5</v>
      </c>
      <c r="G747" t="str">
        <f>MID(C747, E747+1,2)</f>
        <v>26</v>
      </c>
      <c r="H747" t="str">
        <f>LEFT(C747,E747-1)</f>
        <v>1</v>
      </c>
      <c r="I747" t="str">
        <f>RIGHT(C747,4)</f>
        <v>2024</v>
      </c>
      <c r="J747" t="s">
        <v>168</v>
      </c>
      <c r="K747" s="1">
        <f>DATE(P747,O747,N747)</f>
        <v>45625</v>
      </c>
      <c r="L747">
        <f>FIND("/",J747)</f>
        <v>3</v>
      </c>
      <c r="M747">
        <f>FIND("/",J747,(L747+1))</f>
        <v>6</v>
      </c>
      <c r="N747" t="str">
        <f>MID(J747, L747+1,2)</f>
        <v>29</v>
      </c>
      <c r="O747" t="str">
        <f>LEFT(J747,L747-1)</f>
        <v>11</v>
      </c>
      <c r="P747" t="str">
        <f>RIGHT(J747,4)</f>
        <v>2024</v>
      </c>
      <c r="Q747" s="13">
        <f t="shared" si="241"/>
        <v>44</v>
      </c>
      <c r="R747">
        <f t="shared" si="242"/>
        <v>67</v>
      </c>
      <c r="S747" s="27">
        <f t="shared" si="250"/>
        <v>1.5227272727272727</v>
      </c>
      <c r="T747" s="11">
        <v>15.99</v>
      </c>
      <c r="U747" t="str" cm="1">
        <f t="array" ref="U747">_xlfn.IFS(T747 &lt; 8, "Standard", T747 &lt; 12, "Premium", T747 &lt; 16, "Premium Plus")</f>
        <v>Premium Plus</v>
      </c>
      <c r="V747" s="18">
        <v>134</v>
      </c>
      <c r="W747" t="s">
        <v>48</v>
      </c>
      <c r="X747" s="18">
        <v>3</v>
      </c>
      <c r="Y747" s="18">
        <v>5</v>
      </c>
      <c r="Z747" t="b">
        <v>1</v>
      </c>
      <c r="AA747" s="18">
        <v>826</v>
      </c>
      <c r="AB747" s="18">
        <v>160</v>
      </c>
      <c r="AC747" s="18">
        <f t="shared" si="243"/>
        <v>986</v>
      </c>
      <c r="AD747" t="s">
        <v>92</v>
      </c>
      <c r="AE747" t="s">
        <v>75</v>
      </c>
      <c r="AF747" t="s">
        <v>64</v>
      </c>
      <c r="AG747" s="18">
        <v>96</v>
      </c>
      <c r="AH747" s="13">
        <v>3.6</v>
      </c>
      <c r="AI747" t="b">
        <v>1</v>
      </c>
      <c r="AJ747" t="s">
        <v>30</v>
      </c>
      <c r="AK747" s="18">
        <v>1150</v>
      </c>
      <c r="AL747" s="18" t="str" cm="1">
        <f t="array" ref="AL747">_xlfn.IFS(AK747&lt;1000, "Bronze", AK747&lt;2000, "Silver", AK747&lt;3000, "Gold", AK747&lt;4000, "Platinum",AK747&gt;4000, "Diamond")</f>
        <v>Silver</v>
      </c>
      <c r="AM747" t="s">
        <v>31</v>
      </c>
      <c r="AN747" t="s">
        <v>32</v>
      </c>
      <c r="AO747" t="s">
        <v>60</v>
      </c>
    </row>
    <row r="748" spans="1:41" x14ac:dyDescent="0.35">
      <c r="A748">
        <v>4558</v>
      </c>
      <c r="B748" t="s">
        <v>204</v>
      </c>
      <c r="C748" t="s">
        <v>386</v>
      </c>
      <c r="D748" s="1">
        <f>DATE(I748,H748,G748)</f>
        <v>44944</v>
      </c>
      <c r="E748">
        <f>FIND("/",C748)</f>
        <v>2</v>
      </c>
      <c r="F748">
        <f>FIND("/",C748,(E748+1))</f>
        <v>5</v>
      </c>
      <c r="G748" t="str">
        <f>MID(C748, E748+1,2)</f>
        <v>18</v>
      </c>
      <c r="H748" t="str">
        <f>LEFT(C748,E748-1)</f>
        <v>1</v>
      </c>
      <c r="I748" t="str">
        <f>RIGHT(C748,4)</f>
        <v>2023</v>
      </c>
      <c r="J748" t="s">
        <v>84</v>
      </c>
      <c r="K748" s="1">
        <f>DATE(P748,O748,N748)</f>
        <v>45616</v>
      </c>
      <c r="L748">
        <f>FIND("/",J748)</f>
        <v>3</v>
      </c>
      <c r="M748">
        <f>FIND("/",J748,(L748+1))</f>
        <v>6</v>
      </c>
      <c r="N748" t="str">
        <f>MID(J748, L748+1,2)</f>
        <v>20</v>
      </c>
      <c r="O748" t="str">
        <f>LEFT(J748,L748-1)</f>
        <v>11</v>
      </c>
      <c r="P748" t="str">
        <f>RIGHT(J748,4)</f>
        <v>2024</v>
      </c>
      <c r="Q748" s="13">
        <f t="shared" si="241"/>
        <v>96</v>
      </c>
      <c r="R748">
        <f t="shared" si="242"/>
        <v>146</v>
      </c>
      <c r="S748" s="27">
        <f t="shared" si="250"/>
        <v>1.5208333333333333</v>
      </c>
      <c r="T748" s="11">
        <v>11.99</v>
      </c>
      <c r="U748" t="str" cm="1">
        <f t="array" ref="U748">_xlfn.IFS(T748 &lt; 8, "Standard", T748 &lt; 12, "Premium", T748 &lt; 16, "Premium Plus")</f>
        <v>Premium</v>
      </c>
      <c r="V748" s="18">
        <v>292</v>
      </c>
      <c r="W748" t="s">
        <v>36</v>
      </c>
      <c r="X748" s="18">
        <v>4</v>
      </c>
      <c r="Y748" s="18">
        <v>2</v>
      </c>
      <c r="Z748" t="b">
        <v>1</v>
      </c>
      <c r="AA748" s="18">
        <v>109</v>
      </c>
      <c r="AB748" s="18">
        <v>68</v>
      </c>
      <c r="AC748" s="18">
        <f t="shared" si="243"/>
        <v>177</v>
      </c>
      <c r="AD748" t="s">
        <v>74</v>
      </c>
      <c r="AE748" t="s">
        <v>56</v>
      </c>
      <c r="AF748" t="s">
        <v>64</v>
      </c>
      <c r="AG748" s="18">
        <v>95</v>
      </c>
      <c r="AH748" s="13">
        <v>4.3</v>
      </c>
      <c r="AI748" t="b">
        <v>0</v>
      </c>
      <c r="AJ748" t="s">
        <v>30</v>
      </c>
      <c r="AK748" s="18">
        <v>1127</v>
      </c>
      <c r="AL748" s="18" t="str" cm="1">
        <f t="array" ref="AL748">_xlfn.IFS(AK748&lt;1000, "Bronze", AK748&lt;2000, "Silver", AK748&lt;3000, "Gold", AK748&lt;4000, "Platinum",AK748&gt;4000, "Diamond")</f>
        <v>Silver</v>
      </c>
      <c r="AM748" t="s">
        <v>76</v>
      </c>
      <c r="AN748" t="s">
        <v>39</v>
      </c>
      <c r="AO748" t="s">
        <v>40</v>
      </c>
    </row>
    <row r="749" spans="1:41" x14ac:dyDescent="0.35">
      <c r="A749">
        <v>7395</v>
      </c>
      <c r="B749" t="s">
        <v>130</v>
      </c>
      <c r="C749" t="s">
        <v>185</v>
      </c>
      <c r="D749" s="1">
        <f>DATE(I749,H749,G749)</f>
        <v>45256</v>
      </c>
      <c r="E749">
        <f>FIND("/",C749)</f>
        <v>3</v>
      </c>
      <c r="F749">
        <f>FIND("/",C749,(E749+1))</f>
        <v>6</v>
      </c>
      <c r="G749" t="str">
        <f>MID(C749, E749+1,2)</f>
        <v>26</v>
      </c>
      <c r="H749" t="str">
        <f>LEFT(C749,E749-1)</f>
        <v>11</v>
      </c>
      <c r="I749" t="str">
        <f>RIGHT(C749,4)</f>
        <v>2023</v>
      </c>
      <c r="J749" s="1">
        <v>45424</v>
      </c>
      <c r="K749" s="1">
        <f>J749</f>
        <v>45424</v>
      </c>
      <c r="L749" s="1"/>
      <c r="M749" s="1"/>
      <c r="N749" s="1"/>
      <c r="O749" s="1"/>
      <c r="P749" s="1"/>
      <c r="Q749" s="13">
        <f t="shared" si="241"/>
        <v>24</v>
      </c>
      <c r="R749">
        <f t="shared" si="242"/>
        <v>36.5</v>
      </c>
      <c r="S749" s="27">
        <f t="shared" si="250"/>
        <v>1.5208333333333333</v>
      </c>
      <c r="T749" s="11">
        <v>11.99</v>
      </c>
      <c r="U749" t="str" cm="1">
        <f t="array" ref="U749">_xlfn.IFS(T749 &lt; 8, "Standard", T749 &lt; 12, "Premium", T749 &lt; 16, "Premium Plus")</f>
        <v>Premium</v>
      </c>
      <c r="V749" s="18">
        <v>73</v>
      </c>
      <c r="W749" t="s">
        <v>26</v>
      </c>
      <c r="X749" s="18">
        <v>1</v>
      </c>
      <c r="Y749" s="18">
        <v>1</v>
      </c>
      <c r="Z749" t="b">
        <v>1</v>
      </c>
      <c r="AA749" s="18">
        <v>664</v>
      </c>
      <c r="AB749" s="18">
        <v>123</v>
      </c>
      <c r="AC749" s="18">
        <f t="shared" si="243"/>
        <v>787</v>
      </c>
      <c r="AD749" t="s">
        <v>68</v>
      </c>
      <c r="AE749" t="s">
        <v>44</v>
      </c>
      <c r="AF749" t="s">
        <v>37</v>
      </c>
      <c r="AG749" s="18">
        <v>70</v>
      </c>
      <c r="AH749" s="13">
        <v>4.4000000000000004</v>
      </c>
      <c r="AI749" t="b">
        <v>1</v>
      </c>
      <c r="AJ749" t="s">
        <v>30</v>
      </c>
      <c r="AK749" s="18">
        <v>4083</v>
      </c>
      <c r="AL749" s="18" t="str" cm="1">
        <f t="array" ref="AL749">_xlfn.IFS(AK749&lt;1000, "Bronze", AK749&lt;2000, "Silver", AK749&lt;3000, "Gold", AK749&lt;4000, "Platinum",AK749&gt;4000, "Diamond")</f>
        <v>Diamond</v>
      </c>
      <c r="AM749" t="s">
        <v>31</v>
      </c>
      <c r="AN749" t="s">
        <v>39</v>
      </c>
      <c r="AO749" t="s">
        <v>93</v>
      </c>
    </row>
    <row r="750" spans="1:41" x14ac:dyDescent="0.35">
      <c r="A750">
        <v>4745</v>
      </c>
      <c r="B750" t="s">
        <v>98</v>
      </c>
      <c r="C750" s="1">
        <v>44992</v>
      </c>
      <c r="D750" s="1">
        <f>C750</f>
        <v>44992</v>
      </c>
      <c r="E750" s="1"/>
      <c r="F750" s="1"/>
      <c r="G750" s="1"/>
      <c r="H750" s="1"/>
      <c r="I750" s="1"/>
      <c r="J750" t="s">
        <v>90</v>
      </c>
      <c r="K750" s="1">
        <f>DATE(P750,O750,N750)</f>
        <v>45626</v>
      </c>
      <c r="L750">
        <f>FIND("/",J750)</f>
        <v>3</v>
      </c>
      <c r="M750">
        <f>FIND("/",J750,(L750+1))</f>
        <v>6</v>
      </c>
      <c r="N750" t="str">
        <f>MID(J750, L750+1,2)</f>
        <v>30</v>
      </c>
      <c r="O750" t="str">
        <f>LEFT(J750,L750-1)</f>
        <v>11</v>
      </c>
      <c r="P750" t="str">
        <f>RIGHT(J750,4)</f>
        <v>2024</v>
      </c>
      <c r="Q750" s="13">
        <f t="shared" si="241"/>
        <v>90.571428571428569</v>
      </c>
      <c r="R750">
        <f t="shared" si="242"/>
        <v>136.5</v>
      </c>
      <c r="S750" s="27">
        <f t="shared" si="250"/>
        <v>1.5070977917981072</v>
      </c>
      <c r="T750" s="11">
        <v>7.99</v>
      </c>
      <c r="U750" t="str" cm="1">
        <f t="array" ref="U750">_xlfn.IFS(T750 &lt; 8, "Standard", T750 &lt; 12, "Premium", T750 &lt; 16, "Premium Plus")</f>
        <v>Standard</v>
      </c>
      <c r="V750" s="18">
        <v>273</v>
      </c>
      <c r="W750" t="s">
        <v>36</v>
      </c>
      <c r="X750" s="18">
        <v>5</v>
      </c>
      <c r="Y750" s="18">
        <v>1</v>
      </c>
      <c r="Z750" t="b">
        <v>1</v>
      </c>
      <c r="AA750" s="18">
        <v>830</v>
      </c>
      <c r="AB750" s="18">
        <v>178</v>
      </c>
      <c r="AC750" s="18">
        <f t="shared" si="243"/>
        <v>1008</v>
      </c>
      <c r="AD750" t="s">
        <v>27</v>
      </c>
      <c r="AE750" t="s">
        <v>75</v>
      </c>
      <c r="AF750" t="s">
        <v>78</v>
      </c>
      <c r="AG750" s="18">
        <v>37</v>
      </c>
      <c r="AH750" s="13">
        <v>3.7</v>
      </c>
      <c r="AI750" t="b">
        <v>1</v>
      </c>
      <c r="AJ750" t="s">
        <v>30</v>
      </c>
      <c r="AK750" s="18">
        <v>772</v>
      </c>
      <c r="AL750" s="18" t="str" cm="1">
        <f t="array" ref="AL750">_xlfn.IFS(AK750&lt;1000, "Bronze", AK750&lt;2000, "Silver", AK750&lt;3000, "Gold", AK750&lt;4000, "Platinum",AK750&gt;4000, "Diamond")</f>
        <v>Bronze</v>
      </c>
      <c r="AM750" t="s">
        <v>65</v>
      </c>
      <c r="AN750" t="s">
        <v>59</v>
      </c>
      <c r="AO750" t="s">
        <v>33</v>
      </c>
    </row>
    <row r="751" spans="1:41" x14ac:dyDescent="0.35">
      <c r="A751">
        <v>8743</v>
      </c>
      <c r="B751" t="s">
        <v>201</v>
      </c>
      <c r="C751" t="s">
        <v>121</v>
      </c>
      <c r="D751" s="1">
        <f>DATE(I751,H751,G751)</f>
        <v>45321</v>
      </c>
      <c r="E751">
        <f>FIND("/",C751)</f>
        <v>2</v>
      </c>
      <c r="F751">
        <f>FIND("/",C751,(E751+1))</f>
        <v>5</v>
      </c>
      <c r="G751" t="str">
        <f>MID(C751, E751+1,2)</f>
        <v>30</v>
      </c>
      <c r="H751" t="str">
        <f>LEFT(C751,E751-1)</f>
        <v>1</v>
      </c>
      <c r="I751" t="str">
        <f>RIGHT(C751,4)</f>
        <v>2024</v>
      </c>
      <c r="J751" t="s">
        <v>87</v>
      </c>
      <c r="K751" s="1">
        <f>DATE(P751,O751,N751)</f>
        <v>45621</v>
      </c>
      <c r="L751">
        <f>FIND("/",J751)</f>
        <v>3</v>
      </c>
      <c r="M751">
        <f>FIND("/",J751,(L751+1))</f>
        <v>6</v>
      </c>
      <c r="N751" t="str">
        <f>MID(J751, L751+1,2)</f>
        <v>25</v>
      </c>
      <c r="O751" t="str">
        <f>LEFT(J751,L751-1)</f>
        <v>11</v>
      </c>
      <c r="P751" t="str">
        <f>RIGHT(J751,4)</f>
        <v>2024</v>
      </c>
      <c r="Q751" s="13">
        <f t="shared" si="241"/>
        <v>42.857142857142854</v>
      </c>
      <c r="R751">
        <f t="shared" si="242"/>
        <v>64.5</v>
      </c>
      <c r="S751" s="27">
        <f t="shared" si="250"/>
        <v>1.5050000000000001</v>
      </c>
      <c r="T751" s="11">
        <v>11.99</v>
      </c>
      <c r="U751" t="str" cm="1">
        <f t="array" ref="U751">_xlfn.IFS(T751 &lt; 8, "Standard", T751 &lt; 12, "Premium", T751 &lt; 16, "Premium Plus")</f>
        <v>Premium</v>
      </c>
      <c r="V751" s="18">
        <v>129</v>
      </c>
      <c r="W751" t="s">
        <v>26</v>
      </c>
      <c r="X751" s="18">
        <v>3</v>
      </c>
      <c r="Y751" s="18">
        <v>5</v>
      </c>
      <c r="Z751" t="b">
        <v>1</v>
      </c>
      <c r="AA751" s="18">
        <v>594</v>
      </c>
      <c r="AB751" s="18">
        <v>127</v>
      </c>
      <c r="AC751" s="18">
        <f t="shared" si="243"/>
        <v>721</v>
      </c>
      <c r="AD751" t="s">
        <v>55</v>
      </c>
      <c r="AE751" t="s">
        <v>28</v>
      </c>
      <c r="AF751" t="s">
        <v>37</v>
      </c>
      <c r="AG751" s="18">
        <v>79</v>
      </c>
      <c r="AH751" s="13">
        <v>3.9</v>
      </c>
      <c r="AI751" t="b">
        <v>0</v>
      </c>
      <c r="AJ751" t="s">
        <v>30</v>
      </c>
      <c r="AK751" s="18">
        <v>2858</v>
      </c>
      <c r="AL751" s="18" t="str" cm="1">
        <f t="array" ref="AL751">_xlfn.IFS(AK751&lt;1000, "Bronze", AK751&lt;2000, "Silver", AK751&lt;3000, "Gold", AK751&lt;4000, "Platinum",AK751&gt;4000, "Diamond")</f>
        <v>Gold</v>
      </c>
      <c r="AM751" t="s">
        <v>76</v>
      </c>
      <c r="AN751" t="s">
        <v>39</v>
      </c>
      <c r="AO751" t="s">
        <v>33</v>
      </c>
    </row>
    <row r="752" spans="1:41" x14ac:dyDescent="0.35">
      <c r="A752">
        <v>1257</v>
      </c>
      <c r="B752" t="s">
        <v>257</v>
      </c>
      <c r="C752" s="1">
        <v>45140</v>
      </c>
      <c r="D752" s="1">
        <v>44944</v>
      </c>
      <c r="E752" s="1"/>
      <c r="F752" s="1"/>
      <c r="G752" s="1"/>
      <c r="H752" s="1"/>
      <c r="I752" s="1"/>
      <c r="J752" s="1">
        <v>45516</v>
      </c>
      <c r="K752" s="1">
        <f t="shared" ref="K752:K757" si="257">J752</f>
        <v>45516</v>
      </c>
      <c r="L752" s="1"/>
      <c r="M752" s="1"/>
      <c r="N752" s="1"/>
      <c r="O752" s="1"/>
      <c r="P752" s="1"/>
      <c r="Q752" s="13">
        <f t="shared" si="241"/>
        <v>81.714285714285708</v>
      </c>
      <c r="R752">
        <f t="shared" si="242"/>
        <v>122.5</v>
      </c>
      <c r="S752" s="27">
        <f t="shared" si="250"/>
        <v>1.4991258741258742</v>
      </c>
      <c r="T752" s="11">
        <v>7.99</v>
      </c>
      <c r="U752" t="str" cm="1">
        <f t="array" ref="U752">_xlfn.IFS(T752 &lt; 8, "Standard", T752 &lt; 12, "Premium", T752 &lt; 16, "Premium Plus")</f>
        <v>Standard</v>
      </c>
      <c r="V752" s="18">
        <v>245</v>
      </c>
      <c r="W752" t="s">
        <v>26</v>
      </c>
      <c r="X752" s="18">
        <v>3</v>
      </c>
      <c r="Y752" s="18">
        <v>4</v>
      </c>
      <c r="Z752" t="b">
        <v>0</v>
      </c>
      <c r="AA752" s="18">
        <v>831</v>
      </c>
      <c r="AB752" s="18">
        <v>15</v>
      </c>
      <c r="AC752" s="18">
        <f t="shared" si="243"/>
        <v>846</v>
      </c>
      <c r="AD752" t="s">
        <v>43</v>
      </c>
      <c r="AE752" t="s">
        <v>28</v>
      </c>
      <c r="AF752" t="s">
        <v>37</v>
      </c>
      <c r="AG752" s="18">
        <v>64</v>
      </c>
      <c r="AH752" s="13">
        <v>4.9000000000000004</v>
      </c>
      <c r="AI752" t="b">
        <v>0</v>
      </c>
      <c r="AJ752" t="s">
        <v>30</v>
      </c>
      <c r="AK752" s="18">
        <v>212</v>
      </c>
      <c r="AL752" s="18" t="str" cm="1">
        <f t="array" ref="AL752">_xlfn.IFS(AK752&lt;1000, "Bronze", AK752&lt;2000, "Silver", AK752&lt;3000, "Gold", AK752&lt;4000, "Platinum",AK752&gt;4000, "Diamond")</f>
        <v>Bronze</v>
      </c>
      <c r="AM752" t="s">
        <v>38</v>
      </c>
      <c r="AN752" t="s">
        <v>69</v>
      </c>
      <c r="AO752" t="s">
        <v>33</v>
      </c>
    </row>
    <row r="753" spans="1:41" x14ac:dyDescent="0.35">
      <c r="A753">
        <v>6658</v>
      </c>
      <c r="B753" t="s">
        <v>157</v>
      </c>
      <c r="C753" s="1">
        <v>45295</v>
      </c>
      <c r="D753" s="1">
        <f>C753</f>
        <v>45295</v>
      </c>
      <c r="E753" s="1"/>
      <c r="F753" s="1"/>
      <c r="G753" s="1"/>
      <c r="H753" s="1"/>
      <c r="I753" s="1"/>
      <c r="J753" s="1">
        <v>45424</v>
      </c>
      <c r="K753" s="1">
        <f t="shared" si="257"/>
        <v>45424</v>
      </c>
      <c r="L753" s="1"/>
      <c r="M753" s="1"/>
      <c r="N753" s="1"/>
      <c r="O753" s="1"/>
      <c r="P753" s="1"/>
      <c r="Q753" s="13">
        <f t="shared" si="241"/>
        <v>18.428571428571427</v>
      </c>
      <c r="R753">
        <f t="shared" si="242"/>
        <v>27.5</v>
      </c>
      <c r="S753" s="27">
        <f t="shared" si="250"/>
        <v>1.4922480620155041</v>
      </c>
      <c r="T753" s="11">
        <v>7.99</v>
      </c>
      <c r="U753" t="str" cm="1">
        <f t="array" ref="U753">_xlfn.IFS(T753 &lt; 8, "Standard", T753 &lt; 12, "Premium", T753 &lt; 16, "Premium Plus")</f>
        <v>Standard</v>
      </c>
      <c r="V753" s="18">
        <v>55</v>
      </c>
      <c r="W753" t="s">
        <v>48</v>
      </c>
      <c r="X753" s="18">
        <v>5</v>
      </c>
      <c r="Y753" s="18">
        <v>6</v>
      </c>
      <c r="Z753" t="b">
        <v>0</v>
      </c>
      <c r="AA753" s="18">
        <v>682</v>
      </c>
      <c r="AB753" s="18">
        <v>141</v>
      </c>
      <c r="AC753" s="18">
        <f t="shared" si="243"/>
        <v>823</v>
      </c>
      <c r="AD753" t="s">
        <v>27</v>
      </c>
      <c r="AE753" t="s">
        <v>44</v>
      </c>
      <c r="AF753" t="s">
        <v>29</v>
      </c>
      <c r="AG753" s="18">
        <v>42</v>
      </c>
      <c r="AH753" s="13">
        <v>3.6</v>
      </c>
      <c r="AI753" t="b">
        <v>1</v>
      </c>
      <c r="AJ753" t="s">
        <v>30</v>
      </c>
      <c r="AK753" s="18">
        <v>2561</v>
      </c>
      <c r="AL753" s="18" t="str" cm="1">
        <f t="array" ref="AL753">_xlfn.IFS(AK753&lt;1000, "Bronze", AK753&lt;2000, "Silver", AK753&lt;3000, "Gold", AK753&lt;4000, "Platinum",AK753&gt;4000, "Diamond")</f>
        <v>Gold</v>
      </c>
      <c r="AM753" t="s">
        <v>76</v>
      </c>
      <c r="AN753" t="s">
        <v>69</v>
      </c>
      <c r="AO753" t="s">
        <v>40</v>
      </c>
    </row>
    <row r="754" spans="1:41" x14ac:dyDescent="0.35">
      <c r="A754">
        <v>8237</v>
      </c>
      <c r="B754" t="s">
        <v>52</v>
      </c>
      <c r="C754" t="s">
        <v>582</v>
      </c>
      <c r="D754" s="1">
        <f>DATE(I754,H754,G754)</f>
        <v>45065</v>
      </c>
      <c r="E754">
        <f>FIND("/",C754)</f>
        <v>2</v>
      </c>
      <c r="F754">
        <f>FIND("/",C754,(E754+1))</f>
        <v>5</v>
      </c>
      <c r="G754" t="str">
        <f>MID(C754, E754+1,2)</f>
        <v>19</v>
      </c>
      <c r="H754" t="str">
        <f>LEFT(C754,E754-1)</f>
        <v>5</v>
      </c>
      <c r="I754" t="str">
        <f>RIGHT(C754,4)</f>
        <v>2023</v>
      </c>
      <c r="J754" s="1">
        <v>45485</v>
      </c>
      <c r="K754" s="1">
        <f t="shared" si="257"/>
        <v>45485</v>
      </c>
      <c r="L754" s="1"/>
      <c r="M754" s="1"/>
      <c r="N754" s="1"/>
      <c r="O754" s="1"/>
      <c r="P754" s="1"/>
      <c r="Q754" s="13">
        <f t="shared" si="241"/>
        <v>60</v>
      </c>
      <c r="R754">
        <f t="shared" si="242"/>
        <v>89.5</v>
      </c>
      <c r="S754" s="27">
        <f t="shared" si="250"/>
        <v>1.4916666666666667</v>
      </c>
      <c r="T754" s="11">
        <v>7.99</v>
      </c>
      <c r="U754" t="str" cm="1">
        <f t="array" ref="U754">_xlfn.IFS(T754 &lt; 8, "Standard", T754 &lt; 12, "Premium", T754 &lt; 16, "Premium Plus")</f>
        <v>Standard</v>
      </c>
      <c r="V754" s="18">
        <v>179</v>
      </c>
      <c r="W754" t="s">
        <v>73</v>
      </c>
      <c r="X754" s="18">
        <v>2</v>
      </c>
      <c r="Y754" s="18">
        <v>6</v>
      </c>
      <c r="Z754" t="b">
        <v>0</v>
      </c>
      <c r="AA754" s="18">
        <v>680</v>
      </c>
      <c r="AB754" s="18">
        <v>50</v>
      </c>
      <c r="AC754" s="18">
        <f t="shared" si="243"/>
        <v>730</v>
      </c>
      <c r="AD754" t="s">
        <v>27</v>
      </c>
      <c r="AE754" t="s">
        <v>56</v>
      </c>
      <c r="AF754" t="s">
        <v>64</v>
      </c>
      <c r="AG754" s="18">
        <v>52</v>
      </c>
      <c r="AH754" s="13">
        <v>3.4</v>
      </c>
      <c r="AI754" t="b">
        <v>0</v>
      </c>
      <c r="AJ754" t="s">
        <v>30</v>
      </c>
      <c r="AK754" s="18">
        <v>2919</v>
      </c>
      <c r="AL754" s="18" t="str" cm="1">
        <f t="array" ref="AL754">_xlfn.IFS(AK754&lt;1000, "Bronze", AK754&lt;2000, "Silver", AK754&lt;3000, "Gold", AK754&lt;4000, "Platinum",AK754&gt;4000, "Diamond")</f>
        <v>Gold</v>
      </c>
      <c r="AM754" t="s">
        <v>31</v>
      </c>
      <c r="AN754" t="s">
        <v>39</v>
      </c>
      <c r="AO754" t="s">
        <v>93</v>
      </c>
    </row>
    <row r="755" spans="1:41" x14ac:dyDescent="0.35">
      <c r="A755">
        <v>1856</v>
      </c>
      <c r="B755" t="s">
        <v>631</v>
      </c>
      <c r="C755" t="s">
        <v>616</v>
      </c>
      <c r="D755" s="1">
        <f>DATE(I755,H755,G755)</f>
        <v>45192</v>
      </c>
      <c r="E755">
        <f>FIND("/",C755)</f>
        <v>2</v>
      </c>
      <c r="F755">
        <f>FIND("/",C755,(E755+1))</f>
        <v>5</v>
      </c>
      <c r="G755" t="str">
        <f>MID(C755, E755+1,2)</f>
        <v>23</v>
      </c>
      <c r="H755" t="str">
        <f>LEFT(C755,E755-1)</f>
        <v>9</v>
      </c>
      <c r="I755" t="str">
        <f>RIGHT(C755,4)</f>
        <v>2023</v>
      </c>
      <c r="J755" s="1">
        <v>45608</v>
      </c>
      <c r="K755" s="1">
        <f t="shared" si="257"/>
        <v>45608</v>
      </c>
      <c r="L755" s="1"/>
      <c r="M755" s="1"/>
      <c r="N755" s="1"/>
      <c r="O755" s="1"/>
      <c r="P755" s="1"/>
      <c r="Q755" s="13">
        <f t="shared" si="241"/>
        <v>59.428571428571431</v>
      </c>
      <c r="R755">
        <f t="shared" si="242"/>
        <v>88.5</v>
      </c>
      <c r="S755" s="27">
        <f t="shared" si="250"/>
        <v>1.4891826923076923</v>
      </c>
      <c r="T755" s="11">
        <v>15.99</v>
      </c>
      <c r="U755" t="str" cm="1">
        <f t="array" ref="U755">_xlfn.IFS(T755 &lt; 8, "Standard", T755 &lt; 12, "Premium", T755 &lt; 16, "Premium Plus")</f>
        <v>Premium Plus</v>
      </c>
      <c r="V755" s="18">
        <v>177</v>
      </c>
      <c r="W755" t="s">
        <v>63</v>
      </c>
      <c r="X755" s="18">
        <v>3</v>
      </c>
      <c r="Y755" s="18">
        <v>2</v>
      </c>
      <c r="Z755" t="b">
        <v>1</v>
      </c>
      <c r="AA755" s="18">
        <v>246</v>
      </c>
      <c r="AB755" s="18">
        <v>182</v>
      </c>
      <c r="AC755" s="18">
        <f t="shared" si="243"/>
        <v>428</v>
      </c>
      <c r="AD755" t="s">
        <v>74</v>
      </c>
      <c r="AE755" t="s">
        <v>44</v>
      </c>
      <c r="AF755" t="s">
        <v>57</v>
      </c>
      <c r="AG755" s="18">
        <v>89</v>
      </c>
      <c r="AH755" s="13">
        <v>3.1</v>
      </c>
      <c r="AI755" t="b">
        <v>0</v>
      </c>
      <c r="AJ755" t="s">
        <v>30</v>
      </c>
      <c r="AK755" s="18">
        <v>2394</v>
      </c>
      <c r="AL755" s="18" t="str" cm="1">
        <f t="array" ref="AL755">_xlfn.IFS(AK755&lt;1000, "Bronze", AK755&lt;2000, "Silver", AK755&lt;3000, "Gold", AK755&lt;4000, "Platinum",AK755&gt;4000, "Diamond")</f>
        <v>Gold</v>
      </c>
      <c r="AM755" t="s">
        <v>76</v>
      </c>
      <c r="AN755" t="s">
        <v>32</v>
      </c>
      <c r="AO755" t="s">
        <v>93</v>
      </c>
    </row>
    <row r="756" spans="1:41" x14ac:dyDescent="0.35">
      <c r="A756">
        <v>8242</v>
      </c>
      <c r="B756" t="s">
        <v>257</v>
      </c>
      <c r="C756" t="s">
        <v>229</v>
      </c>
      <c r="D756" s="1">
        <f>DATE(I756,H756,G756)</f>
        <v>44914</v>
      </c>
      <c r="E756">
        <f>FIND("/",C756)</f>
        <v>3</v>
      </c>
      <c r="F756">
        <f>FIND("/",C756,(E756+1))</f>
        <v>6</v>
      </c>
      <c r="G756" t="str">
        <f>MID(C756, E756+1,2)</f>
        <v>19</v>
      </c>
      <c r="H756" t="str">
        <f>LEFT(C756,E756-1)</f>
        <v>12</v>
      </c>
      <c r="I756" t="str">
        <f>RIGHT(C756,4)</f>
        <v>2022</v>
      </c>
      <c r="J756" s="1">
        <v>45394</v>
      </c>
      <c r="K756" s="1">
        <f t="shared" si="257"/>
        <v>45394</v>
      </c>
      <c r="L756" s="1"/>
      <c r="M756" s="1"/>
      <c r="N756" s="1"/>
      <c r="O756" s="1"/>
      <c r="P756" s="1"/>
      <c r="Q756" s="13">
        <f t="shared" si="241"/>
        <v>68.571428571428569</v>
      </c>
      <c r="R756">
        <f t="shared" si="242"/>
        <v>102</v>
      </c>
      <c r="S756" s="27">
        <f t="shared" si="250"/>
        <v>1.4875</v>
      </c>
      <c r="T756" s="11">
        <v>11.99</v>
      </c>
      <c r="U756" t="str" cm="1">
        <f t="array" ref="U756">_xlfn.IFS(T756 &lt; 8, "Standard", T756 &lt; 12, "Premium", T756 &lt; 16, "Premium Plus")</f>
        <v>Premium</v>
      </c>
      <c r="V756" s="18">
        <v>204</v>
      </c>
      <c r="W756" t="s">
        <v>100</v>
      </c>
      <c r="X756" s="18">
        <v>4</v>
      </c>
      <c r="Y756" s="18">
        <v>4</v>
      </c>
      <c r="Z756" t="b">
        <v>1</v>
      </c>
      <c r="AA756" s="18">
        <v>706</v>
      </c>
      <c r="AB756" s="18">
        <v>153</v>
      </c>
      <c r="AC756" s="18">
        <f t="shared" si="243"/>
        <v>859</v>
      </c>
      <c r="AD756" t="s">
        <v>43</v>
      </c>
      <c r="AE756" t="s">
        <v>28</v>
      </c>
      <c r="AF756" t="s">
        <v>29</v>
      </c>
      <c r="AG756" s="18">
        <v>94</v>
      </c>
      <c r="AH756" s="13">
        <v>3.7</v>
      </c>
      <c r="AI756" t="b">
        <v>1</v>
      </c>
      <c r="AJ756" t="s">
        <v>30</v>
      </c>
      <c r="AK756" s="18">
        <v>4569</v>
      </c>
      <c r="AL756" s="18" t="str" cm="1">
        <f t="array" ref="AL756">_xlfn.IFS(AK756&lt;1000, "Bronze", AK756&lt;2000, "Silver", AK756&lt;3000, "Gold", AK756&lt;4000, "Platinum",AK756&gt;4000, "Diamond")</f>
        <v>Diamond</v>
      </c>
      <c r="AM756" t="s">
        <v>58</v>
      </c>
      <c r="AN756" t="s">
        <v>79</v>
      </c>
      <c r="AO756" t="s">
        <v>93</v>
      </c>
    </row>
    <row r="757" spans="1:41" x14ac:dyDescent="0.35">
      <c r="A757">
        <v>4883</v>
      </c>
      <c r="B757" t="s">
        <v>564</v>
      </c>
      <c r="C757" s="1">
        <v>45475</v>
      </c>
      <c r="D757" s="1">
        <v>45182</v>
      </c>
      <c r="E757" s="1"/>
      <c r="F757" s="1"/>
      <c r="G757" s="1"/>
      <c r="H757" s="1"/>
      <c r="I757" s="1"/>
      <c r="J757" s="1">
        <v>45547</v>
      </c>
      <c r="K757" s="1">
        <f t="shared" si="257"/>
        <v>45547</v>
      </c>
      <c r="L757" s="1"/>
      <c r="M757" s="1"/>
      <c r="N757" s="1"/>
      <c r="O757" s="1"/>
      <c r="P757" s="1"/>
      <c r="Q757" s="13">
        <f t="shared" si="241"/>
        <v>52.142857142857146</v>
      </c>
      <c r="R757">
        <f t="shared" si="242"/>
        <v>77.5</v>
      </c>
      <c r="S757" s="27">
        <f t="shared" si="250"/>
        <v>1.4863013698630136</v>
      </c>
      <c r="T757" s="11">
        <v>15.99</v>
      </c>
      <c r="U757" t="str" cm="1">
        <f t="array" ref="U757">_xlfn.IFS(T757 &lt; 8, "Standard", T757 &lt; 12, "Premium", T757 &lt; 16, "Premium Plus")</f>
        <v>Premium Plus</v>
      </c>
      <c r="V757" s="18">
        <v>155</v>
      </c>
      <c r="W757" t="s">
        <v>26</v>
      </c>
      <c r="X757" s="18">
        <v>4</v>
      </c>
      <c r="Y757" s="18">
        <v>5</v>
      </c>
      <c r="Z757" t="b">
        <v>0</v>
      </c>
      <c r="AA757" s="18">
        <v>573</v>
      </c>
      <c r="AB757" s="18">
        <v>190</v>
      </c>
      <c r="AC757" s="18">
        <f t="shared" si="243"/>
        <v>763</v>
      </c>
      <c r="AD757" t="s">
        <v>55</v>
      </c>
      <c r="AE757" t="s">
        <v>75</v>
      </c>
      <c r="AF757" t="s">
        <v>57</v>
      </c>
      <c r="AG757" s="18">
        <v>86</v>
      </c>
      <c r="AH757" s="13">
        <v>3.5</v>
      </c>
      <c r="AI757" t="b">
        <v>1</v>
      </c>
      <c r="AJ757" t="s">
        <v>30</v>
      </c>
      <c r="AK757" s="18">
        <v>4659</v>
      </c>
      <c r="AL757" s="18" t="str" cm="1">
        <f t="array" ref="AL757">_xlfn.IFS(AK757&lt;1000, "Bronze", AK757&lt;2000, "Silver", AK757&lt;3000, "Gold", AK757&lt;4000, "Platinum",AK757&gt;4000, "Diamond")</f>
        <v>Diamond</v>
      </c>
      <c r="AM757" t="s">
        <v>31</v>
      </c>
      <c r="AN757" t="s">
        <v>32</v>
      </c>
      <c r="AO757" t="s">
        <v>93</v>
      </c>
    </row>
    <row r="758" spans="1:41" x14ac:dyDescent="0.35">
      <c r="A758">
        <v>4303</v>
      </c>
      <c r="B758" t="s">
        <v>179</v>
      </c>
      <c r="C758" s="1">
        <v>45086</v>
      </c>
      <c r="D758" s="1">
        <v>45097</v>
      </c>
      <c r="E758" s="1"/>
      <c r="F758" s="1"/>
      <c r="G758" s="1"/>
      <c r="H758" s="1"/>
      <c r="I758" s="1"/>
      <c r="J758" t="s">
        <v>72</v>
      </c>
      <c r="K758" s="1">
        <f t="shared" ref="K758:K763" si="258">DATE(P758,O758,N758)</f>
        <v>45643</v>
      </c>
      <c r="L758">
        <f t="shared" ref="L758:L763" si="259">FIND("/",J758)</f>
        <v>3</v>
      </c>
      <c r="M758">
        <f t="shared" ref="M758:M763" si="260">FIND("/",J758,(L758+1))</f>
        <v>6</v>
      </c>
      <c r="N758" t="str">
        <f t="shared" ref="N758:N763" si="261">MID(J758, L758+1,2)</f>
        <v>17</v>
      </c>
      <c r="O758" t="str">
        <f t="shared" ref="O758:O763" si="262">LEFT(J758,L758-1)</f>
        <v>12</v>
      </c>
      <c r="P758" t="str">
        <f t="shared" ref="P758:P763" si="263">RIGHT(J758,4)</f>
        <v>2024</v>
      </c>
      <c r="Q758" s="13">
        <f t="shared" si="241"/>
        <v>78</v>
      </c>
      <c r="R758">
        <f t="shared" si="242"/>
        <v>115.5</v>
      </c>
      <c r="S758" s="27">
        <f t="shared" si="250"/>
        <v>1.4807692307692308</v>
      </c>
      <c r="T758" s="11">
        <v>7.99</v>
      </c>
      <c r="U758" t="str" cm="1">
        <f t="array" ref="U758">_xlfn.IFS(T758 &lt; 8, "Standard", T758 &lt; 12, "Premium", T758 &lt; 16, "Premium Plus")</f>
        <v>Standard</v>
      </c>
      <c r="V758" s="18">
        <v>231</v>
      </c>
      <c r="W758" t="s">
        <v>73</v>
      </c>
      <c r="X758" s="18">
        <v>1</v>
      </c>
      <c r="Y758" s="18">
        <v>4</v>
      </c>
      <c r="Z758" t="b">
        <v>0</v>
      </c>
      <c r="AA758" s="18">
        <v>420</v>
      </c>
      <c r="AB758" s="18">
        <v>85</v>
      </c>
      <c r="AC758" s="18">
        <f t="shared" si="243"/>
        <v>505</v>
      </c>
      <c r="AD758" t="s">
        <v>74</v>
      </c>
      <c r="AE758" t="s">
        <v>75</v>
      </c>
      <c r="AF758" t="s">
        <v>45</v>
      </c>
      <c r="AG758" s="18">
        <v>30</v>
      </c>
      <c r="AH758" s="13">
        <v>3.5</v>
      </c>
      <c r="AI758" t="b">
        <v>0</v>
      </c>
      <c r="AJ758" t="s">
        <v>30</v>
      </c>
      <c r="AK758" s="18">
        <v>1520</v>
      </c>
      <c r="AL758" s="18" t="str" cm="1">
        <f t="array" ref="AL758">_xlfn.IFS(AK758&lt;1000, "Bronze", AK758&lt;2000, "Silver", AK758&lt;3000, "Gold", AK758&lt;4000, "Platinum",AK758&gt;4000, "Diamond")</f>
        <v>Silver</v>
      </c>
      <c r="AM758" t="s">
        <v>31</v>
      </c>
      <c r="AN758" t="s">
        <v>79</v>
      </c>
      <c r="AO758" t="s">
        <v>40</v>
      </c>
    </row>
    <row r="759" spans="1:41" x14ac:dyDescent="0.35">
      <c r="A759">
        <v>6050</v>
      </c>
      <c r="B759" t="s">
        <v>335</v>
      </c>
      <c r="C759" s="1">
        <v>45512</v>
      </c>
      <c r="D759" s="1">
        <v>44950</v>
      </c>
      <c r="E759" s="1"/>
      <c r="F759" s="1"/>
      <c r="G759" s="1"/>
      <c r="H759" s="1"/>
      <c r="I759" s="1"/>
      <c r="J759" t="s">
        <v>109</v>
      </c>
      <c r="K759" s="1">
        <f t="shared" si="258"/>
        <v>45619</v>
      </c>
      <c r="L759">
        <f t="shared" si="259"/>
        <v>3</v>
      </c>
      <c r="M759">
        <f t="shared" si="260"/>
        <v>6</v>
      </c>
      <c r="N759" t="str">
        <f t="shared" si="261"/>
        <v>23</v>
      </c>
      <c r="O759" t="str">
        <f t="shared" si="262"/>
        <v>11</v>
      </c>
      <c r="P759" t="str">
        <f t="shared" si="263"/>
        <v>2024</v>
      </c>
      <c r="Q759" s="13">
        <f t="shared" si="241"/>
        <v>95.571428571428569</v>
      </c>
      <c r="R759">
        <f t="shared" si="242"/>
        <v>140.5</v>
      </c>
      <c r="S759" s="27">
        <f t="shared" si="250"/>
        <v>1.4701046337817638</v>
      </c>
      <c r="T759" s="11">
        <v>11.99</v>
      </c>
      <c r="U759" t="str" cm="1">
        <f t="array" ref="U759">_xlfn.IFS(T759 &lt; 8, "Standard", T759 &lt; 12, "Premium", T759 &lt; 16, "Premium Plus")</f>
        <v>Premium</v>
      </c>
      <c r="V759" s="18">
        <v>281</v>
      </c>
      <c r="W759" t="s">
        <v>63</v>
      </c>
      <c r="X759" s="18">
        <v>5</v>
      </c>
      <c r="Y759" s="18">
        <v>3</v>
      </c>
      <c r="Z759" t="b">
        <v>0</v>
      </c>
      <c r="AA759" s="18">
        <v>217</v>
      </c>
      <c r="AB759" s="18">
        <v>162</v>
      </c>
      <c r="AC759" s="18">
        <f t="shared" si="243"/>
        <v>379</v>
      </c>
      <c r="AD759" t="s">
        <v>27</v>
      </c>
      <c r="AE759" t="s">
        <v>44</v>
      </c>
      <c r="AF759" t="s">
        <v>45</v>
      </c>
      <c r="AG759" s="18">
        <v>0</v>
      </c>
      <c r="AH759" s="13">
        <v>3.4</v>
      </c>
      <c r="AI759" t="b">
        <v>0</v>
      </c>
      <c r="AJ759" t="s">
        <v>30</v>
      </c>
      <c r="AK759" s="18">
        <v>225</v>
      </c>
      <c r="AL759" s="18" t="str" cm="1">
        <f t="array" ref="AL759">_xlfn.IFS(AK759&lt;1000, "Bronze", AK759&lt;2000, "Silver", AK759&lt;3000, "Gold", AK759&lt;4000, "Platinum",AK759&gt;4000, "Diamond")</f>
        <v>Bronze</v>
      </c>
      <c r="AM759" t="s">
        <v>58</v>
      </c>
      <c r="AN759" t="s">
        <v>59</v>
      </c>
      <c r="AO759" t="s">
        <v>40</v>
      </c>
    </row>
    <row r="760" spans="1:41" x14ac:dyDescent="0.35">
      <c r="A760">
        <v>4057</v>
      </c>
      <c r="B760" t="s">
        <v>404</v>
      </c>
      <c r="C760" s="1">
        <v>45570</v>
      </c>
      <c r="D760" s="1">
        <v>45011</v>
      </c>
      <c r="E760" s="1"/>
      <c r="F760" s="1"/>
      <c r="G760" s="1"/>
      <c r="H760" s="1"/>
      <c r="I760" s="1"/>
      <c r="J760" t="s">
        <v>105</v>
      </c>
      <c r="K760" s="1">
        <f t="shared" si="258"/>
        <v>45624</v>
      </c>
      <c r="L760">
        <f t="shared" si="259"/>
        <v>3</v>
      </c>
      <c r="M760">
        <f t="shared" si="260"/>
        <v>6</v>
      </c>
      <c r="N760" t="str">
        <f t="shared" si="261"/>
        <v>28</v>
      </c>
      <c r="O760" t="str">
        <f t="shared" si="262"/>
        <v>11</v>
      </c>
      <c r="P760" t="str">
        <f t="shared" si="263"/>
        <v>2024</v>
      </c>
      <c r="Q760" s="13">
        <f t="shared" si="241"/>
        <v>87.571428571428569</v>
      </c>
      <c r="R760">
        <f t="shared" si="242"/>
        <v>128</v>
      </c>
      <c r="S760" s="27">
        <f t="shared" si="250"/>
        <v>1.4616639477977162</v>
      </c>
      <c r="T760" s="11">
        <v>15.99</v>
      </c>
      <c r="U760" t="str" cm="1">
        <f t="array" ref="U760">_xlfn.IFS(T760 &lt; 8, "Standard", T760 &lt; 12, "Premium", T760 &lt; 16, "Premium Plus")</f>
        <v>Premium Plus</v>
      </c>
      <c r="V760" s="18">
        <v>256</v>
      </c>
      <c r="W760" t="s">
        <v>73</v>
      </c>
      <c r="X760" s="18">
        <v>5</v>
      </c>
      <c r="Y760" s="18">
        <v>3</v>
      </c>
      <c r="Z760" t="b">
        <v>0</v>
      </c>
      <c r="AA760" s="18">
        <v>929</v>
      </c>
      <c r="AB760" s="18">
        <v>89</v>
      </c>
      <c r="AC760" s="18">
        <f t="shared" si="243"/>
        <v>1018</v>
      </c>
      <c r="AD760" t="s">
        <v>43</v>
      </c>
      <c r="AE760" t="s">
        <v>28</v>
      </c>
      <c r="AF760" t="s">
        <v>57</v>
      </c>
      <c r="AG760" s="18">
        <v>89</v>
      </c>
      <c r="AH760" s="13">
        <v>3.3</v>
      </c>
      <c r="AI760" t="b">
        <v>0</v>
      </c>
      <c r="AJ760" t="s">
        <v>30</v>
      </c>
      <c r="AK760" s="18">
        <v>60</v>
      </c>
      <c r="AL760" s="18" t="str" cm="1">
        <f t="array" ref="AL760">_xlfn.IFS(AK760&lt;1000, "Bronze", AK760&lt;2000, "Silver", AK760&lt;3000, "Gold", AK760&lt;4000, "Platinum",AK760&gt;4000, "Diamond")</f>
        <v>Bronze</v>
      </c>
      <c r="AM760" t="s">
        <v>31</v>
      </c>
      <c r="AN760" t="s">
        <v>69</v>
      </c>
      <c r="AO760" t="s">
        <v>33</v>
      </c>
    </row>
    <row r="761" spans="1:41" x14ac:dyDescent="0.35">
      <c r="A761">
        <v>5013</v>
      </c>
      <c r="B761" t="s">
        <v>513</v>
      </c>
      <c r="C761" t="s">
        <v>514</v>
      </c>
      <c r="D761" s="1">
        <f t="shared" ref="D761:D766" si="264">DATE(I761,H761,G761)</f>
        <v>45164</v>
      </c>
      <c r="E761">
        <f t="shared" ref="E761:E766" si="265">FIND("/",C761)</f>
        <v>2</v>
      </c>
      <c r="F761">
        <f t="shared" ref="F761:F766" si="266">FIND("/",C761,(E761+1))</f>
        <v>5</v>
      </c>
      <c r="G761" t="str">
        <f t="shared" ref="G761:G766" si="267">MID(C761, E761+1,2)</f>
        <v>26</v>
      </c>
      <c r="H761" t="str">
        <f t="shared" ref="H761:H766" si="268">LEFT(C761,E761-1)</f>
        <v>8</v>
      </c>
      <c r="I761" t="str">
        <f t="shared" ref="I761:I766" si="269">RIGHT(C761,4)</f>
        <v>2023</v>
      </c>
      <c r="J761" t="s">
        <v>156</v>
      </c>
      <c r="K761" s="1">
        <f t="shared" si="258"/>
        <v>45620</v>
      </c>
      <c r="L761">
        <f t="shared" si="259"/>
        <v>3</v>
      </c>
      <c r="M761">
        <f t="shared" si="260"/>
        <v>6</v>
      </c>
      <c r="N761" t="str">
        <f t="shared" si="261"/>
        <v>24</v>
      </c>
      <c r="O761" t="str">
        <f t="shared" si="262"/>
        <v>11</v>
      </c>
      <c r="P761" t="str">
        <f t="shared" si="263"/>
        <v>2024</v>
      </c>
      <c r="Q761" s="13">
        <f t="shared" si="241"/>
        <v>65.142857142857139</v>
      </c>
      <c r="R761">
        <f t="shared" si="242"/>
        <v>93.5</v>
      </c>
      <c r="S761" s="27">
        <f t="shared" si="250"/>
        <v>1.4353070175438598</v>
      </c>
      <c r="T761" s="11">
        <v>15.99</v>
      </c>
      <c r="U761" t="str" cm="1">
        <f t="array" ref="U761">_xlfn.IFS(T761 &lt; 8, "Standard", T761 &lt; 12, "Premium", T761 &lt; 16, "Premium Plus")</f>
        <v>Premium Plus</v>
      </c>
      <c r="V761" s="18">
        <v>187</v>
      </c>
      <c r="W761" t="s">
        <v>36</v>
      </c>
      <c r="X761" s="18">
        <v>1</v>
      </c>
      <c r="Y761" s="18">
        <v>1</v>
      </c>
      <c r="Z761" t="b">
        <v>0</v>
      </c>
      <c r="AA761" s="18">
        <v>316</v>
      </c>
      <c r="AB761" s="18">
        <v>10</v>
      </c>
      <c r="AC761" s="18">
        <f t="shared" si="243"/>
        <v>326</v>
      </c>
      <c r="AD761" t="s">
        <v>49</v>
      </c>
      <c r="AE761" t="s">
        <v>28</v>
      </c>
      <c r="AF761" t="s">
        <v>64</v>
      </c>
      <c r="AG761" s="18">
        <v>8</v>
      </c>
      <c r="AH761" s="13">
        <v>4.7</v>
      </c>
      <c r="AI761" t="b">
        <v>0</v>
      </c>
      <c r="AJ761" t="s">
        <v>30</v>
      </c>
      <c r="AK761" s="18">
        <v>4397</v>
      </c>
      <c r="AL761" s="18" t="str" cm="1">
        <f t="array" ref="AL761">_xlfn.IFS(AK761&lt;1000, "Bronze", AK761&lt;2000, "Silver", AK761&lt;3000, "Gold", AK761&lt;4000, "Platinum",AK761&gt;4000, "Diamond")</f>
        <v>Diamond</v>
      </c>
      <c r="AM761" t="s">
        <v>31</v>
      </c>
      <c r="AN761" t="s">
        <v>79</v>
      </c>
      <c r="AO761" t="s">
        <v>33</v>
      </c>
    </row>
    <row r="762" spans="1:41" x14ac:dyDescent="0.35">
      <c r="A762">
        <v>5795</v>
      </c>
      <c r="B762" t="s">
        <v>224</v>
      </c>
      <c r="C762" t="s">
        <v>736</v>
      </c>
      <c r="D762" s="1">
        <f t="shared" si="264"/>
        <v>45255</v>
      </c>
      <c r="E762">
        <f t="shared" si="265"/>
        <v>3</v>
      </c>
      <c r="F762">
        <f t="shared" si="266"/>
        <v>6</v>
      </c>
      <c r="G762" t="str">
        <f t="shared" si="267"/>
        <v>25</v>
      </c>
      <c r="H762" t="str">
        <f t="shared" si="268"/>
        <v>11</v>
      </c>
      <c r="I762" t="str">
        <f t="shared" si="269"/>
        <v>2023</v>
      </c>
      <c r="J762" t="s">
        <v>25</v>
      </c>
      <c r="K762" s="1">
        <f t="shared" si="258"/>
        <v>45639</v>
      </c>
      <c r="L762">
        <f t="shared" si="259"/>
        <v>3</v>
      </c>
      <c r="M762">
        <f t="shared" si="260"/>
        <v>6</v>
      </c>
      <c r="N762" t="str">
        <f t="shared" si="261"/>
        <v>13</v>
      </c>
      <c r="O762" t="str">
        <f t="shared" si="262"/>
        <v>12</v>
      </c>
      <c r="P762" t="str">
        <f t="shared" si="263"/>
        <v>2024</v>
      </c>
      <c r="Q762" s="13">
        <f t="shared" si="241"/>
        <v>54.857142857142854</v>
      </c>
      <c r="R762">
        <f t="shared" si="242"/>
        <v>78.5</v>
      </c>
      <c r="S762" s="27">
        <f t="shared" si="250"/>
        <v>1.4309895833333335</v>
      </c>
      <c r="T762" s="11">
        <v>11.99</v>
      </c>
      <c r="U762" t="str" cm="1">
        <f t="array" ref="U762">_xlfn.IFS(T762 &lt; 8, "Standard", T762 &lt; 12, "Premium", T762 &lt; 16, "Premium Plus")</f>
        <v>Premium</v>
      </c>
      <c r="V762" s="18">
        <v>157</v>
      </c>
      <c r="W762" t="s">
        <v>26</v>
      </c>
      <c r="X762" s="18">
        <v>4</v>
      </c>
      <c r="Y762" s="18">
        <v>2</v>
      </c>
      <c r="Z762" t="b">
        <v>0</v>
      </c>
      <c r="AA762" s="18">
        <v>754</v>
      </c>
      <c r="AB762" s="18">
        <v>23</v>
      </c>
      <c r="AC762" s="18">
        <f t="shared" si="243"/>
        <v>777</v>
      </c>
      <c r="AD762" t="s">
        <v>74</v>
      </c>
      <c r="AE762" t="s">
        <v>44</v>
      </c>
      <c r="AF762" t="s">
        <v>57</v>
      </c>
      <c r="AG762" s="18">
        <v>43</v>
      </c>
      <c r="AH762" s="13">
        <v>4.4000000000000004</v>
      </c>
      <c r="AI762" t="b">
        <v>0</v>
      </c>
      <c r="AJ762" t="s">
        <v>30</v>
      </c>
      <c r="AK762" s="18">
        <v>1965</v>
      </c>
      <c r="AL762" s="18" t="str" cm="1">
        <f t="array" ref="AL762">_xlfn.IFS(AK762&lt;1000, "Bronze", AK762&lt;2000, "Silver", AK762&lt;3000, "Gold", AK762&lt;4000, "Platinum",AK762&gt;4000, "Diamond")</f>
        <v>Silver</v>
      </c>
      <c r="AM762" t="s">
        <v>58</v>
      </c>
      <c r="AN762" t="s">
        <v>59</v>
      </c>
      <c r="AO762" t="s">
        <v>93</v>
      </c>
    </row>
    <row r="763" spans="1:41" x14ac:dyDescent="0.35">
      <c r="A763">
        <v>4477</v>
      </c>
      <c r="B763" t="s">
        <v>272</v>
      </c>
      <c r="C763" t="s">
        <v>298</v>
      </c>
      <c r="D763" s="1">
        <f t="shared" si="264"/>
        <v>45410</v>
      </c>
      <c r="E763">
        <f t="shared" si="265"/>
        <v>2</v>
      </c>
      <c r="F763">
        <f t="shared" si="266"/>
        <v>5</v>
      </c>
      <c r="G763" t="str">
        <f t="shared" si="267"/>
        <v>28</v>
      </c>
      <c r="H763" t="str">
        <f t="shared" si="268"/>
        <v>4</v>
      </c>
      <c r="I763" t="str">
        <f t="shared" si="269"/>
        <v>2024</v>
      </c>
      <c r="J763" t="s">
        <v>109</v>
      </c>
      <c r="K763" s="1">
        <f t="shared" si="258"/>
        <v>45619</v>
      </c>
      <c r="L763">
        <f t="shared" si="259"/>
        <v>3</v>
      </c>
      <c r="M763">
        <f t="shared" si="260"/>
        <v>6</v>
      </c>
      <c r="N763" t="str">
        <f t="shared" si="261"/>
        <v>23</v>
      </c>
      <c r="O763" t="str">
        <f t="shared" si="262"/>
        <v>11</v>
      </c>
      <c r="P763" t="str">
        <f t="shared" si="263"/>
        <v>2024</v>
      </c>
      <c r="Q763" s="13">
        <f t="shared" si="241"/>
        <v>29.857142857142858</v>
      </c>
      <c r="R763">
        <f t="shared" si="242"/>
        <v>42.5</v>
      </c>
      <c r="S763" s="27">
        <f t="shared" si="250"/>
        <v>1.4234449760765551</v>
      </c>
      <c r="T763" s="11">
        <v>7.99</v>
      </c>
      <c r="U763" t="str" cm="1">
        <f t="array" ref="U763">_xlfn.IFS(T763 &lt; 8, "Standard", T763 &lt; 12, "Premium", T763 &lt; 16, "Premium Plus")</f>
        <v>Standard</v>
      </c>
      <c r="V763" s="18">
        <v>85</v>
      </c>
      <c r="W763" t="s">
        <v>36</v>
      </c>
      <c r="X763" s="18">
        <v>5</v>
      </c>
      <c r="Y763" s="18">
        <v>1</v>
      </c>
      <c r="Z763" t="b">
        <v>0</v>
      </c>
      <c r="AA763" s="18">
        <v>429</v>
      </c>
      <c r="AB763" s="18">
        <v>52</v>
      </c>
      <c r="AC763" s="18">
        <f t="shared" si="243"/>
        <v>481</v>
      </c>
      <c r="AD763" t="s">
        <v>49</v>
      </c>
      <c r="AE763" t="s">
        <v>28</v>
      </c>
      <c r="AF763" t="s">
        <v>37</v>
      </c>
      <c r="AG763" s="18">
        <v>16</v>
      </c>
      <c r="AH763" s="13">
        <v>3.8</v>
      </c>
      <c r="AI763" t="b">
        <v>0</v>
      </c>
      <c r="AJ763" t="s">
        <v>30</v>
      </c>
      <c r="AK763" s="18">
        <v>4971</v>
      </c>
      <c r="AL763" s="18" t="str" cm="1">
        <f t="array" ref="AL763">_xlfn.IFS(AK763&lt;1000, "Bronze", AK763&lt;2000, "Silver", AK763&lt;3000, "Gold", AK763&lt;4000, "Platinum",AK763&gt;4000, "Diamond")</f>
        <v>Diamond</v>
      </c>
      <c r="AM763" t="s">
        <v>76</v>
      </c>
      <c r="AN763" t="s">
        <v>79</v>
      </c>
      <c r="AO763" t="s">
        <v>33</v>
      </c>
    </row>
    <row r="764" spans="1:41" x14ac:dyDescent="0.35">
      <c r="A764">
        <v>8063</v>
      </c>
      <c r="B764" t="s">
        <v>304</v>
      </c>
      <c r="C764" t="s">
        <v>627</v>
      </c>
      <c r="D764" s="1">
        <f t="shared" si="264"/>
        <v>45104</v>
      </c>
      <c r="E764">
        <f t="shared" si="265"/>
        <v>2</v>
      </c>
      <c r="F764">
        <f t="shared" si="266"/>
        <v>5</v>
      </c>
      <c r="G764" t="str">
        <f t="shared" si="267"/>
        <v>27</v>
      </c>
      <c r="H764" t="str">
        <f t="shared" si="268"/>
        <v>6</v>
      </c>
      <c r="I764" t="str">
        <f t="shared" si="269"/>
        <v>2023</v>
      </c>
      <c r="J764" s="1">
        <v>45638</v>
      </c>
      <c r="K764" s="1">
        <f>J764</f>
        <v>45638</v>
      </c>
      <c r="L764" s="1"/>
      <c r="M764" s="1"/>
      <c r="N764" s="1"/>
      <c r="O764" s="1"/>
      <c r="P764" s="1"/>
      <c r="Q764" s="13">
        <f t="shared" si="241"/>
        <v>76.285714285714292</v>
      </c>
      <c r="R764">
        <f t="shared" si="242"/>
        <v>108.5</v>
      </c>
      <c r="S764" s="27">
        <f t="shared" si="250"/>
        <v>1.4222846441947565</v>
      </c>
      <c r="T764" s="11">
        <v>7.99</v>
      </c>
      <c r="U764" t="str" cm="1">
        <f t="array" ref="U764">_xlfn.IFS(T764 &lt; 8, "Standard", T764 &lt; 12, "Premium", T764 &lt; 16, "Premium Plus")</f>
        <v>Standard</v>
      </c>
      <c r="V764" s="18">
        <v>217</v>
      </c>
      <c r="W764" t="s">
        <v>73</v>
      </c>
      <c r="X764" s="18">
        <v>1</v>
      </c>
      <c r="Y764" s="18">
        <v>6</v>
      </c>
      <c r="Z764" t="b">
        <v>0</v>
      </c>
      <c r="AA764" s="18">
        <v>53</v>
      </c>
      <c r="AB764" s="18">
        <v>153</v>
      </c>
      <c r="AC764" s="18">
        <f t="shared" si="243"/>
        <v>206</v>
      </c>
      <c r="AD764" t="s">
        <v>43</v>
      </c>
      <c r="AE764" t="s">
        <v>28</v>
      </c>
      <c r="AF764" t="s">
        <v>57</v>
      </c>
      <c r="AG764" s="18">
        <v>2</v>
      </c>
      <c r="AH764" s="13">
        <v>3.1</v>
      </c>
      <c r="AI764" t="b">
        <v>1</v>
      </c>
      <c r="AJ764" t="s">
        <v>30</v>
      </c>
      <c r="AK764" s="18">
        <v>1431</v>
      </c>
      <c r="AL764" s="18" t="str" cm="1">
        <f t="array" ref="AL764">_xlfn.IFS(AK764&lt;1000, "Bronze", AK764&lt;2000, "Silver", AK764&lt;3000, "Gold", AK764&lt;4000, "Platinum",AK764&gt;4000, "Diamond")</f>
        <v>Silver</v>
      </c>
      <c r="AM764" t="s">
        <v>58</v>
      </c>
      <c r="AN764" t="s">
        <v>69</v>
      </c>
      <c r="AO764" t="s">
        <v>40</v>
      </c>
    </row>
    <row r="765" spans="1:41" x14ac:dyDescent="0.35">
      <c r="A765">
        <v>1765</v>
      </c>
      <c r="B765" t="s">
        <v>453</v>
      </c>
      <c r="C765" t="s">
        <v>454</v>
      </c>
      <c r="D765" s="1">
        <f t="shared" si="264"/>
        <v>45551</v>
      </c>
      <c r="E765">
        <f t="shared" si="265"/>
        <v>2</v>
      </c>
      <c r="F765">
        <f t="shared" si="266"/>
        <v>5</v>
      </c>
      <c r="G765" t="str">
        <f t="shared" si="267"/>
        <v>16</v>
      </c>
      <c r="H765" t="str">
        <f t="shared" si="268"/>
        <v>9</v>
      </c>
      <c r="I765" t="str">
        <f t="shared" si="269"/>
        <v>2024</v>
      </c>
      <c r="J765" t="s">
        <v>156</v>
      </c>
      <c r="K765" s="1">
        <f>DATE(P765,O765,N765)</f>
        <v>45620</v>
      </c>
      <c r="L765">
        <f>FIND("/",J765)</f>
        <v>3</v>
      </c>
      <c r="M765">
        <f>FIND("/",J765,(L765+1))</f>
        <v>6</v>
      </c>
      <c r="N765" t="str">
        <f>MID(J765, L765+1,2)</f>
        <v>24</v>
      </c>
      <c r="O765" t="str">
        <f>LEFT(J765,L765-1)</f>
        <v>11</v>
      </c>
      <c r="P765" t="str">
        <f>RIGHT(J765,4)</f>
        <v>2024</v>
      </c>
      <c r="Q765" s="13">
        <f t="shared" si="241"/>
        <v>9.8571428571428577</v>
      </c>
      <c r="R765">
        <f t="shared" si="242"/>
        <v>14</v>
      </c>
      <c r="S765" s="27">
        <f t="shared" si="250"/>
        <v>1.4202898550724636</v>
      </c>
      <c r="T765" s="11">
        <v>11.99</v>
      </c>
      <c r="U765" t="str" cm="1">
        <f t="array" ref="U765">_xlfn.IFS(T765 &lt; 8, "Standard", T765 &lt; 12, "Premium", T765 &lt; 16, "Premium Plus")</f>
        <v>Premium</v>
      </c>
      <c r="V765" s="18">
        <v>28</v>
      </c>
      <c r="W765" t="s">
        <v>51</v>
      </c>
      <c r="X765" s="18">
        <v>4</v>
      </c>
      <c r="Y765" s="18">
        <v>1</v>
      </c>
      <c r="Z765" t="b">
        <v>1</v>
      </c>
      <c r="AA765" s="18">
        <v>990</v>
      </c>
      <c r="AB765" s="18">
        <v>88</v>
      </c>
      <c r="AC765" s="18">
        <f t="shared" si="243"/>
        <v>1078</v>
      </c>
      <c r="AD765" t="s">
        <v>49</v>
      </c>
      <c r="AE765" t="s">
        <v>56</v>
      </c>
      <c r="AF765" t="s">
        <v>78</v>
      </c>
      <c r="AG765" s="18">
        <v>97</v>
      </c>
      <c r="AH765" s="13">
        <v>5</v>
      </c>
      <c r="AI765" t="b">
        <v>0</v>
      </c>
      <c r="AJ765" t="s">
        <v>30</v>
      </c>
      <c r="AK765" s="18">
        <v>1341</v>
      </c>
      <c r="AL765" s="18" t="str" cm="1">
        <f t="array" ref="AL765">_xlfn.IFS(AK765&lt;1000, "Bronze", AK765&lt;2000, "Silver", AK765&lt;3000, "Gold", AK765&lt;4000, "Platinum",AK765&gt;4000, "Diamond")</f>
        <v>Silver</v>
      </c>
      <c r="AM765" t="s">
        <v>76</v>
      </c>
      <c r="AN765" t="s">
        <v>39</v>
      </c>
      <c r="AO765" t="s">
        <v>60</v>
      </c>
    </row>
    <row r="766" spans="1:41" x14ac:dyDescent="0.35">
      <c r="A766">
        <v>4577</v>
      </c>
      <c r="B766" t="s">
        <v>190</v>
      </c>
      <c r="C766" t="s">
        <v>523</v>
      </c>
      <c r="D766" s="1">
        <f t="shared" si="264"/>
        <v>45465</v>
      </c>
      <c r="E766">
        <f t="shared" si="265"/>
        <v>2</v>
      </c>
      <c r="F766">
        <f t="shared" si="266"/>
        <v>5</v>
      </c>
      <c r="G766" t="str">
        <f t="shared" si="267"/>
        <v>22</v>
      </c>
      <c r="H766" t="str">
        <f t="shared" si="268"/>
        <v>6</v>
      </c>
      <c r="I766" t="str">
        <f t="shared" si="269"/>
        <v>2024</v>
      </c>
      <c r="J766" s="1">
        <v>45608</v>
      </c>
      <c r="K766" s="1">
        <f>J766</f>
        <v>45608</v>
      </c>
      <c r="L766" s="1"/>
      <c r="M766" s="1"/>
      <c r="N766" s="1"/>
      <c r="O766" s="1"/>
      <c r="P766" s="1"/>
      <c r="Q766" s="13">
        <f t="shared" si="241"/>
        <v>20.428571428571427</v>
      </c>
      <c r="R766">
        <f t="shared" si="242"/>
        <v>29</v>
      </c>
      <c r="S766" s="27">
        <f t="shared" si="250"/>
        <v>1.4195804195804196</v>
      </c>
      <c r="T766" s="11">
        <v>11.99</v>
      </c>
      <c r="U766" t="str" cm="1">
        <f t="array" ref="U766">_xlfn.IFS(T766 &lt; 8, "Standard", T766 &lt; 12, "Premium", T766 &lt; 16, "Premium Plus")</f>
        <v>Premium</v>
      </c>
      <c r="V766" s="18">
        <v>58</v>
      </c>
      <c r="W766" t="s">
        <v>73</v>
      </c>
      <c r="X766" s="18">
        <v>1</v>
      </c>
      <c r="Y766" s="18">
        <v>6</v>
      </c>
      <c r="Z766" t="b">
        <v>0</v>
      </c>
      <c r="AA766" s="18">
        <v>983</v>
      </c>
      <c r="AB766" s="18">
        <v>8</v>
      </c>
      <c r="AC766" s="18">
        <f t="shared" si="243"/>
        <v>991</v>
      </c>
      <c r="AD766" t="s">
        <v>49</v>
      </c>
      <c r="AE766" t="s">
        <v>56</v>
      </c>
      <c r="AF766" t="s">
        <v>64</v>
      </c>
      <c r="AG766" s="18">
        <v>75</v>
      </c>
      <c r="AH766" s="13">
        <v>4.3</v>
      </c>
      <c r="AI766" t="b">
        <v>1</v>
      </c>
      <c r="AJ766" t="s">
        <v>30</v>
      </c>
      <c r="AK766" s="18">
        <v>2409</v>
      </c>
      <c r="AL766" s="18" t="str" cm="1">
        <f t="array" ref="AL766">_xlfn.IFS(AK766&lt;1000, "Bronze", AK766&lt;2000, "Silver", AK766&lt;3000, "Gold", AK766&lt;4000, "Platinum",AK766&gt;4000, "Diamond")</f>
        <v>Gold</v>
      </c>
      <c r="AM766" t="s">
        <v>58</v>
      </c>
      <c r="AN766" t="s">
        <v>59</v>
      </c>
      <c r="AO766" t="s">
        <v>33</v>
      </c>
    </row>
    <row r="767" spans="1:41" x14ac:dyDescent="0.35">
      <c r="A767">
        <v>9290</v>
      </c>
      <c r="B767" t="s">
        <v>510</v>
      </c>
      <c r="C767" s="1">
        <v>45180</v>
      </c>
      <c r="D767" s="1">
        <v>45101</v>
      </c>
      <c r="E767" s="1"/>
      <c r="F767" s="1"/>
      <c r="G767" s="1"/>
      <c r="H767" s="1"/>
      <c r="I767" s="1"/>
      <c r="J767" s="1">
        <v>45516</v>
      </c>
      <c r="K767" s="1">
        <f>J767</f>
        <v>45516</v>
      </c>
      <c r="L767" s="1"/>
      <c r="M767" s="1"/>
      <c r="N767" s="1"/>
      <c r="O767" s="1"/>
      <c r="P767" s="1"/>
      <c r="Q767" s="13">
        <f t="shared" si="241"/>
        <v>59.285714285714285</v>
      </c>
      <c r="R767">
        <f t="shared" si="242"/>
        <v>84</v>
      </c>
      <c r="S767" s="27">
        <f t="shared" si="250"/>
        <v>1.4168674698795181</v>
      </c>
      <c r="T767" s="11">
        <v>15.99</v>
      </c>
      <c r="U767" t="str" cm="1">
        <f t="array" ref="U767">_xlfn.IFS(T767 &lt; 8, "Standard", T767 &lt; 12, "Premium", T767 &lt; 16, "Premium Plus")</f>
        <v>Premium Plus</v>
      </c>
      <c r="V767" s="18">
        <v>168</v>
      </c>
      <c r="W767" t="s">
        <v>26</v>
      </c>
      <c r="X767" s="18">
        <v>5</v>
      </c>
      <c r="Y767" s="18">
        <v>4</v>
      </c>
      <c r="Z767" t="b">
        <v>1</v>
      </c>
      <c r="AA767" s="18">
        <v>304</v>
      </c>
      <c r="AB767" s="18">
        <v>196</v>
      </c>
      <c r="AC767" s="18">
        <f t="shared" si="243"/>
        <v>500</v>
      </c>
      <c r="AD767" t="s">
        <v>27</v>
      </c>
      <c r="AE767" t="s">
        <v>44</v>
      </c>
      <c r="AF767" t="s">
        <v>57</v>
      </c>
      <c r="AG767" s="18">
        <v>44</v>
      </c>
      <c r="AH767" s="13">
        <v>4.0999999999999996</v>
      </c>
      <c r="AI767" t="b">
        <v>0</v>
      </c>
      <c r="AJ767" t="s">
        <v>30</v>
      </c>
      <c r="AK767" s="18">
        <v>1426</v>
      </c>
      <c r="AL767" s="18" t="str" cm="1">
        <f t="array" ref="AL767">_xlfn.IFS(AK767&lt;1000, "Bronze", AK767&lt;2000, "Silver", AK767&lt;3000, "Gold", AK767&lt;4000, "Platinum",AK767&gt;4000, "Diamond")</f>
        <v>Silver</v>
      </c>
      <c r="AM767" t="s">
        <v>65</v>
      </c>
      <c r="AN767" t="s">
        <v>32</v>
      </c>
      <c r="AO767" t="s">
        <v>33</v>
      </c>
    </row>
    <row r="768" spans="1:41" x14ac:dyDescent="0.35">
      <c r="A768">
        <v>3532</v>
      </c>
      <c r="B768" t="s">
        <v>357</v>
      </c>
      <c r="C768" t="s">
        <v>530</v>
      </c>
      <c r="D768" s="1">
        <f>DATE(I768,H768,G768)</f>
        <v>44955</v>
      </c>
      <c r="E768">
        <f>FIND("/",C768)</f>
        <v>2</v>
      </c>
      <c r="F768">
        <f>FIND("/",C768,(E768+1))</f>
        <v>5</v>
      </c>
      <c r="G768" t="str">
        <f>MID(C768, E768+1,2)</f>
        <v>29</v>
      </c>
      <c r="H768" t="str">
        <f>LEFT(C768,E768-1)</f>
        <v>1</v>
      </c>
      <c r="I768" t="str">
        <f>RIGHT(C768,4)</f>
        <v>2023</v>
      </c>
      <c r="J768" t="s">
        <v>35</v>
      </c>
      <c r="K768" s="1">
        <f>DATE(P768,O768,N768)</f>
        <v>45641</v>
      </c>
      <c r="L768">
        <f>FIND("/",J768)</f>
        <v>3</v>
      </c>
      <c r="M768">
        <f>FIND("/",J768,(L768+1))</f>
        <v>6</v>
      </c>
      <c r="N768" t="str">
        <f>MID(J768, L768+1,2)</f>
        <v>15</v>
      </c>
      <c r="O768" t="str">
        <f>LEFT(J768,L768-1)</f>
        <v>12</v>
      </c>
      <c r="P768" t="str">
        <f>RIGHT(J768,4)</f>
        <v>2024</v>
      </c>
      <c r="Q768" s="13">
        <f t="shared" si="241"/>
        <v>98</v>
      </c>
      <c r="R768">
        <f t="shared" si="242"/>
        <v>138.5</v>
      </c>
      <c r="S768" s="27">
        <f t="shared" si="250"/>
        <v>1.4132653061224489</v>
      </c>
      <c r="T768" s="11">
        <v>7.99</v>
      </c>
      <c r="U768" t="str" cm="1">
        <f t="array" ref="U768">_xlfn.IFS(T768 &lt; 8, "Standard", T768 &lt; 12, "Premium", T768 &lt; 16, "Premium Plus")</f>
        <v>Standard</v>
      </c>
      <c r="V768" s="18">
        <v>277</v>
      </c>
      <c r="W768" t="s">
        <v>26</v>
      </c>
      <c r="X768" s="18">
        <v>2</v>
      </c>
      <c r="Y768" s="18">
        <v>4</v>
      </c>
      <c r="Z768" t="b">
        <v>0</v>
      </c>
      <c r="AA768" s="18">
        <v>659</v>
      </c>
      <c r="AB768" s="18">
        <v>150</v>
      </c>
      <c r="AC768" s="18">
        <f t="shared" si="243"/>
        <v>809</v>
      </c>
      <c r="AD768" t="s">
        <v>27</v>
      </c>
      <c r="AE768" t="s">
        <v>44</v>
      </c>
      <c r="AF768" t="s">
        <v>64</v>
      </c>
      <c r="AG768" s="18">
        <v>79</v>
      </c>
      <c r="AH768" s="13">
        <v>3.9</v>
      </c>
      <c r="AI768" t="b">
        <v>1</v>
      </c>
      <c r="AJ768" t="s">
        <v>30</v>
      </c>
      <c r="AK768" s="18">
        <v>2067</v>
      </c>
      <c r="AL768" s="18" t="str" cm="1">
        <f t="array" ref="AL768">_xlfn.IFS(AK768&lt;1000, "Bronze", AK768&lt;2000, "Silver", AK768&lt;3000, "Gold", AK768&lt;4000, "Platinum",AK768&gt;4000, "Diamond")</f>
        <v>Gold</v>
      </c>
      <c r="AM768" t="s">
        <v>38</v>
      </c>
      <c r="AN768" t="s">
        <v>69</v>
      </c>
      <c r="AO768" t="s">
        <v>93</v>
      </c>
    </row>
    <row r="769" spans="1:41" x14ac:dyDescent="0.35">
      <c r="A769">
        <v>4884</v>
      </c>
      <c r="B769" t="s">
        <v>110</v>
      </c>
      <c r="C769" t="s">
        <v>111</v>
      </c>
      <c r="D769" s="1">
        <f>DATE(I769,H769,G769)</f>
        <v>45249</v>
      </c>
      <c r="E769">
        <f>FIND("/",C769)</f>
        <v>3</v>
      </c>
      <c r="F769">
        <f>FIND("/",C769,(E769+1))</f>
        <v>6</v>
      </c>
      <c r="G769" t="str">
        <f>MID(C769, E769+1,2)</f>
        <v>19</v>
      </c>
      <c r="H769" t="str">
        <f>LEFT(C769,E769-1)</f>
        <v>11</v>
      </c>
      <c r="I769" t="str">
        <f>RIGHT(C769,4)</f>
        <v>2023</v>
      </c>
      <c r="J769" t="s">
        <v>87</v>
      </c>
      <c r="K769" s="1">
        <f>DATE(P769,O769,N769)</f>
        <v>45621</v>
      </c>
      <c r="L769">
        <f>FIND("/",J769)</f>
        <v>3</v>
      </c>
      <c r="M769">
        <f>FIND("/",J769,(L769+1))</f>
        <v>6</v>
      </c>
      <c r="N769" t="str">
        <f>MID(J769, L769+1,2)</f>
        <v>25</v>
      </c>
      <c r="O769" t="str">
        <f>LEFT(J769,L769-1)</f>
        <v>11</v>
      </c>
      <c r="P769" t="str">
        <f>RIGHT(J769,4)</f>
        <v>2024</v>
      </c>
      <c r="Q769" s="13">
        <f t="shared" si="241"/>
        <v>53.142857142857146</v>
      </c>
      <c r="R769">
        <f t="shared" si="242"/>
        <v>75</v>
      </c>
      <c r="S769" s="27">
        <f t="shared" si="250"/>
        <v>1.411290322580645</v>
      </c>
      <c r="T769" s="11">
        <v>15.99</v>
      </c>
      <c r="U769" t="str" cm="1">
        <f t="array" ref="U769">_xlfn.IFS(T769 &lt; 8, "Standard", T769 &lt; 12, "Premium", T769 &lt; 16, "Premium Plus")</f>
        <v>Premium Plus</v>
      </c>
      <c r="V769" s="18">
        <v>150</v>
      </c>
      <c r="W769" t="s">
        <v>48</v>
      </c>
      <c r="X769" s="18">
        <v>3</v>
      </c>
      <c r="Y769" s="18">
        <v>3</v>
      </c>
      <c r="Z769" t="b">
        <v>1</v>
      </c>
      <c r="AA769" s="18">
        <v>40</v>
      </c>
      <c r="AB769" s="18">
        <v>196</v>
      </c>
      <c r="AC769" s="18">
        <f t="shared" si="243"/>
        <v>236</v>
      </c>
      <c r="AD769" t="s">
        <v>43</v>
      </c>
      <c r="AE769" t="s">
        <v>44</v>
      </c>
      <c r="AF769" t="s">
        <v>37</v>
      </c>
      <c r="AG769" s="18">
        <v>60</v>
      </c>
      <c r="AH769" s="13">
        <v>3.7</v>
      </c>
      <c r="AI769" t="b">
        <v>0</v>
      </c>
      <c r="AJ769" t="s">
        <v>30</v>
      </c>
      <c r="AK769" s="18">
        <v>2406</v>
      </c>
      <c r="AL769" s="18" t="str" cm="1">
        <f t="array" ref="AL769">_xlfn.IFS(AK769&lt;1000, "Bronze", AK769&lt;2000, "Silver", AK769&lt;3000, "Gold", AK769&lt;4000, "Platinum",AK769&gt;4000, "Diamond")</f>
        <v>Gold</v>
      </c>
      <c r="AM769" t="s">
        <v>58</v>
      </c>
      <c r="AN769" t="s">
        <v>69</v>
      </c>
      <c r="AO769" t="s">
        <v>60</v>
      </c>
    </row>
    <row r="770" spans="1:41" x14ac:dyDescent="0.35">
      <c r="A770">
        <v>2480</v>
      </c>
      <c r="B770" t="s">
        <v>618</v>
      </c>
      <c r="C770" t="s">
        <v>514</v>
      </c>
      <c r="D770" s="1">
        <f>DATE(I770,H770,G770)</f>
        <v>45164</v>
      </c>
      <c r="E770">
        <f>FIND("/",C770)</f>
        <v>2</v>
      </c>
      <c r="F770">
        <f>FIND("/",C770,(E770+1))</f>
        <v>5</v>
      </c>
      <c r="G770" t="str">
        <f>MID(C770, E770+1,2)</f>
        <v>26</v>
      </c>
      <c r="H770" t="str">
        <f>LEFT(C770,E770-1)</f>
        <v>8</v>
      </c>
      <c r="I770" t="str">
        <f>RIGHT(C770,4)</f>
        <v>2023</v>
      </c>
      <c r="J770" t="s">
        <v>72</v>
      </c>
      <c r="K770" s="1">
        <f>DATE(P770,O770,N770)</f>
        <v>45643</v>
      </c>
      <c r="L770">
        <f>FIND("/",J770)</f>
        <v>3</v>
      </c>
      <c r="M770">
        <f>FIND("/",J770,(L770+1))</f>
        <v>6</v>
      </c>
      <c r="N770" t="str">
        <f>MID(J770, L770+1,2)</f>
        <v>17</v>
      </c>
      <c r="O770" t="str">
        <f>LEFT(J770,L770-1)</f>
        <v>12</v>
      </c>
      <c r="P770" t="str">
        <f>RIGHT(J770,4)</f>
        <v>2024</v>
      </c>
      <c r="Q770" s="13">
        <f t="shared" ref="Q770:Q833" si="270">(K770-D770)/7</f>
        <v>68.428571428571431</v>
      </c>
      <c r="R770">
        <f t="shared" ref="R770:R833" si="271">V770/2</f>
        <v>96</v>
      </c>
      <c r="S770" s="27">
        <f t="shared" si="250"/>
        <v>1.4029227557411272</v>
      </c>
      <c r="T770" s="11">
        <v>15.99</v>
      </c>
      <c r="U770" t="str" cm="1">
        <f t="array" ref="U770">_xlfn.IFS(T770 &lt; 8, "Standard", T770 &lt; 12, "Premium", T770 &lt; 16, "Premium Plus")</f>
        <v>Premium Plus</v>
      </c>
      <c r="V770" s="18">
        <v>192</v>
      </c>
      <c r="W770" t="s">
        <v>73</v>
      </c>
      <c r="X770" s="18">
        <v>5</v>
      </c>
      <c r="Y770" s="18">
        <v>3</v>
      </c>
      <c r="Z770" t="b">
        <v>0</v>
      </c>
      <c r="AA770" s="18">
        <v>39</v>
      </c>
      <c r="AB770" s="18">
        <v>18</v>
      </c>
      <c r="AC770" s="18">
        <f t="shared" ref="AC770:AC833" si="272">SUM(AA770:AB770)</f>
        <v>57</v>
      </c>
      <c r="AD770" t="s">
        <v>49</v>
      </c>
      <c r="AE770" t="s">
        <v>75</v>
      </c>
      <c r="AF770" t="s">
        <v>37</v>
      </c>
      <c r="AG770" s="18">
        <v>75</v>
      </c>
      <c r="AH770" s="13">
        <v>3.3</v>
      </c>
      <c r="AI770" t="b">
        <v>1</v>
      </c>
      <c r="AJ770" t="s">
        <v>30</v>
      </c>
      <c r="AK770" s="18">
        <v>3003</v>
      </c>
      <c r="AL770" s="18" t="str" cm="1">
        <f t="array" ref="AL770">_xlfn.IFS(AK770&lt;1000, "Bronze", AK770&lt;2000, "Silver", AK770&lt;3000, "Gold", AK770&lt;4000, "Platinum",AK770&gt;4000, "Diamond")</f>
        <v>Platinum</v>
      </c>
      <c r="AM770" t="s">
        <v>31</v>
      </c>
      <c r="AN770" t="s">
        <v>69</v>
      </c>
      <c r="AO770" t="s">
        <v>33</v>
      </c>
    </row>
    <row r="771" spans="1:41" x14ac:dyDescent="0.35">
      <c r="A771">
        <v>1150</v>
      </c>
      <c r="B771" t="s">
        <v>224</v>
      </c>
      <c r="C771" t="s">
        <v>398</v>
      </c>
      <c r="D771" s="1">
        <f>DATE(I771,H771,G771)</f>
        <v>45222</v>
      </c>
      <c r="E771">
        <f>FIND("/",C771)</f>
        <v>3</v>
      </c>
      <c r="F771">
        <f>FIND("/",C771,(E771+1))</f>
        <v>6</v>
      </c>
      <c r="G771" t="str">
        <f>MID(C771, E771+1,2)</f>
        <v>23</v>
      </c>
      <c r="H771" t="str">
        <f>LEFT(C771,E771-1)</f>
        <v>10</v>
      </c>
      <c r="I771" t="str">
        <f>RIGHT(C771,4)</f>
        <v>2023</v>
      </c>
      <c r="J771" t="s">
        <v>168</v>
      </c>
      <c r="K771" s="1">
        <f>DATE(P771,O771,N771)</f>
        <v>45625</v>
      </c>
      <c r="L771">
        <f>FIND("/",J771)</f>
        <v>3</v>
      </c>
      <c r="M771">
        <f>FIND("/",J771,(L771+1))</f>
        <v>6</v>
      </c>
      <c r="N771" t="str">
        <f>MID(J771, L771+1,2)</f>
        <v>29</v>
      </c>
      <c r="O771" t="str">
        <f>LEFT(J771,L771-1)</f>
        <v>11</v>
      </c>
      <c r="P771" t="str">
        <f>RIGHT(J771,4)</f>
        <v>2024</v>
      </c>
      <c r="Q771" s="13">
        <f t="shared" si="270"/>
        <v>57.571428571428569</v>
      </c>
      <c r="R771">
        <f t="shared" si="271"/>
        <v>80</v>
      </c>
      <c r="S771" s="27">
        <f t="shared" ref="S771:S834" si="273">R771/Q771</f>
        <v>1.3895781637717122</v>
      </c>
      <c r="T771" s="11">
        <v>11.99</v>
      </c>
      <c r="U771" t="str" cm="1">
        <f t="array" ref="U771">_xlfn.IFS(T771 &lt; 8, "Standard", T771 &lt; 12, "Premium", T771 &lt; 16, "Premium Plus")</f>
        <v>Premium</v>
      </c>
      <c r="V771" s="18">
        <v>160</v>
      </c>
      <c r="W771" t="s">
        <v>63</v>
      </c>
      <c r="X771" s="18">
        <v>5</v>
      </c>
      <c r="Y771" s="18">
        <v>5</v>
      </c>
      <c r="Z771" t="b">
        <v>1</v>
      </c>
      <c r="AA771" s="18">
        <v>352</v>
      </c>
      <c r="AB771" s="18">
        <v>31</v>
      </c>
      <c r="AC771" s="18">
        <f t="shared" si="272"/>
        <v>383</v>
      </c>
      <c r="AD771" t="s">
        <v>55</v>
      </c>
      <c r="AE771" t="s">
        <v>28</v>
      </c>
      <c r="AF771" t="s">
        <v>29</v>
      </c>
      <c r="AG771" s="18">
        <v>37</v>
      </c>
      <c r="AH771" s="13">
        <v>3.7</v>
      </c>
      <c r="AI771" t="b">
        <v>1</v>
      </c>
      <c r="AJ771" t="s">
        <v>30</v>
      </c>
      <c r="AK771" s="18">
        <v>771</v>
      </c>
      <c r="AL771" s="18" t="str" cm="1">
        <f t="array" ref="AL771">_xlfn.IFS(AK771&lt;1000, "Bronze", AK771&lt;2000, "Silver", AK771&lt;3000, "Gold", AK771&lt;4000, "Platinum",AK771&gt;4000, "Diamond")</f>
        <v>Bronze</v>
      </c>
      <c r="AM771" t="s">
        <v>31</v>
      </c>
      <c r="AN771" t="s">
        <v>69</v>
      </c>
      <c r="AO771" t="s">
        <v>60</v>
      </c>
    </row>
    <row r="772" spans="1:41" x14ac:dyDescent="0.35">
      <c r="A772">
        <v>8616</v>
      </c>
      <c r="B772" t="s">
        <v>224</v>
      </c>
      <c r="C772" s="1">
        <v>45303</v>
      </c>
      <c r="D772" s="1">
        <v>45069</v>
      </c>
      <c r="E772" s="1"/>
      <c r="F772" s="1"/>
      <c r="G772" s="1"/>
      <c r="H772" s="1"/>
      <c r="I772" s="1"/>
      <c r="J772" s="1">
        <v>45394</v>
      </c>
      <c r="K772" s="1">
        <f>J772</f>
        <v>45394</v>
      </c>
      <c r="L772" s="1"/>
      <c r="M772" s="1"/>
      <c r="N772" s="1"/>
      <c r="O772" s="1"/>
      <c r="P772" s="1"/>
      <c r="Q772" s="13">
        <f t="shared" si="270"/>
        <v>46.428571428571431</v>
      </c>
      <c r="R772">
        <f t="shared" si="271"/>
        <v>64.5</v>
      </c>
      <c r="S772" s="27">
        <f t="shared" si="273"/>
        <v>1.3892307692307693</v>
      </c>
      <c r="T772" s="11">
        <v>11.99</v>
      </c>
      <c r="U772" t="str" cm="1">
        <f t="array" ref="U772">_xlfn.IFS(T772 &lt; 8, "Standard", T772 &lt; 12, "Premium", T772 &lt; 16, "Premium Plus")</f>
        <v>Premium</v>
      </c>
      <c r="V772" s="18">
        <v>129</v>
      </c>
      <c r="W772" t="s">
        <v>63</v>
      </c>
      <c r="X772" s="18">
        <v>4</v>
      </c>
      <c r="Y772" s="18">
        <v>6</v>
      </c>
      <c r="Z772" t="b">
        <v>0</v>
      </c>
      <c r="AA772" s="18">
        <v>543</v>
      </c>
      <c r="AB772" s="18">
        <v>126</v>
      </c>
      <c r="AC772" s="18">
        <f t="shared" si="272"/>
        <v>669</v>
      </c>
      <c r="AD772" t="s">
        <v>49</v>
      </c>
      <c r="AE772" t="s">
        <v>44</v>
      </c>
      <c r="AF772" t="s">
        <v>45</v>
      </c>
      <c r="AG772" s="18">
        <v>95</v>
      </c>
      <c r="AH772" s="13">
        <v>3.4</v>
      </c>
      <c r="AI772" t="b">
        <v>1</v>
      </c>
      <c r="AJ772" t="s">
        <v>30</v>
      </c>
      <c r="AK772" s="18">
        <v>97</v>
      </c>
      <c r="AL772" s="18" t="str" cm="1">
        <f t="array" ref="AL772">_xlfn.IFS(AK772&lt;1000, "Bronze", AK772&lt;2000, "Silver", AK772&lt;3000, "Gold", AK772&lt;4000, "Platinum",AK772&gt;4000, "Diamond")</f>
        <v>Bronze</v>
      </c>
      <c r="AM772" t="s">
        <v>65</v>
      </c>
      <c r="AN772" t="s">
        <v>69</v>
      </c>
      <c r="AO772" t="s">
        <v>60</v>
      </c>
    </row>
    <row r="773" spans="1:41" x14ac:dyDescent="0.35">
      <c r="A773">
        <v>5978</v>
      </c>
      <c r="B773" t="s">
        <v>393</v>
      </c>
      <c r="C773" s="1">
        <v>45264</v>
      </c>
      <c r="D773" s="1">
        <f>C773</f>
        <v>45264</v>
      </c>
      <c r="E773" s="1"/>
      <c r="F773" s="1"/>
      <c r="G773" s="1"/>
      <c r="H773" s="1"/>
      <c r="I773" s="1"/>
      <c r="J773" s="1">
        <v>45547</v>
      </c>
      <c r="K773" s="1">
        <f>J773</f>
        <v>45547</v>
      </c>
      <c r="L773" s="1"/>
      <c r="M773" s="1"/>
      <c r="N773" s="1"/>
      <c r="O773" s="1"/>
      <c r="P773" s="1"/>
      <c r="Q773" s="13">
        <f t="shared" si="270"/>
        <v>40.428571428571431</v>
      </c>
      <c r="R773">
        <f t="shared" si="271"/>
        <v>56</v>
      </c>
      <c r="S773" s="27">
        <f t="shared" si="273"/>
        <v>1.3851590106007066</v>
      </c>
      <c r="T773" s="11">
        <v>11.99</v>
      </c>
      <c r="U773" t="str" cm="1">
        <f t="array" ref="U773">_xlfn.IFS(T773 &lt; 8, "Standard", T773 &lt; 12, "Premium", T773 &lt; 16, "Premium Plus")</f>
        <v>Premium</v>
      </c>
      <c r="V773" s="18">
        <v>112</v>
      </c>
      <c r="W773" t="s">
        <v>36</v>
      </c>
      <c r="X773" s="18">
        <v>3</v>
      </c>
      <c r="Y773" s="18">
        <v>4</v>
      </c>
      <c r="Z773" t="b">
        <v>1</v>
      </c>
      <c r="AA773" s="18">
        <v>505</v>
      </c>
      <c r="AB773" s="18">
        <v>118</v>
      </c>
      <c r="AC773" s="18">
        <f t="shared" si="272"/>
        <v>623</v>
      </c>
      <c r="AD773" t="s">
        <v>49</v>
      </c>
      <c r="AE773" t="s">
        <v>28</v>
      </c>
      <c r="AF773" t="s">
        <v>64</v>
      </c>
      <c r="AG773" s="18">
        <v>81</v>
      </c>
      <c r="AH773" s="13">
        <v>3.9</v>
      </c>
      <c r="AI773" t="b">
        <v>0</v>
      </c>
      <c r="AJ773" t="s">
        <v>30</v>
      </c>
      <c r="AK773" s="18">
        <v>3848</v>
      </c>
      <c r="AL773" s="18" t="str" cm="1">
        <f t="array" ref="AL773">_xlfn.IFS(AK773&lt;1000, "Bronze", AK773&lt;2000, "Silver", AK773&lt;3000, "Gold", AK773&lt;4000, "Platinum",AK773&gt;4000, "Diamond")</f>
        <v>Platinum</v>
      </c>
      <c r="AM773" t="s">
        <v>31</v>
      </c>
      <c r="AN773" t="s">
        <v>59</v>
      </c>
      <c r="AO773" t="s">
        <v>93</v>
      </c>
    </row>
    <row r="774" spans="1:41" x14ac:dyDescent="0.35">
      <c r="A774">
        <v>3677</v>
      </c>
      <c r="B774" t="s">
        <v>226</v>
      </c>
      <c r="C774" s="1">
        <v>45141</v>
      </c>
      <c r="D774" s="1">
        <v>45033</v>
      </c>
      <c r="E774" s="1"/>
      <c r="F774" s="1"/>
      <c r="G774" s="1"/>
      <c r="H774" s="1"/>
      <c r="I774" s="1"/>
      <c r="J774" t="s">
        <v>168</v>
      </c>
      <c r="K774" s="1">
        <f>DATE(P774,O774,N774)</f>
        <v>45625</v>
      </c>
      <c r="L774">
        <f>FIND("/",J774)</f>
        <v>3</v>
      </c>
      <c r="M774">
        <f>FIND("/",J774,(L774+1))</f>
        <v>6</v>
      </c>
      <c r="N774" t="str">
        <f>MID(J774, L774+1,2)</f>
        <v>29</v>
      </c>
      <c r="O774" t="str">
        <f>LEFT(J774,L774-1)</f>
        <v>11</v>
      </c>
      <c r="P774" t="str">
        <f>RIGHT(J774,4)</f>
        <v>2024</v>
      </c>
      <c r="Q774" s="13">
        <f t="shared" si="270"/>
        <v>84.571428571428569</v>
      </c>
      <c r="R774">
        <f t="shared" si="271"/>
        <v>116.5</v>
      </c>
      <c r="S774" s="27">
        <f t="shared" si="273"/>
        <v>1.3775337837837838</v>
      </c>
      <c r="T774" s="11">
        <v>7.99</v>
      </c>
      <c r="U774" t="str" cm="1">
        <f t="array" ref="U774">_xlfn.IFS(T774 &lt; 8, "Standard", T774 &lt; 12, "Premium", T774 &lt; 16, "Premium Plus")</f>
        <v>Standard</v>
      </c>
      <c r="V774" s="18">
        <v>233</v>
      </c>
      <c r="W774" t="s">
        <v>48</v>
      </c>
      <c r="X774" s="18">
        <v>4</v>
      </c>
      <c r="Y774" s="18">
        <v>2</v>
      </c>
      <c r="Z774" t="b">
        <v>1</v>
      </c>
      <c r="AA774" s="18">
        <v>485</v>
      </c>
      <c r="AB774" s="18">
        <v>37</v>
      </c>
      <c r="AC774" s="18">
        <f t="shared" si="272"/>
        <v>522</v>
      </c>
      <c r="AD774" t="s">
        <v>43</v>
      </c>
      <c r="AE774" t="s">
        <v>28</v>
      </c>
      <c r="AF774" t="s">
        <v>45</v>
      </c>
      <c r="AG774" s="18">
        <v>47</v>
      </c>
      <c r="AH774" s="13">
        <v>3.4</v>
      </c>
      <c r="AI774" t="b">
        <v>1</v>
      </c>
      <c r="AJ774" t="s">
        <v>30</v>
      </c>
      <c r="AK774" s="18">
        <v>615</v>
      </c>
      <c r="AL774" s="18" t="str" cm="1">
        <f t="array" ref="AL774">_xlfn.IFS(AK774&lt;1000, "Bronze", AK774&lt;2000, "Silver", AK774&lt;3000, "Gold", AK774&lt;4000, "Platinum",AK774&gt;4000, "Diamond")</f>
        <v>Bronze</v>
      </c>
      <c r="AM774" t="s">
        <v>38</v>
      </c>
      <c r="AN774" t="s">
        <v>69</v>
      </c>
      <c r="AO774" t="s">
        <v>60</v>
      </c>
    </row>
    <row r="775" spans="1:41" x14ac:dyDescent="0.35">
      <c r="A775">
        <v>4336</v>
      </c>
      <c r="B775" t="s">
        <v>88</v>
      </c>
      <c r="C775" s="1">
        <v>44965</v>
      </c>
      <c r="D775" s="1">
        <f>C775</f>
        <v>44965</v>
      </c>
      <c r="E775" s="1"/>
      <c r="F775" s="1"/>
      <c r="G775" s="1"/>
      <c r="H775" s="1"/>
      <c r="I775" s="1"/>
      <c r="J775" s="1">
        <v>45608</v>
      </c>
      <c r="K775" s="1">
        <f>J775</f>
        <v>45608</v>
      </c>
      <c r="L775" s="1"/>
      <c r="M775" s="1"/>
      <c r="N775" s="1"/>
      <c r="O775" s="1"/>
      <c r="P775" s="1"/>
      <c r="Q775" s="13">
        <f t="shared" si="270"/>
        <v>91.857142857142861</v>
      </c>
      <c r="R775">
        <f t="shared" si="271"/>
        <v>126.5</v>
      </c>
      <c r="S775" s="27">
        <f t="shared" si="273"/>
        <v>1.3771384136858476</v>
      </c>
      <c r="T775" s="11">
        <v>15.99</v>
      </c>
      <c r="U775" t="str" cm="1">
        <f t="array" ref="U775">_xlfn.IFS(T775 &lt; 8, "Standard", T775 &lt; 12, "Premium", T775 &lt; 16, "Premium Plus")</f>
        <v>Premium Plus</v>
      </c>
      <c r="V775" s="18">
        <v>253</v>
      </c>
      <c r="W775" t="s">
        <v>51</v>
      </c>
      <c r="X775" s="18">
        <v>4</v>
      </c>
      <c r="Y775" s="18">
        <v>2</v>
      </c>
      <c r="Z775" t="b">
        <v>0</v>
      </c>
      <c r="AA775" s="18">
        <v>660</v>
      </c>
      <c r="AB775" s="18">
        <v>151</v>
      </c>
      <c r="AC775" s="18">
        <f t="shared" si="272"/>
        <v>811</v>
      </c>
      <c r="AD775" t="s">
        <v>49</v>
      </c>
      <c r="AE775" t="s">
        <v>75</v>
      </c>
      <c r="AF775" t="s">
        <v>29</v>
      </c>
      <c r="AG775" s="18">
        <v>43</v>
      </c>
      <c r="AH775" s="13">
        <v>3.4</v>
      </c>
      <c r="AI775" t="b">
        <v>1</v>
      </c>
      <c r="AJ775" t="s">
        <v>30</v>
      </c>
      <c r="AK775" s="18">
        <v>1317</v>
      </c>
      <c r="AL775" s="18" t="str" cm="1">
        <f t="array" ref="AL775">_xlfn.IFS(AK775&lt;1000, "Bronze", AK775&lt;2000, "Silver", AK775&lt;3000, "Gold", AK775&lt;4000, "Platinum",AK775&gt;4000, "Diamond")</f>
        <v>Silver</v>
      </c>
      <c r="AM775" t="s">
        <v>58</v>
      </c>
      <c r="AN775" t="s">
        <v>39</v>
      </c>
      <c r="AO775" t="s">
        <v>33</v>
      </c>
    </row>
    <row r="776" spans="1:41" x14ac:dyDescent="0.35">
      <c r="A776">
        <v>8501</v>
      </c>
      <c r="B776" t="s">
        <v>106</v>
      </c>
      <c r="C776" s="1">
        <v>45508</v>
      </c>
      <c r="D776" s="1">
        <f>C776</f>
        <v>45508</v>
      </c>
      <c r="E776" s="1"/>
      <c r="F776" s="1"/>
      <c r="G776" s="1"/>
      <c r="H776" s="1"/>
      <c r="I776" s="1"/>
      <c r="J776" t="s">
        <v>54</v>
      </c>
      <c r="K776" s="1">
        <f>DATE(P776,O776,N776)</f>
        <v>45615</v>
      </c>
      <c r="L776">
        <f>FIND("/",J776)</f>
        <v>3</v>
      </c>
      <c r="M776">
        <f>FIND("/",J776,(L776+1))</f>
        <v>6</v>
      </c>
      <c r="N776" t="str">
        <f>MID(J776, L776+1,2)</f>
        <v>19</v>
      </c>
      <c r="O776" t="str">
        <f>LEFT(J776,L776-1)</f>
        <v>11</v>
      </c>
      <c r="P776" t="str">
        <f>RIGHT(J776,4)</f>
        <v>2024</v>
      </c>
      <c r="Q776" s="13">
        <f t="shared" si="270"/>
        <v>15.285714285714286</v>
      </c>
      <c r="R776">
        <f t="shared" si="271"/>
        <v>21</v>
      </c>
      <c r="S776" s="27">
        <f t="shared" si="273"/>
        <v>1.3738317757009346</v>
      </c>
      <c r="T776" s="11">
        <v>11.99</v>
      </c>
      <c r="U776" t="str" cm="1">
        <f t="array" ref="U776">_xlfn.IFS(T776 &lt; 8, "Standard", T776 &lt; 12, "Premium", T776 &lt; 16, "Premium Plus")</f>
        <v>Premium</v>
      </c>
      <c r="V776" s="18">
        <v>42</v>
      </c>
      <c r="W776" t="s">
        <v>51</v>
      </c>
      <c r="X776" s="18">
        <v>5</v>
      </c>
      <c r="Y776" s="18">
        <v>2</v>
      </c>
      <c r="Z776" t="b">
        <v>1</v>
      </c>
      <c r="AA776" s="18">
        <v>464</v>
      </c>
      <c r="AB776" s="18">
        <v>171</v>
      </c>
      <c r="AC776" s="18">
        <f t="shared" si="272"/>
        <v>635</v>
      </c>
      <c r="AD776" t="s">
        <v>27</v>
      </c>
      <c r="AE776" t="s">
        <v>75</v>
      </c>
      <c r="AF776" t="s">
        <v>64</v>
      </c>
      <c r="AG776" s="18">
        <v>88</v>
      </c>
      <c r="AH776" s="13">
        <v>4.5999999999999996</v>
      </c>
      <c r="AI776" t="b">
        <v>1</v>
      </c>
      <c r="AJ776" t="s">
        <v>30</v>
      </c>
      <c r="AK776" s="18">
        <v>3307</v>
      </c>
      <c r="AL776" s="18" t="str" cm="1">
        <f t="array" ref="AL776">_xlfn.IFS(AK776&lt;1000, "Bronze", AK776&lt;2000, "Silver", AK776&lt;3000, "Gold", AK776&lt;4000, "Platinum",AK776&gt;4000, "Diamond")</f>
        <v>Platinum</v>
      </c>
      <c r="AM776" t="s">
        <v>58</v>
      </c>
      <c r="AN776" t="s">
        <v>69</v>
      </c>
      <c r="AO776" t="s">
        <v>93</v>
      </c>
    </row>
    <row r="777" spans="1:41" x14ac:dyDescent="0.35">
      <c r="A777">
        <v>5147</v>
      </c>
      <c r="B777" t="s">
        <v>140</v>
      </c>
      <c r="C777" t="s">
        <v>596</v>
      </c>
      <c r="D777" s="1">
        <f>DATE(I777,H777,G777)</f>
        <v>45091</v>
      </c>
      <c r="E777">
        <f>FIND("/",C777)</f>
        <v>2</v>
      </c>
      <c r="F777">
        <f>FIND("/",C777,(E777+1))</f>
        <v>5</v>
      </c>
      <c r="G777" t="str">
        <f>MID(C777, E777+1,2)</f>
        <v>14</v>
      </c>
      <c r="H777" t="str">
        <f>LEFT(C777,E777-1)</f>
        <v>6</v>
      </c>
      <c r="I777" t="str">
        <f>RIGHT(C777,4)</f>
        <v>2023</v>
      </c>
      <c r="J777" t="s">
        <v>42</v>
      </c>
      <c r="K777" s="1">
        <f>DATE(P777,O777,N777)</f>
        <v>45640</v>
      </c>
      <c r="L777">
        <f>FIND("/",J777)</f>
        <v>3</v>
      </c>
      <c r="M777">
        <f>FIND("/",J777,(L777+1))</f>
        <v>6</v>
      </c>
      <c r="N777" t="str">
        <f>MID(J777, L777+1,2)</f>
        <v>14</v>
      </c>
      <c r="O777" t="str">
        <f>LEFT(J777,L777-1)</f>
        <v>12</v>
      </c>
      <c r="P777" t="str">
        <f>RIGHT(J777,4)</f>
        <v>2024</v>
      </c>
      <c r="Q777" s="13">
        <f t="shared" si="270"/>
        <v>78.428571428571431</v>
      </c>
      <c r="R777">
        <f t="shared" si="271"/>
        <v>107.5</v>
      </c>
      <c r="S777" s="27">
        <f t="shared" si="273"/>
        <v>1.3706739526411658</v>
      </c>
      <c r="T777" s="11">
        <v>7.99</v>
      </c>
      <c r="U777" t="str" cm="1">
        <f t="array" ref="U777">_xlfn.IFS(T777 &lt; 8, "Standard", T777 &lt; 12, "Premium", T777 &lt; 16, "Premium Plus")</f>
        <v>Standard</v>
      </c>
      <c r="V777" s="18">
        <v>215</v>
      </c>
      <c r="W777" t="s">
        <v>73</v>
      </c>
      <c r="X777" s="18">
        <v>5</v>
      </c>
      <c r="Y777" s="18">
        <v>4</v>
      </c>
      <c r="Z777" t="b">
        <v>1</v>
      </c>
      <c r="AA777" s="18">
        <v>150</v>
      </c>
      <c r="AB777" s="18">
        <v>57</v>
      </c>
      <c r="AC777" s="18">
        <f t="shared" si="272"/>
        <v>207</v>
      </c>
      <c r="AD777" t="s">
        <v>49</v>
      </c>
      <c r="AE777" t="s">
        <v>28</v>
      </c>
      <c r="AF777" t="s">
        <v>29</v>
      </c>
      <c r="AG777" s="18">
        <v>76</v>
      </c>
      <c r="AH777" s="13">
        <v>4.5</v>
      </c>
      <c r="AI777" t="b">
        <v>0</v>
      </c>
      <c r="AJ777" t="s">
        <v>30</v>
      </c>
      <c r="AK777" s="18">
        <v>1529</v>
      </c>
      <c r="AL777" s="18" t="str" cm="1">
        <f t="array" ref="AL777">_xlfn.IFS(AK777&lt;1000, "Bronze", AK777&lt;2000, "Silver", AK777&lt;3000, "Gold", AK777&lt;4000, "Platinum",AK777&gt;4000, "Diamond")</f>
        <v>Silver</v>
      </c>
      <c r="AM777" t="s">
        <v>38</v>
      </c>
      <c r="AN777" t="s">
        <v>69</v>
      </c>
      <c r="AO777" t="s">
        <v>93</v>
      </c>
    </row>
    <row r="778" spans="1:41" x14ac:dyDescent="0.35">
      <c r="A778">
        <v>9630</v>
      </c>
      <c r="B778" t="s">
        <v>101</v>
      </c>
      <c r="C778" s="1">
        <v>44932</v>
      </c>
      <c r="D778" s="1">
        <v>44945</v>
      </c>
      <c r="E778" s="1"/>
      <c r="F778" s="1"/>
      <c r="G778" s="1"/>
      <c r="H778" s="1"/>
      <c r="I778" s="1"/>
      <c r="J778" t="s">
        <v>214</v>
      </c>
      <c r="K778" s="1">
        <f>DATE(P778,O778,N778)</f>
        <v>45622</v>
      </c>
      <c r="L778">
        <f>FIND("/",J778)</f>
        <v>3</v>
      </c>
      <c r="M778">
        <f>FIND("/",J778,(L778+1))</f>
        <v>6</v>
      </c>
      <c r="N778" t="str">
        <f>MID(J778, L778+1,2)</f>
        <v>26</v>
      </c>
      <c r="O778" t="str">
        <f>LEFT(J778,L778-1)</f>
        <v>11</v>
      </c>
      <c r="P778" t="str">
        <f>RIGHT(J778,4)</f>
        <v>2024</v>
      </c>
      <c r="Q778" s="13">
        <f t="shared" si="270"/>
        <v>96.714285714285708</v>
      </c>
      <c r="R778">
        <f t="shared" si="271"/>
        <v>132</v>
      </c>
      <c r="S778" s="27">
        <f t="shared" si="273"/>
        <v>1.3648449039881831</v>
      </c>
      <c r="T778" s="11">
        <v>7.99</v>
      </c>
      <c r="U778" t="str" cm="1">
        <f t="array" ref="U778">_xlfn.IFS(T778 &lt; 8, "Standard", T778 &lt; 12, "Premium", T778 &lt; 16, "Premium Plus")</f>
        <v>Standard</v>
      </c>
      <c r="V778" s="18">
        <v>264</v>
      </c>
      <c r="W778" t="s">
        <v>36</v>
      </c>
      <c r="X778" s="18">
        <v>5</v>
      </c>
      <c r="Y778" s="18">
        <v>6</v>
      </c>
      <c r="Z778" t="b">
        <v>0</v>
      </c>
      <c r="AA778" s="18">
        <v>367</v>
      </c>
      <c r="AB778" s="18">
        <v>163</v>
      </c>
      <c r="AC778" s="18">
        <f t="shared" si="272"/>
        <v>530</v>
      </c>
      <c r="AD778" t="s">
        <v>74</v>
      </c>
      <c r="AE778" t="s">
        <v>75</v>
      </c>
      <c r="AF778" t="s">
        <v>78</v>
      </c>
      <c r="AG778" s="18">
        <v>88</v>
      </c>
      <c r="AH778" s="13">
        <v>3.5</v>
      </c>
      <c r="AI778" t="b">
        <v>1</v>
      </c>
      <c r="AJ778" t="s">
        <v>30</v>
      </c>
      <c r="AK778" s="18">
        <v>2156</v>
      </c>
      <c r="AL778" s="18" t="str" cm="1">
        <f t="array" ref="AL778">_xlfn.IFS(AK778&lt;1000, "Bronze", AK778&lt;2000, "Silver", AK778&lt;3000, "Gold", AK778&lt;4000, "Platinum",AK778&gt;4000, "Diamond")</f>
        <v>Gold</v>
      </c>
      <c r="AM778" t="s">
        <v>65</v>
      </c>
      <c r="AN778" t="s">
        <v>79</v>
      </c>
      <c r="AO778" t="s">
        <v>40</v>
      </c>
    </row>
    <row r="779" spans="1:41" x14ac:dyDescent="0.35">
      <c r="A779">
        <v>8627</v>
      </c>
      <c r="B779" t="s">
        <v>238</v>
      </c>
      <c r="C779" t="s">
        <v>144</v>
      </c>
      <c r="D779" s="1">
        <v>45303</v>
      </c>
      <c r="E779">
        <f>FIND("/",C779)</f>
        <v>2</v>
      </c>
      <c r="F779">
        <f>FIND("/",C779,(E779+1))</f>
        <v>5</v>
      </c>
      <c r="G779" t="str">
        <f>MID(C779, E779+1,2)</f>
        <v>17</v>
      </c>
      <c r="H779" t="str">
        <f>LEFT(C779,E779-1)</f>
        <v>9</v>
      </c>
      <c r="I779" t="str">
        <f>RIGHT(C779,4)</f>
        <v>2024</v>
      </c>
      <c r="J779" s="1">
        <v>45303</v>
      </c>
      <c r="K779" s="1">
        <v>45552</v>
      </c>
      <c r="L779" s="1"/>
      <c r="M779" s="1"/>
      <c r="N779" s="1"/>
      <c r="O779" s="1"/>
      <c r="P779" s="1"/>
      <c r="Q779" s="13">
        <f t="shared" si="270"/>
        <v>35.571428571428569</v>
      </c>
      <c r="R779">
        <f t="shared" si="271"/>
        <v>48.5</v>
      </c>
      <c r="S779" s="27">
        <f t="shared" si="273"/>
        <v>1.3634538152610443</v>
      </c>
      <c r="T779" s="11">
        <v>11.99</v>
      </c>
      <c r="U779" t="str" cm="1">
        <f t="array" ref="U779">_xlfn.IFS(T779 &lt; 8, "Standard", T779 &lt; 12, "Premium", T779 &lt; 16, "Premium Plus")</f>
        <v>Premium</v>
      </c>
      <c r="V779" s="18">
        <v>97</v>
      </c>
      <c r="W779" t="s">
        <v>73</v>
      </c>
      <c r="X779" s="18">
        <v>3</v>
      </c>
      <c r="Y779" s="18">
        <v>2</v>
      </c>
      <c r="Z779" t="b">
        <v>0</v>
      </c>
      <c r="AA779" s="18">
        <v>287</v>
      </c>
      <c r="AB779" s="18">
        <v>39</v>
      </c>
      <c r="AC779" s="18">
        <f t="shared" si="272"/>
        <v>326</v>
      </c>
      <c r="AD779" t="s">
        <v>92</v>
      </c>
      <c r="AE779" t="s">
        <v>28</v>
      </c>
      <c r="AF779" t="s">
        <v>64</v>
      </c>
      <c r="AG779" s="18">
        <v>9</v>
      </c>
      <c r="AH779" s="13">
        <v>4.9000000000000004</v>
      </c>
      <c r="AI779" t="b">
        <v>0</v>
      </c>
      <c r="AJ779" t="s">
        <v>30</v>
      </c>
      <c r="AK779" s="18">
        <v>2331</v>
      </c>
      <c r="AL779" s="18" t="str" cm="1">
        <f t="array" ref="AL779">_xlfn.IFS(AK779&lt;1000, "Bronze", AK779&lt;2000, "Silver", AK779&lt;3000, "Gold", AK779&lt;4000, "Platinum",AK779&gt;4000, "Diamond")</f>
        <v>Gold</v>
      </c>
      <c r="AM779" t="s">
        <v>31</v>
      </c>
      <c r="AN779" t="s">
        <v>39</v>
      </c>
      <c r="AO779" t="s">
        <v>40</v>
      </c>
    </row>
    <row r="780" spans="1:41" x14ac:dyDescent="0.35">
      <c r="A780">
        <v>1110</v>
      </c>
      <c r="B780" t="s">
        <v>247</v>
      </c>
      <c r="C780" s="1">
        <v>45417</v>
      </c>
      <c r="D780" s="1">
        <v>45304</v>
      </c>
      <c r="E780" s="1"/>
      <c r="F780" s="1"/>
      <c r="G780" s="1"/>
      <c r="H780" s="1"/>
      <c r="I780" s="1"/>
      <c r="J780" s="1">
        <v>45394</v>
      </c>
      <c r="K780" s="1">
        <f>J780</f>
        <v>45394</v>
      </c>
      <c r="L780" s="1"/>
      <c r="M780" s="1"/>
      <c r="N780" s="1"/>
      <c r="O780" s="1"/>
      <c r="P780" s="1"/>
      <c r="Q780" s="13">
        <f t="shared" si="270"/>
        <v>12.857142857142858</v>
      </c>
      <c r="R780">
        <f t="shared" si="271"/>
        <v>17.5</v>
      </c>
      <c r="S780" s="27">
        <f t="shared" si="273"/>
        <v>1.3611111111111112</v>
      </c>
      <c r="T780" s="11">
        <v>11.99</v>
      </c>
      <c r="U780" t="str" cm="1">
        <f t="array" ref="U780">_xlfn.IFS(T780 &lt; 8, "Standard", T780 &lt; 12, "Premium", T780 &lt; 16, "Premium Plus")</f>
        <v>Premium</v>
      </c>
      <c r="V780" s="18">
        <v>35</v>
      </c>
      <c r="W780" t="s">
        <v>26</v>
      </c>
      <c r="X780" s="18">
        <v>2</v>
      </c>
      <c r="Y780" s="18">
        <v>3</v>
      </c>
      <c r="Z780" t="b">
        <v>1</v>
      </c>
      <c r="AA780" s="18">
        <v>908</v>
      </c>
      <c r="AB780" s="18">
        <v>128</v>
      </c>
      <c r="AC780" s="18">
        <f t="shared" si="272"/>
        <v>1036</v>
      </c>
      <c r="AD780" t="s">
        <v>27</v>
      </c>
      <c r="AE780" t="s">
        <v>28</v>
      </c>
      <c r="AF780" t="s">
        <v>57</v>
      </c>
      <c r="AG780" s="18">
        <v>86</v>
      </c>
      <c r="AH780" s="13">
        <v>3.2</v>
      </c>
      <c r="AI780" t="b">
        <v>1</v>
      </c>
      <c r="AJ780" t="s">
        <v>30</v>
      </c>
      <c r="AK780" s="18">
        <v>1068</v>
      </c>
      <c r="AL780" s="18" t="str" cm="1">
        <f t="array" ref="AL780">_xlfn.IFS(AK780&lt;1000, "Bronze", AK780&lt;2000, "Silver", AK780&lt;3000, "Gold", AK780&lt;4000, "Platinum",AK780&gt;4000, "Diamond")</f>
        <v>Silver</v>
      </c>
      <c r="AM780" t="s">
        <v>76</v>
      </c>
      <c r="AN780" t="s">
        <v>79</v>
      </c>
      <c r="AO780" t="s">
        <v>60</v>
      </c>
    </row>
    <row r="781" spans="1:41" x14ac:dyDescent="0.35">
      <c r="A781">
        <v>9507</v>
      </c>
      <c r="B781" t="s">
        <v>116</v>
      </c>
      <c r="C781" t="s">
        <v>117</v>
      </c>
      <c r="D781" s="1">
        <f>DATE(I781,H781,G781)</f>
        <v>45096</v>
      </c>
      <c r="E781">
        <f>FIND("/",C781)</f>
        <v>2</v>
      </c>
      <c r="F781">
        <f>FIND("/",C781,(E781+1))</f>
        <v>5</v>
      </c>
      <c r="G781" t="str">
        <f>MID(C781, E781+1,2)</f>
        <v>19</v>
      </c>
      <c r="H781" t="str">
        <f>LEFT(C781,E781-1)</f>
        <v>6</v>
      </c>
      <c r="I781" t="str">
        <f>RIGHT(C781,4)</f>
        <v>2023</v>
      </c>
      <c r="J781" t="s">
        <v>54</v>
      </c>
      <c r="K781" s="1">
        <f t="shared" ref="K781:K787" si="274">DATE(P781,O781,N781)</f>
        <v>45615</v>
      </c>
      <c r="L781">
        <f t="shared" ref="L781:L787" si="275">FIND("/",J781)</f>
        <v>3</v>
      </c>
      <c r="M781">
        <f t="shared" ref="M781:M787" si="276">FIND("/",J781,(L781+1))</f>
        <v>6</v>
      </c>
      <c r="N781" t="str">
        <f t="shared" ref="N781:N787" si="277">MID(J781, L781+1,2)</f>
        <v>19</v>
      </c>
      <c r="O781" t="str">
        <f t="shared" ref="O781:O787" si="278">LEFT(J781,L781-1)</f>
        <v>11</v>
      </c>
      <c r="P781" t="str">
        <f t="shared" ref="P781:P787" si="279">RIGHT(J781,4)</f>
        <v>2024</v>
      </c>
      <c r="Q781" s="13">
        <f t="shared" si="270"/>
        <v>74.142857142857139</v>
      </c>
      <c r="R781">
        <f t="shared" si="271"/>
        <v>100.5</v>
      </c>
      <c r="S781" s="27">
        <f t="shared" si="273"/>
        <v>1.3554913294797688</v>
      </c>
      <c r="T781" s="11">
        <v>11.99</v>
      </c>
      <c r="U781" t="str" cm="1">
        <f t="array" ref="U781">_xlfn.IFS(T781 &lt; 8, "Standard", T781 &lt; 12, "Premium", T781 &lt; 16, "Premium Plus")</f>
        <v>Premium</v>
      </c>
      <c r="V781" s="18">
        <v>201</v>
      </c>
      <c r="W781" t="s">
        <v>26</v>
      </c>
      <c r="X781" s="18">
        <v>1</v>
      </c>
      <c r="Y781" s="18">
        <v>6</v>
      </c>
      <c r="Z781" t="b">
        <v>1</v>
      </c>
      <c r="AA781" s="18">
        <v>902</v>
      </c>
      <c r="AB781" s="18">
        <v>86</v>
      </c>
      <c r="AC781" s="18">
        <f t="shared" si="272"/>
        <v>988</v>
      </c>
      <c r="AD781" t="s">
        <v>27</v>
      </c>
      <c r="AE781" t="s">
        <v>75</v>
      </c>
      <c r="AF781" t="s">
        <v>78</v>
      </c>
      <c r="AG781" s="18">
        <v>69</v>
      </c>
      <c r="AH781" s="13">
        <v>4.9000000000000004</v>
      </c>
      <c r="AI781" t="b">
        <v>1</v>
      </c>
      <c r="AJ781" t="s">
        <v>30</v>
      </c>
      <c r="AK781" s="18">
        <v>1665</v>
      </c>
      <c r="AL781" s="18" t="str" cm="1">
        <f t="array" ref="AL781">_xlfn.IFS(AK781&lt;1000, "Bronze", AK781&lt;2000, "Silver", AK781&lt;3000, "Gold", AK781&lt;4000, "Platinum",AK781&gt;4000, "Diamond")</f>
        <v>Silver</v>
      </c>
      <c r="AM781" t="s">
        <v>58</v>
      </c>
      <c r="AN781" t="s">
        <v>32</v>
      </c>
      <c r="AO781" t="s">
        <v>33</v>
      </c>
    </row>
    <row r="782" spans="1:41" x14ac:dyDescent="0.35">
      <c r="A782">
        <v>9700</v>
      </c>
      <c r="B782" t="s">
        <v>160</v>
      </c>
      <c r="C782" t="s">
        <v>161</v>
      </c>
      <c r="D782" s="1">
        <f>DATE(I782,H782,G782)</f>
        <v>44921</v>
      </c>
      <c r="E782">
        <f>FIND("/",C782)</f>
        <v>3</v>
      </c>
      <c r="F782">
        <f>FIND("/",C782,(E782+1))</f>
        <v>6</v>
      </c>
      <c r="G782" t="str">
        <f>MID(C782, E782+1,2)</f>
        <v>26</v>
      </c>
      <c r="H782" t="str">
        <f>LEFT(C782,E782-1)</f>
        <v>12</v>
      </c>
      <c r="I782" t="str">
        <f>RIGHT(C782,4)</f>
        <v>2022</v>
      </c>
      <c r="J782" t="s">
        <v>90</v>
      </c>
      <c r="K782" s="1">
        <f t="shared" si="274"/>
        <v>45626</v>
      </c>
      <c r="L782">
        <f t="shared" si="275"/>
        <v>3</v>
      </c>
      <c r="M782">
        <f t="shared" si="276"/>
        <v>6</v>
      </c>
      <c r="N782" t="str">
        <f t="shared" si="277"/>
        <v>30</v>
      </c>
      <c r="O782" t="str">
        <f t="shared" si="278"/>
        <v>11</v>
      </c>
      <c r="P782" t="str">
        <f t="shared" si="279"/>
        <v>2024</v>
      </c>
      <c r="Q782" s="13">
        <f t="shared" si="270"/>
        <v>100.71428571428571</v>
      </c>
      <c r="R782">
        <f t="shared" si="271"/>
        <v>136</v>
      </c>
      <c r="S782" s="27">
        <f t="shared" si="273"/>
        <v>1.3503546099290782</v>
      </c>
      <c r="T782" s="11">
        <v>15.99</v>
      </c>
      <c r="U782" t="str" cm="1">
        <f t="array" ref="U782">_xlfn.IFS(T782 &lt; 8, "Standard", T782 &lt; 12, "Premium", T782 &lt; 16, "Premium Plus")</f>
        <v>Premium Plus</v>
      </c>
      <c r="V782" s="18">
        <v>272</v>
      </c>
      <c r="W782" t="s">
        <v>51</v>
      </c>
      <c r="X782" s="18">
        <v>5</v>
      </c>
      <c r="Y782" s="18">
        <v>1</v>
      </c>
      <c r="Z782" t="b">
        <v>0</v>
      </c>
      <c r="AA782" s="18">
        <v>201</v>
      </c>
      <c r="AB782" s="18">
        <v>122</v>
      </c>
      <c r="AC782" s="18">
        <f t="shared" si="272"/>
        <v>323</v>
      </c>
      <c r="AD782" t="s">
        <v>55</v>
      </c>
      <c r="AE782" t="s">
        <v>75</v>
      </c>
      <c r="AF782" t="s">
        <v>64</v>
      </c>
      <c r="AG782" s="18">
        <v>94</v>
      </c>
      <c r="AH782" s="13">
        <v>4.5999999999999996</v>
      </c>
      <c r="AI782" t="b">
        <v>1</v>
      </c>
      <c r="AJ782" t="s">
        <v>30</v>
      </c>
      <c r="AK782" s="18">
        <v>4674</v>
      </c>
      <c r="AL782" s="18" t="str" cm="1">
        <f t="array" ref="AL782">_xlfn.IFS(AK782&lt;1000, "Bronze", AK782&lt;2000, "Silver", AK782&lt;3000, "Gold", AK782&lt;4000, "Platinum",AK782&gt;4000, "Diamond")</f>
        <v>Diamond</v>
      </c>
      <c r="AM782" t="s">
        <v>31</v>
      </c>
      <c r="AN782" t="s">
        <v>32</v>
      </c>
      <c r="AO782" t="s">
        <v>40</v>
      </c>
    </row>
    <row r="783" spans="1:41" x14ac:dyDescent="0.35">
      <c r="A783">
        <v>4512</v>
      </c>
      <c r="B783" t="s">
        <v>259</v>
      </c>
      <c r="C783" t="s">
        <v>402</v>
      </c>
      <c r="D783" s="1">
        <f>DATE(I783,H783,G783)</f>
        <v>44978</v>
      </c>
      <c r="E783">
        <f>FIND("/",C783)</f>
        <v>2</v>
      </c>
      <c r="F783">
        <f>FIND("/",C783,(E783+1))</f>
        <v>5</v>
      </c>
      <c r="G783" t="str">
        <f>MID(C783, E783+1,2)</f>
        <v>21</v>
      </c>
      <c r="H783" t="str">
        <f>LEFT(C783,E783-1)</f>
        <v>2</v>
      </c>
      <c r="I783" t="str">
        <f>RIGHT(C783,4)</f>
        <v>2023</v>
      </c>
      <c r="J783" t="s">
        <v>90</v>
      </c>
      <c r="K783" s="1">
        <f t="shared" si="274"/>
        <v>45626</v>
      </c>
      <c r="L783">
        <f t="shared" si="275"/>
        <v>3</v>
      </c>
      <c r="M783">
        <f t="shared" si="276"/>
        <v>6</v>
      </c>
      <c r="N783" t="str">
        <f t="shared" si="277"/>
        <v>30</v>
      </c>
      <c r="O783" t="str">
        <f t="shared" si="278"/>
        <v>11</v>
      </c>
      <c r="P783" t="str">
        <f t="shared" si="279"/>
        <v>2024</v>
      </c>
      <c r="Q783" s="13">
        <f t="shared" si="270"/>
        <v>92.571428571428569</v>
      </c>
      <c r="R783">
        <f t="shared" si="271"/>
        <v>125</v>
      </c>
      <c r="S783" s="27">
        <f t="shared" si="273"/>
        <v>1.3503086419753088</v>
      </c>
      <c r="T783" s="11">
        <v>11.99</v>
      </c>
      <c r="U783" t="str" cm="1">
        <f t="array" ref="U783">_xlfn.IFS(T783 &lt; 8, "Standard", T783 &lt; 12, "Premium", T783 &lt; 16, "Premium Plus")</f>
        <v>Premium</v>
      </c>
      <c r="V783" s="18">
        <v>250</v>
      </c>
      <c r="W783" t="s">
        <v>51</v>
      </c>
      <c r="X783" s="18">
        <v>5</v>
      </c>
      <c r="Y783" s="18">
        <v>2</v>
      </c>
      <c r="Z783" t="b">
        <v>0</v>
      </c>
      <c r="AA783" s="18">
        <v>611</v>
      </c>
      <c r="AB783" s="18">
        <v>170</v>
      </c>
      <c r="AC783" s="18">
        <f t="shared" si="272"/>
        <v>781</v>
      </c>
      <c r="AD783" t="s">
        <v>49</v>
      </c>
      <c r="AE783" t="s">
        <v>56</v>
      </c>
      <c r="AF783" t="s">
        <v>64</v>
      </c>
      <c r="AG783" s="18">
        <v>71</v>
      </c>
      <c r="AH783" s="13">
        <v>3.9</v>
      </c>
      <c r="AI783" t="b">
        <v>0</v>
      </c>
      <c r="AJ783" t="s">
        <v>30</v>
      </c>
      <c r="AK783" s="18">
        <v>4193</v>
      </c>
      <c r="AL783" s="18" t="str" cm="1">
        <f t="array" ref="AL783">_xlfn.IFS(AK783&lt;1000, "Bronze", AK783&lt;2000, "Silver", AK783&lt;3000, "Gold", AK783&lt;4000, "Platinum",AK783&gt;4000, "Diamond")</f>
        <v>Diamond</v>
      </c>
      <c r="AM783" t="s">
        <v>65</v>
      </c>
      <c r="AN783" t="s">
        <v>59</v>
      </c>
      <c r="AO783" t="s">
        <v>60</v>
      </c>
    </row>
    <row r="784" spans="1:41" x14ac:dyDescent="0.35">
      <c r="A784">
        <v>6720</v>
      </c>
      <c r="B784" t="s">
        <v>157</v>
      </c>
      <c r="C784" s="1">
        <v>45145</v>
      </c>
      <c r="D784" s="1">
        <v>45102</v>
      </c>
      <c r="E784" s="1"/>
      <c r="F784" s="1"/>
      <c r="G784" s="1"/>
      <c r="H784" s="1"/>
      <c r="I784" s="1"/>
      <c r="J784" t="s">
        <v>25</v>
      </c>
      <c r="K784" s="1">
        <f t="shared" si="274"/>
        <v>45639</v>
      </c>
      <c r="L784">
        <f t="shared" si="275"/>
        <v>3</v>
      </c>
      <c r="M784">
        <f t="shared" si="276"/>
        <v>6</v>
      </c>
      <c r="N784" t="str">
        <f t="shared" si="277"/>
        <v>13</v>
      </c>
      <c r="O784" t="str">
        <f t="shared" si="278"/>
        <v>12</v>
      </c>
      <c r="P784" t="str">
        <f t="shared" si="279"/>
        <v>2024</v>
      </c>
      <c r="Q784" s="13">
        <f t="shared" si="270"/>
        <v>76.714285714285708</v>
      </c>
      <c r="R784">
        <f t="shared" si="271"/>
        <v>103.5</v>
      </c>
      <c r="S784" s="27">
        <f t="shared" si="273"/>
        <v>1.3491620111731846</v>
      </c>
      <c r="T784" s="11">
        <v>15.99</v>
      </c>
      <c r="U784" t="str" cm="1">
        <f t="array" ref="U784">_xlfn.IFS(T784 &lt; 8, "Standard", T784 &lt; 12, "Premium", T784 &lt; 16, "Premium Plus")</f>
        <v>Premium Plus</v>
      </c>
      <c r="V784" s="18">
        <v>207</v>
      </c>
      <c r="W784" t="s">
        <v>63</v>
      </c>
      <c r="X784" s="18">
        <v>2</v>
      </c>
      <c r="Y784" s="18">
        <v>2</v>
      </c>
      <c r="Z784" t="b">
        <v>1</v>
      </c>
      <c r="AA784" s="18">
        <v>494</v>
      </c>
      <c r="AB784" s="18">
        <v>28</v>
      </c>
      <c r="AC784" s="18">
        <f t="shared" si="272"/>
        <v>522</v>
      </c>
      <c r="AD784" t="s">
        <v>92</v>
      </c>
      <c r="AE784" t="s">
        <v>75</v>
      </c>
      <c r="AF784" t="s">
        <v>37</v>
      </c>
      <c r="AG784" s="18">
        <v>99</v>
      </c>
      <c r="AH784" s="13">
        <v>3.6</v>
      </c>
      <c r="AI784" t="b">
        <v>0</v>
      </c>
      <c r="AJ784" t="s">
        <v>30</v>
      </c>
      <c r="AK784" s="18">
        <v>3278</v>
      </c>
      <c r="AL784" s="18" t="str" cm="1">
        <f t="array" ref="AL784">_xlfn.IFS(AK784&lt;1000, "Bronze", AK784&lt;2000, "Silver", AK784&lt;3000, "Gold", AK784&lt;4000, "Platinum",AK784&gt;4000, "Diamond")</f>
        <v>Platinum</v>
      </c>
      <c r="AM784" t="s">
        <v>38</v>
      </c>
      <c r="AN784" t="s">
        <v>79</v>
      </c>
      <c r="AO784" t="s">
        <v>60</v>
      </c>
    </row>
    <row r="785" spans="1:41" x14ac:dyDescent="0.35">
      <c r="A785">
        <v>5315</v>
      </c>
      <c r="B785" t="s">
        <v>580</v>
      </c>
      <c r="C785" t="s">
        <v>581</v>
      </c>
      <c r="D785" s="1">
        <f>DATE(I785,H785,G785)</f>
        <v>45100</v>
      </c>
      <c r="E785">
        <f>FIND("/",C785)</f>
        <v>2</v>
      </c>
      <c r="F785">
        <f>FIND("/",C785,(E785+1))</f>
        <v>5</v>
      </c>
      <c r="G785" t="str">
        <f>MID(C785, E785+1,2)</f>
        <v>23</v>
      </c>
      <c r="H785" t="str">
        <f>LEFT(C785,E785-1)</f>
        <v>6</v>
      </c>
      <c r="I785" t="str">
        <f>RIGHT(C785,4)</f>
        <v>2023</v>
      </c>
      <c r="J785" t="s">
        <v>54</v>
      </c>
      <c r="K785" s="1">
        <f t="shared" si="274"/>
        <v>45615</v>
      </c>
      <c r="L785">
        <f t="shared" si="275"/>
        <v>3</v>
      </c>
      <c r="M785">
        <f t="shared" si="276"/>
        <v>6</v>
      </c>
      <c r="N785" t="str">
        <f t="shared" si="277"/>
        <v>19</v>
      </c>
      <c r="O785" t="str">
        <f t="shared" si="278"/>
        <v>11</v>
      </c>
      <c r="P785" t="str">
        <f t="shared" si="279"/>
        <v>2024</v>
      </c>
      <c r="Q785" s="13">
        <f t="shared" si="270"/>
        <v>73.571428571428569</v>
      </c>
      <c r="R785">
        <f t="shared" si="271"/>
        <v>99</v>
      </c>
      <c r="S785" s="27">
        <f t="shared" si="273"/>
        <v>1.3456310679611652</v>
      </c>
      <c r="T785" s="11">
        <v>7.99</v>
      </c>
      <c r="U785" t="str" cm="1">
        <f t="array" ref="U785">_xlfn.IFS(T785 &lt; 8, "Standard", T785 &lt; 12, "Premium", T785 &lt; 16, "Premium Plus")</f>
        <v>Standard</v>
      </c>
      <c r="V785" s="18">
        <v>198</v>
      </c>
      <c r="W785" t="s">
        <v>63</v>
      </c>
      <c r="X785" s="18">
        <v>4</v>
      </c>
      <c r="Y785" s="18">
        <v>3</v>
      </c>
      <c r="Z785" t="b">
        <v>0</v>
      </c>
      <c r="AA785" s="18">
        <v>202</v>
      </c>
      <c r="AB785" s="18">
        <v>26</v>
      </c>
      <c r="AC785" s="18">
        <f t="shared" si="272"/>
        <v>228</v>
      </c>
      <c r="AD785" t="s">
        <v>43</v>
      </c>
      <c r="AE785" t="s">
        <v>75</v>
      </c>
      <c r="AF785" t="s">
        <v>78</v>
      </c>
      <c r="AG785" s="18">
        <v>52</v>
      </c>
      <c r="AH785" s="13">
        <v>4.8</v>
      </c>
      <c r="AI785" t="b">
        <v>0</v>
      </c>
      <c r="AJ785" t="s">
        <v>30</v>
      </c>
      <c r="AK785" s="18">
        <v>1392</v>
      </c>
      <c r="AL785" s="18" t="str" cm="1">
        <f t="array" ref="AL785">_xlfn.IFS(AK785&lt;1000, "Bronze", AK785&lt;2000, "Silver", AK785&lt;3000, "Gold", AK785&lt;4000, "Platinum",AK785&gt;4000, "Diamond")</f>
        <v>Silver</v>
      </c>
      <c r="AM785" t="s">
        <v>58</v>
      </c>
      <c r="AN785" t="s">
        <v>32</v>
      </c>
      <c r="AO785" t="s">
        <v>33</v>
      </c>
    </row>
    <row r="786" spans="1:41" x14ac:dyDescent="0.35">
      <c r="A786">
        <v>5112</v>
      </c>
      <c r="B786" t="s">
        <v>228</v>
      </c>
      <c r="C786" s="1">
        <v>45423</v>
      </c>
      <c r="D786" s="1">
        <v>45014</v>
      </c>
      <c r="E786" s="1"/>
      <c r="F786" s="1"/>
      <c r="G786" s="1"/>
      <c r="H786" s="1"/>
      <c r="I786" s="1"/>
      <c r="J786" t="s">
        <v>42</v>
      </c>
      <c r="K786" s="1">
        <f t="shared" si="274"/>
        <v>45640</v>
      </c>
      <c r="L786">
        <f t="shared" si="275"/>
        <v>3</v>
      </c>
      <c r="M786">
        <f t="shared" si="276"/>
        <v>6</v>
      </c>
      <c r="N786" t="str">
        <f t="shared" si="277"/>
        <v>14</v>
      </c>
      <c r="O786" t="str">
        <f t="shared" si="278"/>
        <v>12</v>
      </c>
      <c r="P786" t="str">
        <f t="shared" si="279"/>
        <v>2024</v>
      </c>
      <c r="Q786" s="13">
        <f t="shared" si="270"/>
        <v>89.428571428571431</v>
      </c>
      <c r="R786">
        <f t="shared" si="271"/>
        <v>120</v>
      </c>
      <c r="S786" s="27">
        <f t="shared" si="273"/>
        <v>1.3418530351437699</v>
      </c>
      <c r="T786" s="11">
        <v>15.99</v>
      </c>
      <c r="U786" t="str" cm="1">
        <f t="array" ref="U786">_xlfn.IFS(T786 &lt; 8, "Standard", T786 &lt; 12, "Premium", T786 &lt; 16, "Premium Plus")</f>
        <v>Premium Plus</v>
      </c>
      <c r="V786" s="18">
        <v>240</v>
      </c>
      <c r="W786" t="s">
        <v>63</v>
      </c>
      <c r="X786" s="18">
        <v>2</v>
      </c>
      <c r="Y786" s="18">
        <v>6</v>
      </c>
      <c r="Z786" t="b">
        <v>1</v>
      </c>
      <c r="AA786" s="18">
        <v>564</v>
      </c>
      <c r="AB786" s="18">
        <v>121</v>
      </c>
      <c r="AC786" s="18">
        <f t="shared" si="272"/>
        <v>685</v>
      </c>
      <c r="AD786" t="s">
        <v>27</v>
      </c>
      <c r="AE786" t="s">
        <v>75</v>
      </c>
      <c r="AF786" t="s">
        <v>29</v>
      </c>
      <c r="AG786" s="18">
        <v>40</v>
      </c>
      <c r="AH786" s="13">
        <v>3.5</v>
      </c>
      <c r="AI786" t="b">
        <v>1</v>
      </c>
      <c r="AJ786" t="s">
        <v>30</v>
      </c>
      <c r="AK786" s="18">
        <v>333</v>
      </c>
      <c r="AL786" s="18" t="str" cm="1">
        <f t="array" ref="AL786">_xlfn.IFS(AK786&lt;1000, "Bronze", AK786&lt;2000, "Silver", AK786&lt;3000, "Gold", AK786&lt;4000, "Platinum",AK786&gt;4000, "Diamond")</f>
        <v>Bronze</v>
      </c>
      <c r="AM786" t="s">
        <v>76</v>
      </c>
      <c r="AN786" t="s">
        <v>69</v>
      </c>
      <c r="AO786" t="s">
        <v>33</v>
      </c>
    </row>
    <row r="787" spans="1:41" x14ac:dyDescent="0.35">
      <c r="A787">
        <v>7400</v>
      </c>
      <c r="B787" t="s">
        <v>428</v>
      </c>
      <c r="C787" s="1">
        <v>45540</v>
      </c>
      <c r="D787" s="1">
        <v>44977</v>
      </c>
      <c r="E787" s="1"/>
      <c r="F787" s="1"/>
      <c r="G787" s="1"/>
      <c r="H787" s="1"/>
      <c r="I787" s="1"/>
      <c r="J787" t="s">
        <v>35</v>
      </c>
      <c r="K787" s="1">
        <f t="shared" si="274"/>
        <v>45641</v>
      </c>
      <c r="L787">
        <f t="shared" si="275"/>
        <v>3</v>
      </c>
      <c r="M787">
        <f t="shared" si="276"/>
        <v>6</v>
      </c>
      <c r="N787" t="str">
        <f t="shared" si="277"/>
        <v>15</v>
      </c>
      <c r="O787" t="str">
        <f t="shared" si="278"/>
        <v>12</v>
      </c>
      <c r="P787" t="str">
        <f t="shared" si="279"/>
        <v>2024</v>
      </c>
      <c r="Q787" s="13">
        <f t="shared" si="270"/>
        <v>94.857142857142861</v>
      </c>
      <c r="R787">
        <f t="shared" si="271"/>
        <v>127</v>
      </c>
      <c r="S787" s="27">
        <f t="shared" si="273"/>
        <v>1.338855421686747</v>
      </c>
      <c r="T787" s="11">
        <v>11.99</v>
      </c>
      <c r="U787" t="str" cm="1">
        <f t="array" ref="U787">_xlfn.IFS(T787 &lt; 8, "Standard", T787 &lt; 12, "Premium", T787 &lt; 16, "Premium Plus")</f>
        <v>Premium</v>
      </c>
      <c r="V787" s="18">
        <v>254</v>
      </c>
      <c r="W787" t="s">
        <v>26</v>
      </c>
      <c r="X787" s="18">
        <v>4</v>
      </c>
      <c r="Y787" s="18">
        <v>1</v>
      </c>
      <c r="Z787" t="b">
        <v>1</v>
      </c>
      <c r="AA787" s="18">
        <v>406</v>
      </c>
      <c r="AB787" s="18">
        <v>47</v>
      </c>
      <c r="AC787" s="18">
        <f t="shared" si="272"/>
        <v>453</v>
      </c>
      <c r="AD787" t="s">
        <v>68</v>
      </c>
      <c r="AE787" t="s">
        <v>44</v>
      </c>
      <c r="AF787" t="s">
        <v>45</v>
      </c>
      <c r="AG787" s="18">
        <v>5</v>
      </c>
      <c r="AH787" s="13">
        <v>3.6</v>
      </c>
      <c r="AI787" t="b">
        <v>0</v>
      </c>
      <c r="AJ787" t="s">
        <v>30</v>
      </c>
      <c r="AK787" s="18">
        <v>3281</v>
      </c>
      <c r="AL787" s="18" t="str" cm="1">
        <f t="array" ref="AL787">_xlfn.IFS(AK787&lt;1000, "Bronze", AK787&lt;2000, "Silver", AK787&lt;3000, "Gold", AK787&lt;4000, "Platinum",AK787&gt;4000, "Diamond")</f>
        <v>Platinum</v>
      </c>
      <c r="AM787" t="s">
        <v>31</v>
      </c>
      <c r="AN787" t="s">
        <v>32</v>
      </c>
      <c r="AO787" t="s">
        <v>33</v>
      </c>
    </row>
    <row r="788" spans="1:41" x14ac:dyDescent="0.35">
      <c r="A788">
        <v>5911</v>
      </c>
      <c r="B788" t="s">
        <v>130</v>
      </c>
      <c r="C788" s="1">
        <v>45323</v>
      </c>
      <c r="D788" s="1">
        <v>45161</v>
      </c>
      <c r="E788" s="1"/>
      <c r="F788" s="1"/>
      <c r="G788" s="1"/>
      <c r="H788" s="1"/>
      <c r="I788" s="1"/>
      <c r="J788" s="1">
        <v>45577</v>
      </c>
      <c r="K788" s="1">
        <f>J788</f>
        <v>45577</v>
      </c>
      <c r="L788" s="1"/>
      <c r="M788" s="1"/>
      <c r="N788" s="1"/>
      <c r="O788" s="1"/>
      <c r="P788" s="1"/>
      <c r="Q788" s="13">
        <f t="shared" si="270"/>
        <v>59.428571428571431</v>
      </c>
      <c r="R788">
        <f t="shared" si="271"/>
        <v>79</v>
      </c>
      <c r="S788" s="27">
        <f t="shared" si="273"/>
        <v>1.3293269230769231</v>
      </c>
      <c r="T788" s="11">
        <v>7.99</v>
      </c>
      <c r="U788" t="str" cm="1">
        <f t="array" ref="U788">_xlfn.IFS(T788 &lt; 8, "Standard", T788 &lt; 12, "Premium", T788 &lt; 16, "Premium Plus")</f>
        <v>Standard</v>
      </c>
      <c r="V788" s="18">
        <v>158</v>
      </c>
      <c r="W788" t="s">
        <v>100</v>
      </c>
      <c r="X788" s="18">
        <v>3</v>
      </c>
      <c r="Y788" s="18">
        <v>1</v>
      </c>
      <c r="Z788" t="b">
        <v>1</v>
      </c>
      <c r="AA788" s="18">
        <v>426</v>
      </c>
      <c r="AB788" s="18">
        <v>7</v>
      </c>
      <c r="AC788" s="18">
        <f t="shared" si="272"/>
        <v>433</v>
      </c>
      <c r="AD788" t="s">
        <v>92</v>
      </c>
      <c r="AE788" t="s">
        <v>75</v>
      </c>
      <c r="AF788" t="s">
        <v>78</v>
      </c>
      <c r="AG788" s="18">
        <v>36</v>
      </c>
      <c r="AH788" s="13">
        <v>3.6</v>
      </c>
      <c r="AI788" t="b">
        <v>0</v>
      </c>
      <c r="AJ788" t="s">
        <v>30</v>
      </c>
      <c r="AK788" s="18">
        <v>242</v>
      </c>
      <c r="AL788" s="18" t="str" cm="1">
        <f t="array" ref="AL788">_xlfn.IFS(AK788&lt;1000, "Bronze", AK788&lt;2000, "Silver", AK788&lt;3000, "Gold", AK788&lt;4000, "Platinum",AK788&gt;4000, "Diamond")</f>
        <v>Bronze</v>
      </c>
      <c r="AM788" t="s">
        <v>76</v>
      </c>
      <c r="AN788" t="s">
        <v>32</v>
      </c>
      <c r="AO788" t="s">
        <v>33</v>
      </c>
    </row>
    <row r="789" spans="1:41" x14ac:dyDescent="0.35">
      <c r="A789">
        <v>8019</v>
      </c>
      <c r="B789" t="s">
        <v>620</v>
      </c>
      <c r="C789" t="s">
        <v>182</v>
      </c>
      <c r="D789" s="1">
        <f>DATE(I789,H789,G789)</f>
        <v>44976</v>
      </c>
      <c r="E789">
        <f>FIND("/",C789)</f>
        <v>2</v>
      </c>
      <c r="F789">
        <f>FIND("/",C789,(E789+1))</f>
        <v>5</v>
      </c>
      <c r="G789" t="str">
        <f>MID(C789, E789+1,2)</f>
        <v>19</v>
      </c>
      <c r="H789" t="str">
        <f>LEFT(C789,E789-1)</f>
        <v>2</v>
      </c>
      <c r="I789" t="str">
        <f>RIGHT(C789,4)</f>
        <v>2023</v>
      </c>
      <c r="J789" t="s">
        <v>54</v>
      </c>
      <c r="K789" s="1">
        <f>DATE(P789,O789,N789)</f>
        <v>45615</v>
      </c>
      <c r="L789">
        <f>FIND("/",J789)</f>
        <v>3</v>
      </c>
      <c r="M789">
        <f>FIND("/",J789,(L789+1))</f>
        <v>6</v>
      </c>
      <c r="N789" t="str">
        <f>MID(J789, L789+1,2)</f>
        <v>19</v>
      </c>
      <c r="O789" t="str">
        <f>LEFT(J789,L789-1)</f>
        <v>11</v>
      </c>
      <c r="P789" t="str">
        <f>RIGHT(J789,4)</f>
        <v>2024</v>
      </c>
      <c r="Q789" s="13">
        <f t="shared" si="270"/>
        <v>91.285714285714292</v>
      </c>
      <c r="R789">
        <f t="shared" si="271"/>
        <v>120</v>
      </c>
      <c r="S789" s="27">
        <f t="shared" si="273"/>
        <v>1.3145539906103285</v>
      </c>
      <c r="T789" s="11">
        <v>11.99</v>
      </c>
      <c r="U789" t="str" cm="1">
        <f t="array" ref="U789">_xlfn.IFS(T789 &lt; 8, "Standard", T789 &lt; 12, "Premium", T789 &lt; 16, "Premium Plus")</f>
        <v>Premium</v>
      </c>
      <c r="V789" s="18">
        <v>240</v>
      </c>
      <c r="W789" t="s">
        <v>73</v>
      </c>
      <c r="X789" s="18">
        <v>4</v>
      </c>
      <c r="Y789" s="18">
        <v>1</v>
      </c>
      <c r="Z789" t="b">
        <v>0</v>
      </c>
      <c r="AA789" s="18">
        <v>304</v>
      </c>
      <c r="AB789" s="18">
        <v>25</v>
      </c>
      <c r="AC789" s="18">
        <f t="shared" si="272"/>
        <v>329</v>
      </c>
      <c r="AD789" t="s">
        <v>43</v>
      </c>
      <c r="AE789" t="s">
        <v>28</v>
      </c>
      <c r="AF789" t="s">
        <v>37</v>
      </c>
      <c r="AG789" s="18">
        <v>66</v>
      </c>
      <c r="AH789" s="13">
        <v>4.5999999999999996</v>
      </c>
      <c r="AI789" t="b">
        <v>0</v>
      </c>
      <c r="AJ789" t="s">
        <v>30</v>
      </c>
      <c r="AK789" s="18">
        <v>863</v>
      </c>
      <c r="AL789" s="18" t="str" cm="1">
        <f t="array" ref="AL789">_xlfn.IFS(AK789&lt;1000, "Bronze", AK789&lt;2000, "Silver", AK789&lt;3000, "Gold", AK789&lt;4000, "Platinum",AK789&gt;4000, "Diamond")</f>
        <v>Bronze</v>
      </c>
      <c r="AM789" t="s">
        <v>65</v>
      </c>
      <c r="AN789" t="s">
        <v>59</v>
      </c>
      <c r="AO789" t="s">
        <v>93</v>
      </c>
    </row>
    <row r="790" spans="1:41" x14ac:dyDescent="0.35">
      <c r="A790">
        <v>1433</v>
      </c>
      <c r="B790" t="s">
        <v>83</v>
      </c>
      <c r="C790" s="1">
        <v>45325</v>
      </c>
      <c r="D790" s="1">
        <v>45189</v>
      </c>
      <c r="E790" s="1"/>
      <c r="F790" s="1"/>
      <c r="G790" s="1"/>
      <c r="H790" s="1"/>
      <c r="I790" s="1"/>
      <c r="J790" t="s">
        <v>84</v>
      </c>
      <c r="K790" s="1">
        <f>DATE(P790,O790,N790)</f>
        <v>45616</v>
      </c>
      <c r="L790">
        <f>FIND("/",J790)</f>
        <v>3</v>
      </c>
      <c r="M790">
        <f>FIND("/",J790,(L790+1))</f>
        <v>6</v>
      </c>
      <c r="N790" t="str">
        <f>MID(J790, L790+1,2)</f>
        <v>20</v>
      </c>
      <c r="O790" t="str">
        <f>LEFT(J790,L790-1)</f>
        <v>11</v>
      </c>
      <c r="P790" t="str">
        <f>RIGHT(J790,4)</f>
        <v>2024</v>
      </c>
      <c r="Q790" s="13">
        <f t="shared" si="270"/>
        <v>61</v>
      </c>
      <c r="R790">
        <f t="shared" si="271"/>
        <v>80</v>
      </c>
      <c r="S790" s="27">
        <f t="shared" si="273"/>
        <v>1.3114754098360655</v>
      </c>
      <c r="T790" s="11">
        <v>15.99</v>
      </c>
      <c r="U790" t="str" cm="1">
        <f t="array" ref="U790">_xlfn.IFS(T790 &lt; 8, "Standard", T790 &lt; 12, "Premium", T790 &lt; 16, "Premium Plus")</f>
        <v>Premium Plus</v>
      </c>
      <c r="V790" s="18">
        <v>160</v>
      </c>
      <c r="W790" t="s">
        <v>36</v>
      </c>
      <c r="X790" s="18">
        <v>5</v>
      </c>
      <c r="Y790" s="18">
        <v>6</v>
      </c>
      <c r="Z790" t="b">
        <v>1</v>
      </c>
      <c r="AA790" s="18">
        <v>391</v>
      </c>
      <c r="AB790" s="18">
        <v>132</v>
      </c>
      <c r="AC790" s="18">
        <f t="shared" si="272"/>
        <v>523</v>
      </c>
      <c r="AD790" t="s">
        <v>43</v>
      </c>
      <c r="AE790" t="s">
        <v>44</v>
      </c>
      <c r="AF790" t="s">
        <v>37</v>
      </c>
      <c r="AG790" s="18">
        <v>57</v>
      </c>
      <c r="AH790" s="13">
        <v>3</v>
      </c>
      <c r="AI790" t="b">
        <v>0</v>
      </c>
      <c r="AJ790" t="s">
        <v>30</v>
      </c>
      <c r="AK790" s="18">
        <v>185</v>
      </c>
      <c r="AL790" s="18" t="str" cm="1">
        <f t="array" ref="AL790">_xlfn.IFS(AK790&lt;1000, "Bronze", AK790&lt;2000, "Silver", AK790&lt;3000, "Gold", AK790&lt;4000, "Platinum",AK790&gt;4000, "Diamond")</f>
        <v>Bronze</v>
      </c>
      <c r="AM790" t="s">
        <v>58</v>
      </c>
      <c r="AN790" t="s">
        <v>79</v>
      </c>
      <c r="AO790" t="s">
        <v>93</v>
      </c>
    </row>
    <row r="791" spans="1:41" x14ac:dyDescent="0.35">
      <c r="A791">
        <v>4104</v>
      </c>
      <c r="B791" t="s">
        <v>706</v>
      </c>
      <c r="C791" t="s">
        <v>707</v>
      </c>
      <c r="D791" s="1">
        <f>DATE(I791,H791,G791)</f>
        <v>45129</v>
      </c>
      <c r="E791">
        <f>FIND("/",C791)</f>
        <v>2</v>
      </c>
      <c r="F791">
        <f>FIND("/",C791,(E791+1))</f>
        <v>5</v>
      </c>
      <c r="G791" t="str">
        <f>MID(C791, E791+1,2)</f>
        <v>22</v>
      </c>
      <c r="H791" t="str">
        <f>LEFT(C791,E791-1)</f>
        <v>7</v>
      </c>
      <c r="I791" t="str">
        <f>RIGHT(C791,4)</f>
        <v>2023</v>
      </c>
      <c r="J791" t="s">
        <v>84</v>
      </c>
      <c r="K791" s="1">
        <f>DATE(P791,O791,N791)</f>
        <v>45616</v>
      </c>
      <c r="L791">
        <f>FIND("/",J791)</f>
        <v>3</v>
      </c>
      <c r="M791">
        <f>FIND("/",J791,(L791+1))</f>
        <v>6</v>
      </c>
      <c r="N791" t="str">
        <f>MID(J791, L791+1,2)</f>
        <v>20</v>
      </c>
      <c r="O791" t="str">
        <f>LEFT(J791,L791-1)</f>
        <v>11</v>
      </c>
      <c r="P791" t="str">
        <f>RIGHT(J791,4)</f>
        <v>2024</v>
      </c>
      <c r="Q791" s="13">
        <f t="shared" si="270"/>
        <v>69.571428571428569</v>
      </c>
      <c r="R791">
        <f t="shared" si="271"/>
        <v>91</v>
      </c>
      <c r="S791" s="27">
        <f t="shared" si="273"/>
        <v>1.3080082135523614</v>
      </c>
      <c r="T791" s="11">
        <v>15.99</v>
      </c>
      <c r="U791" t="str" cm="1">
        <f t="array" ref="U791">_xlfn.IFS(T791 &lt; 8, "Standard", T791 &lt; 12, "Premium", T791 &lt; 16, "Premium Plus")</f>
        <v>Premium Plus</v>
      </c>
      <c r="V791" s="18">
        <v>182</v>
      </c>
      <c r="W791" t="s">
        <v>48</v>
      </c>
      <c r="X791" s="18">
        <v>4</v>
      </c>
      <c r="Y791" s="18">
        <v>5</v>
      </c>
      <c r="Z791" t="b">
        <v>0</v>
      </c>
      <c r="AA791" s="18">
        <v>247</v>
      </c>
      <c r="AB791" s="18">
        <v>197</v>
      </c>
      <c r="AC791" s="18">
        <f t="shared" si="272"/>
        <v>444</v>
      </c>
      <c r="AD791" t="s">
        <v>27</v>
      </c>
      <c r="AE791" t="s">
        <v>75</v>
      </c>
      <c r="AF791" t="s">
        <v>78</v>
      </c>
      <c r="AG791" s="18">
        <v>90</v>
      </c>
      <c r="AH791" s="13">
        <v>4.7</v>
      </c>
      <c r="AI791" t="b">
        <v>0</v>
      </c>
      <c r="AJ791" t="s">
        <v>30</v>
      </c>
      <c r="AK791" s="18">
        <v>4726</v>
      </c>
      <c r="AL791" s="18" t="str" cm="1">
        <f t="array" ref="AL791">_xlfn.IFS(AK791&lt;1000, "Bronze", AK791&lt;2000, "Silver", AK791&lt;3000, "Gold", AK791&lt;4000, "Platinum",AK791&gt;4000, "Diamond")</f>
        <v>Diamond</v>
      </c>
      <c r="AM791" t="s">
        <v>58</v>
      </c>
      <c r="AN791" t="s">
        <v>59</v>
      </c>
      <c r="AO791" t="s">
        <v>93</v>
      </c>
    </row>
    <row r="792" spans="1:41" x14ac:dyDescent="0.35">
      <c r="A792">
        <v>6564</v>
      </c>
      <c r="B792" t="s">
        <v>153</v>
      </c>
      <c r="C792" t="s">
        <v>398</v>
      </c>
      <c r="D792" s="1">
        <f>DATE(I792,H792,G792)</f>
        <v>45222</v>
      </c>
      <c r="E792">
        <f>FIND("/",C792)</f>
        <v>3</v>
      </c>
      <c r="F792">
        <f>FIND("/",C792,(E792+1))</f>
        <v>6</v>
      </c>
      <c r="G792" t="str">
        <f>MID(C792, E792+1,2)</f>
        <v>23</v>
      </c>
      <c r="H792" t="str">
        <f>LEFT(C792,E792-1)</f>
        <v>10</v>
      </c>
      <c r="I792" t="str">
        <f>RIGHT(C792,4)</f>
        <v>2023</v>
      </c>
      <c r="J792" s="1">
        <v>45485</v>
      </c>
      <c r="K792" s="1">
        <f>J792</f>
        <v>45485</v>
      </c>
      <c r="L792" s="1"/>
      <c r="M792" s="1"/>
      <c r="N792" s="1"/>
      <c r="O792" s="1"/>
      <c r="P792" s="1"/>
      <c r="Q792" s="13">
        <f t="shared" si="270"/>
        <v>37.571428571428569</v>
      </c>
      <c r="R792">
        <f t="shared" si="271"/>
        <v>49</v>
      </c>
      <c r="S792" s="27">
        <f t="shared" si="273"/>
        <v>1.3041825095057036</v>
      </c>
      <c r="T792" s="11">
        <v>11.99</v>
      </c>
      <c r="U792" t="str" cm="1">
        <f t="array" ref="U792">_xlfn.IFS(T792 &lt; 8, "Standard", T792 &lt; 12, "Premium", T792 &lt; 16, "Premium Plus")</f>
        <v>Premium</v>
      </c>
      <c r="V792" s="18">
        <v>98</v>
      </c>
      <c r="W792" t="s">
        <v>36</v>
      </c>
      <c r="X792" s="18">
        <v>5</v>
      </c>
      <c r="Y792" s="18">
        <v>2</v>
      </c>
      <c r="Z792" t="b">
        <v>1</v>
      </c>
      <c r="AA792" s="18">
        <v>526</v>
      </c>
      <c r="AB792" s="18">
        <v>144</v>
      </c>
      <c r="AC792" s="18">
        <f t="shared" si="272"/>
        <v>670</v>
      </c>
      <c r="AD792" t="s">
        <v>27</v>
      </c>
      <c r="AE792" t="s">
        <v>44</v>
      </c>
      <c r="AF792" t="s">
        <v>64</v>
      </c>
      <c r="AG792" s="18">
        <v>10</v>
      </c>
      <c r="AH792" s="13">
        <v>3.9</v>
      </c>
      <c r="AI792" t="b">
        <v>1</v>
      </c>
      <c r="AJ792" t="s">
        <v>30</v>
      </c>
      <c r="AK792" s="18">
        <v>747</v>
      </c>
      <c r="AL792" s="18" t="str" cm="1">
        <f t="array" ref="AL792">_xlfn.IFS(AK792&lt;1000, "Bronze", AK792&lt;2000, "Silver", AK792&lt;3000, "Gold", AK792&lt;4000, "Platinum",AK792&gt;4000, "Diamond")</f>
        <v>Bronze</v>
      </c>
      <c r="AM792" t="s">
        <v>65</v>
      </c>
      <c r="AN792" t="s">
        <v>79</v>
      </c>
      <c r="AO792" t="s">
        <v>60</v>
      </c>
    </row>
    <row r="793" spans="1:41" x14ac:dyDescent="0.35">
      <c r="A793">
        <v>9500</v>
      </c>
      <c r="B793" t="s">
        <v>703</v>
      </c>
      <c r="C793" t="s">
        <v>570</v>
      </c>
      <c r="D793" s="1">
        <f>DATE(I793,H793,G793)</f>
        <v>45182</v>
      </c>
      <c r="E793">
        <f>FIND("/",C793)</f>
        <v>2</v>
      </c>
      <c r="F793">
        <f>FIND("/",C793,(E793+1))</f>
        <v>5</v>
      </c>
      <c r="G793" t="str">
        <f>MID(C793, E793+1,2)</f>
        <v>13</v>
      </c>
      <c r="H793" t="str">
        <f>LEFT(C793,E793-1)</f>
        <v>9</v>
      </c>
      <c r="I793" t="str">
        <f>RIGHT(C793,4)</f>
        <v>2023</v>
      </c>
      <c r="J793" s="1">
        <v>45577</v>
      </c>
      <c r="K793" s="1">
        <f>J793</f>
        <v>45577</v>
      </c>
      <c r="L793" s="1"/>
      <c r="M793" s="1"/>
      <c r="N793" s="1"/>
      <c r="O793" s="1"/>
      <c r="P793" s="1"/>
      <c r="Q793" s="13">
        <f t="shared" si="270"/>
        <v>56.428571428571431</v>
      </c>
      <c r="R793">
        <f t="shared" si="271"/>
        <v>73.5</v>
      </c>
      <c r="S793" s="27">
        <f t="shared" si="273"/>
        <v>1.3025316455696203</v>
      </c>
      <c r="T793" s="11">
        <v>11.99</v>
      </c>
      <c r="U793" t="str" cm="1">
        <f t="array" ref="U793">_xlfn.IFS(T793 &lt; 8, "Standard", T793 &lt; 12, "Premium", T793 &lt; 16, "Premium Plus")</f>
        <v>Premium</v>
      </c>
      <c r="V793" s="18">
        <v>147</v>
      </c>
      <c r="W793" t="s">
        <v>51</v>
      </c>
      <c r="X793" s="18">
        <v>1</v>
      </c>
      <c r="Y793" s="18">
        <v>1</v>
      </c>
      <c r="Z793" t="b">
        <v>1</v>
      </c>
      <c r="AA793" s="18">
        <v>780</v>
      </c>
      <c r="AB793" s="18">
        <v>76</v>
      </c>
      <c r="AC793" s="18">
        <f t="shared" si="272"/>
        <v>856</v>
      </c>
      <c r="AD793" t="s">
        <v>27</v>
      </c>
      <c r="AE793" t="s">
        <v>56</v>
      </c>
      <c r="AF793" t="s">
        <v>45</v>
      </c>
      <c r="AG793" s="18">
        <v>21</v>
      </c>
      <c r="AH793" s="13">
        <v>4.4000000000000004</v>
      </c>
      <c r="AI793" t="b">
        <v>1</v>
      </c>
      <c r="AJ793" t="s">
        <v>30</v>
      </c>
      <c r="AK793" s="18">
        <v>3081</v>
      </c>
      <c r="AL793" s="18" t="str" cm="1">
        <f t="array" ref="AL793">_xlfn.IFS(AK793&lt;1000, "Bronze", AK793&lt;2000, "Silver", AK793&lt;3000, "Gold", AK793&lt;4000, "Platinum",AK793&gt;4000, "Diamond")</f>
        <v>Platinum</v>
      </c>
      <c r="AM793" t="s">
        <v>31</v>
      </c>
      <c r="AN793" t="s">
        <v>32</v>
      </c>
      <c r="AO793" t="s">
        <v>60</v>
      </c>
    </row>
    <row r="794" spans="1:41" x14ac:dyDescent="0.35">
      <c r="A794">
        <v>1637</v>
      </c>
      <c r="B794" t="s">
        <v>122</v>
      </c>
      <c r="C794" s="1">
        <v>45416</v>
      </c>
      <c r="D794" s="1">
        <f>C794</f>
        <v>45416</v>
      </c>
      <c r="E794" s="1"/>
      <c r="F794" s="1"/>
      <c r="G794" s="1"/>
      <c r="H794" s="1"/>
      <c r="I794" s="1"/>
      <c r="J794" t="s">
        <v>54</v>
      </c>
      <c r="K794" s="1">
        <f>DATE(P794,O794,N794)</f>
        <v>45615</v>
      </c>
      <c r="L794">
        <f>FIND("/",J794)</f>
        <v>3</v>
      </c>
      <c r="M794">
        <f>FIND("/",J794,(L794+1))</f>
        <v>6</v>
      </c>
      <c r="N794" t="str">
        <f>MID(J794, L794+1,2)</f>
        <v>19</v>
      </c>
      <c r="O794" t="str">
        <f>LEFT(J794,L794-1)</f>
        <v>11</v>
      </c>
      <c r="P794" t="str">
        <f>RIGHT(J794,4)</f>
        <v>2024</v>
      </c>
      <c r="Q794" s="13">
        <f t="shared" si="270"/>
        <v>28.428571428571427</v>
      </c>
      <c r="R794">
        <f t="shared" si="271"/>
        <v>37</v>
      </c>
      <c r="S794" s="27">
        <f t="shared" si="273"/>
        <v>1.3015075376884422</v>
      </c>
      <c r="T794" s="11">
        <v>15.99</v>
      </c>
      <c r="U794" t="str" cm="1">
        <f t="array" ref="U794">_xlfn.IFS(T794 &lt; 8, "Standard", T794 &lt; 12, "Premium", T794 &lt; 16, "Premium Plus")</f>
        <v>Premium Plus</v>
      </c>
      <c r="V794" s="18">
        <v>74</v>
      </c>
      <c r="W794" t="s">
        <v>48</v>
      </c>
      <c r="X794" s="18">
        <v>4</v>
      </c>
      <c r="Y794" s="18">
        <v>3</v>
      </c>
      <c r="Z794" t="b">
        <v>1</v>
      </c>
      <c r="AA794" s="18">
        <v>646</v>
      </c>
      <c r="AB794" s="18">
        <v>38</v>
      </c>
      <c r="AC794" s="18">
        <f t="shared" si="272"/>
        <v>684</v>
      </c>
      <c r="AD794" t="s">
        <v>49</v>
      </c>
      <c r="AE794" t="s">
        <v>75</v>
      </c>
      <c r="AF794" t="s">
        <v>29</v>
      </c>
      <c r="AG794" s="18">
        <v>37</v>
      </c>
      <c r="AH794" s="13">
        <v>4.0999999999999996</v>
      </c>
      <c r="AI794" t="b">
        <v>0</v>
      </c>
      <c r="AJ794" t="s">
        <v>30</v>
      </c>
      <c r="AK794" s="18">
        <v>4111</v>
      </c>
      <c r="AL794" s="18" t="str" cm="1">
        <f t="array" ref="AL794">_xlfn.IFS(AK794&lt;1000, "Bronze", AK794&lt;2000, "Silver", AK794&lt;3000, "Gold", AK794&lt;4000, "Platinum",AK794&gt;4000, "Diamond")</f>
        <v>Diamond</v>
      </c>
      <c r="AM794" t="s">
        <v>58</v>
      </c>
      <c r="AN794" t="s">
        <v>39</v>
      </c>
      <c r="AO794" t="s">
        <v>60</v>
      </c>
    </row>
    <row r="795" spans="1:41" x14ac:dyDescent="0.35">
      <c r="A795">
        <v>8923</v>
      </c>
      <c r="B795" t="s">
        <v>184</v>
      </c>
      <c r="C795" s="1">
        <v>45608</v>
      </c>
      <c r="D795" s="1">
        <v>45307</v>
      </c>
      <c r="E795" s="1"/>
      <c r="F795" s="1"/>
      <c r="G795" s="1"/>
      <c r="H795" s="1"/>
      <c r="I795" s="1"/>
      <c r="J795" s="1">
        <v>45577</v>
      </c>
      <c r="K795" s="1">
        <f>J795</f>
        <v>45577</v>
      </c>
      <c r="L795" s="1"/>
      <c r="M795" s="1"/>
      <c r="N795" s="1"/>
      <c r="O795" s="1"/>
      <c r="P795" s="1"/>
      <c r="Q795" s="13">
        <f t="shared" si="270"/>
        <v>38.571428571428569</v>
      </c>
      <c r="R795">
        <f t="shared" si="271"/>
        <v>50</v>
      </c>
      <c r="S795" s="27">
        <f t="shared" si="273"/>
        <v>1.2962962962962963</v>
      </c>
      <c r="T795" s="11">
        <v>11.99</v>
      </c>
      <c r="U795" t="str" cm="1">
        <f t="array" ref="U795">_xlfn.IFS(T795 &lt; 8, "Standard", T795 &lt; 12, "Premium", T795 &lt; 16, "Premium Plus")</f>
        <v>Premium</v>
      </c>
      <c r="V795" s="18">
        <v>100</v>
      </c>
      <c r="W795" t="s">
        <v>100</v>
      </c>
      <c r="X795" s="18">
        <v>3</v>
      </c>
      <c r="Y795" s="18">
        <v>4</v>
      </c>
      <c r="Z795" t="b">
        <v>0</v>
      </c>
      <c r="AA795" s="18">
        <v>417</v>
      </c>
      <c r="AB795" s="18">
        <v>87</v>
      </c>
      <c r="AC795" s="18">
        <f t="shared" si="272"/>
        <v>504</v>
      </c>
      <c r="AD795" t="s">
        <v>92</v>
      </c>
      <c r="AE795" t="s">
        <v>56</v>
      </c>
      <c r="AF795" t="s">
        <v>64</v>
      </c>
      <c r="AG795" s="18">
        <v>14</v>
      </c>
      <c r="AH795" s="13">
        <v>3.4</v>
      </c>
      <c r="AI795" t="b">
        <v>0</v>
      </c>
      <c r="AJ795" t="s">
        <v>30</v>
      </c>
      <c r="AK795" s="18">
        <v>3183</v>
      </c>
      <c r="AL795" s="18" t="str" cm="1">
        <f t="array" ref="AL795">_xlfn.IFS(AK795&lt;1000, "Bronze", AK795&lt;2000, "Silver", AK795&lt;3000, "Gold", AK795&lt;4000, "Platinum",AK795&gt;4000, "Diamond")</f>
        <v>Platinum</v>
      </c>
      <c r="AM795" t="s">
        <v>76</v>
      </c>
      <c r="AN795" t="s">
        <v>39</v>
      </c>
      <c r="AO795" t="s">
        <v>33</v>
      </c>
    </row>
    <row r="796" spans="1:41" x14ac:dyDescent="0.35">
      <c r="A796">
        <v>4448</v>
      </c>
      <c r="B796" t="s">
        <v>179</v>
      </c>
      <c r="C796" t="s">
        <v>362</v>
      </c>
      <c r="D796" s="1">
        <f>DATE(I796,H796,G796)</f>
        <v>45374</v>
      </c>
      <c r="E796">
        <f>FIND("/",C796)</f>
        <v>2</v>
      </c>
      <c r="F796">
        <f>FIND("/",C796,(E796+1))</f>
        <v>5</v>
      </c>
      <c r="G796" t="str">
        <f>MID(C796, E796+1,2)</f>
        <v>23</v>
      </c>
      <c r="H796" t="str">
        <f>LEFT(C796,E796-1)</f>
        <v>3</v>
      </c>
      <c r="I796" t="str">
        <f>RIGHT(C796,4)</f>
        <v>2024</v>
      </c>
      <c r="J796" t="s">
        <v>129</v>
      </c>
      <c r="K796" s="1">
        <f t="shared" ref="K796:K804" si="280">DATE(P796,O796,N796)</f>
        <v>45642</v>
      </c>
      <c r="L796">
        <f t="shared" ref="L796:L804" si="281">FIND("/",J796)</f>
        <v>3</v>
      </c>
      <c r="M796">
        <f t="shared" ref="M796:M804" si="282">FIND("/",J796,(L796+1))</f>
        <v>6</v>
      </c>
      <c r="N796" t="str">
        <f t="shared" ref="N796:N804" si="283">MID(J796, L796+1,2)</f>
        <v>16</v>
      </c>
      <c r="O796" t="str">
        <f t="shared" ref="O796:O804" si="284">LEFT(J796,L796-1)</f>
        <v>12</v>
      </c>
      <c r="P796" t="str">
        <f t="shared" ref="P796:P804" si="285">RIGHT(J796,4)</f>
        <v>2024</v>
      </c>
      <c r="Q796" s="13">
        <f t="shared" si="270"/>
        <v>38.285714285714285</v>
      </c>
      <c r="R796">
        <f t="shared" si="271"/>
        <v>49.5</v>
      </c>
      <c r="S796" s="27">
        <f t="shared" si="273"/>
        <v>1.2929104477611941</v>
      </c>
      <c r="T796" s="11">
        <v>11.99</v>
      </c>
      <c r="U796" t="str" cm="1">
        <f t="array" ref="U796">_xlfn.IFS(T796 &lt; 8, "Standard", T796 &lt; 12, "Premium", T796 &lt; 16, "Premium Plus")</f>
        <v>Premium</v>
      </c>
      <c r="V796" s="18">
        <v>99</v>
      </c>
      <c r="W796" t="s">
        <v>48</v>
      </c>
      <c r="X796" s="18">
        <v>4</v>
      </c>
      <c r="Y796" s="18">
        <v>2</v>
      </c>
      <c r="Z796" t="b">
        <v>0</v>
      </c>
      <c r="AA796" s="18">
        <v>319</v>
      </c>
      <c r="AB796" s="18">
        <v>187</v>
      </c>
      <c r="AC796" s="18">
        <f t="shared" si="272"/>
        <v>506</v>
      </c>
      <c r="AD796" t="s">
        <v>68</v>
      </c>
      <c r="AE796" t="s">
        <v>56</v>
      </c>
      <c r="AF796" t="s">
        <v>64</v>
      </c>
      <c r="AG796" s="18">
        <v>58</v>
      </c>
      <c r="AH796" s="13">
        <v>3.6</v>
      </c>
      <c r="AI796" t="b">
        <v>0</v>
      </c>
      <c r="AJ796" t="s">
        <v>30</v>
      </c>
      <c r="AK796" s="18">
        <v>1180</v>
      </c>
      <c r="AL796" s="18" t="str" cm="1">
        <f t="array" ref="AL796">_xlfn.IFS(AK796&lt;1000, "Bronze", AK796&lt;2000, "Silver", AK796&lt;3000, "Gold", AK796&lt;4000, "Platinum",AK796&gt;4000, "Diamond")</f>
        <v>Silver</v>
      </c>
      <c r="AM796" t="s">
        <v>58</v>
      </c>
      <c r="AN796" t="s">
        <v>59</v>
      </c>
      <c r="AO796" t="s">
        <v>40</v>
      </c>
    </row>
    <row r="797" spans="1:41" x14ac:dyDescent="0.35">
      <c r="A797">
        <v>5901</v>
      </c>
      <c r="B797" t="s">
        <v>41</v>
      </c>
      <c r="C797" s="1">
        <v>45081</v>
      </c>
      <c r="D797" s="1">
        <f>C797</f>
        <v>45081</v>
      </c>
      <c r="E797" s="1"/>
      <c r="F797" s="1"/>
      <c r="G797" s="1"/>
      <c r="H797" s="1"/>
      <c r="I797" s="1"/>
      <c r="J797" t="s">
        <v>103</v>
      </c>
      <c r="K797" s="1">
        <f t="shared" si="280"/>
        <v>45644</v>
      </c>
      <c r="L797">
        <f t="shared" si="281"/>
        <v>3</v>
      </c>
      <c r="M797">
        <f t="shared" si="282"/>
        <v>6</v>
      </c>
      <c r="N797" t="str">
        <f t="shared" si="283"/>
        <v>18</v>
      </c>
      <c r="O797" t="str">
        <f t="shared" si="284"/>
        <v>12</v>
      </c>
      <c r="P797" t="str">
        <f t="shared" si="285"/>
        <v>2024</v>
      </c>
      <c r="Q797" s="13">
        <f t="shared" si="270"/>
        <v>80.428571428571431</v>
      </c>
      <c r="R797">
        <f t="shared" si="271"/>
        <v>103.5</v>
      </c>
      <c r="S797" s="27">
        <f t="shared" si="273"/>
        <v>1.2868561278863233</v>
      </c>
      <c r="T797" s="11">
        <v>7.99</v>
      </c>
      <c r="U797" t="str" cm="1">
        <f t="array" ref="U797">_xlfn.IFS(T797 &lt; 8, "Standard", T797 &lt; 12, "Premium", T797 &lt; 16, "Premium Plus")</f>
        <v>Standard</v>
      </c>
      <c r="V797" s="18">
        <v>207</v>
      </c>
      <c r="W797" t="s">
        <v>63</v>
      </c>
      <c r="X797" s="18">
        <v>5</v>
      </c>
      <c r="Y797" s="18">
        <v>5</v>
      </c>
      <c r="Z797" t="b">
        <v>1</v>
      </c>
      <c r="AA797" s="18">
        <v>946</v>
      </c>
      <c r="AB797" s="18">
        <v>166</v>
      </c>
      <c r="AC797" s="18">
        <f t="shared" si="272"/>
        <v>1112</v>
      </c>
      <c r="AD797" t="s">
        <v>92</v>
      </c>
      <c r="AE797" t="s">
        <v>75</v>
      </c>
      <c r="AF797" t="s">
        <v>29</v>
      </c>
      <c r="AG797" s="18">
        <v>96</v>
      </c>
      <c r="AH797" s="13">
        <v>4.5999999999999996</v>
      </c>
      <c r="AI797" t="b">
        <v>0</v>
      </c>
      <c r="AJ797" t="s">
        <v>30</v>
      </c>
      <c r="AK797" s="18">
        <v>4815</v>
      </c>
      <c r="AL797" s="18" t="str" cm="1">
        <f t="array" ref="AL797">_xlfn.IFS(AK797&lt;1000, "Bronze", AK797&lt;2000, "Silver", AK797&lt;3000, "Gold", AK797&lt;4000, "Platinum",AK797&gt;4000, "Diamond")</f>
        <v>Diamond</v>
      </c>
      <c r="AM797" t="s">
        <v>31</v>
      </c>
      <c r="AN797" t="s">
        <v>32</v>
      </c>
      <c r="AO797" t="s">
        <v>40</v>
      </c>
    </row>
    <row r="798" spans="1:41" x14ac:dyDescent="0.35">
      <c r="A798">
        <v>2942</v>
      </c>
      <c r="B798" t="s">
        <v>675</v>
      </c>
      <c r="C798" s="1">
        <v>45171</v>
      </c>
      <c r="D798" s="1">
        <f>C798</f>
        <v>45171</v>
      </c>
      <c r="E798" s="1"/>
      <c r="F798" s="1"/>
      <c r="G798" s="1"/>
      <c r="H798" s="1"/>
      <c r="I798" s="1"/>
      <c r="J798" t="s">
        <v>90</v>
      </c>
      <c r="K798" s="1">
        <f t="shared" si="280"/>
        <v>45626</v>
      </c>
      <c r="L798">
        <f t="shared" si="281"/>
        <v>3</v>
      </c>
      <c r="M798">
        <f t="shared" si="282"/>
        <v>6</v>
      </c>
      <c r="N798" t="str">
        <f t="shared" si="283"/>
        <v>30</v>
      </c>
      <c r="O798" t="str">
        <f t="shared" si="284"/>
        <v>11</v>
      </c>
      <c r="P798" t="str">
        <f t="shared" si="285"/>
        <v>2024</v>
      </c>
      <c r="Q798" s="13">
        <f t="shared" si="270"/>
        <v>65</v>
      </c>
      <c r="R798">
        <f t="shared" si="271"/>
        <v>83.5</v>
      </c>
      <c r="S798" s="27">
        <f t="shared" si="273"/>
        <v>1.2846153846153847</v>
      </c>
      <c r="T798" s="11">
        <v>11.99</v>
      </c>
      <c r="U798" t="str" cm="1">
        <f t="array" ref="U798">_xlfn.IFS(T798 &lt; 8, "Standard", T798 &lt; 12, "Premium", T798 &lt; 16, "Premium Plus")</f>
        <v>Premium</v>
      </c>
      <c r="V798" s="18">
        <v>167</v>
      </c>
      <c r="W798" t="s">
        <v>48</v>
      </c>
      <c r="X798" s="18">
        <v>5</v>
      </c>
      <c r="Y798" s="18">
        <v>5</v>
      </c>
      <c r="Z798" t="b">
        <v>0</v>
      </c>
      <c r="AA798" s="18">
        <v>127</v>
      </c>
      <c r="AB798" s="18">
        <v>138</v>
      </c>
      <c r="AC798" s="18">
        <f t="shared" si="272"/>
        <v>265</v>
      </c>
      <c r="AD798" t="s">
        <v>49</v>
      </c>
      <c r="AE798" t="s">
        <v>56</v>
      </c>
      <c r="AF798" t="s">
        <v>45</v>
      </c>
      <c r="AG798" s="18">
        <v>66</v>
      </c>
      <c r="AH798" s="13">
        <v>4.7</v>
      </c>
      <c r="AI798" t="b">
        <v>1</v>
      </c>
      <c r="AJ798" t="s">
        <v>30</v>
      </c>
      <c r="AK798" s="18">
        <v>711</v>
      </c>
      <c r="AL798" s="18" t="str" cm="1">
        <f t="array" ref="AL798">_xlfn.IFS(AK798&lt;1000, "Bronze", AK798&lt;2000, "Silver", AK798&lt;3000, "Gold", AK798&lt;4000, "Platinum",AK798&gt;4000, "Diamond")</f>
        <v>Bronze</v>
      </c>
      <c r="AM798" t="s">
        <v>38</v>
      </c>
      <c r="AN798" t="s">
        <v>32</v>
      </c>
      <c r="AO798" t="s">
        <v>60</v>
      </c>
    </row>
    <row r="799" spans="1:41" x14ac:dyDescent="0.35">
      <c r="A799">
        <v>4242</v>
      </c>
      <c r="B799" t="s">
        <v>41</v>
      </c>
      <c r="C799" s="1">
        <v>45088</v>
      </c>
      <c r="D799" s="1">
        <v>45182</v>
      </c>
      <c r="E799" s="1"/>
      <c r="F799" s="1"/>
      <c r="G799" s="1"/>
      <c r="H799" s="1"/>
      <c r="I799" s="1"/>
      <c r="J799" t="s">
        <v>35</v>
      </c>
      <c r="K799" s="1">
        <f t="shared" si="280"/>
        <v>45641</v>
      </c>
      <c r="L799">
        <f t="shared" si="281"/>
        <v>3</v>
      </c>
      <c r="M799">
        <f t="shared" si="282"/>
        <v>6</v>
      </c>
      <c r="N799" t="str">
        <f t="shared" si="283"/>
        <v>15</v>
      </c>
      <c r="O799" t="str">
        <f t="shared" si="284"/>
        <v>12</v>
      </c>
      <c r="P799" t="str">
        <f t="shared" si="285"/>
        <v>2024</v>
      </c>
      <c r="Q799" s="13">
        <f t="shared" si="270"/>
        <v>65.571428571428569</v>
      </c>
      <c r="R799">
        <f t="shared" si="271"/>
        <v>84</v>
      </c>
      <c r="S799" s="27">
        <f t="shared" si="273"/>
        <v>1.281045751633987</v>
      </c>
      <c r="T799" s="11">
        <v>7.99</v>
      </c>
      <c r="U799" t="str" cm="1">
        <f t="array" ref="U799">_xlfn.IFS(T799 &lt; 8, "Standard", T799 &lt; 12, "Premium", T799 &lt; 16, "Premium Plus")</f>
        <v>Standard</v>
      </c>
      <c r="V799" s="18">
        <v>168</v>
      </c>
      <c r="W799" t="s">
        <v>63</v>
      </c>
      <c r="X799" s="18">
        <v>5</v>
      </c>
      <c r="Y799" s="18">
        <v>3</v>
      </c>
      <c r="Z799" t="b">
        <v>1</v>
      </c>
      <c r="AA799" s="18">
        <v>539</v>
      </c>
      <c r="AB799" s="18">
        <v>48</v>
      </c>
      <c r="AC799" s="18">
        <f t="shared" si="272"/>
        <v>587</v>
      </c>
      <c r="AD799" t="s">
        <v>43</v>
      </c>
      <c r="AE799" t="s">
        <v>56</v>
      </c>
      <c r="AF799" t="s">
        <v>29</v>
      </c>
      <c r="AG799" s="18">
        <v>82</v>
      </c>
      <c r="AH799" s="13">
        <v>4.3</v>
      </c>
      <c r="AI799" t="b">
        <v>0</v>
      </c>
      <c r="AJ799" t="s">
        <v>30</v>
      </c>
      <c r="AK799" s="18">
        <v>3182</v>
      </c>
      <c r="AL799" s="18" t="str" cm="1">
        <f t="array" ref="AL799">_xlfn.IFS(AK799&lt;1000, "Bronze", AK799&lt;2000, "Silver", AK799&lt;3000, "Gold", AK799&lt;4000, "Platinum",AK799&gt;4000, "Diamond")</f>
        <v>Platinum</v>
      </c>
      <c r="AM799" t="s">
        <v>31</v>
      </c>
      <c r="AN799" t="s">
        <v>32</v>
      </c>
      <c r="AO799" t="s">
        <v>33</v>
      </c>
    </row>
    <row r="800" spans="1:41" x14ac:dyDescent="0.35">
      <c r="A800">
        <v>6956</v>
      </c>
      <c r="B800" t="s">
        <v>291</v>
      </c>
      <c r="C800" t="s">
        <v>668</v>
      </c>
      <c r="D800" s="1">
        <f t="shared" ref="D800:D811" si="286">DATE(I800,H800,G800)</f>
        <v>45343</v>
      </c>
      <c r="E800">
        <f t="shared" ref="E800:E811" si="287">FIND("/",C800)</f>
        <v>2</v>
      </c>
      <c r="F800">
        <f t="shared" ref="F800:F811" si="288">FIND("/",C800,(E800+1))</f>
        <v>5</v>
      </c>
      <c r="G800" t="str">
        <f t="shared" ref="G800:G811" si="289">MID(C800, E800+1,2)</f>
        <v>21</v>
      </c>
      <c r="H800" t="str">
        <f t="shared" ref="H800:H811" si="290">LEFT(C800,E800-1)</f>
        <v>2</v>
      </c>
      <c r="I800" t="str">
        <f t="shared" ref="I800:I811" si="291">RIGHT(C800,4)</f>
        <v>2024</v>
      </c>
      <c r="J800" t="s">
        <v>156</v>
      </c>
      <c r="K800" s="1">
        <f t="shared" si="280"/>
        <v>45620</v>
      </c>
      <c r="L800">
        <f t="shared" si="281"/>
        <v>3</v>
      </c>
      <c r="M800">
        <f t="shared" si="282"/>
        <v>6</v>
      </c>
      <c r="N800" t="str">
        <f t="shared" si="283"/>
        <v>24</v>
      </c>
      <c r="O800" t="str">
        <f t="shared" si="284"/>
        <v>11</v>
      </c>
      <c r="P800" t="str">
        <f t="shared" si="285"/>
        <v>2024</v>
      </c>
      <c r="Q800" s="13">
        <f t="shared" si="270"/>
        <v>39.571428571428569</v>
      </c>
      <c r="R800">
        <f t="shared" si="271"/>
        <v>50.5</v>
      </c>
      <c r="S800" s="27">
        <f t="shared" si="273"/>
        <v>1.2761732851985561</v>
      </c>
      <c r="T800" s="11">
        <v>15.99</v>
      </c>
      <c r="U800" t="str" cm="1">
        <f t="array" ref="U800">_xlfn.IFS(T800 &lt; 8, "Standard", T800 &lt; 12, "Premium", T800 &lt; 16, "Premium Plus")</f>
        <v>Premium Plus</v>
      </c>
      <c r="V800" s="18">
        <v>101</v>
      </c>
      <c r="W800" t="s">
        <v>48</v>
      </c>
      <c r="X800" s="18">
        <v>5</v>
      </c>
      <c r="Y800" s="18">
        <v>1</v>
      </c>
      <c r="Z800" t="b">
        <v>1</v>
      </c>
      <c r="AA800" s="18">
        <v>175</v>
      </c>
      <c r="AB800" s="18">
        <v>125</v>
      </c>
      <c r="AC800" s="18">
        <f t="shared" si="272"/>
        <v>300</v>
      </c>
      <c r="AD800" t="s">
        <v>55</v>
      </c>
      <c r="AE800" t="s">
        <v>44</v>
      </c>
      <c r="AF800" t="s">
        <v>45</v>
      </c>
      <c r="AG800" s="18">
        <v>44</v>
      </c>
      <c r="AH800" s="13">
        <v>3.6</v>
      </c>
      <c r="AI800" t="b">
        <v>1</v>
      </c>
      <c r="AJ800" t="s">
        <v>30</v>
      </c>
      <c r="AK800" s="18">
        <v>2517</v>
      </c>
      <c r="AL800" s="18" t="str" cm="1">
        <f t="array" ref="AL800">_xlfn.IFS(AK800&lt;1000, "Bronze", AK800&lt;2000, "Silver", AK800&lt;3000, "Gold", AK800&lt;4000, "Platinum",AK800&gt;4000, "Diamond")</f>
        <v>Gold</v>
      </c>
      <c r="AM800" t="s">
        <v>65</v>
      </c>
      <c r="AN800" t="s">
        <v>69</v>
      </c>
      <c r="AO800" t="s">
        <v>33</v>
      </c>
    </row>
    <row r="801" spans="1:41" x14ac:dyDescent="0.35">
      <c r="A801">
        <v>4027</v>
      </c>
      <c r="B801" t="s">
        <v>631</v>
      </c>
      <c r="C801" t="s">
        <v>447</v>
      </c>
      <c r="D801" s="1">
        <f t="shared" si="286"/>
        <v>45395</v>
      </c>
      <c r="E801">
        <f t="shared" si="287"/>
        <v>2</v>
      </c>
      <c r="F801">
        <f t="shared" si="288"/>
        <v>5</v>
      </c>
      <c r="G801" t="str">
        <f t="shared" si="289"/>
        <v>13</v>
      </c>
      <c r="H801" t="str">
        <f t="shared" si="290"/>
        <v>4</v>
      </c>
      <c r="I801" t="str">
        <f t="shared" si="291"/>
        <v>2024</v>
      </c>
      <c r="J801" t="s">
        <v>156</v>
      </c>
      <c r="K801" s="1">
        <f t="shared" si="280"/>
        <v>45620</v>
      </c>
      <c r="L801">
        <f t="shared" si="281"/>
        <v>3</v>
      </c>
      <c r="M801">
        <f t="shared" si="282"/>
        <v>6</v>
      </c>
      <c r="N801" t="str">
        <f t="shared" si="283"/>
        <v>24</v>
      </c>
      <c r="O801" t="str">
        <f t="shared" si="284"/>
        <v>11</v>
      </c>
      <c r="P801" t="str">
        <f t="shared" si="285"/>
        <v>2024</v>
      </c>
      <c r="Q801" s="13">
        <f t="shared" si="270"/>
        <v>32.142857142857146</v>
      </c>
      <c r="R801">
        <f t="shared" si="271"/>
        <v>41</v>
      </c>
      <c r="S801" s="27">
        <f t="shared" si="273"/>
        <v>1.2755555555555553</v>
      </c>
      <c r="T801" s="11">
        <v>15.99</v>
      </c>
      <c r="U801" t="str" cm="1">
        <f t="array" ref="U801">_xlfn.IFS(T801 &lt; 8, "Standard", T801 &lt; 12, "Premium", T801 &lt; 16, "Premium Plus")</f>
        <v>Premium Plus</v>
      </c>
      <c r="V801" s="18">
        <v>82</v>
      </c>
      <c r="W801" t="s">
        <v>63</v>
      </c>
      <c r="X801" s="18">
        <v>2</v>
      </c>
      <c r="Y801" s="18">
        <v>3</v>
      </c>
      <c r="Z801" t="b">
        <v>0</v>
      </c>
      <c r="AA801" s="18">
        <v>999</v>
      </c>
      <c r="AB801" s="18">
        <v>190</v>
      </c>
      <c r="AC801" s="18">
        <f t="shared" si="272"/>
        <v>1189</v>
      </c>
      <c r="AD801" t="s">
        <v>92</v>
      </c>
      <c r="AE801" t="s">
        <v>28</v>
      </c>
      <c r="AF801" t="s">
        <v>57</v>
      </c>
      <c r="AG801" s="18">
        <v>57</v>
      </c>
      <c r="AH801" s="13">
        <v>3.1</v>
      </c>
      <c r="AI801" t="b">
        <v>1</v>
      </c>
      <c r="AJ801" t="s">
        <v>30</v>
      </c>
      <c r="AK801" s="18">
        <v>4920</v>
      </c>
      <c r="AL801" s="18" t="str" cm="1">
        <f t="array" ref="AL801">_xlfn.IFS(AK801&lt;1000, "Bronze", AK801&lt;2000, "Silver", AK801&lt;3000, "Gold", AK801&lt;4000, "Platinum",AK801&gt;4000, "Diamond")</f>
        <v>Diamond</v>
      </c>
      <c r="AM801" t="s">
        <v>31</v>
      </c>
      <c r="AN801" t="s">
        <v>69</v>
      </c>
      <c r="AO801" t="s">
        <v>60</v>
      </c>
    </row>
    <row r="802" spans="1:41" x14ac:dyDescent="0.35">
      <c r="A802">
        <v>9134</v>
      </c>
      <c r="B802" t="s">
        <v>130</v>
      </c>
      <c r="C802" t="s">
        <v>457</v>
      </c>
      <c r="D802" s="1">
        <f t="shared" si="286"/>
        <v>44952</v>
      </c>
      <c r="E802">
        <f t="shared" si="287"/>
        <v>2</v>
      </c>
      <c r="F802">
        <f t="shared" si="288"/>
        <v>5</v>
      </c>
      <c r="G802" t="str">
        <f t="shared" si="289"/>
        <v>26</v>
      </c>
      <c r="H802" t="str">
        <f t="shared" si="290"/>
        <v>1</v>
      </c>
      <c r="I802" t="str">
        <f t="shared" si="291"/>
        <v>2023</v>
      </c>
      <c r="J802" t="s">
        <v>54</v>
      </c>
      <c r="K802" s="1">
        <f t="shared" si="280"/>
        <v>45615</v>
      </c>
      <c r="L802">
        <f t="shared" si="281"/>
        <v>3</v>
      </c>
      <c r="M802">
        <f t="shared" si="282"/>
        <v>6</v>
      </c>
      <c r="N802" t="str">
        <f t="shared" si="283"/>
        <v>19</v>
      </c>
      <c r="O802" t="str">
        <f t="shared" si="284"/>
        <v>11</v>
      </c>
      <c r="P802" t="str">
        <f t="shared" si="285"/>
        <v>2024</v>
      </c>
      <c r="Q802" s="13">
        <f t="shared" si="270"/>
        <v>94.714285714285708</v>
      </c>
      <c r="R802">
        <f t="shared" si="271"/>
        <v>120.5</v>
      </c>
      <c r="S802" s="27">
        <f t="shared" si="273"/>
        <v>1.2722473604826547</v>
      </c>
      <c r="T802" s="11">
        <v>15.99</v>
      </c>
      <c r="U802" t="str" cm="1">
        <f t="array" ref="U802">_xlfn.IFS(T802 &lt; 8, "Standard", T802 &lt; 12, "Premium", T802 &lt; 16, "Premium Plus")</f>
        <v>Premium Plus</v>
      </c>
      <c r="V802" s="18">
        <v>241</v>
      </c>
      <c r="W802" t="s">
        <v>48</v>
      </c>
      <c r="X802" s="18">
        <v>1</v>
      </c>
      <c r="Y802" s="18">
        <v>5</v>
      </c>
      <c r="Z802" t="b">
        <v>1</v>
      </c>
      <c r="AA802" s="18">
        <v>775</v>
      </c>
      <c r="AB802" s="18">
        <v>194</v>
      </c>
      <c r="AC802" s="18">
        <f t="shared" si="272"/>
        <v>969</v>
      </c>
      <c r="AD802" t="s">
        <v>92</v>
      </c>
      <c r="AE802" t="s">
        <v>44</v>
      </c>
      <c r="AF802" t="s">
        <v>29</v>
      </c>
      <c r="AG802" s="18">
        <v>94</v>
      </c>
      <c r="AH802" s="13">
        <v>3.1</v>
      </c>
      <c r="AI802" t="b">
        <v>0</v>
      </c>
      <c r="AJ802" t="s">
        <v>30</v>
      </c>
      <c r="AK802" s="18">
        <v>2901</v>
      </c>
      <c r="AL802" s="18" t="str" cm="1">
        <f t="array" ref="AL802">_xlfn.IFS(AK802&lt;1000, "Bronze", AK802&lt;2000, "Silver", AK802&lt;3000, "Gold", AK802&lt;4000, "Platinum",AK802&gt;4000, "Diamond")</f>
        <v>Gold</v>
      </c>
      <c r="AM802" t="s">
        <v>38</v>
      </c>
      <c r="AN802" t="s">
        <v>39</v>
      </c>
      <c r="AO802" t="s">
        <v>40</v>
      </c>
    </row>
    <row r="803" spans="1:41" x14ac:dyDescent="0.35">
      <c r="A803">
        <v>1185</v>
      </c>
      <c r="B803" t="s">
        <v>355</v>
      </c>
      <c r="C803" t="s">
        <v>690</v>
      </c>
      <c r="D803" s="1">
        <f t="shared" si="286"/>
        <v>44956</v>
      </c>
      <c r="E803">
        <f t="shared" si="287"/>
        <v>2</v>
      </c>
      <c r="F803">
        <f t="shared" si="288"/>
        <v>5</v>
      </c>
      <c r="G803" t="str">
        <f t="shared" si="289"/>
        <v>30</v>
      </c>
      <c r="H803" t="str">
        <f t="shared" si="290"/>
        <v>1</v>
      </c>
      <c r="I803" t="str">
        <f t="shared" si="291"/>
        <v>2023</v>
      </c>
      <c r="J803" t="s">
        <v>35</v>
      </c>
      <c r="K803" s="1">
        <f t="shared" si="280"/>
        <v>45641</v>
      </c>
      <c r="L803">
        <f t="shared" si="281"/>
        <v>3</v>
      </c>
      <c r="M803">
        <f t="shared" si="282"/>
        <v>6</v>
      </c>
      <c r="N803" t="str">
        <f t="shared" si="283"/>
        <v>15</v>
      </c>
      <c r="O803" t="str">
        <f t="shared" si="284"/>
        <v>12</v>
      </c>
      <c r="P803" t="str">
        <f t="shared" si="285"/>
        <v>2024</v>
      </c>
      <c r="Q803" s="13">
        <f t="shared" si="270"/>
        <v>97.857142857142861</v>
      </c>
      <c r="R803">
        <f t="shared" si="271"/>
        <v>123.5</v>
      </c>
      <c r="S803" s="27">
        <f t="shared" si="273"/>
        <v>1.262043795620438</v>
      </c>
      <c r="T803" s="11">
        <v>15.99</v>
      </c>
      <c r="U803" t="str" cm="1">
        <f t="array" ref="U803">_xlfn.IFS(T803 &lt; 8, "Standard", T803 &lt; 12, "Premium", T803 &lt; 16, "Premium Plus")</f>
        <v>Premium Plus</v>
      </c>
      <c r="V803" s="18">
        <v>247</v>
      </c>
      <c r="W803" t="s">
        <v>100</v>
      </c>
      <c r="X803" s="18">
        <v>2</v>
      </c>
      <c r="Y803" s="18">
        <v>2</v>
      </c>
      <c r="Z803" t="b">
        <v>0</v>
      </c>
      <c r="AA803" s="18">
        <v>943</v>
      </c>
      <c r="AB803" s="18">
        <v>42</v>
      </c>
      <c r="AC803" s="18">
        <f t="shared" si="272"/>
        <v>985</v>
      </c>
      <c r="AD803" t="s">
        <v>49</v>
      </c>
      <c r="AE803" t="s">
        <v>28</v>
      </c>
      <c r="AF803" t="s">
        <v>57</v>
      </c>
      <c r="AG803" s="18">
        <v>85</v>
      </c>
      <c r="AH803" s="13">
        <v>3.5</v>
      </c>
      <c r="AI803" t="b">
        <v>1</v>
      </c>
      <c r="AJ803" t="s">
        <v>30</v>
      </c>
      <c r="AK803" s="18">
        <v>4517</v>
      </c>
      <c r="AL803" s="18" t="str" cm="1">
        <f t="array" ref="AL803">_xlfn.IFS(AK803&lt;1000, "Bronze", AK803&lt;2000, "Silver", AK803&lt;3000, "Gold", AK803&lt;4000, "Platinum",AK803&gt;4000, "Diamond")</f>
        <v>Diamond</v>
      </c>
      <c r="AM803" t="s">
        <v>58</v>
      </c>
      <c r="AN803" t="s">
        <v>79</v>
      </c>
      <c r="AO803" t="s">
        <v>93</v>
      </c>
    </row>
    <row r="804" spans="1:41" x14ac:dyDescent="0.35">
      <c r="A804">
        <v>5000</v>
      </c>
      <c r="B804" t="s">
        <v>150</v>
      </c>
      <c r="C804" t="s">
        <v>413</v>
      </c>
      <c r="D804" s="1">
        <f t="shared" si="286"/>
        <v>44972</v>
      </c>
      <c r="E804">
        <f t="shared" si="287"/>
        <v>2</v>
      </c>
      <c r="F804">
        <f t="shared" si="288"/>
        <v>5</v>
      </c>
      <c r="G804" t="str">
        <f t="shared" si="289"/>
        <v>15</v>
      </c>
      <c r="H804" t="str">
        <f t="shared" si="290"/>
        <v>2</v>
      </c>
      <c r="I804" t="str">
        <f t="shared" si="291"/>
        <v>2023</v>
      </c>
      <c r="J804" t="s">
        <v>156</v>
      </c>
      <c r="K804" s="1">
        <f t="shared" si="280"/>
        <v>45620</v>
      </c>
      <c r="L804">
        <f t="shared" si="281"/>
        <v>3</v>
      </c>
      <c r="M804">
        <f t="shared" si="282"/>
        <v>6</v>
      </c>
      <c r="N804" t="str">
        <f t="shared" si="283"/>
        <v>24</v>
      </c>
      <c r="O804" t="str">
        <f t="shared" si="284"/>
        <v>11</v>
      </c>
      <c r="P804" t="str">
        <f t="shared" si="285"/>
        <v>2024</v>
      </c>
      <c r="Q804" s="13">
        <f t="shared" si="270"/>
        <v>92.571428571428569</v>
      </c>
      <c r="R804">
        <f t="shared" si="271"/>
        <v>115.5</v>
      </c>
      <c r="S804" s="27">
        <f t="shared" si="273"/>
        <v>1.2476851851851851</v>
      </c>
      <c r="T804" s="11">
        <v>15.99</v>
      </c>
      <c r="U804" t="str" cm="1">
        <f t="array" ref="U804">_xlfn.IFS(T804 &lt; 8, "Standard", T804 &lt; 12, "Premium", T804 &lt; 16, "Premium Plus")</f>
        <v>Premium Plus</v>
      </c>
      <c r="V804" s="18">
        <v>231</v>
      </c>
      <c r="W804" t="s">
        <v>63</v>
      </c>
      <c r="X804" s="18">
        <v>3</v>
      </c>
      <c r="Y804" s="18">
        <v>5</v>
      </c>
      <c r="Z804" t="b">
        <v>1</v>
      </c>
      <c r="AA804" s="18">
        <v>701</v>
      </c>
      <c r="AB804" s="18">
        <v>173</v>
      </c>
      <c r="AC804" s="18">
        <f t="shared" si="272"/>
        <v>874</v>
      </c>
      <c r="AD804" t="s">
        <v>55</v>
      </c>
      <c r="AE804" t="s">
        <v>56</v>
      </c>
      <c r="AF804" t="s">
        <v>37</v>
      </c>
      <c r="AG804" s="18">
        <v>65</v>
      </c>
      <c r="AH804" s="13">
        <v>3.4</v>
      </c>
      <c r="AI804" t="b">
        <v>1</v>
      </c>
      <c r="AJ804" t="s">
        <v>30</v>
      </c>
      <c r="AK804" s="18">
        <v>4177</v>
      </c>
      <c r="AL804" s="18" t="str" cm="1">
        <f t="array" ref="AL804">_xlfn.IFS(AK804&lt;1000, "Bronze", AK804&lt;2000, "Silver", AK804&lt;3000, "Gold", AK804&lt;4000, "Platinum",AK804&gt;4000, "Diamond")</f>
        <v>Diamond</v>
      </c>
      <c r="AM804" t="s">
        <v>38</v>
      </c>
      <c r="AN804" t="s">
        <v>69</v>
      </c>
      <c r="AO804" t="s">
        <v>33</v>
      </c>
    </row>
    <row r="805" spans="1:41" x14ac:dyDescent="0.35">
      <c r="A805">
        <v>5320</v>
      </c>
      <c r="B805" t="s">
        <v>201</v>
      </c>
      <c r="C805" t="s">
        <v>516</v>
      </c>
      <c r="D805" s="1">
        <f t="shared" si="286"/>
        <v>45197</v>
      </c>
      <c r="E805">
        <f t="shared" si="287"/>
        <v>2</v>
      </c>
      <c r="F805">
        <f t="shared" si="288"/>
        <v>5</v>
      </c>
      <c r="G805" t="str">
        <f t="shared" si="289"/>
        <v>28</v>
      </c>
      <c r="H805" t="str">
        <f t="shared" si="290"/>
        <v>9</v>
      </c>
      <c r="I805" t="str">
        <f t="shared" si="291"/>
        <v>2023</v>
      </c>
      <c r="J805" s="1">
        <v>45547</v>
      </c>
      <c r="K805" s="1">
        <f>J805</f>
        <v>45547</v>
      </c>
      <c r="L805" s="1"/>
      <c r="M805" s="1"/>
      <c r="N805" s="1"/>
      <c r="O805" s="1"/>
      <c r="P805" s="1"/>
      <c r="Q805" s="13">
        <f t="shared" si="270"/>
        <v>50</v>
      </c>
      <c r="R805">
        <f t="shared" si="271"/>
        <v>61.5</v>
      </c>
      <c r="S805" s="27">
        <f t="shared" si="273"/>
        <v>1.23</v>
      </c>
      <c r="T805" s="11">
        <v>11.99</v>
      </c>
      <c r="U805" t="str" cm="1">
        <f t="array" ref="U805">_xlfn.IFS(T805 &lt; 8, "Standard", T805 &lt; 12, "Premium", T805 &lt; 16, "Premium Plus")</f>
        <v>Premium</v>
      </c>
      <c r="V805" s="18">
        <v>123</v>
      </c>
      <c r="W805" t="s">
        <v>51</v>
      </c>
      <c r="X805" s="18">
        <v>1</v>
      </c>
      <c r="Y805" s="18">
        <v>6</v>
      </c>
      <c r="Z805" t="b">
        <v>0</v>
      </c>
      <c r="AA805" s="18">
        <v>718</v>
      </c>
      <c r="AB805" s="18">
        <v>25</v>
      </c>
      <c r="AC805" s="18">
        <f t="shared" si="272"/>
        <v>743</v>
      </c>
      <c r="AD805" t="s">
        <v>27</v>
      </c>
      <c r="AE805" t="s">
        <v>28</v>
      </c>
      <c r="AF805" t="s">
        <v>37</v>
      </c>
      <c r="AG805" s="18">
        <v>73</v>
      </c>
      <c r="AH805" s="13">
        <v>4.4000000000000004</v>
      </c>
      <c r="AI805" t="b">
        <v>0</v>
      </c>
      <c r="AJ805" t="s">
        <v>30</v>
      </c>
      <c r="AK805" s="18">
        <v>3179</v>
      </c>
      <c r="AL805" s="18" t="str" cm="1">
        <f t="array" ref="AL805">_xlfn.IFS(AK805&lt;1000, "Bronze", AK805&lt;2000, "Silver", AK805&lt;3000, "Gold", AK805&lt;4000, "Platinum",AK805&gt;4000, "Diamond")</f>
        <v>Platinum</v>
      </c>
      <c r="AM805" t="s">
        <v>31</v>
      </c>
      <c r="AN805" t="s">
        <v>59</v>
      </c>
      <c r="AO805" t="s">
        <v>40</v>
      </c>
    </row>
    <row r="806" spans="1:41" x14ac:dyDescent="0.35">
      <c r="A806">
        <v>7046</v>
      </c>
      <c r="B806" t="s">
        <v>344</v>
      </c>
      <c r="C806" t="s">
        <v>561</v>
      </c>
      <c r="D806" s="1">
        <f t="shared" si="286"/>
        <v>44983</v>
      </c>
      <c r="E806">
        <f t="shared" si="287"/>
        <v>2</v>
      </c>
      <c r="F806">
        <f t="shared" si="288"/>
        <v>5</v>
      </c>
      <c r="G806" t="str">
        <f t="shared" si="289"/>
        <v>26</v>
      </c>
      <c r="H806" t="str">
        <f t="shared" si="290"/>
        <v>2</v>
      </c>
      <c r="I806" t="str">
        <f t="shared" si="291"/>
        <v>2023</v>
      </c>
      <c r="J806" s="1">
        <v>45577</v>
      </c>
      <c r="K806" s="1">
        <f>J806</f>
        <v>45577</v>
      </c>
      <c r="L806" s="1"/>
      <c r="M806" s="1"/>
      <c r="N806" s="1"/>
      <c r="O806" s="1"/>
      <c r="P806" s="1"/>
      <c r="Q806" s="13">
        <f t="shared" si="270"/>
        <v>84.857142857142861</v>
      </c>
      <c r="R806">
        <f t="shared" si="271"/>
        <v>104</v>
      </c>
      <c r="S806" s="27">
        <f t="shared" si="273"/>
        <v>1.2255892255892256</v>
      </c>
      <c r="T806" s="11">
        <v>15.99</v>
      </c>
      <c r="U806" t="str" cm="1">
        <f t="array" ref="U806">_xlfn.IFS(T806 &lt; 8, "Standard", T806 &lt; 12, "Premium", T806 &lt; 16, "Premium Plus")</f>
        <v>Premium Plus</v>
      </c>
      <c r="V806" s="18">
        <v>208</v>
      </c>
      <c r="W806" t="s">
        <v>63</v>
      </c>
      <c r="X806" s="18">
        <v>5</v>
      </c>
      <c r="Y806" s="18">
        <v>6</v>
      </c>
      <c r="Z806" t="b">
        <v>0</v>
      </c>
      <c r="AA806" s="18">
        <v>512</v>
      </c>
      <c r="AB806" s="18">
        <v>176</v>
      </c>
      <c r="AC806" s="18">
        <f t="shared" si="272"/>
        <v>688</v>
      </c>
      <c r="AD806" t="s">
        <v>68</v>
      </c>
      <c r="AE806" t="s">
        <v>28</v>
      </c>
      <c r="AF806" t="s">
        <v>78</v>
      </c>
      <c r="AG806" s="18">
        <v>36</v>
      </c>
      <c r="AH806" s="13">
        <v>4.7</v>
      </c>
      <c r="AI806" t="b">
        <v>0</v>
      </c>
      <c r="AJ806" t="s">
        <v>30</v>
      </c>
      <c r="AK806" s="18">
        <v>4147</v>
      </c>
      <c r="AL806" s="18" t="str" cm="1">
        <f t="array" ref="AL806">_xlfn.IFS(AK806&lt;1000, "Bronze", AK806&lt;2000, "Silver", AK806&lt;3000, "Gold", AK806&lt;4000, "Platinum",AK806&gt;4000, "Diamond")</f>
        <v>Diamond</v>
      </c>
      <c r="AM806" t="s">
        <v>76</v>
      </c>
      <c r="AN806" t="s">
        <v>32</v>
      </c>
      <c r="AO806" t="s">
        <v>93</v>
      </c>
    </row>
    <row r="807" spans="1:41" x14ac:dyDescent="0.35">
      <c r="A807">
        <v>1408</v>
      </c>
      <c r="B807" t="s">
        <v>266</v>
      </c>
      <c r="C807" t="s">
        <v>267</v>
      </c>
      <c r="D807" s="1">
        <f t="shared" si="286"/>
        <v>44949</v>
      </c>
      <c r="E807">
        <f t="shared" si="287"/>
        <v>2</v>
      </c>
      <c r="F807">
        <f t="shared" si="288"/>
        <v>5</v>
      </c>
      <c r="G807" t="str">
        <f t="shared" si="289"/>
        <v>23</v>
      </c>
      <c r="H807" t="str">
        <f t="shared" si="290"/>
        <v>1</v>
      </c>
      <c r="I807" t="str">
        <f t="shared" si="291"/>
        <v>2023</v>
      </c>
      <c r="J807" t="s">
        <v>84</v>
      </c>
      <c r="K807" s="1">
        <f>DATE(P807,O807,N807)</f>
        <v>45616</v>
      </c>
      <c r="L807">
        <f>FIND("/",J807)</f>
        <v>3</v>
      </c>
      <c r="M807">
        <f>FIND("/",J807,(L807+1))</f>
        <v>6</v>
      </c>
      <c r="N807" t="str">
        <f>MID(J807, L807+1,2)</f>
        <v>20</v>
      </c>
      <c r="O807" t="str">
        <f>LEFT(J807,L807-1)</f>
        <v>11</v>
      </c>
      <c r="P807" t="str">
        <f>RIGHT(J807,4)</f>
        <v>2024</v>
      </c>
      <c r="Q807" s="13">
        <f t="shared" si="270"/>
        <v>95.285714285714292</v>
      </c>
      <c r="R807">
        <f t="shared" si="271"/>
        <v>116.5</v>
      </c>
      <c r="S807" s="27">
        <f t="shared" si="273"/>
        <v>1.2226386806596701</v>
      </c>
      <c r="T807" s="11">
        <v>11.99</v>
      </c>
      <c r="U807" t="str" cm="1">
        <f t="array" ref="U807">_xlfn.IFS(T807 &lt; 8, "Standard", T807 &lt; 12, "Premium", T807 &lt; 16, "Premium Plus")</f>
        <v>Premium</v>
      </c>
      <c r="V807" s="18">
        <v>233</v>
      </c>
      <c r="W807" t="s">
        <v>36</v>
      </c>
      <c r="X807" s="18">
        <v>5</v>
      </c>
      <c r="Y807" s="18">
        <v>6</v>
      </c>
      <c r="Z807" t="b">
        <v>1</v>
      </c>
      <c r="AA807" s="18">
        <v>186</v>
      </c>
      <c r="AB807" s="18">
        <v>129</v>
      </c>
      <c r="AC807" s="18">
        <f t="shared" si="272"/>
        <v>315</v>
      </c>
      <c r="AD807" t="s">
        <v>55</v>
      </c>
      <c r="AE807" t="s">
        <v>44</v>
      </c>
      <c r="AF807" t="s">
        <v>29</v>
      </c>
      <c r="AG807" s="18">
        <v>38</v>
      </c>
      <c r="AH807" s="13">
        <v>4</v>
      </c>
      <c r="AI807" t="b">
        <v>1</v>
      </c>
      <c r="AJ807" t="s">
        <v>30</v>
      </c>
      <c r="AK807" s="18">
        <v>3953</v>
      </c>
      <c r="AL807" s="18" t="str" cm="1">
        <f t="array" ref="AL807">_xlfn.IFS(AK807&lt;1000, "Bronze", AK807&lt;2000, "Silver", AK807&lt;3000, "Gold", AK807&lt;4000, "Platinum",AK807&gt;4000, "Diamond")</f>
        <v>Platinum</v>
      </c>
      <c r="AM807" t="s">
        <v>65</v>
      </c>
      <c r="AN807" t="s">
        <v>32</v>
      </c>
      <c r="AO807" t="s">
        <v>33</v>
      </c>
    </row>
    <row r="808" spans="1:41" x14ac:dyDescent="0.35">
      <c r="A808">
        <v>5215</v>
      </c>
      <c r="B808" t="s">
        <v>41</v>
      </c>
      <c r="C808" t="s">
        <v>412</v>
      </c>
      <c r="D808" s="1">
        <f t="shared" si="286"/>
        <v>45033</v>
      </c>
      <c r="E808">
        <f t="shared" si="287"/>
        <v>2</v>
      </c>
      <c r="F808">
        <f t="shared" si="288"/>
        <v>5</v>
      </c>
      <c r="G808" t="str">
        <f t="shared" si="289"/>
        <v>17</v>
      </c>
      <c r="H808" t="str">
        <f t="shared" si="290"/>
        <v>4</v>
      </c>
      <c r="I808" t="str">
        <f t="shared" si="291"/>
        <v>2023</v>
      </c>
      <c r="J808" t="s">
        <v>72</v>
      </c>
      <c r="K808" s="1">
        <f>DATE(P808,O808,N808)</f>
        <v>45643</v>
      </c>
      <c r="L808">
        <f>FIND("/",J808)</f>
        <v>3</v>
      </c>
      <c r="M808">
        <f>FIND("/",J808,(L808+1))</f>
        <v>6</v>
      </c>
      <c r="N808" t="str">
        <f>MID(J808, L808+1,2)</f>
        <v>17</v>
      </c>
      <c r="O808" t="str">
        <f>LEFT(J808,L808-1)</f>
        <v>12</v>
      </c>
      <c r="P808" t="str">
        <f>RIGHT(J808,4)</f>
        <v>2024</v>
      </c>
      <c r="Q808" s="13">
        <f t="shared" si="270"/>
        <v>87.142857142857139</v>
      </c>
      <c r="R808">
        <f t="shared" si="271"/>
        <v>106</v>
      </c>
      <c r="S808" s="27">
        <f t="shared" si="273"/>
        <v>1.2163934426229508</v>
      </c>
      <c r="T808" s="11">
        <v>7.99</v>
      </c>
      <c r="U808" t="str" cm="1">
        <f t="array" ref="U808">_xlfn.IFS(T808 &lt; 8, "Standard", T808 &lt; 12, "Premium", T808 &lt; 16, "Premium Plus")</f>
        <v>Standard</v>
      </c>
      <c r="V808" s="18">
        <v>212</v>
      </c>
      <c r="W808" t="s">
        <v>100</v>
      </c>
      <c r="X808" s="18">
        <v>5</v>
      </c>
      <c r="Y808" s="18">
        <v>5</v>
      </c>
      <c r="Z808" t="b">
        <v>0</v>
      </c>
      <c r="AA808" s="18">
        <v>146</v>
      </c>
      <c r="AB808" s="18">
        <v>147</v>
      </c>
      <c r="AC808" s="18">
        <f t="shared" si="272"/>
        <v>293</v>
      </c>
      <c r="AD808" t="s">
        <v>49</v>
      </c>
      <c r="AE808" t="s">
        <v>44</v>
      </c>
      <c r="AF808" t="s">
        <v>78</v>
      </c>
      <c r="AG808" s="18">
        <v>23</v>
      </c>
      <c r="AH808" s="13">
        <v>3.4</v>
      </c>
      <c r="AI808" t="b">
        <v>0</v>
      </c>
      <c r="AJ808" t="s">
        <v>30</v>
      </c>
      <c r="AK808" s="18">
        <v>1365</v>
      </c>
      <c r="AL808" s="18" t="str" cm="1">
        <f t="array" ref="AL808">_xlfn.IFS(AK808&lt;1000, "Bronze", AK808&lt;2000, "Silver", AK808&lt;3000, "Gold", AK808&lt;4000, "Platinum",AK808&gt;4000, "Diamond")</f>
        <v>Silver</v>
      </c>
      <c r="AM808" t="s">
        <v>65</v>
      </c>
      <c r="AN808" t="s">
        <v>79</v>
      </c>
      <c r="AO808" t="s">
        <v>33</v>
      </c>
    </row>
    <row r="809" spans="1:41" x14ac:dyDescent="0.35">
      <c r="A809">
        <v>4463</v>
      </c>
      <c r="B809" t="s">
        <v>387</v>
      </c>
      <c r="C809" t="s">
        <v>388</v>
      </c>
      <c r="D809" s="1">
        <f t="shared" si="286"/>
        <v>45214</v>
      </c>
      <c r="E809">
        <f t="shared" si="287"/>
        <v>3</v>
      </c>
      <c r="F809">
        <f t="shared" si="288"/>
        <v>6</v>
      </c>
      <c r="G809" t="str">
        <f t="shared" si="289"/>
        <v>15</v>
      </c>
      <c r="H809" t="str">
        <f t="shared" si="290"/>
        <v>10</v>
      </c>
      <c r="I809" t="str">
        <f t="shared" si="291"/>
        <v>2023</v>
      </c>
      <c r="J809" t="s">
        <v>156</v>
      </c>
      <c r="K809" s="1">
        <f>DATE(P809,O809,N809)</f>
        <v>45620</v>
      </c>
      <c r="L809">
        <f>FIND("/",J809)</f>
        <v>3</v>
      </c>
      <c r="M809">
        <f>FIND("/",J809,(L809+1))</f>
        <v>6</v>
      </c>
      <c r="N809" t="str">
        <f>MID(J809, L809+1,2)</f>
        <v>24</v>
      </c>
      <c r="O809" t="str">
        <f>LEFT(J809,L809-1)</f>
        <v>11</v>
      </c>
      <c r="P809" t="str">
        <f>RIGHT(J809,4)</f>
        <v>2024</v>
      </c>
      <c r="Q809" s="13">
        <f t="shared" si="270"/>
        <v>58</v>
      </c>
      <c r="R809">
        <f t="shared" si="271"/>
        <v>70.5</v>
      </c>
      <c r="S809" s="27">
        <f t="shared" si="273"/>
        <v>1.2155172413793103</v>
      </c>
      <c r="T809" s="11">
        <v>15.99</v>
      </c>
      <c r="U809" t="str" cm="1">
        <f t="array" ref="U809">_xlfn.IFS(T809 &lt; 8, "Standard", T809 &lt; 12, "Premium", T809 &lt; 16, "Premium Plus")</f>
        <v>Premium Plus</v>
      </c>
      <c r="V809" s="18">
        <v>141</v>
      </c>
      <c r="W809" t="s">
        <v>63</v>
      </c>
      <c r="X809" s="18">
        <v>5</v>
      </c>
      <c r="Y809" s="18">
        <v>5</v>
      </c>
      <c r="Z809" t="b">
        <v>1</v>
      </c>
      <c r="AA809" s="18">
        <v>636</v>
      </c>
      <c r="AB809" s="18">
        <v>186</v>
      </c>
      <c r="AC809" s="18">
        <f t="shared" si="272"/>
        <v>822</v>
      </c>
      <c r="AD809" t="s">
        <v>49</v>
      </c>
      <c r="AE809" t="s">
        <v>56</v>
      </c>
      <c r="AF809" t="s">
        <v>45</v>
      </c>
      <c r="AG809" s="18">
        <v>95</v>
      </c>
      <c r="AH809" s="13">
        <v>3.6</v>
      </c>
      <c r="AI809" t="b">
        <v>0</v>
      </c>
      <c r="AJ809" t="s">
        <v>30</v>
      </c>
      <c r="AK809" s="18">
        <v>3865</v>
      </c>
      <c r="AL809" s="18" t="str" cm="1">
        <f t="array" ref="AL809">_xlfn.IFS(AK809&lt;1000, "Bronze", AK809&lt;2000, "Silver", AK809&lt;3000, "Gold", AK809&lt;4000, "Platinum",AK809&gt;4000, "Diamond")</f>
        <v>Platinum</v>
      </c>
      <c r="AM809" t="s">
        <v>65</v>
      </c>
      <c r="AN809" t="s">
        <v>69</v>
      </c>
      <c r="AO809" t="s">
        <v>60</v>
      </c>
    </row>
    <row r="810" spans="1:41" x14ac:dyDescent="0.35">
      <c r="A810">
        <v>6527</v>
      </c>
      <c r="B810" t="s">
        <v>502</v>
      </c>
      <c r="C810" t="s">
        <v>503</v>
      </c>
      <c r="D810" s="1">
        <f t="shared" si="286"/>
        <v>45071</v>
      </c>
      <c r="E810">
        <f t="shared" si="287"/>
        <v>2</v>
      </c>
      <c r="F810">
        <f t="shared" si="288"/>
        <v>5</v>
      </c>
      <c r="G810" t="str">
        <f t="shared" si="289"/>
        <v>25</v>
      </c>
      <c r="H810" t="str">
        <f t="shared" si="290"/>
        <v>5</v>
      </c>
      <c r="I810" t="str">
        <f t="shared" si="291"/>
        <v>2023</v>
      </c>
      <c r="J810" t="s">
        <v>109</v>
      </c>
      <c r="K810" s="1">
        <f>DATE(P810,O810,N810)</f>
        <v>45619</v>
      </c>
      <c r="L810">
        <f>FIND("/",J810)</f>
        <v>3</v>
      </c>
      <c r="M810">
        <f>FIND("/",J810,(L810+1))</f>
        <v>6</v>
      </c>
      <c r="N810" t="str">
        <f>MID(J810, L810+1,2)</f>
        <v>23</v>
      </c>
      <c r="O810" t="str">
        <f>LEFT(J810,L810-1)</f>
        <v>11</v>
      </c>
      <c r="P810" t="str">
        <f>RIGHT(J810,4)</f>
        <v>2024</v>
      </c>
      <c r="Q810" s="13">
        <f t="shared" si="270"/>
        <v>78.285714285714292</v>
      </c>
      <c r="R810">
        <f t="shared" si="271"/>
        <v>95</v>
      </c>
      <c r="S810" s="27">
        <f t="shared" si="273"/>
        <v>1.2135036496350364</v>
      </c>
      <c r="T810" s="11">
        <v>7.99</v>
      </c>
      <c r="U810" t="str" cm="1">
        <f t="array" ref="U810">_xlfn.IFS(T810 &lt; 8, "Standard", T810 &lt; 12, "Premium", T810 &lt; 16, "Premium Plus")</f>
        <v>Standard</v>
      </c>
      <c r="V810" s="18">
        <v>190</v>
      </c>
      <c r="W810" t="s">
        <v>100</v>
      </c>
      <c r="X810" s="18">
        <v>4</v>
      </c>
      <c r="Y810" s="18">
        <v>1</v>
      </c>
      <c r="Z810" t="b">
        <v>1</v>
      </c>
      <c r="AA810" s="18">
        <v>400</v>
      </c>
      <c r="AB810" s="18">
        <v>151</v>
      </c>
      <c r="AC810" s="18">
        <f t="shared" si="272"/>
        <v>551</v>
      </c>
      <c r="AD810" t="s">
        <v>68</v>
      </c>
      <c r="AE810" t="s">
        <v>28</v>
      </c>
      <c r="AF810" t="s">
        <v>37</v>
      </c>
      <c r="AG810" s="18">
        <v>52</v>
      </c>
      <c r="AH810" s="13">
        <v>4.3</v>
      </c>
      <c r="AI810" t="b">
        <v>0</v>
      </c>
      <c r="AJ810" t="s">
        <v>30</v>
      </c>
      <c r="AK810" s="18">
        <v>3775</v>
      </c>
      <c r="AL810" s="18" t="str" cm="1">
        <f t="array" ref="AL810">_xlfn.IFS(AK810&lt;1000, "Bronze", AK810&lt;2000, "Silver", AK810&lt;3000, "Gold", AK810&lt;4000, "Platinum",AK810&gt;4000, "Diamond")</f>
        <v>Platinum</v>
      </c>
      <c r="AM810" t="s">
        <v>65</v>
      </c>
      <c r="AN810" t="s">
        <v>59</v>
      </c>
      <c r="AO810" t="s">
        <v>60</v>
      </c>
    </row>
    <row r="811" spans="1:41" x14ac:dyDescent="0.35">
      <c r="A811">
        <v>5084</v>
      </c>
      <c r="B811" t="s">
        <v>599</v>
      </c>
      <c r="C811" t="s">
        <v>195</v>
      </c>
      <c r="D811" s="1">
        <f t="shared" si="286"/>
        <v>45224</v>
      </c>
      <c r="E811">
        <f t="shared" si="287"/>
        <v>3</v>
      </c>
      <c r="F811">
        <f t="shared" si="288"/>
        <v>6</v>
      </c>
      <c r="G811" t="str">
        <f t="shared" si="289"/>
        <v>25</v>
      </c>
      <c r="H811" t="str">
        <f t="shared" si="290"/>
        <v>10</v>
      </c>
      <c r="I811" t="str">
        <f t="shared" si="291"/>
        <v>2023</v>
      </c>
      <c r="J811" t="s">
        <v>82</v>
      </c>
      <c r="K811" s="1">
        <f>DATE(P811,O811,N811)</f>
        <v>45618</v>
      </c>
      <c r="L811">
        <f>FIND("/",J811)</f>
        <v>3</v>
      </c>
      <c r="M811">
        <f>FIND("/",J811,(L811+1))</f>
        <v>6</v>
      </c>
      <c r="N811" t="str">
        <f>MID(J811, L811+1,2)</f>
        <v>22</v>
      </c>
      <c r="O811" t="str">
        <f>LEFT(J811,L811-1)</f>
        <v>11</v>
      </c>
      <c r="P811" t="str">
        <f>RIGHT(J811,4)</f>
        <v>2024</v>
      </c>
      <c r="Q811" s="13">
        <f t="shared" si="270"/>
        <v>56.285714285714285</v>
      </c>
      <c r="R811">
        <f t="shared" si="271"/>
        <v>67.5</v>
      </c>
      <c r="S811" s="27">
        <f t="shared" si="273"/>
        <v>1.1992385786802031</v>
      </c>
      <c r="T811" s="11">
        <v>11.99</v>
      </c>
      <c r="U811" t="str" cm="1">
        <f t="array" ref="U811">_xlfn.IFS(T811 &lt; 8, "Standard", T811 &lt; 12, "Premium", T811 &lt; 16, "Premium Plus")</f>
        <v>Premium</v>
      </c>
      <c r="V811" s="18">
        <v>135</v>
      </c>
      <c r="W811" t="s">
        <v>26</v>
      </c>
      <c r="X811" s="18">
        <v>4</v>
      </c>
      <c r="Y811" s="18">
        <v>6</v>
      </c>
      <c r="Z811" t="b">
        <v>0</v>
      </c>
      <c r="AA811" s="18">
        <v>50</v>
      </c>
      <c r="AB811" s="18">
        <v>15</v>
      </c>
      <c r="AC811" s="18">
        <f t="shared" si="272"/>
        <v>65</v>
      </c>
      <c r="AD811" t="s">
        <v>43</v>
      </c>
      <c r="AE811" t="s">
        <v>56</v>
      </c>
      <c r="AF811" t="s">
        <v>78</v>
      </c>
      <c r="AG811" s="18">
        <v>91</v>
      </c>
      <c r="AH811" s="13">
        <v>4.4000000000000004</v>
      </c>
      <c r="AI811" t="b">
        <v>0</v>
      </c>
      <c r="AJ811" t="s">
        <v>30</v>
      </c>
      <c r="AK811" s="18">
        <v>1510</v>
      </c>
      <c r="AL811" s="18" t="str" cm="1">
        <f t="array" ref="AL811">_xlfn.IFS(AK811&lt;1000, "Bronze", AK811&lt;2000, "Silver", AK811&lt;3000, "Gold", AK811&lt;4000, "Platinum",AK811&gt;4000, "Diamond")</f>
        <v>Silver</v>
      </c>
      <c r="AM811" t="s">
        <v>65</v>
      </c>
      <c r="AN811" t="s">
        <v>69</v>
      </c>
      <c r="AO811" t="s">
        <v>40</v>
      </c>
    </row>
    <row r="812" spans="1:41" x14ac:dyDescent="0.35">
      <c r="A812">
        <v>2147</v>
      </c>
      <c r="B812" t="s">
        <v>332</v>
      </c>
      <c r="C812" s="1">
        <v>45627</v>
      </c>
      <c r="D812" s="1">
        <v>45222</v>
      </c>
      <c r="E812" s="1"/>
      <c r="F812" s="1"/>
      <c r="G812" s="1"/>
      <c r="H812" s="1"/>
      <c r="I812" s="1"/>
      <c r="J812" s="1">
        <v>45608</v>
      </c>
      <c r="K812" s="1">
        <f>J812</f>
        <v>45608</v>
      </c>
      <c r="L812" s="1"/>
      <c r="M812" s="1"/>
      <c r="N812" s="1"/>
      <c r="O812" s="1"/>
      <c r="P812" s="1"/>
      <c r="Q812" s="13">
        <f t="shared" si="270"/>
        <v>55.142857142857146</v>
      </c>
      <c r="R812">
        <f t="shared" si="271"/>
        <v>66</v>
      </c>
      <c r="S812" s="27">
        <f t="shared" si="273"/>
        <v>1.1968911917098446</v>
      </c>
      <c r="T812" s="11">
        <v>11.99</v>
      </c>
      <c r="U812" t="str" cm="1">
        <f t="array" ref="U812">_xlfn.IFS(T812 &lt; 8, "Standard", T812 &lt; 12, "Premium", T812 &lt; 16, "Premium Plus")</f>
        <v>Premium</v>
      </c>
      <c r="V812" s="18">
        <v>132</v>
      </c>
      <c r="W812" t="s">
        <v>26</v>
      </c>
      <c r="X812" s="18">
        <v>4</v>
      </c>
      <c r="Y812" s="18">
        <v>6</v>
      </c>
      <c r="Z812" t="b">
        <v>1</v>
      </c>
      <c r="AA812" s="18">
        <v>170</v>
      </c>
      <c r="AB812" s="18">
        <v>164</v>
      </c>
      <c r="AC812" s="18">
        <f t="shared" si="272"/>
        <v>334</v>
      </c>
      <c r="AD812" t="s">
        <v>92</v>
      </c>
      <c r="AE812" t="s">
        <v>44</v>
      </c>
      <c r="AF812" t="s">
        <v>64</v>
      </c>
      <c r="AG812" s="18">
        <v>71</v>
      </c>
      <c r="AH812" s="13">
        <v>3.3</v>
      </c>
      <c r="AI812" t="b">
        <v>1</v>
      </c>
      <c r="AJ812" t="s">
        <v>30</v>
      </c>
      <c r="AK812" s="18">
        <v>4873</v>
      </c>
      <c r="AL812" s="18" t="str" cm="1">
        <f t="array" ref="AL812">_xlfn.IFS(AK812&lt;1000, "Bronze", AK812&lt;2000, "Silver", AK812&lt;3000, "Gold", AK812&lt;4000, "Platinum",AK812&gt;4000, "Diamond")</f>
        <v>Diamond</v>
      </c>
      <c r="AM812" t="s">
        <v>58</v>
      </c>
      <c r="AN812" t="s">
        <v>69</v>
      </c>
      <c r="AO812" t="s">
        <v>40</v>
      </c>
    </row>
    <row r="813" spans="1:41" x14ac:dyDescent="0.35">
      <c r="A813">
        <v>6938</v>
      </c>
      <c r="B813" t="s">
        <v>382</v>
      </c>
      <c r="C813" s="1">
        <v>45417</v>
      </c>
      <c r="D813" s="1">
        <f>C813</f>
        <v>45417</v>
      </c>
      <c r="E813" s="1"/>
      <c r="F813" s="1"/>
      <c r="G813" s="1"/>
      <c r="H813" s="1"/>
      <c r="I813" s="1"/>
      <c r="J813" s="1">
        <v>45638</v>
      </c>
      <c r="K813" s="1">
        <f>J813</f>
        <v>45638</v>
      </c>
      <c r="L813" s="1"/>
      <c r="M813" s="1"/>
      <c r="N813" s="1"/>
      <c r="O813" s="1"/>
      <c r="P813" s="1"/>
      <c r="Q813" s="13">
        <f t="shared" si="270"/>
        <v>31.571428571428573</v>
      </c>
      <c r="R813">
        <f t="shared" si="271"/>
        <v>37.5</v>
      </c>
      <c r="S813" s="27">
        <f t="shared" si="273"/>
        <v>1.1877828054298643</v>
      </c>
      <c r="T813" s="11">
        <v>11.99</v>
      </c>
      <c r="U813" t="str" cm="1">
        <f t="array" ref="U813">_xlfn.IFS(T813 &lt; 8, "Standard", T813 &lt; 12, "Premium", T813 &lt; 16, "Premium Plus")</f>
        <v>Premium</v>
      </c>
      <c r="V813" s="18">
        <v>75</v>
      </c>
      <c r="W813" t="s">
        <v>26</v>
      </c>
      <c r="X813" s="18">
        <v>4</v>
      </c>
      <c r="Y813" s="18">
        <v>6</v>
      </c>
      <c r="Z813" t="b">
        <v>0</v>
      </c>
      <c r="AA813" s="18">
        <v>897</v>
      </c>
      <c r="AB813" s="18">
        <v>59</v>
      </c>
      <c r="AC813" s="18">
        <f t="shared" si="272"/>
        <v>956</v>
      </c>
      <c r="AD813" t="s">
        <v>74</v>
      </c>
      <c r="AE813" t="s">
        <v>56</v>
      </c>
      <c r="AF813" t="s">
        <v>29</v>
      </c>
      <c r="AG813" s="18">
        <v>11</v>
      </c>
      <c r="AH813" s="13">
        <v>3.4</v>
      </c>
      <c r="AI813" t="b">
        <v>0</v>
      </c>
      <c r="AJ813" t="s">
        <v>30</v>
      </c>
      <c r="AK813" s="18">
        <v>4015</v>
      </c>
      <c r="AL813" s="18" t="str" cm="1">
        <f t="array" ref="AL813">_xlfn.IFS(AK813&lt;1000, "Bronze", AK813&lt;2000, "Silver", AK813&lt;3000, "Gold", AK813&lt;4000, "Platinum",AK813&gt;4000, "Diamond")</f>
        <v>Diamond</v>
      </c>
      <c r="AM813" t="s">
        <v>76</v>
      </c>
      <c r="AN813" t="s">
        <v>39</v>
      </c>
      <c r="AO813" t="s">
        <v>60</v>
      </c>
    </row>
    <row r="814" spans="1:41" x14ac:dyDescent="0.35">
      <c r="A814">
        <v>7661</v>
      </c>
      <c r="B814" t="s">
        <v>378</v>
      </c>
      <c r="C814" t="s">
        <v>200</v>
      </c>
      <c r="D814" s="1">
        <f>DATE(I814,H814,G814)</f>
        <v>45158</v>
      </c>
      <c r="E814">
        <f>FIND("/",C814)</f>
        <v>2</v>
      </c>
      <c r="F814">
        <f>FIND("/",C814,(E814+1))</f>
        <v>5</v>
      </c>
      <c r="G814" t="str">
        <f>MID(C814, E814+1,2)</f>
        <v>20</v>
      </c>
      <c r="H814" t="str">
        <f>LEFT(C814,E814-1)</f>
        <v>8</v>
      </c>
      <c r="I814" t="str">
        <f>RIGHT(C814,4)</f>
        <v>2023</v>
      </c>
      <c r="J814" t="s">
        <v>42</v>
      </c>
      <c r="K814" s="1">
        <f>DATE(P814,O814,N814)</f>
        <v>45640</v>
      </c>
      <c r="L814">
        <f>FIND("/",J814)</f>
        <v>3</v>
      </c>
      <c r="M814">
        <f>FIND("/",J814,(L814+1))</f>
        <v>6</v>
      </c>
      <c r="N814" t="str">
        <f>MID(J814, L814+1,2)</f>
        <v>14</v>
      </c>
      <c r="O814" t="str">
        <f>LEFT(J814,L814-1)</f>
        <v>12</v>
      </c>
      <c r="P814" t="str">
        <f>RIGHT(J814,4)</f>
        <v>2024</v>
      </c>
      <c r="Q814" s="13">
        <f t="shared" si="270"/>
        <v>68.857142857142861</v>
      </c>
      <c r="R814">
        <f t="shared" si="271"/>
        <v>81</v>
      </c>
      <c r="S814" s="27">
        <f t="shared" si="273"/>
        <v>1.1763485477178424</v>
      </c>
      <c r="T814" s="11">
        <v>11.99</v>
      </c>
      <c r="U814" t="str" cm="1">
        <f t="array" ref="U814">_xlfn.IFS(T814 &lt; 8, "Standard", T814 &lt; 12, "Premium", T814 &lt; 16, "Premium Plus")</f>
        <v>Premium</v>
      </c>
      <c r="V814" s="18">
        <v>162</v>
      </c>
      <c r="W814" t="s">
        <v>26</v>
      </c>
      <c r="X814" s="18">
        <v>1</v>
      </c>
      <c r="Y814" s="18">
        <v>1</v>
      </c>
      <c r="Z814" t="b">
        <v>0</v>
      </c>
      <c r="AA814" s="18">
        <v>370</v>
      </c>
      <c r="AB814" s="18">
        <v>130</v>
      </c>
      <c r="AC814" s="18">
        <f t="shared" si="272"/>
        <v>500</v>
      </c>
      <c r="AD814" t="s">
        <v>27</v>
      </c>
      <c r="AE814" t="s">
        <v>44</v>
      </c>
      <c r="AF814" t="s">
        <v>29</v>
      </c>
      <c r="AG814" s="18">
        <v>49</v>
      </c>
      <c r="AH814" s="13">
        <v>4.0999999999999996</v>
      </c>
      <c r="AI814" t="b">
        <v>1</v>
      </c>
      <c r="AJ814" t="s">
        <v>30</v>
      </c>
      <c r="AK814" s="18">
        <v>1121</v>
      </c>
      <c r="AL814" s="18" t="str" cm="1">
        <f t="array" ref="AL814">_xlfn.IFS(AK814&lt;1000, "Bronze", AK814&lt;2000, "Silver", AK814&lt;3000, "Gold", AK814&lt;4000, "Platinum",AK814&gt;4000, "Diamond")</f>
        <v>Silver</v>
      </c>
      <c r="AM814" t="s">
        <v>65</v>
      </c>
      <c r="AN814" t="s">
        <v>79</v>
      </c>
      <c r="AO814" t="s">
        <v>93</v>
      </c>
    </row>
    <row r="815" spans="1:41" x14ac:dyDescent="0.35">
      <c r="A815">
        <v>9332</v>
      </c>
      <c r="B815" t="s">
        <v>41</v>
      </c>
      <c r="C815" t="s">
        <v>397</v>
      </c>
      <c r="D815" s="1">
        <f>DATE(I815,H815,G815)</f>
        <v>45075</v>
      </c>
      <c r="E815">
        <f>FIND("/",C815)</f>
        <v>2</v>
      </c>
      <c r="F815">
        <f>FIND("/",C815,(E815+1))</f>
        <v>5</v>
      </c>
      <c r="G815" t="str">
        <f>MID(C815, E815+1,2)</f>
        <v>29</v>
      </c>
      <c r="H815" t="str">
        <f>LEFT(C815,E815-1)</f>
        <v>5</v>
      </c>
      <c r="I815" t="str">
        <f>RIGHT(C815,4)</f>
        <v>2023</v>
      </c>
      <c r="J815" t="s">
        <v>103</v>
      </c>
      <c r="K815" s="1">
        <f>DATE(P815,O815,N815)</f>
        <v>45644</v>
      </c>
      <c r="L815">
        <f>FIND("/",J815)</f>
        <v>3</v>
      </c>
      <c r="M815">
        <f>FIND("/",J815,(L815+1))</f>
        <v>6</v>
      </c>
      <c r="N815" t="str">
        <f>MID(J815, L815+1,2)</f>
        <v>18</v>
      </c>
      <c r="O815" t="str">
        <f>LEFT(J815,L815-1)</f>
        <v>12</v>
      </c>
      <c r="P815" t="str">
        <f>RIGHT(J815,4)</f>
        <v>2024</v>
      </c>
      <c r="Q815" s="13">
        <f t="shared" si="270"/>
        <v>81.285714285714292</v>
      </c>
      <c r="R815">
        <f t="shared" si="271"/>
        <v>95.5</v>
      </c>
      <c r="S815" s="27">
        <f t="shared" si="273"/>
        <v>1.1748681898066784</v>
      </c>
      <c r="T815" s="11">
        <v>15.99</v>
      </c>
      <c r="U815" t="str" cm="1">
        <f t="array" ref="U815">_xlfn.IFS(T815 &lt; 8, "Standard", T815 &lt; 12, "Premium", T815 &lt; 16, "Premium Plus")</f>
        <v>Premium Plus</v>
      </c>
      <c r="V815" s="18">
        <v>191</v>
      </c>
      <c r="W815" t="s">
        <v>51</v>
      </c>
      <c r="X815" s="18">
        <v>5</v>
      </c>
      <c r="Y815" s="18">
        <v>1</v>
      </c>
      <c r="Z815" t="b">
        <v>0</v>
      </c>
      <c r="AA815" s="18">
        <v>688</v>
      </c>
      <c r="AB815" s="18">
        <v>192</v>
      </c>
      <c r="AC815" s="18">
        <f t="shared" si="272"/>
        <v>880</v>
      </c>
      <c r="AD815" t="s">
        <v>27</v>
      </c>
      <c r="AE815" t="s">
        <v>28</v>
      </c>
      <c r="AF815" t="s">
        <v>29</v>
      </c>
      <c r="AG815" s="18">
        <v>71</v>
      </c>
      <c r="AH815" s="13">
        <v>4</v>
      </c>
      <c r="AI815" t="b">
        <v>0</v>
      </c>
      <c r="AJ815" t="s">
        <v>30</v>
      </c>
      <c r="AK815" s="18">
        <v>2610</v>
      </c>
      <c r="AL815" s="18" t="str" cm="1">
        <f t="array" ref="AL815">_xlfn.IFS(AK815&lt;1000, "Bronze", AK815&lt;2000, "Silver", AK815&lt;3000, "Gold", AK815&lt;4000, "Platinum",AK815&gt;4000, "Diamond")</f>
        <v>Gold</v>
      </c>
      <c r="AM815" t="s">
        <v>38</v>
      </c>
      <c r="AN815" t="s">
        <v>59</v>
      </c>
      <c r="AO815" t="s">
        <v>33</v>
      </c>
    </row>
    <row r="816" spans="1:41" x14ac:dyDescent="0.35">
      <c r="A816">
        <v>3763</v>
      </c>
      <c r="B816" t="s">
        <v>228</v>
      </c>
      <c r="C816" t="s">
        <v>229</v>
      </c>
      <c r="D816" s="1">
        <f>DATE(I816,H816,G816)</f>
        <v>44914</v>
      </c>
      <c r="E816">
        <f>FIND("/",C816)</f>
        <v>3</v>
      </c>
      <c r="F816">
        <f>FIND("/",C816,(E816+1))</f>
        <v>6</v>
      </c>
      <c r="G816" t="str">
        <f>MID(C816, E816+1,2)</f>
        <v>19</v>
      </c>
      <c r="H816" t="str">
        <f>LEFT(C816,E816-1)</f>
        <v>12</v>
      </c>
      <c r="I816" t="str">
        <f>RIGHT(C816,4)</f>
        <v>2022</v>
      </c>
      <c r="J816" s="1">
        <v>45455</v>
      </c>
      <c r="K816" s="1">
        <f>J816</f>
        <v>45455</v>
      </c>
      <c r="L816" s="1"/>
      <c r="M816" s="1"/>
      <c r="N816" s="1"/>
      <c r="O816" s="1"/>
      <c r="P816" s="1"/>
      <c r="Q816" s="13">
        <f t="shared" si="270"/>
        <v>77.285714285714292</v>
      </c>
      <c r="R816">
        <f t="shared" si="271"/>
        <v>90.5</v>
      </c>
      <c r="S816" s="27">
        <f t="shared" si="273"/>
        <v>1.1709796672828094</v>
      </c>
      <c r="T816" s="11">
        <v>11.99</v>
      </c>
      <c r="U816" t="str" cm="1">
        <f t="array" ref="U816">_xlfn.IFS(T816 &lt; 8, "Standard", T816 &lt; 12, "Premium", T816 &lt; 16, "Premium Plus")</f>
        <v>Premium</v>
      </c>
      <c r="V816" s="18">
        <v>181</v>
      </c>
      <c r="W816" t="s">
        <v>63</v>
      </c>
      <c r="X816" s="18">
        <v>4</v>
      </c>
      <c r="Y816" s="18">
        <v>2</v>
      </c>
      <c r="Z816" t="b">
        <v>0</v>
      </c>
      <c r="AA816" s="18">
        <v>848</v>
      </c>
      <c r="AB816" s="18">
        <v>172</v>
      </c>
      <c r="AC816" s="18">
        <f t="shared" si="272"/>
        <v>1020</v>
      </c>
      <c r="AD816" t="s">
        <v>55</v>
      </c>
      <c r="AE816" t="s">
        <v>75</v>
      </c>
      <c r="AF816" t="s">
        <v>45</v>
      </c>
      <c r="AG816" s="18">
        <v>6</v>
      </c>
      <c r="AH816" s="13">
        <v>3.4</v>
      </c>
      <c r="AI816" t="b">
        <v>0</v>
      </c>
      <c r="AJ816" t="s">
        <v>30</v>
      </c>
      <c r="AK816" s="18">
        <v>3314</v>
      </c>
      <c r="AL816" s="18" t="str" cm="1">
        <f t="array" ref="AL816">_xlfn.IFS(AK816&lt;1000, "Bronze", AK816&lt;2000, "Silver", AK816&lt;3000, "Gold", AK816&lt;4000, "Platinum",AK816&gt;4000, "Diamond")</f>
        <v>Platinum</v>
      </c>
      <c r="AM816" t="s">
        <v>76</v>
      </c>
      <c r="AN816" t="s">
        <v>79</v>
      </c>
      <c r="AO816" t="s">
        <v>33</v>
      </c>
    </row>
    <row r="817" spans="1:41" x14ac:dyDescent="0.35">
      <c r="A817">
        <v>8554</v>
      </c>
      <c r="B817" t="s">
        <v>153</v>
      </c>
      <c r="C817" s="1">
        <v>44969</v>
      </c>
      <c r="D817" s="1">
        <v>45073</v>
      </c>
      <c r="E817" s="1"/>
      <c r="F817" s="1"/>
      <c r="G817" s="1"/>
      <c r="H817" s="1"/>
      <c r="I817" s="1"/>
      <c r="J817" t="s">
        <v>134</v>
      </c>
      <c r="K817" s="1">
        <f>DATE(P817,O817,N817)</f>
        <v>45617</v>
      </c>
      <c r="L817">
        <f>FIND("/",J817)</f>
        <v>3</v>
      </c>
      <c r="M817">
        <f>FIND("/",J817,(L817+1))</f>
        <v>6</v>
      </c>
      <c r="N817" t="str">
        <f>MID(J817, L817+1,2)</f>
        <v>21</v>
      </c>
      <c r="O817" t="str">
        <f>LEFT(J817,L817-1)</f>
        <v>11</v>
      </c>
      <c r="P817" t="str">
        <f>RIGHT(J817,4)</f>
        <v>2024</v>
      </c>
      <c r="Q817" s="13">
        <f t="shared" si="270"/>
        <v>77.714285714285708</v>
      </c>
      <c r="R817">
        <f t="shared" si="271"/>
        <v>91</v>
      </c>
      <c r="S817" s="27">
        <f t="shared" si="273"/>
        <v>1.1709558823529413</v>
      </c>
      <c r="T817" s="11">
        <v>15.99</v>
      </c>
      <c r="U817" t="str" cm="1">
        <f t="array" ref="U817">_xlfn.IFS(T817 &lt; 8, "Standard", T817 &lt; 12, "Premium", T817 &lt; 16, "Premium Plus")</f>
        <v>Premium Plus</v>
      </c>
      <c r="V817" s="18">
        <v>182</v>
      </c>
      <c r="W817" t="s">
        <v>100</v>
      </c>
      <c r="X817" s="18">
        <v>1</v>
      </c>
      <c r="Y817" s="18">
        <v>2</v>
      </c>
      <c r="Z817" t="b">
        <v>1</v>
      </c>
      <c r="AA817" s="18">
        <v>442</v>
      </c>
      <c r="AB817" s="18">
        <v>87</v>
      </c>
      <c r="AC817" s="18">
        <f t="shared" si="272"/>
        <v>529</v>
      </c>
      <c r="AD817" t="s">
        <v>27</v>
      </c>
      <c r="AE817" t="s">
        <v>56</v>
      </c>
      <c r="AF817" t="s">
        <v>45</v>
      </c>
      <c r="AG817" s="18">
        <v>62</v>
      </c>
      <c r="AH817" s="13">
        <v>4.9000000000000004</v>
      </c>
      <c r="AI817" t="b">
        <v>0</v>
      </c>
      <c r="AJ817" t="s">
        <v>30</v>
      </c>
      <c r="AK817" s="18">
        <v>1901</v>
      </c>
      <c r="AL817" s="18" t="str" cm="1">
        <f t="array" ref="AL817">_xlfn.IFS(AK817&lt;1000, "Bronze", AK817&lt;2000, "Silver", AK817&lt;3000, "Gold", AK817&lt;4000, "Platinum",AK817&gt;4000, "Diamond")</f>
        <v>Silver</v>
      </c>
      <c r="AM817" t="s">
        <v>38</v>
      </c>
      <c r="AN817" t="s">
        <v>32</v>
      </c>
      <c r="AO817" t="s">
        <v>93</v>
      </c>
    </row>
    <row r="818" spans="1:41" x14ac:dyDescent="0.35">
      <c r="A818">
        <v>6063</v>
      </c>
      <c r="B818" t="s">
        <v>70</v>
      </c>
      <c r="C818" t="s">
        <v>71</v>
      </c>
      <c r="D818" s="1">
        <f>DATE(I818,H818,G818)</f>
        <v>45094</v>
      </c>
      <c r="E818">
        <f>FIND("/",C818)</f>
        <v>2</v>
      </c>
      <c r="F818">
        <f>FIND("/",C818,(E818+1))</f>
        <v>5</v>
      </c>
      <c r="G818" t="str">
        <f>MID(C818, E818+1,2)</f>
        <v>17</v>
      </c>
      <c r="H818" t="str">
        <f>LEFT(C818,E818-1)</f>
        <v>6</v>
      </c>
      <c r="I818" t="str">
        <f>RIGHT(C818,4)</f>
        <v>2023</v>
      </c>
      <c r="J818" t="s">
        <v>72</v>
      </c>
      <c r="K818" s="1">
        <f>DATE(P818,O818,N818)</f>
        <v>45643</v>
      </c>
      <c r="L818">
        <f>FIND("/",J818)</f>
        <v>3</v>
      </c>
      <c r="M818">
        <f>FIND("/",J818,(L818+1))</f>
        <v>6</v>
      </c>
      <c r="N818" t="str">
        <f>MID(J818, L818+1,2)</f>
        <v>17</v>
      </c>
      <c r="O818" t="str">
        <f>LEFT(J818,L818-1)</f>
        <v>12</v>
      </c>
      <c r="P818" t="str">
        <f>RIGHT(J818,4)</f>
        <v>2024</v>
      </c>
      <c r="Q818" s="13">
        <f t="shared" si="270"/>
        <v>78.428571428571431</v>
      </c>
      <c r="R818">
        <f t="shared" si="271"/>
        <v>91.5</v>
      </c>
      <c r="S818" s="27">
        <f t="shared" si="273"/>
        <v>1.1666666666666667</v>
      </c>
      <c r="T818" s="11">
        <v>15.99</v>
      </c>
      <c r="U818" t="str" cm="1">
        <f t="array" ref="U818">_xlfn.IFS(T818 &lt; 8, "Standard", T818 &lt; 12, "Premium", T818 &lt; 16, "Premium Plus")</f>
        <v>Premium Plus</v>
      </c>
      <c r="V818" s="18">
        <v>183</v>
      </c>
      <c r="W818" t="s">
        <v>73</v>
      </c>
      <c r="X818" s="18">
        <v>5</v>
      </c>
      <c r="Y818" s="18">
        <v>2</v>
      </c>
      <c r="Z818" t="b">
        <v>1</v>
      </c>
      <c r="AA818" s="18">
        <v>676</v>
      </c>
      <c r="AB818" s="18">
        <v>61</v>
      </c>
      <c r="AC818" s="18">
        <f t="shared" si="272"/>
        <v>737</v>
      </c>
      <c r="AD818" t="s">
        <v>74</v>
      </c>
      <c r="AE818" t="s">
        <v>75</v>
      </c>
      <c r="AF818" t="s">
        <v>45</v>
      </c>
      <c r="AG818" s="18">
        <v>26</v>
      </c>
      <c r="AH818" s="13">
        <v>3.3</v>
      </c>
      <c r="AI818" t="b">
        <v>1</v>
      </c>
      <c r="AJ818" t="s">
        <v>30</v>
      </c>
      <c r="AK818" s="18">
        <v>336</v>
      </c>
      <c r="AL818" s="18" t="str" cm="1">
        <f t="array" ref="AL818">_xlfn.IFS(AK818&lt;1000, "Bronze", AK818&lt;2000, "Silver", AK818&lt;3000, "Gold", AK818&lt;4000, "Platinum",AK818&gt;4000, "Diamond")</f>
        <v>Bronze</v>
      </c>
      <c r="AM818" t="s">
        <v>58</v>
      </c>
      <c r="AN818" t="s">
        <v>69</v>
      </c>
      <c r="AO818" t="s">
        <v>33</v>
      </c>
    </row>
    <row r="819" spans="1:41" x14ac:dyDescent="0.35">
      <c r="A819">
        <v>5850</v>
      </c>
      <c r="B819" t="s">
        <v>126</v>
      </c>
      <c r="C819" s="1">
        <v>45115</v>
      </c>
      <c r="D819" s="1">
        <f>C819</f>
        <v>45115</v>
      </c>
      <c r="E819" s="1"/>
      <c r="F819" s="1"/>
      <c r="G819" s="1"/>
      <c r="H819" s="1"/>
      <c r="I819" s="1"/>
      <c r="J819" s="1">
        <v>45608</v>
      </c>
      <c r="K819" s="1">
        <f>J819</f>
        <v>45608</v>
      </c>
      <c r="L819" s="1"/>
      <c r="M819" s="1"/>
      <c r="N819" s="1"/>
      <c r="O819" s="1"/>
      <c r="P819" s="1"/>
      <c r="Q819" s="13">
        <f t="shared" si="270"/>
        <v>70.428571428571431</v>
      </c>
      <c r="R819">
        <f t="shared" si="271"/>
        <v>82</v>
      </c>
      <c r="S819" s="27">
        <f t="shared" si="273"/>
        <v>1.1643002028397567</v>
      </c>
      <c r="T819" s="11">
        <v>15.99</v>
      </c>
      <c r="U819" t="str" cm="1">
        <f t="array" ref="U819">_xlfn.IFS(T819 &lt; 8, "Standard", T819 &lt; 12, "Premium", T819 &lt; 16, "Premium Plus")</f>
        <v>Premium Plus</v>
      </c>
      <c r="V819" s="18">
        <v>164</v>
      </c>
      <c r="W819" t="s">
        <v>26</v>
      </c>
      <c r="X819" s="18">
        <v>2</v>
      </c>
      <c r="Y819" s="18">
        <v>1</v>
      </c>
      <c r="Z819" t="b">
        <v>0</v>
      </c>
      <c r="AA819" s="18">
        <v>833</v>
      </c>
      <c r="AB819" s="18">
        <v>89</v>
      </c>
      <c r="AC819" s="18">
        <f t="shared" si="272"/>
        <v>922</v>
      </c>
      <c r="AD819" t="s">
        <v>92</v>
      </c>
      <c r="AE819" t="s">
        <v>75</v>
      </c>
      <c r="AF819" t="s">
        <v>57</v>
      </c>
      <c r="AG819" s="18">
        <v>32</v>
      </c>
      <c r="AH819" s="13">
        <v>4.9000000000000004</v>
      </c>
      <c r="AI819" t="b">
        <v>0</v>
      </c>
      <c r="AJ819" t="s">
        <v>30</v>
      </c>
      <c r="AK819" s="18">
        <v>2644</v>
      </c>
      <c r="AL819" s="18" t="str" cm="1">
        <f t="array" ref="AL819">_xlfn.IFS(AK819&lt;1000, "Bronze", AK819&lt;2000, "Silver", AK819&lt;3000, "Gold", AK819&lt;4000, "Platinum",AK819&gt;4000, "Diamond")</f>
        <v>Gold</v>
      </c>
      <c r="AM819" t="s">
        <v>65</v>
      </c>
      <c r="AN819" t="s">
        <v>69</v>
      </c>
      <c r="AO819" t="s">
        <v>33</v>
      </c>
    </row>
    <row r="820" spans="1:41" x14ac:dyDescent="0.35">
      <c r="A820">
        <v>3687</v>
      </c>
      <c r="B820" t="s">
        <v>307</v>
      </c>
      <c r="C820" s="1">
        <v>45027</v>
      </c>
      <c r="D820" s="1">
        <f>C820</f>
        <v>45027</v>
      </c>
      <c r="E820" s="1"/>
      <c r="F820" s="1"/>
      <c r="G820" s="1"/>
      <c r="H820" s="1"/>
      <c r="I820" s="1"/>
      <c r="J820" t="s">
        <v>103</v>
      </c>
      <c r="K820" s="1">
        <f>DATE(P820,O820,N820)</f>
        <v>45644</v>
      </c>
      <c r="L820">
        <f>FIND("/",J820)</f>
        <v>3</v>
      </c>
      <c r="M820">
        <f>FIND("/",J820,(L820+1))</f>
        <v>6</v>
      </c>
      <c r="N820" t="str">
        <f>MID(J820, L820+1,2)</f>
        <v>18</v>
      </c>
      <c r="O820" t="str">
        <f>LEFT(J820,L820-1)</f>
        <v>12</v>
      </c>
      <c r="P820" t="str">
        <f>RIGHT(J820,4)</f>
        <v>2024</v>
      </c>
      <c r="Q820" s="13">
        <f t="shared" si="270"/>
        <v>88.142857142857139</v>
      </c>
      <c r="R820">
        <f t="shared" si="271"/>
        <v>102.5</v>
      </c>
      <c r="S820" s="27">
        <f t="shared" si="273"/>
        <v>1.1628849270664505</v>
      </c>
      <c r="T820" s="11">
        <v>15.99</v>
      </c>
      <c r="U820" t="str" cm="1">
        <f t="array" ref="U820">_xlfn.IFS(T820 &lt; 8, "Standard", T820 &lt; 12, "Premium", T820 &lt; 16, "Premium Plus")</f>
        <v>Premium Plus</v>
      </c>
      <c r="V820" s="18">
        <v>205</v>
      </c>
      <c r="W820" t="s">
        <v>63</v>
      </c>
      <c r="X820" s="18">
        <v>3</v>
      </c>
      <c r="Y820" s="18">
        <v>2</v>
      </c>
      <c r="Z820" t="b">
        <v>1</v>
      </c>
      <c r="AA820" s="18">
        <v>420</v>
      </c>
      <c r="AB820" s="18">
        <v>24</v>
      </c>
      <c r="AC820" s="18">
        <f t="shared" si="272"/>
        <v>444</v>
      </c>
      <c r="AD820" t="s">
        <v>92</v>
      </c>
      <c r="AE820" t="s">
        <v>44</v>
      </c>
      <c r="AF820" t="s">
        <v>57</v>
      </c>
      <c r="AG820" s="18">
        <v>61</v>
      </c>
      <c r="AH820" s="13">
        <v>4.8</v>
      </c>
      <c r="AI820" t="b">
        <v>0</v>
      </c>
      <c r="AJ820" t="s">
        <v>30</v>
      </c>
      <c r="AK820" s="18">
        <v>564</v>
      </c>
      <c r="AL820" s="18" t="str" cm="1">
        <f t="array" ref="AL820">_xlfn.IFS(AK820&lt;1000, "Bronze", AK820&lt;2000, "Silver", AK820&lt;3000, "Gold", AK820&lt;4000, "Platinum",AK820&gt;4000, "Diamond")</f>
        <v>Bronze</v>
      </c>
      <c r="AM820" t="s">
        <v>76</v>
      </c>
      <c r="AN820" t="s">
        <v>79</v>
      </c>
      <c r="AO820" t="s">
        <v>93</v>
      </c>
    </row>
    <row r="821" spans="1:41" x14ac:dyDescent="0.35">
      <c r="A821">
        <v>9121</v>
      </c>
      <c r="B821" t="s">
        <v>262</v>
      </c>
      <c r="C821" t="s">
        <v>314</v>
      </c>
      <c r="D821" s="1">
        <f>DATE(I821,H821,G821)</f>
        <v>45095</v>
      </c>
      <c r="E821">
        <f>FIND("/",C821)</f>
        <v>2</v>
      </c>
      <c r="F821">
        <f>FIND("/",C821,(E821+1))</f>
        <v>5</v>
      </c>
      <c r="G821" t="str">
        <f>MID(C821, E821+1,2)</f>
        <v>18</v>
      </c>
      <c r="H821" t="str">
        <f>LEFT(C821,E821-1)</f>
        <v>6</v>
      </c>
      <c r="I821" t="str">
        <f>RIGHT(C821,4)</f>
        <v>2023</v>
      </c>
      <c r="J821" s="1">
        <v>45638</v>
      </c>
      <c r="K821" s="1">
        <f>J821</f>
        <v>45638</v>
      </c>
      <c r="L821" s="1"/>
      <c r="M821" s="1"/>
      <c r="N821" s="1"/>
      <c r="O821" s="1"/>
      <c r="P821" s="1"/>
      <c r="Q821" s="13">
        <f t="shared" si="270"/>
        <v>77.571428571428569</v>
      </c>
      <c r="R821">
        <f t="shared" si="271"/>
        <v>89</v>
      </c>
      <c r="S821" s="27">
        <f t="shared" si="273"/>
        <v>1.1473296500920811</v>
      </c>
      <c r="T821" s="11">
        <v>7.99</v>
      </c>
      <c r="U821" t="str" cm="1">
        <f t="array" ref="U821">_xlfn.IFS(T821 &lt; 8, "Standard", T821 &lt; 12, "Premium", T821 &lt; 16, "Premium Plus")</f>
        <v>Standard</v>
      </c>
      <c r="V821" s="18">
        <v>178</v>
      </c>
      <c r="W821" t="s">
        <v>63</v>
      </c>
      <c r="X821" s="18">
        <v>1</v>
      </c>
      <c r="Y821" s="18">
        <v>4</v>
      </c>
      <c r="Z821" t="b">
        <v>0</v>
      </c>
      <c r="AA821" s="18">
        <v>239</v>
      </c>
      <c r="AB821" s="18">
        <v>126</v>
      </c>
      <c r="AC821" s="18">
        <f t="shared" si="272"/>
        <v>365</v>
      </c>
      <c r="AD821" t="s">
        <v>43</v>
      </c>
      <c r="AE821" t="s">
        <v>75</v>
      </c>
      <c r="AF821" t="s">
        <v>64</v>
      </c>
      <c r="AG821" s="18">
        <v>86</v>
      </c>
      <c r="AH821" s="13">
        <v>3.9</v>
      </c>
      <c r="AI821" t="b">
        <v>0</v>
      </c>
      <c r="AJ821" t="s">
        <v>30</v>
      </c>
      <c r="AK821" s="18">
        <v>4356</v>
      </c>
      <c r="AL821" s="18" t="str" cm="1">
        <f t="array" ref="AL821">_xlfn.IFS(AK821&lt;1000, "Bronze", AK821&lt;2000, "Silver", AK821&lt;3000, "Gold", AK821&lt;4000, "Platinum",AK821&gt;4000, "Diamond")</f>
        <v>Diamond</v>
      </c>
      <c r="AM821" t="s">
        <v>31</v>
      </c>
      <c r="AN821" t="s">
        <v>69</v>
      </c>
      <c r="AO821" t="s">
        <v>93</v>
      </c>
    </row>
    <row r="822" spans="1:41" x14ac:dyDescent="0.35">
      <c r="A822">
        <v>1714</v>
      </c>
      <c r="B822" t="s">
        <v>367</v>
      </c>
      <c r="C822" t="s">
        <v>368</v>
      </c>
      <c r="D822" s="1">
        <f>DATE(I822,H822,G822)</f>
        <v>45167</v>
      </c>
      <c r="E822">
        <f>FIND("/",C822)</f>
        <v>2</v>
      </c>
      <c r="F822">
        <f>FIND("/",C822,(E822+1))</f>
        <v>5</v>
      </c>
      <c r="G822" t="str">
        <f>MID(C822, E822+1,2)</f>
        <v>29</v>
      </c>
      <c r="H822" t="str">
        <f>LEFT(C822,E822-1)</f>
        <v>8</v>
      </c>
      <c r="I822" t="str">
        <f>RIGHT(C822,4)</f>
        <v>2023</v>
      </c>
      <c r="J822" t="s">
        <v>214</v>
      </c>
      <c r="K822" s="1">
        <f>DATE(P822,O822,N822)</f>
        <v>45622</v>
      </c>
      <c r="L822">
        <f>FIND("/",J822)</f>
        <v>3</v>
      </c>
      <c r="M822">
        <f>FIND("/",J822,(L822+1))</f>
        <v>6</v>
      </c>
      <c r="N822" t="str">
        <f>MID(J822, L822+1,2)</f>
        <v>26</v>
      </c>
      <c r="O822" t="str">
        <f>LEFT(J822,L822-1)</f>
        <v>11</v>
      </c>
      <c r="P822" t="str">
        <f>RIGHT(J822,4)</f>
        <v>2024</v>
      </c>
      <c r="Q822" s="13">
        <f t="shared" si="270"/>
        <v>65</v>
      </c>
      <c r="R822">
        <f t="shared" si="271"/>
        <v>73.5</v>
      </c>
      <c r="S822" s="27">
        <f t="shared" si="273"/>
        <v>1.1307692307692307</v>
      </c>
      <c r="T822" s="11">
        <v>11.99</v>
      </c>
      <c r="U822" t="str" cm="1">
        <f t="array" ref="U822">_xlfn.IFS(T822 &lt; 8, "Standard", T822 &lt; 12, "Premium", T822 &lt; 16, "Premium Plus")</f>
        <v>Premium</v>
      </c>
      <c r="V822" s="18">
        <v>147</v>
      </c>
      <c r="W822" t="s">
        <v>63</v>
      </c>
      <c r="X822" s="18">
        <v>3</v>
      </c>
      <c r="Y822" s="18">
        <v>1</v>
      </c>
      <c r="Z822" t="b">
        <v>1</v>
      </c>
      <c r="AA822" s="18">
        <v>802</v>
      </c>
      <c r="AB822" s="18">
        <v>177</v>
      </c>
      <c r="AC822" s="18">
        <f t="shared" si="272"/>
        <v>979</v>
      </c>
      <c r="AD822" t="s">
        <v>92</v>
      </c>
      <c r="AE822" t="s">
        <v>56</v>
      </c>
      <c r="AF822" t="s">
        <v>37</v>
      </c>
      <c r="AG822" s="18">
        <v>21</v>
      </c>
      <c r="AH822" s="13">
        <v>3.5</v>
      </c>
      <c r="AI822" t="b">
        <v>1</v>
      </c>
      <c r="AJ822" t="s">
        <v>30</v>
      </c>
      <c r="AK822" s="18">
        <v>3173</v>
      </c>
      <c r="AL822" s="18" t="str" cm="1">
        <f t="array" ref="AL822">_xlfn.IFS(AK822&lt;1000, "Bronze", AK822&lt;2000, "Silver", AK822&lt;3000, "Gold", AK822&lt;4000, "Platinum",AK822&gt;4000, "Diamond")</f>
        <v>Platinum</v>
      </c>
      <c r="AM822" t="s">
        <v>58</v>
      </c>
      <c r="AN822" t="s">
        <v>79</v>
      </c>
      <c r="AO822" t="s">
        <v>40</v>
      </c>
    </row>
    <row r="823" spans="1:41" x14ac:dyDescent="0.35">
      <c r="A823">
        <v>2057</v>
      </c>
      <c r="B823" t="s">
        <v>604</v>
      </c>
      <c r="C823" t="s">
        <v>605</v>
      </c>
      <c r="D823" s="1">
        <f>DATE(I823,H823,G823)</f>
        <v>45041</v>
      </c>
      <c r="E823">
        <f>FIND("/",C823)</f>
        <v>2</v>
      </c>
      <c r="F823">
        <f>FIND("/",C823,(E823+1))</f>
        <v>5</v>
      </c>
      <c r="G823" t="str">
        <f>MID(C823, E823+1,2)</f>
        <v>25</v>
      </c>
      <c r="H823" t="str">
        <f>LEFT(C823,E823-1)</f>
        <v>4</v>
      </c>
      <c r="I823" t="str">
        <f>RIGHT(C823,4)</f>
        <v>2023</v>
      </c>
      <c r="J823" t="s">
        <v>109</v>
      </c>
      <c r="K823" s="1">
        <f>DATE(P823,O823,N823)</f>
        <v>45619</v>
      </c>
      <c r="L823">
        <f>FIND("/",J823)</f>
        <v>3</v>
      </c>
      <c r="M823">
        <f>FIND("/",J823,(L823+1))</f>
        <v>6</v>
      </c>
      <c r="N823" t="str">
        <f>MID(J823, L823+1,2)</f>
        <v>23</v>
      </c>
      <c r="O823" t="str">
        <f>LEFT(J823,L823-1)</f>
        <v>11</v>
      </c>
      <c r="P823" t="str">
        <f>RIGHT(J823,4)</f>
        <v>2024</v>
      </c>
      <c r="Q823" s="13">
        <f t="shared" si="270"/>
        <v>82.571428571428569</v>
      </c>
      <c r="R823">
        <f t="shared" si="271"/>
        <v>92.5</v>
      </c>
      <c r="S823" s="27">
        <f t="shared" si="273"/>
        <v>1.1202422145328721</v>
      </c>
      <c r="T823" s="11">
        <v>7.99</v>
      </c>
      <c r="U823" t="str" cm="1">
        <f t="array" ref="U823">_xlfn.IFS(T823 &lt; 8, "Standard", T823 &lt; 12, "Premium", T823 &lt; 16, "Premium Plus")</f>
        <v>Standard</v>
      </c>
      <c r="V823" s="18">
        <v>185</v>
      </c>
      <c r="W823" t="s">
        <v>63</v>
      </c>
      <c r="X823" s="18">
        <v>3</v>
      </c>
      <c r="Y823" s="18">
        <v>6</v>
      </c>
      <c r="Z823" t="b">
        <v>1</v>
      </c>
      <c r="AA823" s="18">
        <v>804</v>
      </c>
      <c r="AB823" s="18">
        <v>49</v>
      </c>
      <c r="AC823" s="18">
        <f t="shared" si="272"/>
        <v>853</v>
      </c>
      <c r="AD823" t="s">
        <v>27</v>
      </c>
      <c r="AE823" t="s">
        <v>56</v>
      </c>
      <c r="AF823" t="s">
        <v>45</v>
      </c>
      <c r="AG823" s="18">
        <v>32</v>
      </c>
      <c r="AH823" s="13">
        <v>4.0999999999999996</v>
      </c>
      <c r="AI823" t="b">
        <v>0</v>
      </c>
      <c r="AJ823" t="s">
        <v>30</v>
      </c>
      <c r="AK823" s="18">
        <v>4164</v>
      </c>
      <c r="AL823" s="18" t="str" cm="1">
        <f t="array" ref="AL823">_xlfn.IFS(AK823&lt;1000, "Bronze", AK823&lt;2000, "Silver", AK823&lt;3000, "Gold", AK823&lt;4000, "Platinum",AK823&gt;4000, "Diamond")</f>
        <v>Diamond</v>
      </c>
      <c r="AM823" t="s">
        <v>38</v>
      </c>
      <c r="AN823" t="s">
        <v>32</v>
      </c>
      <c r="AO823" t="s">
        <v>33</v>
      </c>
    </row>
    <row r="824" spans="1:41" x14ac:dyDescent="0.35">
      <c r="A824">
        <v>6570</v>
      </c>
      <c r="B824" t="s">
        <v>304</v>
      </c>
      <c r="C824" s="1">
        <v>45516</v>
      </c>
      <c r="D824" s="1">
        <f>C824</f>
        <v>45516</v>
      </c>
      <c r="E824" s="1"/>
      <c r="F824" s="1"/>
      <c r="G824" s="1"/>
      <c r="H824" s="1"/>
      <c r="I824" s="1"/>
      <c r="J824" s="1">
        <v>45638</v>
      </c>
      <c r="K824" s="1">
        <f>J824</f>
        <v>45638</v>
      </c>
      <c r="L824" s="1"/>
      <c r="M824" s="1"/>
      <c r="N824" s="1"/>
      <c r="O824" s="1"/>
      <c r="P824" s="1"/>
      <c r="Q824" s="13">
        <f t="shared" si="270"/>
        <v>17.428571428571427</v>
      </c>
      <c r="R824">
        <f t="shared" si="271"/>
        <v>19.5</v>
      </c>
      <c r="S824" s="27">
        <f t="shared" si="273"/>
        <v>1.1188524590163935</v>
      </c>
      <c r="T824" s="11">
        <v>11.99</v>
      </c>
      <c r="U824" t="str" cm="1">
        <f t="array" ref="U824">_xlfn.IFS(T824 &lt; 8, "Standard", T824 &lt; 12, "Premium", T824 &lt; 16, "Premium Plus")</f>
        <v>Premium</v>
      </c>
      <c r="V824" s="18">
        <v>39</v>
      </c>
      <c r="W824" t="s">
        <v>100</v>
      </c>
      <c r="X824" s="18">
        <v>5</v>
      </c>
      <c r="Y824" s="18">
        <v>3</v>
      </c>
      <c r="Z824" t="b">
        <v>1</v>
      </c>
      <c r="AA824" s="18">
        <v>28</v>
      </c>
      <c r="AB824" s="18">
        <v>189</v>
      </c>
      <c r="AC824" s="18">
        <f t="shared" si="272"/>
        <v>217</v>
      </c>
      <c r="AD824" t="s">
        <v>43</v>
      </c>
      <c r="AE824" t="s">
        <v>56</v>
      </c>
      <c r="AF824" t="s">
        <v>78</v>
      </c>
      <c r="AG824" s="18">
        <v>26</v>
      </c>
      <c r="AH824" s="13">
        <v>4.5999999999999996</v>
      </c>
      <c r="AI824" t="b">
        <v>1</v>
      </c>
      <c r="AJ824" t="s">
        <v>30</v>
      </c>
      <c r="AK824" s="18">
        <v>4938</v>
      </c>
      <c r="AL824" s="18" t="str" cm="1">
        <f t="array" ref="AL824">_xlfn.IFS(AK824&lt;1000, "Bronze", AK824&lt;2000, "Silver", AK824&lt;3000, "Gold", AK824&lt;4000, "Platinum",AK824&gt;4000, "Diamond")</f>
        <v>Diamond</v>
      </c>
      <c r="AM824" t="s">
        <v>76</v>
      </c>
      <c r="AN824" t="s">
        <v>79</v>
      </c>
      <c r="AO824" t="s">
        <v>60</v>
      </c>
    </row>
    <row r="825" spans="1:41" x14ac:dyDescent="0.35">
      <c r="A825">
        <v>4340</v>
      </c>
      <c r="B825" t="s">
        <v>435</v>
      </c>
      <c r="C825" t="s">
        <v>436</v>
      </c>
      <c r="D825" s="1">
        <f t="shared" ref="D825:D830" si="292">DATE(I825,H825,G825)</f>
        <v>45003</v>
      </c>
      <c r="E825">
        <f t="shared" ref="E825:E830" si="293">FIND("/",C825)</f>
        <v>2</v>
      </c>
      <c r="F825">
        <f t="shared" ref="F825:F830" si="294">FIND("/",C825,(E825+1))</f>
        <v>5</v>
      </c>
      <c r="G825" t="str">
        <f t="shared" ref="G825:G830" si="295">MID(C825, E825+1,2)</f>
        <v>18</v>
      </c>
      <c r="H825" t="str">
        <f t="shared" ref="H825:H830" si="296">LEFT(C825,E825-1)</f>
        <v>3</v>
      </c>
      <c r="I825" t="str">
        <f t="shared" ref="I825:I830" si="297">RIGHT(C825,4)</f>
        <v>2023</v>
      </c>
      <c r="J825" s="1">
        <v>45485</v>
      </c>
      <c r="K825" s="1">
        <f>J825</f>
        <v>45485</v>
      </c>
      <c r="L825" s="1"/>
      <c r="M825" s="1"/>
      <c r="N825" s="1"/>
      <c r="O825" s="1"/>
      <c r="P825" s="1"/>
      <c r="Q825" s="13">
        <f t="shared" si="270"/>
        <v>68.857142857142861</v>
      </c>
      <c r="R825">
        <f t="shared" si="271"/>
        <v>77</v>
      </c>
      <c r="S825" s="27">
        <f t="shared" si="273"/>
        <v>1.1182572614107884</v>
      </c>
      <c r="T825" s="11">
        <v>15.99</v>
      </c>
      <c r="U825" t="str" cm="1">
        <f t="array" ref="U825">_xlfn.IFS(T825 &lt; 8, "Standard", T825 &lt; 12, "Premium", T825 &lt; 16, "Premium Plus")</f>
        <v>Premium Plus</v>
      </c>
      <c r="V825" s="18">
        <v>154</v>
      </c>
      <c r="W825" t="s">
        <v>48</v>
      </c>
      <c r="X825" s="18">
        <v>4</v>
      </c>
      <c r="Y825" s="18">
        <v>5</v>
      </c>
      <c r="Z825" t="b">
        <v>1</v>
      </c>
      <c r="AA825" s="18">
        <v>804</v>
      </c>
      <c r="AB825" s="18">
        <v>106</v>
      </c>
      <c r="AC825" s="18">
        <f t="shared" si="272"/>
        <v>910</v>
      </c>
      <c r="AD825" t="s">
        <v>49</v>
      </c>
      <c r="AE825" t="s">
        <v>28</v>
      </c>
      <c r="AF825" t="s">
        <v>64</v>
      </c>
      <c r="AG825" s="18">
        <v>60</v>
      </c>
      <c r="AH825" s="13">
        <v>4.8</v>
      </c>
      <c r="AI825" t="b">
        <v>0</v>
      </c>
      <c r="AJ825" t="s">
        <v>30</v>
      </c>
      <c r="AK825" s="18">
        <v>4108</v>
      </c>
      <c r="AL825" s="18" t="str" cm="1">
        <f t="array" ref="AL825">_xlfn.IFS(AK825&lt;1000, "Bronze", AK825&lt;2000, "Silver", AK825&lt;3000, "Gold", AK825&lt;4000, "Platinum",AK825&gt;4000, "Diamond")</f>
        <v>Diamond</v>
      </c>
      <c r="AM825" t="s">
        <v>65</v>
      </c>
      <c r="AN825" t="s">
        <v>79</v>
      </c>
      <c r="AO825" t="s">
        <v>93</v>
      </c>
    </row>
    <row r="826" spans="1:41" x14ac:dyDescent="0.35">
      <c r="A826">
        <v>4645</v>
      </c>
      <c r="B826" t="s">
        <v>130</v>
      </c>
      <c r="C826" t="s">
        <v>732</v>
      </c>
      <c r="D826" s="1">
        <f t="shared" si="292"/>
        <v>45076</v>
      </c>
      <c r="E826">
        <f t="shared" si="293"/>
        <v>2</v>
      </c>
      <c r="F826">
        <f t="shared" si="294"/>
        <v>5</v>
      </c>
      <c r="G826" t="str">
        <f t="shared" si="295"/>
        <v>30</v>
      </c>
      <c r="H826" t="str">
        <f t="shared" si="296"/>
        <v>5</v>
      </c>
      <c r="I826" t="str">
        <f t="shared" si="297"/>
        <v>2023</v>
      </c>
      <c r="J826" t="s">
        <v>42</v>
      </c>
      <c r="K826" s="1">
        <f>DATE(P826,O826,N826)</f>
        <v>45640</v>
      </c>
      <c r="L826">
        <f>FIND("/",J826)</f>
        <v>3</v>
      </c>
      <c r="M826">
        <f>FIND("/",J826,(L826+1))</f>
        <v>6</v>
      </c>
      <c r="N826" t="str">
        <f>MID(J826, L826+1,2)</f>
        <v>14</v>
      </c>
      <c r="O826" t="str">
        <f>LEFT(J826,L826-1)</f>
        <v>12</v>
      </c>
      <c r="P826" t="str">
        <f>RIGHT(J826,4)</f>
        <v>2024</v>
      </c>
      <c r="Q826" s="13">
        <f t="shared" si="270"/>
        <v>80.571428571428569</v>
      </c>
      <c r="R826">
        <f t="shared" si="271"/>
        <v>89</v>
      </c>
      <c r="S826" s="27">
        <f t="shared" si="273"/>
        <v>1.1046099290780143</v>
      </c>
      <c r="T826" s="11">
        <v>7.99</v>
      </c>
      <c r="U826" t="str" cm="1">
        <f t="array" ref="U826">_xlfn.IFS(T826 &lt; 8, "Standard", T826 &lt; 12, "Premium", T826 &lt; 16, "Premium Plus")</f>
        <v>Standard</v>
      </c>
      <c r="V826" s="18">
        <v>178</v>
      </c>
      <c r="W826" t="s">
        <v>26</v>
      </c>
      <c r="X826" s="18">
        <v>4</v>
      </c>
      <c r="Y826" s="18">
        <v>5</v>
      </c>
      <c r="Z826" t="b">
        <v>1</v>
      </c>
      <c r="AA826" s="18">
        <v>323</v>
      </c>
      <c r="AB826" s="18">
        <v>130</v>
      </c>
      <c r="AC826" s="18">
        <f t="shared" si="272"/>
        <v>453</v>
      </c>
      <c r="AD826" t="s">
        <v>74</v>
      </c>
      <c r="AE826" t="s">
        <v>75</v>
      </c>
      <c r="AF826" t="s">
        <v>78</v>
      </c>
      <c r="AG826" s="18">
        <v>29</v>
      </c>
      <c r="AH826" s="13">
        <v>3</v>
      </c>
      <c r="AI826" t="b">
        <v>1</v>
      </c>
      <c r="AJ826" t="s">
        <v>30</v>
      </c>
      <c r="AK826" s="18">
        <v>3079</v>
      </c>
      <c r="AL826" s="18" t="str" cm="1">
        <f t="array" ref="AL826">_xlfn.IFS(AK826&lt;1000, "Bronze", AK826&lt;2000, "Silver", AK826&lt;3000, "Gold", AK826&lt;4000, "Platinum",AK826&gt;4000, "Diamond")</f>
        <v>Platinum</v>
      </c>
      <c r="AM826" t="s">
        <v>31</v>
      </c>
      <c r="AN826" t="s">
        <v>39</v>
      </c>
      <c r="AO826" t="s">
        <v>33</v>
      </c>
    </row>
    <row r="827" spans="1:41" x14ac:dyDescent="0.35">
      <c r="A827">
        <v>6471</v>
      </c>
      <c r="B827" t="s">
        <v>88</v>
      </c>
      <c r="C827" t="s">
        <v>433</v>
      </c>
      <c r="D827" s="1">
        <f t="shared" si="292"/>
        <v>45288</v>
      </c>
      <c r="E827">
        <f t="shared" si="293"/>
        <v>3</v>
      </c>
      <c r="F827">
        <f t="shared" si="294"/>
        <v>6</v>
      </c>
      <c r="G827" t="str">
        <f t="shared" si="295"/>
        <v>28</v>
      </c>
      <c r="H827" t="str">
        <f t="shared" si="296"/>
        <v>12</v>
      </c>
      <c r="I827" t="str">
        <f t="shared" si="297"/>
        <v>2023</v>
      </c>
      <c r="J827" t="s">
        <v>87</v>
      </c>
      <c r="K827" s="1">
        <f>DATE(P827,O827,N827)</f>
        <v>45621</v>
      </c>
      <c r="L827">
        <f>FIND("/",J827)</f>
        <v>3</v>
      </c>
      <c r="M827">
        <f>FIND("/",J827,(L827+1))</f>
        <v>6</v>
      </c>
      <c r="N827" t="str">
        <f>MID(J827, L827+1,2)</f>
        <v>25</v>
      </c>
      <c r="O827" t="str">
        <f>LEFT(J827,L827-1)</f>
        <v>11</v>
      </c>
      <c r="P827" t="str">
        <f>RIGHT(J827,4)</f>
        <v>2024</v>
      </c>
      <c r="Q827" s="13">
        <f t="shared" si="270"/>
        <v>47.571428571428569</v>
      </c>
      <c r="R827">
        <f t="shared" si="271"/>
        <v>52.5</v>
      </c>
      <c r="S827" s="27">
        <f t="shared" si="273"/>
        <v>1.1036036036036037</v>
      </c>
      <c r="T827" s="11">
        <v>7.99</v>
      </c>
      <c r="U827" t="str" cm="1">
        <f t="array" ref="U827">_xlfn.IFS(T827 &lt; 8, "Standard", T827 &lt; 12, "Premium", T827 &lt; 16, "Premium Plus")</f>
        <v>Standard</v>
      </c>
      <c r="V827" s="18">
        <v>105</v>
      </c>
      <c r="W827" t="s">
        <v>73</v>
      </c>
      <c r="X827" s="18">
        <v>4</v>
      </c>
      <c r="Y827" s="18">
        <v>3</v>
      </c>
      <c r="Z827" t="b">
        <v>1</v>
      </c>
      <c r="AA827" s="18">
        <v>49</v>
      </c>
      <c r="AB827" s="18">
        <v>71</v>
      </c>
      <c r="AC827" s="18">
        <f t="shared" si="272"/>
        <v>120</v>
      </c>
      <c r="AD827" t="s">
        <v>68</v>
      </c>
      <c r="AE827" t="s">
        <v>56</v>
      </c>
      <c r="AF827" t="s">
        <v>78</v>
      </c>
      <c r="AG827" s="18">
        <v>8</v>
      </c>
      <c r="AH827" s="13">
        <v>3.6</v>
      </c>
      <c r="AI827" t="b">
        <v>0</v>
      </c>
      <c r="AJ827" t="s">
        <v>30</v>
      </c>
      <c r="AK827" s="18">
        <v>1989</v>
      </c>
      <c r="AL827" s="18" t="str" cm="1">
        <f t="array" ref="AL827">_xlfn.IFS(AK827&lt;1000, "Bronze", AK827&lt;2000, "Silver", AK827&lt;3000, "Gold", AK827&lt;4000, "Platinum",AK827&gt;4000, "Diamond")</f>
        <v>Silver</v>
      </c>
      <c r="AM827" t="s">
        <v>76</v>
      </c>
      <c r="AN827" t="s">
        <v>79</v>
      </c>
      <c r="AO827" t="s">
        <v>40</v>
      </c>
    </row>
    <row r="828" spans="1:41" x14ac:dyDescent="0.35">
      <c r="A828">
        <v>7986</v>
      </c>
      <c r="B828" t="s">
        <v>184</v>
      </c>
      <c r="C828" t="s">
        <v>267</v>
      </c>
      <c r="D828" s="1">
        <f t="shared" si="292"/>
        <v>44949</v>
      </c>
      <c r="E828">
        <f t="shared" si="293"/>
        <v>2</v>
      </c>
      <c r="F828">
        <f t="shared" si="294"/>
        <v>5</v>
      </c>
      <c r="G828" t="str">
        <f t="shared" si="295"/>
        <v>23</v>
      </c>
      <c r="H828" t="str">
        <f t="shared" si="296"/>
        <v>1</v>
      </c>
      <c r="I828" t="str">
        <f t="shared" si="297"/>
        <v>2023</v>
      </c>
      <c r="J828" s="1">
        <v>45577</v>
      </c>
      <c r="K828" s="1">
        <f>J828</f>
        <v>45577</v>
      </c>
      <c r="L828" s="1"/>
      <c r="M828" s="1"/>
      <c r="N828" s="1"/>
      <c r="O828" s="1"/>
      <c r="P828" s="1"/>
      <c r="Q828" s="13">
        <f t="shared" si="270"/>
        <v>89.714285714285708</v>
      </c>
      <c r="R828">
        <f t="shared" si="271"/>
        <v>98</v>
      </c>
      <c r="S828" s="27">
        <f t="shared" si="273"/>
        <v>1.0923566878980893</v>
      </c>
      <c r="T828" s="11">
        <v>15.99</v>
      </c>
      <c r="U828" t="str" cm="1">
        <f t="array" ref="U828">_xlfn.IFS(T828 &lt; 8, "Standard", T828 &lt; 12, "Premium", T828 &lt; 16, "Premium Plus")</f>
        <v>Premium Plus</v>
      </c>
      <c r="V828" s="18">
        <v>196</v>
      </c>
      <c r="W828" t="s">
        <v>73</v>
      </c>
      <c r="X828" s="18">
        <v>2</v>
      </c>
      <c r="Y828" s="18">
        <v>2</v>
      </c>
      <c r="Z828" t="b">
        <v>1</v>
      </c>
      <c r="AA828" s="18">
        <v>102</v>
      </c>
      <c r="AB828" s="18">
        <v>66</v>
      </c>
      <c r="AC828" s="18">
        <f t="shared" si="272"/>
        <v>168</v>
      </c>
      <c r="AD828" t="s">
        <v>68</v>
      </c>
      <c r="AE828" t="s">
        <v>75</v>
      </c>
      <c r="AF828" t="s">
        <v>57</v>
      </c>
      <c r="AG828" s="18">
        <v>11</v>
      </c>
      <c r="AH828" s="13">
        <v>3.7</v>
      </c>
      <c r="AI828" t="b">
        <v>0</v>
      </c>
      <c r="AJ828" t="s">
        <v>30</v>
      </c>
      <c r="AK828" s="18">
        <v>2741</v>
      </c>
      <c r="AL828" s="18" t="str" cm="1">
        <f t="array" ref="AL828">_xlfn.IFS(AK828&lt;1000, "Bronze", AK828&lt;2000, "Silver", AK828&lt;3000, "Gold", AK828&lt;4000, "Platinum",AK828&gt;4000, "Diamond")</f>
        <v>Gold</v>
      </c>
      <c r="AM828" t="s">
        <v>76</v>
      </c>
      <c r="AN828" t="s">
        <v>39</v>
      </c>
      <c r="AO828" t="s">
        <v>33</v>
      </c>
    </row>
    <row r="829" spans="1:41" x14ac:dyDescent="0.35">
      <c r="A829">
        <v>8564</v>
      </c>
      <c r="B829" t="s">
        <v>202</v>
      </c>
      <c r="C829" t="s">
        <v>412</v>
      </c>
      <c r="D829" s="1">
        <f t="shared" si="292"/>
        <v>45033</v>
      </c>
      <c r="E829">
        <f t="shared" si="293"/>
        <v>2</v>
      </c>
      <c r="F829">
        <f t="shared" si="294"/>
        <v>5</v>
      </c>
      <c r="G829" t="str">
        <f t="shared" si="295"/>
        <v>17</v>
      </c>
      <c r="H829" t="str">
        <f t="shared" si="296"/>
        <v>4</v>
      </c>
      <c r="I829" t="str">
        <f t="shared" si="297"/>
        <v>2023</v>
      </c>
      <c r="J829" s="1">
        <v>45303</v>
      </c>
      <c r="K829" s="1">
        <f>J829</f>
        <v>45303</v>
      </c>
      <c r="L829" s="1"/>
      <c r="M829" s="1"/>
      <c r="N829" s="1"/>
      <c r="O829" s="1"/>
      <c r="P829" s="1"/>
      <c r="Q829" s="13">
        <f t="shared" si="270"/>
        <v>38.571428571428569</v>
      </c>
      <c r="R829">
        <f t="shared" si="271"/>
        <v>42</v>
      </c>
      <c r="S829" s="27">
        <f t="shared" si="273"/>
        <v>1.088888888888889</v>
      </c>
      <c r="T829" s="11">
        <v>7.99</v>
      </c>
      <c r="U829" t="str" cm="1">
        <f t="array" ref="U829">_xlfn.IFS(T829 &lt; 8, "Standard", T829 &lt; 12, "Premium", T829 &lt; 16, "Premium Plus")</f>
        <v>Standard</v>
      </c>
      <c r="V829" s="18">
        <v>84</v>
      </c>
      <c r="W829" t="s">
        <v>100</v>
      </c>
      <c r="X829" s="18">
        <v>1</v>
      </c>
      <c r="Y829" s="18">
        <v>2</v>
      </c>
      <c r="Z829" t="b">
        <v>1</v>
      </c>
      <c r="AA829" s="18">
        <v>871</v>
      </c>
      <c r="AB829" s="18">
        <v>187</v>
      </c>
      <c r="AC829" s="18">
        <f t="shared" si="272"/>
        <v>1058</v>
      </c>
      <c r="AD829" t="s">
        <v>27</v>
      </c>
      <c r="AE829" t="s">
        <v>44</v>
      </c>
      <c r="AF829" t="s">
        <v>45</v>
      </c>
      <c r="AG829" s="18">
        <v>96</v>
      </c>
      <c r="AH829" s="13">
        <v>4.5</v>
      </c>
      <c r="AI829" t="b">
        <v>1</v>
      </c>
      <c r="AJ829" t="s">
        <v>30</v>
      </c>
      <c r="AK829" s="18">
        <v>2416</v>
      </c>
      <c r="AL829" s="18" t="str" cm="1">
        <f t="array" ref="AL829">_xlfn.IFS(AK829&lt;1000, "Bronze", AK829&lt;2000, "Silver", AK829&lt;3000, "Gold", AK829&lt;4000, "Platinum",AK829&gt;4000, "Diamond")</f>
        <v>Gold</v>
      </c>
      <c r="AM829" t="s">
        <v>38</v>
      </c>
      <c r="AN829" t="s">
        <v>79</v>
      </c>
      <c r="AO829" t="s">
        <v>40</v>
      </c>
    </row>
    <row r="830" spans="1:41" x14ac:dyDescent="0.35">
      <c r="A830">
        <v>7445</v>
      </c>
      <c r="B830" t="s">
        <v>125</v>
      </c>
      <c r="C830" t="s">
        <v>111</v>
      </c>
      <c r="D830" s="1">
        <f t="shared" si="292"/>
        <v>45249</v>
      </c>
      <c r="E830">
        <f t="shared" si="293"/>
        <v>3</v>
      </c>
      <c r="F830">
        <f t="shared" si="294"/>
        <v>6</v>
      </c>
      <c r="G830" t="str">
        <f t="shared" si="295"/>
        <v>19</v>
      </c>
      <c r="H830" t="str">
        <f t="shared" si="296"/>
        <v>11</v>
      </c>
      <c r="I830" t="str">
        <f t="shared" si="297"/>
        <v>2023</v>
      </c>
      <c r="J830" t="s">
        <v>109</v>
      </c>
      <c r="K830" s="1">
        <f>DATE(P830,O830,N830)</f>
        <v>45619</v>
      </c>
      <c r="L830">
        <f>FIND("/",J830)</f>
        <v>3</v>
      </c>
      <c r="M830">
        <f>FIND("/",J830,(L830+1))</f>
        <v>6</v>
      </c>
      <c r="N830" t="str">
        <f>MID(J830, L830+1,2)</f>
        <v>23</v>
      </c>
      <c r="O830" t="str">
        <f>LEFT(J830,L830-1)</f>
        <v>11</v>
      </c>
      <c r="P830" t="str">
        <f>RIGHT(J830,4)</f>
        <v>2024</v>
      </c>
      <c r="Q830" s="13">
        <f t="shared" si="270"/>
        <v>52.857142857142854</v>
      </c>
      <c r="R830">
        <f t="shared" si="271"/>
        <v>57.5</v>
      </c>
      <c r="S830" s="27">
        <f t="shared" si="273"/>
        <v>1.0878378378378379</v>
      </c>
      <c r="T830" s="11">
        <v>15.99</v>
      </c>
      <c r="U830" t="str" cm="1">
        <f t="array" ref="U830">_xlfn.IFS(T830 &lt; 8, "Standard", T830 &lt; 12, "Premium", T830 &lt; 16, "Premium Plus")</f>
        <v>Premium Plus</v>
      </c>
      <c r="V830" s="18">
        <v>115</v>
      </c>
      <c r="W830" t="s">
        <v>63</v>
      </c>
      <c r="X830" s="18">
        <v>2</v>
      </c>
      <c r="Y830" s="18">
        <v>6</v>
      </c>
      <c r="Z830" t="b">
        <v>1</v>
      </c>
      <c r="AA830" s="18">
        <v>583</v>
      </c>
      <c r="AB830" s="18">
        <v>127</v>
      </c>
      <c r="AC830" s="18">
        <f t="shared" si="272"/>
        <v>710</v>
      </c>
      <c r="AD830" t="s">
        <v>27</v>
      </c>
      <c r="AE830" t="s">
        <v>56</v>
      </c>
      <c r="AF830" t="s">
        <v>64</v>
      </c>
      <c r="AG830" s="18">
        <v>0</v>
      </c>
      <c r="AH830" s="13">
        <v>3.6</v>
      </c>
      <c r="AI830" t="b">
        <v>0</v>
      </c>
      <c r="AJ830" t="s">
        <v>30</v>
      </c>
      <c r="AK830" s="18">
        <v>244</v>
      </c>
      <c r="AL830" s="18" t="str" cm="1">
        <f t="array" ref="AL830">_xlfn.IFS(AK830&lt;1000, "Bronze", AK830&lt;2000, "Silver", AK830&lt;3000, "Gold", AK830&lt;4000, "Platinum",AK830&gt;4000, "Diamond")</f>
        <v>Bronze</v>
      </c>
      <c r="AM830" t="s">
        <v>65</v>
      </c>
      <c r="AN830" t="s">
        <v>39</v>
      </c>
      <c r="AO830" t="s">
        <v>40</v>
      </c>
    </row>
    <row r="831" spans="1:41" x14ac:dyDescent="0.35">
      <c r="A831">
        <v>8768</v>
      </c>
      <c r="B831" t="s">
        <v>281</v>
      </c>
      <c r="C831" s="1">
        <v>45546</v>
      </c>
      <c r="D831" s="1">
        <v>45303</v>
      </c>
      <c r="E831" s="1"/>
      <c r="F831" s="1"/>
      <c r="G831" s="1"/>
      <c r="H831" s="1"/>
      <c r="I831" s="1"/>
      <c r="J831" s="1">
        <v>45303</v>
      </c>
      <c r="K831" s="1">
        <v>45546</v>
      </c>
      <c r="L831" s="1"/>
      <c r="M831" s="1"/>
      <c r="N831" s="1"/>
      <c r="O831" s="1"/>
      <c r="P831" s="1"/>
      <c r="Q831" s="13">
        <f t="shared" si="270"/>
        <v>34.714285714285715</v>
      </c>
      <c r="R831">
        <f t="shared" si="271"/>
        <v>37.5</v>
      </c>
      <c r="S831" s="27">
        <f t="shared" si="273"/>
        <v>1.0802469135802468</v>
      </c>
      <c r="T831" s="11">
        <v>15.99</v>
      </c>
      <c r="U831" t="str" cm="1">
        <f t="array" ref="U831">_xlfn.IFS(T831 &lt; 8, "Standard", T831 &lt; 12, "Premium", T831 &lt; 16, "Premium Plus")</f>
        <v>Premium Plus</v>
      </c>
      <c r="V831" s="18">
        <v>75</v>
      </c>
      <c r="W831" t="s">
        <v>48</v>
      </c>
      <c r="X831" s="18">
        <v>5</v>
      </c>
      <c r="Y831" s="18">
        <v>1</v>
      </c>
      <c r="Z831" t="b">
        <v>1</v>
      </c>
      <c r="AA831" s="18">
        <v>115</v>
      </c>
      <c r="AB831" s="18">
        <v>122</v>
      </c>
      <c r="AC831" s="18">
        <f t="shared" si="272"/>
        <v>237</v>
      </c>
      <c r="AD831" t="s">
        <v>68</v>
      </c>
      <c r="AE831" t="s">
        <v>44</v>
      </c>
      <c r="AF831" t="s">
        <v>29</v>
      </c>
      <c r="AG831" s="18">
        <v>86</v>
      </c>
      <c r="AH831" s="13">
        <v>3.5</v>
      </c>
      <c r="AI831" t="b">
        <v>0</v>
      </c>
      <c r="AJ831" t="s">
        <v>30</v>
      </c>
      <c r="AK831" s="18">
        <v>3761</v>
      </c>
      <c r="AL831" s="18" t="str" cm="1">
        <f t="array" ref="AL831">_xlfn.IFS(AK831&lt;1000, "Bronze", AK831&lt;2000, "Silver", AK831&lt;3000, "Gold", AK831&lt;4000, "Platinum",AK831&gt;4000, "Diamond")</f>
        <v>Platinum</v>
      </c>
      <c r="AM831" t="s">
        <v>58</v>
      </c>
      <c r="AN831" t="s">
        <v>32</v>
      </c>
      <c r="AO831" t="s">
        <v>93</v>
      </c>
    </row>
    <row r="832" spans="1:41" x14ac:dyDescent="0.35">
      <c r="A832">
        <v>6250</v>
      </c>
      <c r="B832" t="s">
        <v>498</v>
      </c>
      <c r="C832" s="1">
        <v>45511</v>
      </c>
      <c r="D832" s="1">
        <v>44941</v>
      </c>
      <c r="E832" s="1"/>
      <c r="F832" s="1"/>
      <c r="G832" s="1"/>
      <c r="H832" s="1"/>
      <c r="I832" s="1"/>
      <c r="J832" t="s">
        <v>82</v>
      </c>
      <c r="K832" s="1">
        <f t="shared" ref="K832:K840" si="298">DATE(P832,O832,N832)</f>
        <v>45618</v>
      </c>
      <c r="L832">
        <f t="shared" ref="L832:L840" si="299">FIND("/",J832)</f>
        <v>3</v>
      </c>
      <c r="M832">
        <f t="shared" ref="M832:M840" si="300">FIND("/",J832,(L832+1))</f>
        <v>6</v>
      </c>
      <c r="N832" t="str">
        <f t="shared" ref="N832:N840" si="301">MID(J832, L832+1,2)</f>
        <v>22</v>
      </c>
      <c r="O832" t="str">
        <f t="shared" ref="O832:O840" si="302">LEFT(J832,L832-1)</f>
        <v>11</v>
      </c>
      <c r="P832" t="str">
        <f t="shared" ref="P832:P840" si="303">RIGHT(J832,4)</f>
        <v>2024</v>
      </c>
      <c r="Q832" s="13">
        <f t="shared" si="270"/>
        <v>96.714285714285708</v>
      </c>
      <c r="R832">
        <f t="shared" si="271"/>
        <v>103.5</v>
      </c>
      <c r="S832" s="27">
        <f t="shared" si="273"/>
        <v>1.0701624815361892</v>
      </c>
      <c r="T832" s="11">
        <v>15.99</v>
      </c>
      <c r="U832" t="str" cm="1">
        <f t="array" ref="U832">_xlfn.IFS(T832 &lt; 8, "Standard", T832 &lt; 12, "Premium", T832 &lt; 16, "Premium Plus")</f>
        <v>Premium Plus</v>
      </c>
      <c r="V832" s="18">
        <v>207</v>
      </c>
      <c r="W832" t="s">
        <v>48</v>
      </c>
      <c r="X832" s="18">
        <v>3</v>
      </c>
      <c r="Y832" s="18">
        <v>6</v>
      </c>
      <c r="Z832" t="b">
        <v>0</v>
      </c>
      <c r="AA832" s="18">
        <v>909</v>
      </c>
      <c r="AB832" s="18">
        <v>164</v>
      </c>
      <c r="AC832" s="18">
        <f t="shared" si="272"/>
        <v>1073</v>
      </c>
      <c r="AD832" t="s">
        <v>43</v>
      </c>
      <c r="AE832" t="s">
        <v>56</v>
      </c>
      <c r="AF832" t="s">
        <v>29</v>
      </c>
      <c r="AG832" s="18">
        <v>75</v>
      </c>
      <c r="AH832" s="13">
        <v>4.2</v>
      </c>
      <c r="AI832" t="b">
        <v>1</v>
      </c>
      <c r="AJ832" t="s">
        <v>30</v>
      </c>
      <c r="AK832" s="18">
        <v>4820</v>
      </c>
      <c r="AL832" s="18" t="str" cm="1">
        <f t="array" ref="AL832">_xlfn.IFS(AK832&lt;1000, "Bronze", AK832&lt;2000, "Silver", AK832&lt;3000, "Gold", AK832&lt;4000, "Platinum",AK832&gt;4000, "Diamond")</f>
        <v>Diamond</v>
      </c>
      <c r="AM832" t="s">
        <v>65</v>
      </c>
      <c r="AN832" t="s">
        <v>79</v>
      </c>
      <c r="AO832" t="s">
        <v>93</v>
      </c>
    </row>
    <row r="833" spans="1:41" x14ac:dyDescent="0.35">
      <c r="A833">
        <v>6919</v>
      </c>
      <c r="B833" t="s">
        <v>525</v>
      </c>
      <c r="C833" t="s">
        <v>308</v>
      </c>
      <c r="D833" s="1">
        <f>DATE(I833,H833,G833)</f>
        <v>44982</v>
      </c>
      <c r="E833">
        <f>FIND("/",C833)</f>
        <v>2</v>
      </c>
      <c r="F833">
        <f>FIND("/",C833,(E833+1))</f>
        <v>5</v>
      </c>
      <c r="G833" t="str">
        <f>MID(C833, E833+1,2)</f>
        <v>25</v>
      </c>
      <c r="H833" t="str">
        <f>LEFT(C833,E833-1)</f>
        <v>2</v>
      </c>
      <c r="I833" t="str">
        <f>RIGHT(C833,4)</f>
        <v>2023</v>
      </c>
      <c r="J833" t="s">
        <v>156</v>
      </c>
      <c r="K833" s="1">
        <f t="shared" si="298"/>
        <v>45620</v>
      </c>
      <c r="L833">
        <f t="shared" si="299"/>
        <v>3</v>
      </c>
      <c r="M833">
        <f t="shared" si="300"/>
        <v>6</v>
      </c>
      <c r="N833" t="str">
        <f t="shared" si="301"/>
        <v>24</v>
      </c>
      <c r="O833" t="str">
        <f t="shared" si="302"/>
        <v>11</v>
      </c>
      <c r="P833" t="str">
        <f t="shared" si="303"/>
        <v>2024</v>
      </c>
      <c r="Q833" s="13">
        <f t="shared" si="270"/>
        <v>91.142857142857139</v>
      </c>
      <c r="R833">
        <f t="shared" si="271"/>
        <v>97.5</v>
      </c>
      <c r="S833" s="27">
        <f t="shared" si="273"/>
        <v>1.0697492163009406</v>
      </c>
      <c r="T833" s="11">
        <v>7.99</v>
      </c>
      <c r="U833" t="str" cm="1">
        <f t="array" ref="U833">_xlfn.IFS(T833 &lt; 8, "Standard", T833 &lt; 12, "Premium", T833 &lt; 16, "Premium Plus")</f>
        <v>Standard</v>
      </c>
      <c r="V833" s="18">
        <v>195</v>
      </c>
      <c r="W833" t="s">
        <v>26</v>
      </c>
      <c r="X833" s="18">
        <v>4</v>
      </c>
      <c r="Y833" s="18">
        <v>3</v>
      </c>
      <c r="Z833" t="b">
        <v>1</v>
      </c>
      <c r="AA833" s="18">
        <v>49</v>
      </c>
      <c r="AB833" s="18">
        <v>30</v>
      </c>
      <c r="AC833" s="18">
        <f t="shared" si="272"/>
        <v>79</v>
      </c>
      <c r="AD833" t="s">
        <v>43</v>
      </c>
      <c r="AE833" t="s">
        <v>28</v>
      </c>
      <c r="AF833" t="s">
        <v>37</v>
      </c>
      <c r="AG833" s="18">
        <v>68</v>
      </c>
      <c r="AH833" s="13">
        <v>4.4000000000000004</v>
      </c>
      <c r="AI833" t="b">
        <v>0</v>
      </c>
      <c r="AJ833" t="s">
        <v>30</v>
      </c>
      <c r="AK833" s="18">
        <v>3157</v>
      </c>
      <c r="AL833" s="18" t="str" cm="1">
        <f t="array" ref="AL833">_xlfn.IFS(AK833&lt;1000, "Bronze", AK833&lt;2000, "Silver", AK833&lt;3000, "Gold", AK833&lt;4000, "Platinum",AK833&gt;4000, "Diamond")</f>
        <v>Platinum</v>
      </c>
      <c r="AM833" t="s">
        <v>31</v>
      </c>
      <c r="AN833" t="s">
        <v>59</v>
      </c>
      <c r="AO833" t="s">
        <v>93</v>
      </c>
    </row>
    <row r="834" spans="1:41" x14ac:dyDescent="0.35">
      <c r="A834">
        <v>7742</v>
      </c>
      <c r="B834" t="s">
        <v>153</v>
      </c>
      <c r="C834" t="s">
        <v>420</v>
      </c>
      <c r="D834" s="1">
        <f>DATE(I834,H834,G834)</f>
        <v>45562</v>
      </c>
      <c r="E834">
        <f>FIND("/",C834)</f>
        <v>2</v>
      </c>
      <c r="F834">
        <f>FIND("/",C834,(E834+1))</f>
        <v>5</v>
      </c>
      <c r="G834" t="str">
        <f>MID(C834, E834+1,2)</f>
        <v>27</v>
      </c>
      <c r="H834" t="str">
        <f>LEFT(C834,E834-1)</f>
        <v>9</v>
      </c>
      <c r="I834" t="str">
        <f>RIGHT(C834,4)</f>
        <v>2024</v>
      </c>
      <c r="J834" t="s">
        <v>82</v>
      </c>
      <c r="K834" s="1">
        <f t="shared" si="298"/>
        <v>45618</v>
      </c>
      <c r="L834">
        <f t="shared" si="299"/>
        <v>3</v>
      </c>
      <c r="M834">
        <f t="shared" si="300"/>
        <v>6</v>
      </c>
      <c r="N834" t="str">
        <f t="shared" si="301"/>
        <v>22</v>
      </c>
      <c r="O834" t="str">
        <f t="shared" si="302"/>
        <v>11</v>
      </c>
      <c r="P834" t="str">
        <f t="shared" si="303"/>
        <v>2024</v>
      </c>
      <c r="Q834" s="13">
        <f t="shared" ref="Q834:Q897" si="304">(K834-D834)/7</f>
        <v>8</v>
      </c>
      <c r="R834">
        <f t="shared" ref="R834:R897" si="305">V834/2</f>
        <v>8.5</v>
      </c>
      <c r="S834" s="27">
        <f t="shared" si="273"/>
        <v>1.0625</v>
      </c>
      <c r="T834" s="11">
        <v>11.99</v>
      </c>
      <c r="U834" t="str" cm="1">
        <f t="array" ref="U834">_xlfn.IFS(T834 &lt; 8, "Standard", T834 &lt; 12, "Premium", T834 &lt; 16, "Premium Plus")</f>
        <v>Premium</v>
      </c>
      <c r="V834" s="18">
        <v>17</v>
      </c>
      <c r="W834" t="s">
        <v>73</v>
      </c>
      <c r="X834" s="18">
        <v>2</v>
      </c>
      <c r="Y834" s="18">
        <v>3</v>
      </c>
      <c r="Z834" t="b">
        <v>1</v>
      </c>
      <c r="AA834" s="18">
        <v>312</v>
      </c>
      <c r="AB834" s="18">
        <v>114</v>
      </c>
      <c r="AC834" s="18">
        <f t="shared" ref="AC834:AC897" si="306">SUM(AA834:AB834)</f>
        <v>426</v>
      </c>
      <c r="AD834" t="s">
        <v>27</v>
      </c>
      <c r="AE834" t="s">
        <v>28</v>
      </c>
      <c r="AF834" t="s">
        <v>37</v>
      </c>
      <c r="AG834" s="18">
        <v>15</v>
      </c>
      <c r="AH834" s="13">
        <v>3.6</v>
      </c>
      <c r="AI834" t="b">
        <v>1</v>
      </c>
      <c r="AJ834" t="s">
        <v>30</v>
      </c>
      <c r="AK834" s="18">
        <v>2084</v>
      </c>
      <c r="AL834" s="18" t="str" cm="1">
        <f t="array" ref="AL834">_xlfn.IFS(AK834&lt;1000, "Bronze", AK834&lt;2000, "Silver", AK834&lt;3000, "Gold", AK834&lt;4000, "Platinum",AK834&gt;4000, "Diamond")</f>
        <v>Gold</v>
      </c>
      <c r="AM834" t="s">
        <v>31</v>
      </c>
      <c r="AN834" t="s">
        <v>79</v>
      </c>
      <c r="AO834" t="s">
        <v>33</v>
      </c>
    </row>
    <row r="835" spans="1:41" x14ac:dyDescent="0.35">
      <c r="A835">
        <v>2664</v>
      </c>
      <c r="B835" t="s">
        <v>98</v>
      </c>
      <c r="C835" t="s">
        <v>388</v>
      </c>
      <c r="D835" s="1">
        <f>DATE(I835,H835,G835)</f>
        <v>45214</v>
      </c>
      <c r="E835">
        <f>FIND("/",C835)</f>
        <v>3</v>
      </c>
      <c r="F835">
        <f>FIND("/",C835,(E835+1))</f>
        <v>6</v>
      </c>
      <c r="G835" t="str">
        <f>MID(C835, E835+1,2)</f>
        <v>15</v>
      </c>
      <c r="H835" t="str">
        <f>LEFT(C835,E835-1)</f>
        <v>10</v>
      </c>
      <c r="I835" t="str">
        <f>RIGHT(C835,4)</f>
        <v>2023</v>
      </c>
      <c r="J835" t="s">
        <v>99</v>
      </c>
      <c r="K835" s="1">
        <f t="shared" si="298"/>
        <v>45623</v>
      </c>
      <c r="L835">
        <f t="shared" si="299"/>
        <v>3</v>
      </c>
      <c r="M835">
        <f t="shared" si="300"/>
        <v>6</v>
      </c>
      <c r="N835" t="str">
        <f t="shared" si="301"/>
        <v>27</v>
      </c>
      <c r="O835" t="str">
        <f t="shared" si="302"/>
        <v>11</v>
      </c>
      <c r="P835" t="str">
        <f t="shared" si="303"/>
        <v>2024</v>
      </c>
      <c r="Q835" s="13">
        <f t="shared" si="304"/>
        <v>58.428571428571431</v>
      </c>
      <c r="R835">
        <f t="shared" si="305"/>
        <v>61.5</v>
      </c>
      <c r="S835" s="27">
        <f t="shared" ref="S835:S898" si="307">R835/Q835</f>
        <v>1.0525672371638142</v>
      </c>
      <c r="T835" s="11">
        <v>7.99</v>
      </c>
      <c r="U835" t="str" cm="1">
        <f t="array" ref="U835">_xlfn.IFS(T835 &lt; 8, "Standard", T835 &lt; 12, "Premium", T835 &lt; 16, "Premium Plus")</f>
        <v>Standard</v>
      </c>
      <c r="V835" s="18">
        <v>123</v>
      </c>
      <c r="W835" t="s">
        <v>73</v>
      </c>
      <c r="X835" s="18">
        <v>2</v>
      </c>
      <c r="Y835" s="18">
        <v>3</v>
      </c>
      <c r="Z835" t="b">
        <v>1</v>
      </c>
      <c r="AA835" s="18">
        <v>826</v>
      </c>
      <c r="AB835" s="18">
        <v>79</v>
      </c>
      <c r="AC835" s="18">
        <f t="shared" si="306"/>
        <v>905</v>
      </c>
      <c r="AD835" t="s">
        <v>74</v>
      </c>
      <c r="AE835" t="s">
        <v>56</v>
      </c>
      <c r="AF835" t="s">
        <v>37</v>
      </c>
      <c r="AG835" s="18">
        <v>34</v>
      </c>
      <c r="AH835" s="13">
        <v>3.5</v>
      </c>
      <c r="AI835" t="b">
        <v>0</v>
      </c>
      <c r="AJ835" t="s">
        <v>30</v>
      </c>
      <c r="AK835" s="18">
        <v>402</v>
      </c>
      <c r="AL835" s="18" t="str" cm="1">
        <f t="array" ref="AL835">_xlfn.IFS(AK835&lt;1000, "Bronze", AK835&lt;2000, "Silver", AK835&lt;3000, "Gold", AK835&lt;4000, "Platinum",AK835&gt;4000, "Diamond")</f>
        <v>Bronze</v>
      </c>
      <c r="AM835" t="s">
        <v>76</v>
      </c>
      <c r="AN835" t="s">
        <v>79</v>
      </c>
      <c r="AO835" t="s">
        <v>60</v>
      </c>
    </row>
    <row r="836" spans="1:41" x14ac:dyDescent="0.35">
      <c r="A836">
        <v>4901</v>
      </c>
      <c r="B836" t="s">
        <v>226</v>
      </c>
      <c r="C836" s="1">
        <v>45261</v>
      </c>
      <c r="D836" s="1">
        <f>C836</f>
        <v>45261</v>
      </c>
      <c r="E836" s="1"/>
      <c r="F836" s="1"/>
      <c r="G836" s="1"/>
      <c r="H836" s="1"/>
      <c r="I836" s="1"/>
      <c r="J836" t="s">
        <v>103</v>
      </c>
      <c r="K836" s="1">
        <f t="shared" si="298"/>
        <v>45644</v>
      </c>
      <c r="L836">
        <f t="shared" si="299"/>
        <v>3</v>
      </c>
      <c r="M836">
        <f t="shared" si="300"/>
        <v>6</v>
      </c>
      <c r="N836" t="str">
        <f t="shared" si="301"/>
        <v>18</v>
      </c>
      <c r="O836" t="str">
        <f t="shared" si="302"/>
        <v>12</v>
      </c>
      <c r="P836" t="str">
        <f t="shared" si="303"/>
        <v>2024</v>
      </c>
      <c r="Q836" s="13">
        <f t="shared" si="304"/>
        <v>54.714285714285715</v>
      </c>
      <c r="R836">
        <f t="shared" si="305"/>
        <v>57.5</v>
      </c>
      <c r="S836" s="27">
        <f t="shared" si="307"/>
        <v>1.0509138381201044</v>
      </c>
      <c r="T836" s="11">
        <v>7.99</v>
      </c>
      <c r="U836" t="str" cm="1">
        <f t="array" ref="U836">_xlfn.IFS(T836 &lt; 8, "Standard", T836 &lt; 12, "Premium", T836 &lt; 16, "Premium Plus")</f>
        <v>Standard</v>
      </c>
      <c r="V836" s="18">
        <v>115</v>
      </c>
      <c r="W836" t="s">
        <v>51</v>
      </c>
      <c r="X836" s="18">
        <v>2</v>
      </c>
      <c r="Y836" s="18">
        <v>3</v>
      </c>
      <c r="Z836" t="b">
        <v>0</v>
      </c>
      <c r="AA836" s="18">
        <v>843</v>
      </c>
      <c r="AB836" s="18">
        <v>153</v>
      </c>
      <c r="AC836" s="18">
        <f t="shared" si="306"/>
        <v>996</v>
      </c>
      <c r="AD836" t="s">
        <v>92</v>
      </c>
      <c r="AE836" t="s">
        <v>28</v>
      </c>
      <c r="AF836" t="s">
        <v>45</v>
      </c>
      <c r="AG836" s="18">
        <v>6</v>
      </c>
      <c r="AH836" s="13">
        <v>3.3</v>
      </c>
      <c r="AI836" t="b">
        <v>1</v>
      </c>
      <c r="AJ836" t="s">
        <v>30</v>
      </c>
      <c r="AK836" s="18">
        <v>3425</v>
      </c>
      <c r="AL836" s="18" t="str" cm="1">
        <f t="array" ref="AL836">_xlfn.IFS(AK836&lt;1000, "Bronze", AK836&lt;2000, "Silver", AK836&lt;3000, "Gold", AK836&lt;4000, "Platinum",AK836&gt;4000, "Diamond")</f>
        <v>Platinum</v>
      </c>
      <c r="AM836" t="s">
        <v>76</v>
      </c>
      <c r="AN836" t="s">
        <v>39</v>
      </c>
      <c r="AO836" t="s">
        <v>40</v>
      </c>
    </row>
    <row r="837" spans="1:41" x14ac:dyDescent="0.35">
      <c r="A837">
        <v>8269</v>
      </c>
      <c r="B837" t="s">
        <v>88</v>
      </c>
      <c r="C837" t="s">
        <v>358</v>
      </c>
      <c r="D837" s="1">
        <f>DATE(I837,H837,G837)</f>
        <v>45348</v>
      </c>
      <c r="E837">
        <f>FIND("/",C837)</f>
        <v>2</v>
      </c>
      <c r="F837">
        <f>FIND("/",C837,(E837+1))</f>
        <v>5</v>
      </c>
      <c r="G837" t="str">
        <f>MID(C837, E837+1,2)</f>
        <v>26</v>
      </c>
      <c r="H837" t="str">
        <f>LEFT(C837,E837-1)</f>
        <v>2</v>
      </c>
      <c r="I837" t="str">
        <f>RIGHT(C837,4)</f>
        <v>2024</v>
      </c>
      <c r="J837" t="s">
        <v>72</v>
      </c>
      <c r="K837" s="1">
        <f t="shared" si="298"/>
        <v>45643</v>
      </c>
      <c r="L837">
        <f t="shared" si="299"/>
        <v>3</v>
      </c>
      <c r="M837">
        <f t="shared" si="300"/>
        <v>6</v>
      </c>
      <c r="N837" t="str">
        <f t="shared" si="301"/>
        <v>17</v>
      </c>
      <c r="O837" t="str">
        <f t="shared" si="302"/>
        <v>12</v>
      </c>
      <c r="P837" t="str">
        <f t="shared" si="303"/>
        <v>2024</v>
      </c>
      <c r="Q837" s="13">
        <f t="shared" si="304"/>
        <v>42.142857142857146</v>
      </c>
      <c r="R837">
        <f t="shared" si="305"/>
        <v>44</v>
      </c>
      <c r="S837" s="27">
        <f t="shared" si="307"/>
        <v>1.0440677966101695</v>
      </c>
      <c r="T837" s="11">
        <v>7.99</v>
      </c>
      <c r="U837" t="str" cm="1">
        <f t="array" ref="U837">_xlfn.IFS(T837 &lt; 8, "Standard", T837 &lt; 12, "Premium", T837 &lt; 16, "Premium Plus")</f>
        <v>Standard</v>
      </c>
      <c r="V837" s="18">
        <v>88</v>
      </c>
      <c r="W837" t="s">
        <v>26</v>
      </c>
      <c r="X837" s="18">
        <v>3</v>
      </c>
      <c r="Y837" s="18">
        <v>1</v>
      </c>
      <c r="Z837" t="b">
        <v>0</v>
      </c>
      <c r="AA837" s="18">
        <v>69</v>
      </c>
      <c r="AB837" s="18">
        <v>75</v>
      </c>
      <c r="AC837" s="18">
        <f t="shared" si="306"/>
        <v>144</v>
      </c>
      <c r="AD837" t="s">
        <v>55</v>
      </c>
      <c r="AE837" t="s">
        <v>56</v>
      </c>
      <c r="AF837" t="s">
        <v>37</v>
      </c>
      <c r="AG837" s="18">
        <v>80</v>
      </c>
      <c r="AH837" s="13">
        <v>4.0999999999999996</v>
      </c>
      <c r="AI837" t="b">
        <v>0</v>
      </c>
      <c r="AJ837" t="s">
        <v>30</v>
      </c>
      <c r="AK837" s="18">
        <v>4763</v>
      </c>
      <c r="AL837" s="18" t="str" cm="1">
        <f t="array" ref="AL837">_xlfn.IFS(AK837&lt;1000, "Bronze", AK837&lt;2000, "Silver", AK837&lt;3000, "Gold", AK837&lt;4000, "Platinum",AK837&gt;4000, "Diamond")</f>
        <v>Diamond</v>
      </c>
      <c r="AM837" t="s">
        <v>38</v>
      </c>
      <c r="AN837" t="s">
        <v>39</v>
      </c>
      <c r="AO837" t="s">
        <v>40</v>
      </c>
    </row>
    <row r="838" spans="1:41" x14ac:dyDescent="0.35">
      <c r="A838">
        <v>8451</v>
      </c>
      <c r="B838" t="s">
        <v>637</v>
      </c>
      <c r="C838" s="1">
        <v>44960</v>
      </c>
      <c r="D838" s="1">
        <f>C838</f>
        <v>44960</v>
      </c>
      <c r="E838" s="1"/>
      <c r="F838" s="1"/>
      <c r="G838" s="1"/>
      <c r="H838" s="1"/>
      <c r="I838" s="1"/>
      <c r="J838" t="s">
        <v>109</v>
      </c>
      <c r="K838" s="1">
        <f t="shared" si="298"/>
        <v>45619</v>
      </c>
      <c r="L838">
        <f t="shared" si="299"/>
        <v>3</v>
      </c>
      <c r="M838">
        <f t="shared" si="300"/>
        <v>6</v>
      </c>
      <c r="N838" t="str">
        <f t="shared" si="301"/>
        <v>23</v>
      </c>
      <c r="O838" t="str">
        <f t="shared" si="302"/>
        <v>11</v>
      </c>
      <c r="P838" t="str">
        <f t="shared" si="303"/>
        <v>2024</v>
      </c>
      <c r="Q838" s="13">
        <f t="shared" si="304"/>
        <v>94.142857142857139</v>
      </c>
      <c r="R838">
        <f t="shared" si="305"/>
        <v>96</v>
      </c>
      <c r="S838" s="27">
        <f t="shared" si="307"/>
        <v>1.0197268588770865</v>
      </c>
      <c r="T838" s="11">
        <v>11.99</v>
      </c>
      <c r="U838" t="str" cm="1">
        <f t="array" ref="U838">_xlfn.IFS(T838 &lt; 8, "Standard", T838 &lt; 12, "Premium", T838 &lt; 16, "Premium Plus")</f>
        <v>Premium</v>
      </c>
      <c r="V838" s="18">
        <v>192</v>
      </c>
      <c r="W838" t="s">
        <v>26</v>
      </c>
      <c r="X838" s="18">
        <v>3</v>
      </c>
      <c r="Y838" s="18">
        <v>3</v>
      </c>
      <c r="Z838" t="b">
        <v>0</v>
      </c>
      <c r="AA838" s="18">
        <v>585</v>
      </c>
      <c r="AB838" s="18">
        <v>82</v>
      </c>
      <c r="AC838" s="18">
        <f t="shared" si="306"/>
        <v>667</v>
      </c>
      <c r="AD838" t="s">
        <v>74</v>
      </c>
      <c r="AE838" t="s">
        <v>75</v>
      </c>
      <c r="AF838" t="s">
        <v>29</v>
      </c>
      <c r="AG838" s="18">
        <v>59</v>
      </c>
      <c r="AH838" s="13">
        <v>4.0999999999999996</v>
      </c>
      <c r="AI838" t="b">
        <v>1</v>
      </c>
      <c r="AJ838" t="s">
        <v>30</v>
      </c>
      <c r="AK838" s="18">
        <v>2897</v>
      </c>
      <c r="AL838" s="18" t="str" cm="1">
        <f t="array" ref="AL838">_xlfn.IFS(AK838&lt;1000, "Bronze", AK838&lt;2000, "Silver", AK838&lt;3000, "Gold", AK838&lt;4000, "Platinum",AK838&gt;4000, "Diamond")</f>
        <v>Gold</v>
      </c>
      <c r="AM838" t="s">
        <v>76</v>
      </c>
      <c r="AN838" t="s">
        <v>79</v>
      </c>
      <c r="AO838" t="s">
        <v>33</v>
      </c>
    </row>
    <row r="839" spans="1:41" x14ac:dyDescent="0.35">
      <c r="A839">
        <v>2482</v>
      </c>
      <c r="B839" t="s">
        <v>197</v>
      </c>
      <c r="C839" t="s">
        <v>154</v>
      </c>
      <c r="D839" s="1">
        <f>DATE(I839,H839,G839)</f>
        <v>45011</v>
      </c>
      <c r="E839">
        <f>FIND("/",C839)</f>
        <v>2</v>
      </c>
      <c r="F839">
        <f>FIND("/",C839,(E839+1))</f>
        <v>5</v>
      </c>
      <c r="G839" t="str">
        <f>MID(C839, E839+1,2)</f>
        <v>26</v>
      </c>
      <c r="H839" t="str">
        <f>LEFT(C839,E839-1)</f>
        <v>3</v>
      </c>
      <c r="I839" t="str">
        <f>RIGHT(C839,4)</f>
        <v>2023</v>
      </c>
      <c r="J839" t="s">
        <v>168</v>
      </c>
      <c r="K839" s="1">
        <f t="shared" si="298"/>
        <v>45625</v>
      </c>
      <c r="L839">
        <f t="shared" si="299"/>
        <v>3</v>
      </c>
      <c r="M839">
        <f t="shared" si="300"/>
        <v>6</v>
      </c>
      <c r="N839" t="str">
        <f t="shared" si="301"/>
        <v>29</v>
      </c>
      <c r="O839" t="str">
        <f t="shared" si="302"/>
        <v>11</v>
      </c>
      <c r="P839" t="str">
        <f t="shared" si="303"/>
        <v>2024</v>
      </c>
      <c r="Q839" s="13">
        <f t="shared" si="304"/>
        <v>87.714285714285708</v>
      </c>
      <c r="R839">
        <f t="shared" si="305"/>
        <v>89</v>
      </c>
      <c r="S839" s="27">
        <f t="shared" si="307"/>
        <v>1.0146579804560261</v>
      </c>
      <c r="T839" s="11">
        <v>7.99</v>
      </c>
      <c r="U839" t="str" cm="1">
        <f t="array" ref="U839">_xlfn.IFS(T839 &lt; 8, "Standard", T839 &lt; 12, "Premium", T839 &lt; 16, "Premium Plus")</f>
        <v>Standard</v>
      </c>
      <c r="V839" s="18">
        <v>178</v>
      </c>
      <c r="W839" t="s">
        <v>26</v>
      </c>
      <c r="X839" s="18">
        <v>2</v>
      </c>
      <c r="Y839" s="18">
        <v>2</v>
      </c>
      <c r="Z839" t="b">
        <v>1</v>
      </c>
      <c r="AA839" s="18">
        <v>378</v>
      </c>
      <c r="AB839" s="18">
        <v>117</v>
      </c>
      <c r="AC839" s="18">
        <f t="shared" si="306"/>
        <v>495</v>
      </c>
      <c r="AD839" t="s">
        <v>55</v>
      </c>
      <c r="AE839" t="s">
        <v>56</v>
      </c>
      <c r="AF839" t="s">
        <v>29</v>
      </c>
      <c r="AG839" s="18">
        <v>63</v>
      </c>
      <c r="AH839" s="13">
        <v>4.8</v>
      </c>
      <c r="AI839" t="b">
        <v>1</v>
      </c>
      <c r="AJ839" t="s">
        <v>30</v>
      </c>
      <c r="AK839" s="18">
        <v>1784</v>
      </c>
      <c r="AL839" s="18" t="str" cm="1">
        <f t="array" ref="AL839">_xlfn.IFS(AK839&lt;1000, "Bronze", AK839&lt;2000, "Silver", AK839&lt;3000, "Gold", AK839&lt;4000, "Platinum",AK839&gt;4000, "Diamond")</f>
        <v>Silver</v>
      </c>
      <c r="AM839" t="s">
        <v>65</v>
      </c>
      <c r="AN839" t="s">
        <v>59</v>
      </c>
      <c r="AO839" t="s">
        <v>93</v>
      </c>
    </row>
    <row r="840" spans="1:41" x14ac:dyDescent="0.35">
      <c r="A840">
        <v>2766</v>
      </c>
      <c r="B840" t="s">
        <v>563</v>
      </c>
      <c r="C840" s="1">
        <v>45139</v>
      </c>
      <c r="D840" s="1">
        <v>44975</v>
      </c>
      <c r="E840" s="1"/>
      <c r="F840" s="1"/>
      <c r="G840" s="1"/>
      <c r="H840" s="1"/>
      <c r="I840" s="1"/>
      <c r="J840" t="s">
        <v>87</v>
      </c>
      <c r="K840" s="1">
        <f t="shared" si="298"/>
        <v>45621</v>
      </c>
      <c r="L840">
        <f t="shared" si="299"/>
        <v>3</v>
      </c>
      <c r="M840">
        <f t="shared" si="300"/>
        <v>6</v>
      </c>
      <c r="N840" t="str">
        <f t="shared" si="301"/>
        <v>25</v>
      </c>
      <c r="O840" t="str">
        <f t="shared" si="302"/>
        <v>11</v>
      </c>
      <c r="P840" t="str">
        <f t="shared" si="303"/>
        <v>2024</v>
      </c>
      <c r="Q840" s="13">
        <f t="shared" si="304"/>
        <v>92.285714285714292</v>
      </c>
      <c r="R840">
        <f t="shared" si="305"/>
        <v>93.5</v>
      </c>
      <c r="S840" s="27">
        <f t="shared" si="307"/>
        <v>1.013157894736842</v>
      </c>
      <c r="T840" s="11">
        <v>7.99</v>
      </c>
      <c r="U840" t="str" cm="1">
        <f t="array" ref="U840">_xlfn.IFS(T840 &lt; 8, "Standard", T840 &lt; 12, "Premium", T840 &lt; 16, "Premium Plus")</f>
        <v>Standard</v>
      </c>
      <c r="V840" s="18">
        <v>187</v>
      </c>
      <c r="W840" t="s">
        <v>51</v>
      </c>
      <c r="X840" s="18">
        <v>2</v>
      </c>
      <c r="Y840" s="18">
        <v>3</v>
      </c>
      <c r="Z840" t="b">
        <v>1</v>
      </c>
      <c r="AA840" s="18">
        <v>697</v>
      </c>
      <c r="AB840" s="18">
        <v>5</v>
      </c>
      <c r="AC840" s="18">
        <f t="shared" si="306"/>
        <v>702</v>
      </c>
      <c r="AD840" t="s">
        <v>68</v>
      </c>
      <c r="AE840" t="s">
        <v>44</v>
      </c>
      <c r="AF840" t="s">
        <v>37</v>
      </c>
      <c r="AG840" s="18">
        <v>29</v>
      </c>
      <c r="AH840" s="13">
        <v>4.5</v>
      </c>
      <c r="AI840" t="b">
        <v>0</v>
      </c>
      <c r="AJ840" t="s">
        <v>30</v>
      </c>
      <c r="AK840" s="18">
        <v>213</v>
      </c>
      <c r="AL840" s="18" t="str" cm="1">
        <f t="array" ref="AL840">_xlfn.IFS(AK840&lt;1000, "Bronze", AK840&lt;2000, "Silver", AK840&lt;3000, "Gold", AK840&lt;4000, "Platinum",AK840&gt;4000, "Diamond")</f>
        <v>Bronze</v>
      </c>
      <c r="AM840" t="s">
        <v>38</v>
      </c>
      <c r="AN840" t="s">
        <v>59</v>
      </c>
      <c r="AO840" t="s">
        <v>40</v>
      </c>
    </row>
    <row r="841" spans="1:41" x14ac:dyDescent="0.35">
      <c r="A841">
        <v>5469</v>
      </c>
      <c r="B841" t="s">
        <v>196</v>
      </c>
      <c r="C841" t="s">
        <v>487</v>
      </c>
      <c r="D841" s="1">
        <f>DATE(I841,H841,G841)</f>
        <v>45341</v>
      </c>
      <c r="E841">
        <f>FIND("/",C841)</f>
        <v>2</v>
      </c>
      <c r="F841">
        <f>FIND("/",C841,(E841+1))</f>
        <v>5</v>
      </c>
      <c r="G841" t="str">
        <f>MID(C841, E841+1,2)</f>
        <v>19</v>
      </c>
      <c r="H841" t="str">
        <f>LEFT(C841,E841-1)</f>
        <v>2</v>
      </c>
      <c r="I841" t="str">
        <f>RIGHT(C841,4)</f>
        <v>2024</v>
      </c>
      <c r="J841" s="1">
        <v>45424</v>
      </c>
      <c r="K841" s="1">
        <f>J841</f>
        <v>45424</v>
      </c>
      <c r="L841" s="1"/>
      <c r="M841" s="1"/>
      <c r="N841" s="1"/>
      <c r="O841" s="1"/>
      <c r="P841" s="1"/>
      <c r="Q841" s="13">
        <f t="shared" si="304"/>
        <v>11.857142857142858</v>
      </c>
      <c r="R841">
        <f t="shared" si="305"/>
        <v>12</v>
      </c>
      <c r="S841" s="27">
        <f t="shared" si="307"/>
        <v>1.0120481927710843</v>
      </c>
      <c r="T841" s="11">
        <v>15.99</v>
      </c>
      <c r="U841" t="str" cm="1">
        <f t="array" ref="U841">_xlfn.IFS(T841 &lt; 8, "Standard", T841 &lt; 12, "Premium", T841 &lt; 16, "Premium Plus")</f>
        <v>Premium Plus</v>
      </c>
      <c r="V841" s="18">
        <v>24</v>
      </c>
      <c r="W841" t="s">
        <v>48</v>
      </c>
      <c r="X841" s="18">
        <v>2</v>
      </c>
      <c r="Y841" s="18">
        <v>1</v>
      </c>
      <c r="Z841" t="b">
        <v>0</v>
      </c>
      <c r="AA841" s="18">
        <v>742</v>
      </c>
      <c r="AB841" s="18">
        <v>150</v>
      </c>
      <c r="AC841" s="18">
        <f t="shared" si="306"/>
        <v>892</v>
      </c>
      <c r="AD841" t="s">
        <v>27</v>
      </c>
      <c r="AE841" t="s">
        <v>56</v>
      </c>
      <c r="AF841" t="s">
        <v>78</v>
      </c>
      <c r="AG841" s="18">
        <v>57</v>
      </c>
      <c r="AH841" s="13">
        <v>3</v>
      </c>
      <c r="AI841" t="b">
        <v>0</v>
      </c>
      <c r="AJ841" t="s">
        <v>30</v>
      </c>
      <c r="AK841" s="18">
        <v>150</v>
      </c>
      <c r="AL841" s="18" t="str" cm="1">
        <f t="array" ref="AL841">_xlfn.IFS(AK841&lt;1000, "Bronze", AK841&lt;2000, "Silver", AK841&lt;3000, "Gold", AK841&lt;4000, "Platinum",AK841&gt;4000, "Diamond")</f>
        <v>Bronze</v>
      </c>
      <c r="AM841" t="s">
        <v>65</v>
      </c>
      <c r="AN841" t="s">
        <v>69</v>
      </c>
      <c r="AO841" t="s">
        <v>33</v>
      </c>
    </row>
    <row r="842" spans="1:41" x14ac:dyDescent="0.35">
      <c r="A842">
        <v>1661</v>
      </c>
      <c r="B842" t="s">
        <v>374</v>
      </c>
      <c r="C842" t="s">
        <v>699</v>
      </c>
      <c r="D842" s="1">
        <f>DATE(I842,H842,G842)</f>
        <v>45032</v>
      </c>
      <c r="E842">
        <f>FIND("/",C842)</f>
        <v>2</v>
      </c>
      <c r="F842">
        <f>FIND("/",C842,(E842+1))</f>
        <v>5</v>
      </c>
      <c r="G842" t="str">
        <f>MID(C842, E842+1,2)</f>
        <v>16</v>
      </c>
      <c r="H842" t="str">
        <f>LEFT(C842,E842-1)</f>
        <v>4</v>
      </c>
      <c r="I842" t="str">
        <f>RIGHT(C842,4)</f>
        <v>2023</v>
      </c>
      <c r="J842" s="1">
        <v>45516</v>
      </c>
      <c r="K842" s="1">
        <f>J842</f>
        <v>45516</v>
      </c>
      <c r="L842" s="1"/>
      <c r="M842" s="1"/>
      <c r="N842" s="1"/>
      <c r="O842" s="1"/>
      <c r="P842" s="1"/>
      <c r="Q842" s="13">
        <f t="shared" si="304"/>
        <v>69.142857142857139</v>
      </c>
      <c r="R842">
        <f t="shared" si="305"/>
        <v>69.5</v>
      </c>
      <c r="S842" s="27">
        <f t="shared" si="307"/>
        <v>1.0051652892561984</v>
      </c>
      <c r="T842" s="11">
        <v>15.99</v>
      </c>
      <c r="U842" t="str" cm="1">
        <f t="array" ref="U842">_xlfn.IFS(T842 &lt; 8, "Standard", T842 &lt; 12, "Premium", T842 &lt; 16, "Premium Plus")</f>
        <v>Premium Plus</v>
      </c>
      <c r="V842" s="18">
        <v>139</v>
      </c>
      <c r="W842" t="s">
        <v>73</v>
      </c>
      <c r="X842" s="18">
        <v>4</v>
      </c>
      <c r="Y842" s="18">
        <v>5</v>
      </c>
      <c r="Z842" t="b">
        <v>1</v>
      </c>
      <c r="AA842" s="18">
        <v>442</v>
      </c>
      <c r="AB842" s="18">
        <v>110</v>
      </c>
      <c r="AC842" s="18">
        <f t="shared" si="306"/>
        <v>552</v>
      </c>
      <c r="AD842" t="s">
        <v>43</v>
      </c>
      <c r="AE842" t="s">
        <v>56</v>
      </c>
      <c r="AF842" t="s">
        <v>29</v>
      </c>
      <c r="AG842" s="18">
        <v>91</v>
      </c>
      <c r="AH842" s="13">
        <v>4.7</v>
      </c>
      <c r="AI842" t="b">
        <v>1</v>
      </c>
      <c r="AJ842" t="s">
        <v>30</v>
      </c>
      <c r="AK842" s="18">
        <v>4589</v>
      </c>
      <c r="AL842" s="18" t="str" cm="1">
        <f t="array" ref="AL842">_xlfn.IFS(AK842&lt;1000, "Bronze", AK842&lt;2000, "Silver", AK842&lt;3000, "Gold", AK842&lt;4000, "Platinum",AK842&gt;4000, "Diamond")</f>
        <v>Diamond</v>
      </c>
      <c r="AM842" t="s">
        <v>58</v>
      </c>
      <c r="AN842" t="s">
        <v>69</v>
      </c>
      <c r="AO842" t="s">
        <v>60</v>
      </c>
    </row>
    <row r="843" spans="1:41" x14ac:dyDescent="0.35">
      <c r="A843">
        <v>5808</v>
      </c>
      <c r="B843" t="s">
        <v>491</v>
      </c>
      <c r="C843" t="s">
        <v>543</v>
      </c>
      <c r="D843" s="1">
        <f>DATE(I843,H843,G843)</f>
        <v>45373</v>
      </c>
      <c r="E843">
        <f>FIND("/",C843)</f>
        <v>2</v>
      </c>
      <c r="F843">
        <f>FIND("/",C843,(E843+1))</f>
        <v>5</v>
      </c>
      <c r="G843" t="str">
        <f>MID(C843, E843+1,2)</f>
        <v>22</v>
      </c>
      <c r="H843" t="str">
        <f>LEFT(C843,E843-1)</f>
        <v>3</v>
      </c>
      <c r="I843" t="str">
        <f>RIGHT(C843,4)</f>
        <v>2024</v>
      </c>
      <c r="J843" t="s">
        <v>54</v>
      </c>
      <c r="K843" s="1">
        <f>DATE(P843,O843,N843)</f>
        <v>45615</v>
      </c>
      <c r="L843">
        <f>FIND("/",J843)</f>
        <v>3</v>
      </c>
      <c r="M843">
        <f>FIND("/",J843,(L843+1))</f>
        <v>6</v>
      </c>
      <c r="N843" t="str">
        <f>MID(J843, L843+1,2)</f>
        <v>19</v>
      </c>
      <c r="O843" t="str">
        <f>LEFT(J843,L843-1)</f>
        <v>11</v>
      </c>
      <c r="P843" t="str">
        <f>RIGHT(J843,4)</f>
        <v>2024</v>
      </c>
      <c r="Q843" s="13">
        <f t="shared" si="304"/>
        <v>34.571428571428569</v>
      </c>
      <c r="R843">
        <f t="shared" si="305"/>
        <v>34.5</v>
      </c>
      <c r="S843" s="27">
        <f t="shared" si="307"/>
        <v>0.99793388429752072</v>
      </c>
      <c r="T843" s="11">
        <v>15.99</v>
      </c>
      <c r="U843" t="str" cm="1">
        <f t="array" ref="U843">_xlfn.IFS(T843 &lt; 8, "Standard", T843 &lt; 12, "Premium", T843 &lt; 16, "Premium Plus")</f>
        <v>Premium Plus</v>
      </c>
      <c r="V843" s="18">
        <v>69</v>
      </c>
      <c r="W843" t="s">
        <v>26</v>
      </c>
      <c r="X843" s="18">
        <v>4</v>
      </c>
      <c r="Y843" s="18">
        <v>5</v>
      </c>
      <c r="Z843" t="b">
        <v>0</v>
      </c>
      <c r="AA843" s="18">
        <v>976</v>
      </c>
      <c r="AB843" s="18">
        <v>105</v>
      </c>
      <c r="AC843" s="18">
        <f t="shared" si="306"/>
        <v>1081</v>
      </c>
      <c r="AD843" t="s">
        <v>27</v>
      </c>
      <c r="AE843" t="s">
        <v>75</v>
      </c>
      <c r="AF843" t="s">
        <v>45</v>
      </c>
      <c r="AG843" s="18">
        <v>50</v>
      </c>
      <c r="AH843" s="13">
        <v>4.7</v>
      </c>
      <c r="AI843" t="b">
        <v>1</v>
      </c>
      <c r="AJ843" t="s">
        <v>30</v>
      </c>
      <c r="AK843" s="18">
        <v>1828</v>
      </c>
      <c r="AL843" s="18" t="str" cm="1">
        <f t="array" ref="AL843">_xlfn.IFS(AK843&lt;1000, "Bronze", AK843&lt;2000, "Silver", AK843&lt;3000, "Gold", AK843&lt;4000, "Platinum",AK843&gt;4000, "Diamond")</f>
        <v>Silver</v>
      </c>
      <c r="AM843" t="s">
        <v>31</v>
      </c>
      <c r="AN843" t="s">
        <v>39</v>
      </c>
      <c r="AO843" t="s">
        <v>33</v>
      </c>
    </row>
    <row r="844" spans="1:41" x14ac:dyDescent="0.35">
      <c r="A844">
        <v>1672</v>
      </c>
      <c r="B844" t="s">
        <v>245</v>
      </c>
      <c r="C844" t="s">
        <v>246</v>
      </c>
      <c r="D844" s="1">
        <f>DATE(I844,H844,G844)</f>
        <v>44916</v>
      </c>
      <c r="E844">
        <f>FIND("/",C844)</f>
        <v>3</v>
      </c>
      <c r="F844">
        <f>FIND("/",C844,(E844+1))</f>
        <v>6</v>
      </c>
      <c r="G844" t="str">
        <f>MID(C844, E844+1,2)</f>
        <v>21</v>
      </c>
      <c r="H844" t="str">
        <f>LEFT(C844,E844-1)</f>
        <v>12</v>
      </c>
      <c r="I844" t="str">
        <f>RIGHT(C844,4)</f>
        <v>2022</v>
      </c>
      <c r="J844" t="s">
        <v>105</v>
      </c>
      <c r="K844" s="1">
        <f>DATE(P844,O844,N844)</f>
        <v>45624</v>
      </c>
      <c r="L844">
        <f>FIND("/",J844)</f>
        <v>3</v>
      </c>
      <c r="M844">
        <f>FIND("/",J844,(L844+1))</f>
        <v>6</v>
      </c>
      <c r="N844" t="str">
        <f>MID(J844, L844+1,2)</f>
        <v>28</v>
      </c>
      <c r="O844" t="str">
        <f>LEFT(J844,L844-1)</f>
        <v>11</v>
      </c>
      <c r="P844" t="str">
        <f>RIGHT(J844,4)</f>
        <v>2024</v>
      </c>
      <c r="Q844" s="13">
        <f t="shared" si="304"/>
        <v>101.14285714285714</v>
      </c>
      <c r="R844">
        <f t="shared" si="305"/>
        <v>100</v>
      </c>
      <c r="S844" s="27">
        <f t="shared" si="307"/>
        <v>0.98870056497175141</v>
      </c>
      <c r="T844" s="11">
        <v>15.99</v>
      </c>
      <c r="U844" t="str" cm="1">
        <f t="array" ref="U844">_xlfn.IFS(T844 &lt; 8, "Standard", T844 &lt; 12, "Premium", T844 &lt; 16, "Premium Plus")</f>
        <v>Premium Plus</v>
      </c>
      <c r="V844" s="18">
        <v>200</v>
      </c>
      <c r="W844" t="s">
        <v>63</v>
      </c>
      <c r="X844" s="18">
        <v>4</v>
      </c>
      <c r="Y844" s="18">
        <v>1</v>
      </c>
      <c r="Z844" t="b">
        <v>0</v>
      </c>
      <c r="AA844" s="18">
        <v>52</v>
      </c>
      <c r="AB844" s="18">
        <v>8</v>
      </c>
      <c r="AC844" s="18">
        <f t="shared" si="306"/>
        <v>60</v>
      </c>
      <c r="AD844" t="s">
        <v>92</v>
      </c>
      <c r="AE844" t="s">
        <v>56</v>
      </c>
      <c r="AF844" t="s">
        <v>78</v>
      </c>
      <c r="AG844" s="18">
        <v>17</v>
      </c>
      <c r="AH844" s="13">
        <v>3.2</v>
      </c>
      <c r="AI844" t="b">
        <v>1</v>
      </c>
      <c r="AJ844" t="s">
        <v>30</v>
      </c>
      <c r="AK844" s="18">
        <v>3161</v>
      </c>
      <c r="AL844" s="18" t="str" cm="1">
        <f t="array" ref="AL844">_xlfn.IFS(AK844&lt;1000, "Bronze", AK844&lt;2000, "Silver", AK844&lt;3000, "Gold", AK844&lt;4000, "Platinum",AK844&gt;4000, "Diamond")</f>
        <v>Platinum</v>
      </c>
      <c r="AM844" t="s">
        <v>38</v>
      </c>
      <c r="AN844" t="s">
        <v>59</v>
      </c>
      <c r="AO844" t="s">
        <v>93</v>
      </c>
    </row>
    <row r="845" spans="1:41" x14ac:dyDescent="0.35">
      <c r="A845">
        <v>5479</v>
      </c>
      <c r="B845" t="s">
        <v>179</v>
      </c>
      <c r="C845" s="1">
        <v>45019</v>
      </c>
      <c r="D845" s="1">
        <f>C845</f>
        <v>45019</v>
      </c>
      <c r="E845" s="1"/>
      <c r="F845" s="1"/>
      <c r="G845" s="1"/>
      <c r="H845" s="1"/>
      <c r="I845" s="1"/>
      <c r="J845" s="1">
        <v>45516</v>
      </c>
      <c r="K845" s="1">
        <f>J845</f>
        <v>45516</v>
      </c>
      <c r="L845" s="1"/>
      <c r="M845" s="1"/>
      <c r="N845" s="1"/>
      <c r="O845" s="1"/>
      <c r="P845" s="1"/>
      <c r="Q845" s="13">
        <f t="shared" si="304"/>
        <v>71</v>
      </c>
      <c r="R845">
        <f t="shared" si="305"/>
        <v>70</v>
      </c>
      <c r="S845" s="27">
        <f t="shared" si="307"/>
        <v>0.9859154929577465</v>
      </c>
      <c r="T845" s="11">
        <v>7.99</v>
      </c>
      <c r="U845" t="str" cm="1">
        <f t="array" ref="U845">_xlfn.IFS(T845 &lt; 8, "Standard", T845 &lt; 12, "Premium", T845 &lt; 16, "Premium Plus")</f>
        <v>Standard</v>
      </c>
      <c r="V845" s="18">
        <v>140</v>
      </c>
      <c r="W845" t="s">
        <v>100</v>
      </c>
      <c r="X845" s="18">
        <v>4</v>
      </c>
      <c r="Y845" s="18">
        <v>4</v>
      </c>
      <c r="Z845" t="b">
        <v>0</v>
      </c>
      <c r="AA845" s="18">
        <v>218</v>
      </c>
      <c r="AB845" s="18">
        <v>5</v>
      </c>
      <c r="AC845" s="18">
        <f t="shared" si="306"/>
        <v>223</v>
      </c>
      <c r="AD845" t="s">
        <v>55</v>
      </c>
      <c r="AE845" t="s">
        <v>28</v>
      </c>
      <c r="AF845" t="s">
        <v>78</v>
      </c>
      <c r="AG845" s="18">
        <v>86</v>
      </c>
      <c r="AH845" s="13">
        <v>3.6</v>
      </c>
      <c r="AI845" t="b">
        <v>0</v>
      </c>
      <c r="AJ845" t="s">
        <v>30</v>
      </c>
      <c r="AK845" s="18">
        <v>4552</v>
      </c>
      <c r="AL845" s="18" t="str" cm="1">
        <f t="array" ref="AL845">_xlfn.IFS(AK845&lt;1000, "Bronze", AK845&lt;2000, "Silver", AK845&lt;3000, "Gold", AK845&lt;4000, "Platinum",AK845&gt;4000, "Diamond")</f>
        <v>Diamond</v>
      </c>
      <c r="AM845" t="s">
        <v>31</v>
      </c>
      <c r="AN845" t="s">
        <v>59</v>
      </c>
      <c r="AO845" t="s">
        <v>60</v>
      </c>
    </row>
    <row r="846" spans="1:41" x14ac:dyDescent="0.35">
      <c r="A846">
        <v>5459</v>
      </c>
      <c r="B846" t="s">
        <v>344</v>
      </c>
      <c r="C846" t="s">
        <v>447</v>
      </c>
      <c r="D846" s="1">
        <f>DATE(I846,H846,G846)</f>
        <v>45395</v>
      </c>
      <c r="E846">
        <f>FIND("/",C846)</f>
        <v>2</v>
      </c>
      <c r="F846">
        <f>FIND("/",C846,(E846+1))</f>
        <v>5</v>
      </c>
      <c r="G846" t="str">
        <f>MID(C846, E846+1,2)</f>
        <v>13</v>
      </c>
      <c r="H846" t="str">
        <f>LEFT(C846,E846-1)</f>
        <v>4</v>
      </c>
      <c r="I846" t="str">
        <f>RIGHT(C846,4)</f>
        <v>2024</v>
      </c>
      <c r="J846" t="s">
        <v>25</v>
      </c>
      <c r="K846" s="1">
        <f>DATE(P846,O846,N846)</f>
        <v>45639</v>
      </c>
      <c r="L846">
        <f>FIND("/",J846)</f>
        <v>3</v>
      </c>
      <c r="M846">
        <f>FIND("/",J846,(L846+1))</f>
        <v>6</v>
      </c>
      <c r="N846" t="str">
        <f>MID(J846, L846+1,2)</f>
        <v>13</v>
      </c>
      <c r="O846" t="str">
        <f>LEFT(J846,L846-1)</f>
        <v>12</v>
      </c>
      <c r="P846" t="str">
        <f>RIGHT(J846,4)</f>
        <v>2024</v>
      </c>
      <c r="Q846" s="13">
        <f t="shared" si="304"/>
        <v>34.857142857142854</v>
      </c>
      <c r="R846">
        <f t="shared" si="305"/>
        <v>34</v>
      </c>
      <c r="S846" s="27">
        <f t="shared" si="307"/>
        <v>0.97540983606557385</v>
      </c>
      <c r="T846" s="11">
        <v>15.99</v>
      </c>
      <c r="U846" t="str" cm="1">
        <f t="array" ref="U846">_xlfn.IFS(T846 &lt; 8, "Standard", T846 &lt; 12, "Premium", T846 &lt; 16, "Premium Plus")</f>
        <v>Premium Plus</v>
      </c>
      <c r="V846" s="18">
        <v>68</v>
      </c>
      <c r="W846" t="s">
        <v>63</v>
      </c>
      <c r="X846" s="18">
        <v>5</v>
      </c>
      <c r="Y846" s="18">
        <v>2</v>
      </c>
      <c r="Z846" t="b">
        <v>0</v>
      </c>
      <c r="AA846" s="18">
        <v>727</v>
      </c>
      <c r="AB846" s="18">
        <v>5</v>
      </c>
      <c r="AC846" s="18">
        <f t="shared" si="306"/>
        <v>732</v>
      </c>
      <c r="AD846" t="s">
        <v>74</v>
      </c>
      <c r="AE846" t="s">
        <v>75</v>
      </c>
      <c r="AF846" t="s">
        <v>78</v>
      </c>
      <c r="AG846" s="18">
        <v>8</v>
      </c>
      <c r="AH846" s="13">
        <v>4.5999999999999996</v>
      </c>
      <c r="AI846" t="b">
        <v>0</v>
      </c>
      <c r="AJ846" t="s">
        <v>30</v>
      </c>
      <c r="AK846" s="18">
        <v>3421</v>
      </c>
      <c r="AL846" s="18" t="str" cm="1">
        <f t="array" ref="AL846">_xlfn.IFS(AK846&lt;1000, "Bronze", AK846&lt;2000, "Silver", AK846&lt;3000, "Gold", AK846&lt;4000, "Platinum",AK846&gt;4000, "Diamond")</f>
        <v>Platinum</v>
      </c>
      <c r="AM846" t="s">
        <v>76</v>
      </c>
      <c r="AN846" t="s">
        <v>32</v>
      </c>
      <c r="AO846" t="s">
        <v>40</v>
      </c>
    </row>
    <row r="847" spans="1:41" x14ac:dyDescent="0.35">
      <c r="A847">
        <v>7316</v>
      </c>
      <c r="B847" t="s">
        <v>380</v>
      </c>
      <c r="C847" t="s">
        <v>381</v>
      </c>
      <c r="D847" s="1">
        <f>DATE(I847,H847,G847)</f>
        <v>44981</v>
      </c>
      <c r="E847">
        <f>FIND("/",C847)</f>
        <v>2</v>
      </c>
      <c r="F847">
        <f>FIND("/",C847,(E847+1))</f>
        <v>5</v>
      </c>
      <c r="G847" t="str">
        <f>MID(C847, E847+1,2)</f>
        <v>24</v>
      </c>
      <c r="H847" t="str">
        <f>LEFT(C847,E847-1)</f>
        <v>2</v>
      </c>
      <c r="I847" t="str">
        <f>RIGHT(C847,4)</f>
        <v>2023</v>
      </c>
      <c r="J847" t="s">
        <v>35</v>
      </c>
      <c r="K847" s="1">
        <f>DATE(P847,O847,N847)</f>
        <v>45641</v>
      </c>
      <c r="L847">
        <f>FIND("/",J847)</f>
        <v>3</v>
      </c>
      <c r="M847">
        <f>FIND("/",J847,(L847+1))</f>
        <v>6</v>
      </c>
      <c r="N847" t="str">
        <f>MID(J847, L847+1,2)</f>
        <v>15</v>
      </c>
      <c r="O847" t="str">
        <f>LEFT(J847,L847-1)</f>
        <v>12</v>
      </c>
      <c r="P847" t="str">
        <f>RIGHT(J847,4)</f>
        <v>2024</v>
      </c>
      <c r="Q847" s="13">
        <f t="shared" si="304"/>
        <v>94.285714285714292</v>
      </c>
      <c r="R847">
        <f t="shared" si="305"/>
        <v>91.5</v>
      </c>
      <c r="S847" s="27">
        <f t="shared" si="307"/>
        <v>0.97045454545454535</v>
      </c>
      <c r="T847" s="11">
        <v>11.99</v>
      </c>
      <c r="U847" t="str" cm="1">
        <f t="array" ref="U847">_xlfn.IFS(T847 &lt; 8, "Standard", T847 &lt; 12, "Premium", T847 &lt; 16, "Premium Plus")</f>
        <v>Premium</v>
      </c>
      <c r="V847" s="18">
        <v>183</v>
      </c>
      <c r="W847" t="s">
        <v>36</v>
      </c>
      <c r="X847" s="18">
        <v>3</v>
      </c>
      <c r="Y847" s="18">
        <v>5</v>
      </c>
      <c r="Z847" t="b">
        <v>0</v>
      </c>
      <c r="AA847" s="18">
        <v>944</v>
      </c>
      <c r="AB847" s="18">
        <v>94</v>
      </c>
      <c r="AC847" s="18">
        <f t="shared" si="306"/>
        <v>1038</v>
      </c>
      <c r="AD847" t="s">
        <v>43</v>
      </c>
      <c r="AE847" t="s">
        <v>28</v>
      </c>
      <c r="AF847" t="s">
        <v>64</v>
      </c>
      <c r="AG847" s="18">
        <v>72</v>
      </c>
      <c r="AH847" s="13">
        <v>4.7</v>
      </c>
      <c r="AI847" t="b">
        <v>0</v>
      </c>
      <c r="AJ847" t="s">
        <v>30</v>
      </c>
      <c r="AK847" s="18">
        <v>3009</v>
      </c>
      <c r="AL847" s="18" t="str" cm="1">
        <f t="array" ref="AL847">_xlfn.IFS(AK847&lt;1000, "Bronze", AK847&lt;2000, "Silver", AK847&lt;3000, "Gold", AK847&lt;4000, "Platinum",AK847&gt;4000, "Diamond")</f>
        <v>Platinum</v>
      </c>
      <c r="AM847" t="s">
        <v>38</v>
      </c>
      <c r="AN847" t="s">
        <v>69</v>
      </c>
      <c r="AO847" t="s">
        <v>93</v>
      </c>
    </row>
    <row r="848" spans="1:41" x14ac:dyDescent="0.35">
      <c r="A848">
        <v>2361</v>
      </c>
      <c r="B848" t="s">
        <v>444</v>
      </c>
      <c r="C848" t="s">
        <v>436</v>
      </c>
      <c r="D848" s="1">
        <f>DATE(I848,H848,G848)</f>
        <v>45003</v>
      </c>
      <c r="E848">
        <f>FIND("/",C848)</f>
        <v>2</v>
      </c>
      <c r="F848">
        <f>FIND("/",C848,(E848+1))</f>
        <v>5</v>
      </c>
      <c r="G848" t="str">
        <f>MID(C848, E848+1,2)</f>
        <v>18</v>
      </c>
      <c r="H848" t="str">
        <f>LEFT(C848,E848-1)</f>
        <v>3</v>
      </c>
      <c r="I848" t="str">
        <f>RIGHT(C848,4)</f>
        <v>2023</v>
      </c>
      <c r="J848" t="s">
        <v>87</v>
      </c>
      <c r="K848" s="1">
        <f>DATE(P848,O848,N848)</f>
        <v>45621</v>
      </c>
      <c r="L848">
        <f>FIND("/",J848)</f>
        <v>3</v>
      </c>
      <c r="M848">
        <f>FIND("/",J848,(L848+1))</f>
        <v>6</v>
      </c>
      <c r="N848" t="str">
        <f>MID(J848, L848+1,2)</f>
        <v>25</v>
      </c>
      <c r="O848" t="str">
        <f>LEFT(J848,L848-1)</f>
        <v>11</v>
      </c>
      <c r="P848" t="str">
        <f>RIGHT(J848,4)</f>
        <v>2024</v>
      </c>
      <c r="Q848" s="13">
        <f t="shared" si="304"/>
        <v>88.285714285714292</v>
      </c>
      <c r="R848">
        <f t="shared" si="305"/>
        <v>85.5</v>
      </c>
      <c r="S848" s="27">
        <f t="shared" si="307"/>
        <v>0.96844660194174748</v>
      </c>
      <c r="T848" s="11">
        <v>15.99</v>
      </c>
      <c r="U848" t="str" cm="1">
        <f t="array" ref="U848">_xlfn.IFS(T848 &lt; 8, "Standard", T848 &lt; 12, "Premium", T848 &lt; 16, "Premium Plus")</f>
        <v>Premium Plus</v>
      </c>
      <c r="V848" s="18">
        <v>171</v>
      </c>
      <c r="W848" t="s">
        <v>26</v>
      </c>
      <c r="X848" s="18">
        <v>2</v>
      </c>
      <c r="Y848" s="18">
        <v>3</v>
      </c>
      <c r="Z848" t="b">
        <v>0</v>
      </c>
      <c r="AA848" s="18">
        <v>763</v>
      </c>
      <c r="AB848" s="18">
        <v>16</v>
      </c>
      <c r="AC848" s="18">
        <f t="shared" si="306"/>
        <v>779</v>
      </c>
      <c r="AD848" t="s">
        <v>49</v>
      </c>
      <c r="AE848" t="s">
        <v>28</v>
      </c>
      <c r="AF848" t="s">
        <v>57</v>
      </c>
      <c r="AG848" s="18">
        <v>17</v>
      </c>
      <c r="AH848" s="13">
        <v>3.4</v>
      </c>
      <c r="AI848" t="b">
        <v>1</v>
      </c>
      <c r="AJ848" t="s">
        <v>30</v>
      </c>
      <c r="AK848" s="18">
        <v>428</v>
      </c>
      <c r="AL848" s="18" t="str" cm="1">
        <f t="array" ref="AL848">_xlfn.IFS(AK848&lt;1000, "Bronze", AK848&lt;2000, "Silver", AK848&lt;3000, "Gold", AK848&lt;4000, "Platinum",AK848&gt;4000, "Diamond")</f>
        <v>Bronze</v>
      </c>
      <c r="AM848" t="s">
        <v>31</v>
      </c>
      <c r="AN848" t="s">
        <v>79</v>
      </c>
      <c r="AO848" t="s">
        <v>93</v>
      </c>
    </row>
    <row r="849" spans="1:41" x14ac:dyDescent="0.35">
      <c r="A849">
        <v>6899</v>
      </c>
      <c r="B849" t="s">
        <v>284</v>
      </c>
      <c r="C849" s="1">
        <v>45050</v>
      </c>
      <c r="D849" s="1">
        <f>C849</f>
        <v>45050</v>
      </c>
      <c r="E849" s="1"/>
      <c r="F849" s="1"/>
      <c r="G849" s="1"/>
      <c r="H849" s="1"/>
      <c r="I849" s="1"/>
      <c r="J849" s="1">
        <v>45424</v>
      </c>
      <c r="K849" s="1">
        <f>J849</f>
        <v>45424</v>
      </c>
      <c r="L849" s="1"/>
      <c r="M849" s="1"/>
      <c r="N849" s="1"/>
      <c r="O849" s="1"/>
      <c r="P849" s="1"/>
      <c r="Q849" s="13">
        <f t="shared" si="304"/>
        <v>53.428571428571431</v>
      </c>
      <c r="R849">
        <f t="shared" si="305"/>
        <v>51</v>
      </c>
      <c r="S849" s="27">
        <f t="shared" si="307"/>
        <v>0.95454545454545447</v>
      </c>
      <c r="T849" s="11">
        <v>15.99</v>
      </c>
      <c r="U849" t="str" cm="1">
        <f t="array" ref="U849">_xlfn.IFS(T849 &lt; 8, "Standard", T849 &lt; 12, "Premium", T849 &lt; 16, "Premium Plus")</f>
        <v>Premium Plus</v>
      </c>
      <c r="V849" s="18">
        <v>102</v>
      </c>
      <c r="W849" t="s">
        <v>63</v>
      </c>
      <c r="X849" s="18">
        <v>1</v>
      </c>
      <c r="Y849" s="18">
        <v>1</v>
      </c>
      <c r="Z849" t="b">
        <v>1</v>
      </c>
      <c r="AA849" s="18">
        <v>604</v>
      </c>
      <c r="AB849" s="18">
        <v>107</v>
      </c>
      <c r="AC849" s="18">
        <f t="shared" si="306"/>
        <v>711</v>
      </c>
      <c r="AD849" t="s">
        <v>92</v>
      </c>
      <c r="AE849" t="s">
        <v>75</v>
      </c>
      <c r="AF849" t="s">
        <v>78</v>
      </c>
      <c r="AG849" s="18">
        <v>9</v>
      </c>
      <c r="AH849" s="13">
        <v>4.3</v>
      </c>
      <c r="AI849" t="b">
        <v>0</v>
      </c>
      <c r="AJ849" t="s">
        <v>30</v>
      </c>
      <c r="AK849" s="18">
        <v>745</v>
      </c>
      <c r="AL849" s="18" t="str" cm="1">
        <f t="array" ref="AL849">_xlfn.IFS(AK849&lt;1000, "Bronze", AK849&lt;2000, "Silver", AK849&lt;3000, "Gold", AK849&lt;4000, "Platinum",AK849&gt;4000, "Diamond")</f>
        <v>Bronze</v>
      </c>
      <c r="AM849" t="s">
        <v>58</v>
      </c>
      <c r="AN849" t="s">
        <v>69</v>
      </c>
      <c r="AO849" t="s">
        <v>60</v>
      </c>
    </row>
    <row r="850" spans="1:41" x14ac:dyDescent="0.35">
      <c r="A850">
        <v>9528</v>
      </c>
      <c r="B850" t="s">
        <v>684</v>
      </c>
      <c r="C850" t="s">
        <v>665</v>
      </c>
      <c r="D850" s="1">
        <f t="shared" ref="D850:D857" si="308">DATE(I850,H850,G850)</f>
        <v>44973</v>
      </c>
      <c r="E850">
        <f t="shared" ref="E850:E857" si="309">FIND("/",C850)</f>
        <v>2</v>
      </c>
      <c r="F850">
        <f t="shared" ref="F850:F857" si="310">FIND("/",C850,(E850+1))</f>
        <v>5</v>
      </c>
      <c r="G850" t="str">
        <f t="shared" ref="G850:G857" si="311">MID(C850, E850+1,2)</f>
        <v>16</v>
      </c>
      <c r="H850" t="str">
        <f t="shared" ref="H850:H857" si="312">LEFT(C850,E850-1)</f>
        <v>2</v>
      </c>
      <c r="I850" t="str">
        <f t="shared" ref="I850:I857" si="313">RIGHT(C850,4)</f>
        <v>2023</v>
      </c>
      <c r="J850" s="1">
        <v>45638</v>
      </c>
      <c r="K850" s="1">
        <f>J850</f>
        <v>45638</v>
      </c>
      <c r="L850" s="1"/>
      <c r="M850" s="1"/>
      <c r="N850" s="1"/>
      <c r="O850" s="1"/>
      <c r="P850" s="1"/>
      <c r="Q850" s="13">
        <f t="shared" si="304"/>
        <v>95</v>
      </c>
      <c r="R850">
        <f t="shared" si="305"/>
        <v>90.5</v>
      </c>
      <c r="S850" s="27">
        <f t="shared" si="307"/>
        <v>0.95263157894736838</v>
      </c>
      <c r="T850" s="11">
        <v>11.99</v>
      </c>
      <c r="U850" t="str" cm="1">
        <f t="array" ref="U850">_xlfn.IFS(T850 &lt; 8, "Standard", T850 &lt; 12, "Premium", T850 &lt; 16, "Premium Plus")</f>
        <v>Premium</v>
      </c>
      <c r="V850" s="18">
        <v>181</v>
      </c>
      <c r="W850" t="s">
        <v>26</v>
      </c>
      <c r="X850" s="18">
        <v>5</v>
      </c>
      <c r="Y850" s="18">
        <v>5</v>
      </c>
      <c r="Z850" t="b">
        <v>0</v>
      </c>
      <c r="AA850" s="18">
        <v>860</v>
      </c>
      <c r="AB850" s="18">
        <v>148</v>
      </c>
      <c r="AC850" s="18">
        <f t="shared" si="306"/>
        <v>1008</v>
      </c>
      <c r="AD850" t="s">
        <v>27</v>
      </c>
      <c r="AE850" t="s">
        <v>44</v>
      </c>
      <c r="AF850" t="s">
        <v>45</v>
      </c>
      <c r="AG850" s="18">
        <v>3</v>
      </c>
      <c r="AH850" s="13">
        <v>4.3</v>
      </c>
      <c r="AI850" t="b">
        <v>1</v>
      </c>
      <c r="AJ850" t="s">
        <v>30</v>
      </c>
      <c r="AK850" s="18">
        <v>433</v>
      </c>
      <c r="AL850" s="18" t="str" cm="1">
        <f t="array" ref="AL850">_xlfn.IFS(AK850&lt;1000, "Bronze", AK850&lt;2000, "Silver", AK850&lt;3000, "Gold", AK850&lt;4000, "Platinum",AK850&gt;4000, "Diamond")</f>
        <v>Bronze</v>
      </c>
      <c r="AM850" t="s">
        <v>38</v>
      </c>
      <c r="AN850" t="s">
        <v>59</v>
      </c>
      <c r="AO850" t="s">
        <v>33</v>
      </c>
    </row>
    <row r="851" spans="1:41" x14ac:dyDescent="0.35">
      <c r="A851">
        <v>1005</v>
      </c>
      <c r="B851" t="s">
        <v>304</v>
      </c>
      <c r="C851" t="s">
        <v>402</v>
      </c>
      <c r="D851" s="1">
        <f t="shared" si="308"/>
        <v>44978</v>
      </c>
      <c r="E851">
        <f t="shared" si="309"/>
        <v>2</v>
      </c>
      <c r="F851">
        <f t="shared" si="310"/>
        <v>5</v>
      </c>
      <c r="G851" t="str">
        <f t="shared" si="311"/>
        <v>21</v>
      </c>
      <c r="H851" t="str">
        <f t="shared" si="312"/>
        <v>2</v>
      </c>
      <c r="I851" t="str">
        <f t="shared" si="313"/>
        <v>2023</v>
      </c>
      <c r="J851" s="1">
        <v>45577</v>
      </c>
      <c r="K851" s="1">
        <f>J851</f>
        <v>45577</v>
      </c>
      <c r="L851" s="1"/>
      <c r="M851" s="1"/>
      <c r="N851" s="1"/>
      <c r="O851" s="1"/>
      <c r="P851" s="1"/>
      <c r="Q851" s="13">
        <f t="shared" si="304"/>
        <v>85.571428571428569</v>
      </c>
      <c r="R851">
        <f t="shared" si="305"/>
        <v>81.5</v>
      </c>
      <c r="S851" s="27">
        <f t="shared" si="307"/>
        <v>0.95242070116861433</v>
      </c>
      <c r="T851" s="11">
        <v>11.99</v>
      </c>
      <c r="U851" t="str" cm="1">
        <f t="array" ref="U851">_xlfn.IFS(T851 &lt; 8, "Standard", T851 &lt; 12, "Premium", T851 &lt; 16, "Premium Plus")</f>
        <v>Premium</v>
      </c>
      <c r="V851" s="18">
        <v>163</v>
      </c>
      <c r="W851" t="s">
        <v>63</v>
      </c>
      <c r="X851" s="18">
        <v>2</v>
      </c>
      <c r="Y851" s="18">
        <v>1</v>
      </c>
      <c r="Z851" t="b">
        <v>0</v>
      </c>
      <c r="AA851" s="18">
        <v>817</v>
      </c>
      <c r="AB851" s="18">
        <v>182</v>
      </c>
      <c r="AC851" s="18">
        <f t="shared" si="306"/>
        <v>999</v>
      </c>
      <c r="AD851" t="s">
        <v>55</v>
      </c>
      <c r="AE851" t="s">
        <v>56</v>
      </c>
      <c r="AF851" t="s">
        <v>64</v>
      </c>
      <c r="AG851" s="18">
        <v>43</v>
      </c>
      <c r="AH851" s="13">
        <v>4.5999999999999996</v>
      </c>
      <c r="AI851" t="b">
        <v>1</v>
      </c>
      <c r="AJ851" t="s">
        <v>30</v>
      </c>
      <c r="AK851" s="18">
        <v>168</v>
      </c>
      <c r="AL851" s="18" t="str" cm="1">
        <f t="array" ref="AL851">_xlfn.IFS(AK851&lt;1000, "Bronze", AK851&lt;2000, "Silver", AK851&lt;3000, "Gold", AK851&lt;4000, "Platinum",AK851&gt;4000, "Diamond")</f>
        <v>Bronze</v>
      </c>
      <c r="AM851" t="s">
        <v>58</v>
      </c>
      <c r="AN851" t="s">
        <v>32</v>
      </c>
      <c r="AO851" t="s">
        <v>93</v>
      </c>
    </row>
    <row r="852" spans="1:41" x14ac:dyDescent="0.35">
      <c r="A852">
        <v>7503</v>
      </c>
      <c r="B852" t="s">
        <v>153</v>
      </c>
      <c r="C852" t="s">
        <v>582</v>
      </c>
      <c r="D852" s="1">
        <f t="shared" si="308"/>
        <v>45065</v>
      </c>
      <c r="E852">
        <f t="shared" si="309"/>
        <v>2</v>
      </c>
      <c r="F852">
        <f t="shared" si="310"/>
        <v>5</v>
      </c>
      <c r="G852" t="str">
        <f t="shared" si="311"/>
        <v>19</v>
      </c>
      <c r="H852" t="str">
        <f t="shared" si="312"/>
        <v>5</v>
      </c>
      <c r="I852" t="str">
        <f t="shared" si="313"/>
        <v>2023</v>
      </c>
      <c r="J852" s="1">
        <v>45363</v>
      </c>
      <c r="K852" s="1">
        <f>J852</f>
        <v>45363</v>
      </c>
      <c r="L852" s="1"/>
      <c r="M852" s="1"/>
      <c r="N852" s="1"/>
      <c r="O852" s="1"/>
      <c r="P852" s="1"/>
      <c r="Q852" s="13">
        <f t="shared" si="304"/>
        <v>42.571428571428569</v>
      </c>
      <c r="R852">
        <f t="shared" si="305"/>
        <v>40.5</v>
      </c>
      <c r="S852" s="27">
        <f t="shared" si="307"/>
        <v>0.95134228187919467</v>
      </c>
      <c r="T852" s="11">
        <v>15.99</v>
      </c>
      <c r="U852" t="str" cm="1">
        <f t="array" ref="U852">_xlfn.IFS(T852 &lt; 8, "Standard", T852 &lt; 12, "Premium", T852 &lt; 16, "Premium Plus")</f>
        <v>Premium Plus</v>
      </c>
      <c r="V852" s="18">
        <v>81</v>
      </c>
      <c r="W852" t="s">
        <v>63</v>
      </c>
      <c r="X852" s="18">
        <v>3</v>
      </c>
      <c r="Y852" s="18">
        <v>4</v>
      </c>
      <c r="Z852" t="b">
        <v>0</v>
      </c>
      <c r="AA852" s="18">
        <v>208</v>
      </c>
      <c r="AB852" s="18">
        <v>144</v>
      </c>
      <c r="AC852" s="18">
        <f t="shared" si="306"/>
        <v>352</v>
      </c>
      <c r="AD852" t="s">
        <v>92</v>
      </c>
      <c r="AE852" t="s">
        <v>44</v>
      </c>
      <c r="AF852" t="s">
        <v>64</v>
      </c>
      <c r="AG852" s="18">
        <v>12</v>
      </c>
      <c r="AH852" s="13">
        <v>4.5999999999999996</v>
      </c>
      <c r="AI852" t="b">
        <v>0</v>
      </c>
      <c r="AJ852" t="s">
        <v>30</v>
      </c>
      <c r="AK852" s="18">
        <v>3199</v>
      </c>
      <c r="AL852" s="18" t="str" cm="1">
        <f t="array" ref="AL852">_xlfn.IFS(AK852&lt;1000, "Bronze", AK852&lt;2000, "Silver", AK852&lt;3000, "Gold", AK852&lt;4000, "Platinum",AK852&gt;4000, "Diamond")</f>
        <v>Platinum</v>
      </c>
      <c r="AM852" t="s">
        <v>65</v>
      </c>
      <c r="AN852" t="s">
        <v>32</v>
      </c>
      <c r="AO852" t="s">
        <v>40</v>
      </c>
    </row>
    <row r="853" spans="1:41" x14ac:dyDescent="0.35">
      <c r="A853">
        <v>4037</v>
      </c>
      <c r="B853" t="s">
        <v>405</v>
      </c>
      <c r="C853" t="s">
        <v>462</v>
      </c>
      <c r="D853" s="1">
        <f t="shared" si="308"/>
        <v>45260</v>
      </c>
      <c r="E853">
        <f t="shared" si="309"/>
        <v>3</v>
      </c>
      <c r="F853">
        <f t="shared" si="310"/>
        <v>6</v>
      </c>
      <c r="G853" t="str">
        <f t="shared" si="311"/>
        <v>30</v>
      </c>
      <c r="H853" t="str">
        <f t="shared" si="312"/>
        <v>11</v>
      </c>
      <c r="I853" t="str">
        <f t="shared" si="313"/>
        <v>2023</v>
      </c>
      <c r="J853" t="s">
        <v>42</v>
      </c>
      <c r="K853" s="1">
        <f>DATE(P853,O853,N853)</f>
        <v>45640</v>
      </c>
      <c r="L853">
        <f>FIND("/",J853)</f>
        <v>3</v>
      </c>
      <c r="M853">
        <f>FIND("/",J853,(L853+1))</f>
        <v>6</v>
      </c>
      <c r="N853" t="str">
        <f>MID(J853, L853+1,2)</f>
        <v>14</v>
      </c>
      <c r="O853" t="str">
        <f>LEFT(J853,L853-1)</f>
        <v>12</v>
      </c>
      <c r="P853" t="str">
        <f>RIGHT(J853,4)</f>
        <v>2024</v>
      </c>
      <c r="Q853" s="13">
        <f t="shared" si="304"/>
        <v>54.285714285714285</v>
      </c>
      <c r="R853">
        <f t="shared" si="305"/>
        <v>51.5</v>
      </c>
      <c r="S853" s="27">
        <f t="shared" si="307"/>
        <v>0.9486842105263158</v>
      </c>
      <c r="T853" s="11">
        <v>11.99</v>
      </c>
      <c r="U853" t="str" cm="1">
        <f t="array" ref="U853">_xlfn.IFS(T853 &lt; 8, "Standard", T853 &lt; 12, "Premium", T853 &lt; 16, "Premium Plus")</f>
        <v>Premium</v>
      </c>
      <c r="V853" s="18">
        <v>103</v>
      </c>
      <c r="W853" t="s">
        <v>100</v>
      </c>
      <c r="X853" s="18">
        <v>4</v>
      </c>
      <c r="Y853" s="18">
        <v>4</v>
      </c>
      <c r="Z853" t="b">
        <v>0</v>
      </c>
      <c r="AA853" s="18">
        <v>305</v>
      </c>
      <c r="AB853" s="18">
        <v>191</v>
      </c>
      <c r="AC853" s="18">
        <f t="shared" si="306"/>
        <v>496</v>
      </c>
      <c r="AD853" t="s">
        <v>43</v>
      </c>
      <c r="AE853" t="s">
        <v>28</v>
      </c>
      <c r="AF853" t="s">
        <v>78</v>
      </c>
      <c r="AG853" s="18">
        <v>98</v>
      </c>
      <c r="AH853" s="13">
        <v>4.7</v>
      </c>
      <c r="AI853" t="b">
        <v>1</v>
      </c>
      <c r="AJ853" t="s">
        <v>30</v>
      </c>
      <c r="AK853" s="18">
        <v>1824</v>
      </c>
      <c r="AL853" s="18" t="str" cm="1">
        <f t="array" ref="AL853">_xlfn.IFS(AK853&lt;1000, "Bronze", AK853&lt;2000, "Silver", AK853&lt;3000, "Gold", AK853&lt;4000, "Platinum",AK853&gt;4000, "Diamond")</f>
        <v>Silver</v>
      </c>
      <c r="AM853" t="s">
        <v>31</v>
      </c>
      <c r="AN853" t="s">
        <v>79</v>
      </c>
      <c r="AO853" t="s">
        <v>40</v>
      </c>
    </row>
    <row r="854" spans="1:41" x14ac:dyDescent="0.35">
      <c r="A854">
        <v>9354</v>
      </c>
      <c r="B854" t="s">
        <v>441</v>
      </c>
      <c r="C854" t="s">
        <v>416</v>
      </c>
      <c r="D854" s="1">
        <f t="shared" si="308"/>
        <v>45128</v>
      </c>
      <c r="E854">
        <f t="shared" si="309"/>
        <v>2</v>
      </c>
      <c r="F854">
        <f t="shared" si="310"/>
        <v>5</v>
      </c>
      <c r="G854" t="str">
        <f t="shared" si="311"/>
        <v>21</v>
      </c>
      <c r="H854" t="str">
        <f t="shared" si="312"/>
        <v>7</v>
      </c>
      <c r="I854" t="str">
        <f t="shared" si="313"/>
        <v>2023</v>
      </c>
      <c r="J854" t="s">
        <v>90</v>
      </c>
      <c r="K854" s="1">
        <f>DATE(P854,O854,N854)</f>
        <v>45626</v>
      </c>
      <c r="L854">
        <f>FIND("/",J854)</f>
        <v>3</v>
      </c>
      <c r="M854">
        <f>FIND("/",J854,(L854+1))</f>
        <v>6</v>
      </c>
      <c r="N854" t="str">
        <f>MID(J854, L854+1,2)</f>
        <v>30</v>
      </c>
      <c r="O854" t="str">
        <f>LEFT(J854,L854-1)</f>
        <v>11</v>
      </c>
      <c r="P854" t="str">
        <f>RIGHT(J854,4)</f>
        <v>2024</v>
      </c>
      <c r="Q854" s="13">
        <f t="shared" si="304"/>
        <v>71.142857142857139</v>
      </c>
      <c r="R854">
        <f t="shared" si="305"/>
        <v>66.5</v>
      </c>
      <c r="S854" s="27">
        <f t="shared" si="307"/>
        <v>0.93473895582329325</v>
      </c>
      <c r="T854" s="11">
        <v>11.99</v>
      </c>
      <c r="U854" t="str" cm="1">
        <f t="array" ref="U854">_xlfn.IFS(T854 &lt; 8, "Standard", T854 &lt; 12, "Premium", T854 &lt; 16, "Premium Plus")</f>
        <v>Premium</v>
      </c>
      <c r="V854" s="18">
        <v>133</v>
      </c>
      <c r="W854" t="s">
        <v>26</v>
      </c>
      <c r="X854" s="18">
        <v>4</v>
      </c>
      <c r="Y854" s="18">
        <v>6</v>
      </c>
      <c r="Z854" t="b">
        <v>0</v>
      </c>
      <c r="AA854" s="18">
        <v>469</v>
      </c>
      <c r="AB854" s="18">
        <v>182</v>
      </c>
      <c r="AC854" s="18">
        <f t="shared" si="306"/>
        <v>651</v>
      </c>
      <c r="AD854" t="s">
        <v>68</v>
      </c>
      <c r="AE854" t="s">
        <v>28</v>
      </c>
      <c r="AF854" t="s">
        <v>64</v>
      </c>
      <c r="AG854" s="18">
        <v>85</v>
      </c>
      <c r="AH854" s="13">
        <v>4.4000000000000004</v>
      </c>
      <c r="AI854" t="b">
        <v>0</v>
      </c>
      <c r="AJ854" t="s">
        <v>30</v>
      </c>
      <c r="AK854" s="18">
        <v>782</v>
      </c>
      <c r="AL854" s="18" t="str" cm="1">
        <f t="array" ref="AL854">_xlfn.IFS(AK854&lt;1000, "Bronze", AK854&lt;2000, "Silver", AK854&lt;3000, "Gold", AK854&lt;4000, "Platinum",AK854&gt;4000, "Diamond")</f>
        <v>Bronze</v>
      </c>
      <c r="AM854" t="s">
        <v>65</v>
      </c>
      <c r="AN854" t="s">
        <v>59</v>
      </c>
      <c r="AO854" t="s">
        <v>33</v>
      </c>
    </row>
    <row r="855" spans="1:41" x14ac:dyDescent="0.35">
      <c r="A855">
        <v>3287</v>
      </c>
      <c r="B855" t="s">
        <v>508</v>
      </c>
      <c r="C855" t="s">
        <v>609</v>
      </c>
      <c r="D855" s="1">
        <f t="shared" si="308"/>
        <v>45280</v>
      </c>
      <c r="E855">
        <f t="shared" si="309"/>
        <v>3</v>
      </c>
      <c r="F855">
        <f t="shared" si="310"/>
        <v>6</v>
      </c>
      <c r="G855" t="str">
        <f t="shared" si="311"/>
        <v>20</v>
      </c>
      <c r="H855" t="str">
        <f t="shared" si="312"/>
        <v>12</v>
      </c>
      <c r="I855" t="str">
        <f t="shared" si="313"/>
        <v>2023</v>
      </c>
      <c r="J855" t="s">
        <v>134</v>
      </c>
      <c r="K855" s="1">
        <f>DATE(P855,O855,N855)</f>
        <v>45617</v>
      </c>
      <c r="L855">
        <f>FIND("/",J855)</f>
        <v>3</v>
      </c>
      <c r="M855">
        <f>FIND("/",J855,(L855+1))</f>
        <v>6</v>
      </c>
      <c r="N855" t="str">
        <f>MID(J855, L855+1,2)</f>
        <v>21</v>
      </c>
      <c r="O855" t="str">
        <f>LEFT(J855,L855-1)</f>
        <v>11</v>
      </c>
      <c r="P855" t="str">
        <f>RIGHT(J855,4)</f>
        <v>2024</v>
      </c>
      <c r="Q855" s="13">
        <f t="shared" si="304"/>
        <v>48.142857142857146</v>
      </c>
      <c r="R855">
        <f t="shared" si="305"/>
        <v>45</v>
      </c>
      <c r="S855" s="27">
        <f t="shared" si="307"/>
        <v>0.93471810089020768</v>
      </c>
      <c r="T855" s="11">
        <v>15.99</v>
      </c>
      <c r="U855" t="str" cm="1">
        <f t="array" ref="U855">_xlfn.IFS(T855 &lt; 8, "Standard", T855 &lt; 12, "Premium", T855 &lt; 16, "Premium Plus")</f>
        <v>Premium Plus</v>
      </c>
      <c r="V855" s="18">
        <v>90</v>
      </c>
      <c r="W855" t="s">
        <v>63</v>
      </c>
      <c r="X855" s="18">
        <v>3</v>
      </c>
      <c r="Y855" s="18">
        <v>2</v>
      </c>
      <c r="Z855" t="b">
        <v>0</v>
      </c>
      <c r="AA855" s="18">
        <v>399</v>
      </c>
      <c r="AB855" s="18">
        <v>9</v>
      </c>
      <c r="AC855" s="18">
        <f t="shared" si="306"/>
        <v>408</v>
      </c>
      <c r="AD855" t="s">
        <v>92</v>
      </c>
      <c r="AE855" t="s">
        <v>28</v>
      </c>
      <c r="AF855" t="s">
        <v>45</v>
      </c>
      <c r="AG855" s="18">
        <v>73</v>
      </c>
      <c r="AH855" s="13">
        <v>4.4000000000000004</v>
      </c>
      <c r="AI855" t="b">
        <v>1</v>
      </c>
      <c r="AJ855" t="s">
        <v>30</v>
      </c>
      <c r="AK855" s="18">
        <v>4332</v>
      </c>
      <c r="AL855" s="18" t="str" cm="1">
        <f t="array" ref="AL855">_xlfn.IFS(AK855&lt;1000, "Bronze", AK855&lt;2000, "Silver", AK855&lt;3000, "Gold", AK855&lt;4000, "Platinum",AK855&gt;4000, "Diamond")</f>
        <v>Diamond</v>
      </c>
      <c r="AM855" t="s">
        <v>58</v>
      </c>
      <c r="AN855" t="s">
        <v>39</v>
      </c>
      <c r="AO855" t="s">
        <v>40</v>
      </c>
    </row>
    <row r="856" spans="1:41" x14ac:dyDescent="0.35">
      <c r="A856">
        <v>1636</v>
      </c>
      <c r="B856" t="s">
        <v>147</v>
      </c>
      <c r="C856" t="s">
        <v>557</v>
      </c>
      <c r="D856" s="1">
        <f t="shared" si="308"/>
        <v>45073</v>
      </c>
      <c r="E856">
        <f t="shared" si="309"/>
        <v>2</v>
      </c>
      <c r="F856">
        <f t="shared" si="310"/>
        <v>5</v>
      </c>
      <c r="G856" t="str">
        <f t="shared" si="311"/>
        <v>27</v>
      </c>
      <c r="H856" t="str">
        <f t="shared" si="312"/>
        <v>5</v>
      </c>
      <c r="I856" t="str">
        <f t="shared" si="313"/>
        <v>2023</v>
      </c>
      <c r="J856" s="1">
        <v>45455</v>
      </c>
      <c r="K856" s="1">
        <f>J856</f>
        <v>45455</v>
      </c>
      <c r="L856" s="1"/>
      <c r="M856" s="1"/>
      <c r="N856" s="1"/>
      <c r="O856" s="1"/>
      <c r="P856" s="1"/>
      <c r="Q856" s="13">
        <f t="shared" si="304"/>
        <v>54.571428571428569</v>
      </c>
      <c r="R856">
        <f t="shared" si="305"/>
        <v>51</v>
      </c>
      <c r="S856" s="27">
        <f t="shared" si="307"/>
        <v>0.9345549738219896</v>
      </c>
      <c r="T856" s="11">
        <v>11.99</v>
      </c>
      <c r="U856" t="str" cm="1">
        <f t="array" ref="U856">_xlfn.IFS(T856 &lt; 8, "Standard", T856 &lt; 12, "Premium", T856 &lt; 16, "Premium Plus")</f>
        <v>Premium</v>
      </c>
      <c r="V856" s="18">
        <v>102</v>
      </c>
      <c r="W856" t="s">
        <v>100</v>
      </c>
      <c r="X856" s="18">
        <v>5</v>
      </c>
      <c r="Y856" s="18">
        <v>2</v>
      </c>
      <c r="Z856" t="b">
        <v>0</v>
      </c>
      <c r="AA856" s="18">
        <v>989</v>
      </c>
      <c r="AB856" s="18">
        <v>44</v>
      </c>
      <c r="AC856" s="18">
        <f t="shared" si="306"/>
        <v>1033</v>
      </c>
      <c r="AD856" t="s">
        <v>68</v>
      </c>
      <c r="AE856" t="s">
        <v>75</v>
      </c>
      <c r="AF856" t="s">
        <v>64</v>
      </c>
      <c r="AG856" s="18">
        <v>63</v>
      </c>
      <c r="AH856" s="13">
        <v>4.8</v>
      </c>
      <c r="AI856" t="b">
        <v>0</v>
      </c>
      <c r="AJ856" t="s">
        <v>30</v>
      </c>
      <c r="AK856" s="18">
        <v>3118</v>
      </c>
      <c r="AL856" s="18" t="str" cm="1">
        <f t="array" ref="AL856">_xlfn.IFS(AK856&lt;1000, "Bronze", AK856&lt;2000, "Silver", AK856&lt;3000, "Gold", AK856&lt;4000, "Platinum",AK856&gt;4000, "Diamond")</f>
        <v>Platinum</v>
      </c>
      <c r="AM856" t="s">
        <v>38</v>
      </c>
      <c r="AN856" t="s">
        <v>32</v>
      </c>
      <c r="AO856" t="s">
        <v>93</v>
      </c>
    </row>
    <row r="857" spans="1:41" x14ac:dyDescent="0.35">
      <c r="A857">
        <v>7922</v>
      </c>
      <c r="B857" t="s">
        <v>290</v>
      </c>
      <c r="C857" t="s">
        <v>182</v>
      </c>
      <c r="D857" s="1">
        <f t="shared" si="308"/>
        <v>44976</v>
      </c>
      <c r="E857">
        <f t="shared" si="309"/>
        <v>2</v>
      </c>
      <c r="F857">
        <f t="shared" si="310"/>
        <v>5</v>
      </c>
      <c r="G857" t="str">
        <f t="shared" si="311"/>
        <v>19</v>
      </c>
      <c r="H857" t="str">
        <f t="shared" si="312"/>
        <v>2</v>
      </c>
      <c r="I857" t="str">
        <f t="shared" si="313"/>
        <v>2023</v>
      </c>
      <c r="J857" t="s">
        <v>103</v>
      </c>
      <c r="K857" s="1">
        <f>DATE(P857,O857,N857)</f>
        <v>45644</v>
      </c>
      <c r="L857">
        <f>FIND("/",J857)</f>
        <v>3</v>
      </c>
      <c r="M857">
        <f>FIND("/",J857,(L857+1))</f>
        <v>6</v>
      </c>
      <c r="N857" t="str">
        <f>MID(J857, L857+1,2)</f>
        <v>18</v>
      </c>
      <c r="O857" t="str">
        <f>LEFT(J857,L857-1)</f>
        <v>12</v>
      </c>
      <c r="P857" t="str">
        <f>RIGHT(J857,4)</f>
        <v>2024</v>
      </c>
      <c r="Q857" s="13">
        <f t="shared" si="304"/>
        <v>95.428571428571431</v>
      </c>
      <c r="R857">
        <f t="shared" si="305"/>
        <v>88</v>
      </c>
      <c r="S857" s="27">
        <f t="shared" si="307"/>
        <v>0.92215568862275443</v>
      </c>
      <c r="T857" s="11">
        <v>7.99</v>
      </c>
      <c r="U857" t="str" cm="1">
        <f t="array" ref="U857">_xlfn.IFS(T857 &lt; 8, "Standard", T857 &lt; 12, "Premium", T857 &lt; 16, "Premium Plus")</f>
        <v>Standard</v>
      </c>
      <c r="V857" s="18">
        <v>176</v>
      </c>
      <c r="W857" t="s">
        <v>51</v>
      </c>
      <c r="X857" s="18">
        <v>4</v>
      </c>
      <c r="Y857" s="18">
        <v>6</v>
      </c>
      <c r="Z857" t="b">
        <v>1</v>
      </c>
      <c r="AA857" s="18">
        <v>830</v>
      </c>
      <c r="AB857" s="18">
        <v>74</v>
      </c>
      <c r="AC857" s="18">
        <f t="shared" si="306"/>
        <v>904</v>
      </c>
      <c r="AD857" t="s">
        <v>49</v>
      </c>
      <c r="AE857" t="s">
        <v>28</v>
      </c>
      <c r="AF857" t="s">
        <v>37</v>
      </c>
      <c r="AG857" s="18">
        <v>66</v>
      </c>
      <c r="AH857" s="13">
        <v>3.5</v>
      </c>
      <c r="AI857" t="b">
        <v>1</v>
      </c>
      <c r="AJ857" t="s">
        <v>30</v>
      </c>
      <c r="AK857" s="18">
        <v>2600</v>
      </c>
      <c r="AL857" s="18" t="str" cm="1">
        <f t="array" ref="AL857">_xlfn.IFS(AK857&lt;1000, "Bronze", AK857&lt;2000, "Silver", AK857&lt;3000, "Gold", AK857&lt;4000, "Platinum",AK857&gt;4000, "Diamond")</f>
        <v>Gold</v>
      </c>
      <c r="AM857" t="s">
        <v>76</v>
      </c>
      <c r="AN857" t="s">
        <v>79</v>
      </c>
      <c r="AO857" t="s">
        <v>33</v>
      </c>
    </row>
    <row r="858" spans="1:41" x14ac:dyDescent="0.35">
      <c r="A858">
        <v>8343</v>
      </c>
      <c r="B858" t="s">
        <v>140</v>
      </c>
      <c r="C858" s="1">
        <v>45333</v>
      </c>
      <c r="D858" s="1">
        <v>45252</v>
      </c>
      <c r="E858" s="1"/>
      <c r="F858" s="1"/>
      <c r="G858" s="1"/>
      <c r="H858" s="1"/>
      <c r="I858" s="1"/>
      <c r="J858" t="s">
        <v>72</v>
      </c>
      <c r="K858" s="1">
        <f>DATE(P858,O858,N858)</f>
        <v>45643</v>
      </c>
      <c r="L858">
        <f>FIND("/",J858)</f>
        <v>3</v>
      </c>
      <c r="M858">
        <f>FIND("/",J858,(L858+1))</f>
        <v>6</v>
      </c>
      <c r="N858" t="str">
        <f>MID(J858, L858+1,2)</f>
        <v>17</v>
      </c>
      <c r="O858" t="str">
        <f>LEFT(J858,L858-1)</f>
        <v>12</v>
      </c>
      <c r="P858" t="str">
        <f>RIGHT(J858,4)</f>
        <v>2024</v>
      </c>
      <c r="Q858" s="13">
        <f t="shared" si="304"/>
        <v>55.857142857142854</v>
      </c>
      <c r="R858">
        <f t="shared" si="305"/>
        <v>51.5</v>
      </c>
      <c r="S858" s="27">
        <f t="shared" si="307"/>
        <v>0.92199488491048598</v>
      </c>
      <c r="T858" s="11">
        <v>7.99</v>
      </c>
      <c r="U858" t="str" cm="1">
        <f t="array" ref="U858">_xlfn.IFS(T858 &lt; 8, "Standard", T858 &lt; 12, "Premium", T858 &lt; 16, "Premium Plus")</f>
        <v>Standard</v>
      </c>
      <c r="V858" s="18">
        <v>103</v>
      </c>
      <c r="W858" t="s">
        <v>26</v>
      </c>
      <c r="X858" s="18">
        <v>2</v>
      </c>
      <c r="Y858" s="18">
        <v>6</v>
      </c>
      <c r="Z858" t="b">
        <v>0</v>
      </c>
      <c r="AA858" s="18">
        <v>284</v>
      </c>
      <c r="AB858" s="18">
        <v>84</v>
      </c>
      <c r="AC858" s="18">
        <f t="shared" si="306"/>
        <v>368</v>
      </c>
      <c r="AD858" t="s">
        <v>92</v>
      </c>
      <c r="AE858" t="s">
        <v>28</v>
      </c>
      <c r="AF858" t="s">
        <v>64</v>
      </c>
      <c r="AG858" s="18">
        <v>30</v>
      </c>
      <c r="AH858" s="13">
        <v>4</v>
      </c>
      <c r="AI858" t="b">
        <v>0</v>
      </c>
      <c r="AJ858" t="s">
        <v>30</v>
      </c>
      <c r="AK858" s="18">
        <v>3452</v>
      </c>
      <c r="AL858" s="18" t="str" cm="1">
        <f t="array" ref="AL858">_xlfn.IFS(AK858&lt;1000, "Bronze", AK858&lt;2000, "Silver", AK858&lt;3000, "Gold", AK858&lt;4000, "Platinum",AK858&gt;4000, "Diamond")</f>
        <v>Platinum</v>
      </c>
      <c r="AM858" t="s">
        <v>31</v>
      </c>
      <c r="AN858" t="s">
        <v>79</v>
      </c>
      <c r="AO858" t="s">
        <v>60</v>
      </c>
    </row>
    <row r="859" spans="1:41" x14ac:dyDescent="0.35">
      <c r="A859">
        <v>4641</v>
      </c>
      <c r="B859" t="s">
        <v>311</v>
      </c>
      <c r="C859" s="1">
        <v>45635</v>
      </c>
      <c r="D859" s="1">
        <v>45128</v>
      </c>
      <c r="E859" s="1"/>
      <c r="F859" s="1"/>
      <c r="G859" s="1"/>
      <c r="H859" s="1"/>
      <c r="I859" s="1"/>
      <c r="J859" s="1">
        <v>45516</v>
      </c>
      <c r="K859" s="1">
        <f>J859</f>
        <v>45516</v>
      </c>
      <c r="L859" s="1"/>
      <c r="M859" s="1"/>
      <c r="N859" s="1"/>
      <c r="O859" s="1"/>
      <c r="P859" s="1"/>
      <c r="Q859" s="13">
        <f t="shared" si="304"/>
        <v>55.428571428571431</v>
      </c>
      <c r="R859">
        <f t="shared" si="305"/>
        <v>50.5</v>
      </c>
      <c r="S859" s="27">
        <f t="shared" si="307"/>
        <v>0.91108247422680411</v>
      </c>
      <c r="T859" s="11">
        <v>15.99</v>
      </c>
      <c r="U859" t="str" cm="1">
        <f t="array" ref="U859">_xlfn.IFS(T859 &lt; 8, "Standard", T859 &lt; 12, "Premium", T859 &lt; 16, "Premium Plus")</f>
        <v>Premium Plus</v>
      </c>
      <c r="V859" s="18">
        <v>101</v>
      </c>
      <c r="W859" t="s">
        <v>100</v>
      </c>
      <c r="X859" s="18">
        <v>4</v>
      </c>
      <c r="Y859" s="18">
        <v>6</v>
      </c>
      <c r="Z859" t="b">
        <v>1</v>
      </c>
      <c r="AA859" s="18">
        <v>350</v>
      </c>
      <c r="AB859" s="18">
        <v>17</v>
      </c>
      <c r="AC859" s="18">
        <f t="shared" si="306"/>
        <v>367</v>
      </c>
      <c r="AD859" t="s">
        <v>68</v>
      </c>
      <c r="AE859" t="s">
        <v>28</v>
      </c>
      <c r="AF859" t="s">
        <v>45</v>
      </c>
      <c r="AG859" s="18">
        <v>11</v>
      </c>
      <c r="AH859" s="13">
        <v>3.4</v>
      </c>
      <c r="AI859" t="b">
        <v>1</v>
      </c>
      <c r="AJ859" t="s">
        <v>30</v>
      </c>
      <c r="AK859" s="18">
        <v>2193</v>
      </c>
      <c r="AL859" s="18" t="str" cm="1">
        <f t="array" ref="AL859">_xlfn.IFS(AK859&lt;1000, "Bronze", AK859&lt;2000, "Silver", AK859&lt;3000, "Gold", AK859&lt;4000, "Platinum",AK859&gt;4000, "Diamond")</f>
        <v>Gold</v>
      </c>
      <c r="AM859" t="s">
        <v>31</v>
      </c>
      <c r="AN859" t="s">
        <v>69</v>
      </c>
      <c r="AO859" t="s">
        <v>33</v>
      </c>
    </row>
    <row r="860" spans="1:41" x14ac:dyDescent="0.35">
      <c r="A860">
        <v>9693</v>
      </c>
      <c r="B860" t="s">
        <v>733</v>
      </c>
      <c r="C860" t="s">
        <v>123</v>
      </c>
      <c r="D860" s="1">
        <f>DATE(I860,H860,G860)</f>
        <v>45379</v>
      </c>
      <c r="E860">
        <f>FIND("/",C860)</f>
        <v>2</v>
      </c>
      <c r="F860">
        <f>FIND("/",C860,(E860+1))</f>
        <v>5</v>
      </c>
      <c r="G860" t="str">
        <f>MID(C860, E860+1,2)</f>
        <v>28</v>
      </c>
      <c r="H860" t="str">
        <f>LEFT(C860,E860-1)</f>
        <v>3</v>
      </c>
      <c r="I860" t="str">
        <f>RIGHT(C860,4)</f>
        <v>2024</v>
      </c>
      <c r="J860" t="s">
        <v>90</v>
      </c>
      <c r="K860" s="1">
        <f>DATE(P860,O860,N860)</f>
        <v>45626</v>
      </c>
      <c r="L860">
        <f>FIND("/",J860)</f>
        <v>3</v>
      </c>
      <c r="M860">
        <f>FIND("/",J860,(L860+1))</f>
        <v>6</v>
      </c>
      <c r="N860" t="str">
        <f>MID(J860, L860+1,2)</f>
        <v>30</v>
      </c>
      <c r="O860" t="str">
        <f>LEFT(J860,L860-1)</f>
        <v>11</v>
      </c>
      <c r="P860" t="str">
        <f>RIGHT(J860,4)</f>
        <v>2024</v>
      </c>
      <c r="Q860" s="13">
        <f t="shared" si="304"/>
        <v>35.285714285714285</v>
      </c>
      <c r="R860">
        <f t="shared" si="305"/>
        <v>32</v>
      </c>
      <c r="S860" s="27">
        <f t="shared" si="307"/>
        <v>0.90688259109311742</v>
      </c>
      <c r="T860" s="11">
        <v>15.99</v>
      </c>
      <c r="U860" t="str" cm="1">
        <f t="array" ref="U860">_xlfn.IFS(T860 &lt; 8, "Standard", T860 &lt; 12, "Premium", T860 &lt; 16, "Premium Plus")</f>
        <v>Premium Plus</v>
      </c>
      <c r="V860" s="18">
        <v>64</v>
      </c>
      <c r="W860" t="s">
        <v>73</v>
      </c>
      <c r="X860" s="18">
        <v>5</v>
      </c>
      <c r="Y860" s="18">
        <v>1</v>
      </c>
      <c r="Z860" t="b">
        <v>0</v>
      </c>
      <c r="AA860" s="18">
        <v>881</v>
      </c>
      <c r="AB860" s="18">
        <v>15</v>
      </c>
      <c r="AC860" s="18">
        <f t="shared" si="306"/>
        <v>896</v>
      </c>
      <c r="AD860" t="s">
        <v>49</v>
      </c>
      <c r="AE860" t="s">
        <v>28</v>
      </c>
      <c r="AF860" t="s">
        <v>45</v>
      </c>
      <c r="AG860" s="18">
        <v>22</v>
      </c>
      <c r="AH860" s="13">
        <v>3.6</v>
      </c>
      <c r="AI860" t="b">
        <v>0</v>
      </c>
      <c r="AJ860" t="s">
        <v>30</v>
      </c>
      <c r="AK860" s="18">
        <v>2461</v>
      </c>
      <c r="AL860" s="18" t="str" cm="1">
        <f t="array" ref="AL860">_xlfn.IFS(AK860&lt;1000, "Bronze", AK860&lt;2000, "Silver", AK860&lt;3000, "Gold", AK860&lt;4000, "Platinum",AK860&gt;4000, "Diamond")</f>
        <v>Gold</v>
      </c>
      <c r="AM860" t="s">
        <v>76</v>
      </c>
      <c r="AN860" t="s">
        <v>69</v>
      </c>
      <c r="AO860" t="s">
        <v>93</v>
      </c>
    </row>
    <row r="861" spans="1:41" x14ac:dyDescent="0.35">
      <c r="A861">
        <v>9538</v>
      </c>
      <c r="B861" t="s">
        <v>280</v>
      </c>
      <c r="C861" t="s">
        <v>443</v>
      </c>
      <c r="D861" s="1">
        <f>DATE(I861,H861,G861)</f>
        <v>44951</v>
      </c>
      <c r="E861">
        <f>FIND("/",C861)</f>
        <v>2</v>
      </c>
      <c r="F861">
        <f>FIND("/",C861,(E861+1))</f>
        <v>5</v>
      </c>
      <c r="G861" t="str">
        <f>MID(C861, E861+1,2)</f>
        <v>25</v>
      </c>
      <c r="H861" t="str">
        <f>LEFT(C861,E861-1)</f>
        <v>1</v>
      </c>
      <c r="I861" t="str">
        <f>RIGHT(C861,4)</f>
        <v>2023</v>
      </c>
      <c r="J861" t="s">
        <v>90</v>
      </c>
      <c r="K861" s="1">
        <f>DATE(P861,O861,N861)</f>
        <v>45626</v>
      </c>
      <c r="L861">
        <f>FIND("/",J861)</f>
        <v>3</v>
      </c>
      <c r="M861">
        <f>FIND("/",J861,(L861+1))</f>
        <v>6</v>
      </c>
      <c r="N861" t="str">
        <f>MID(J861, L861+1,2)</f>
        <v>30</v>
      </c>
      <c r="O861" t="str">
        <f>LEFT(J861,L861-1)</f>
        <v>11</v>
      </c>
      <c r="P861" t="str">
        <f>RIGHT(J861,4)</f>
        <v>2024</v>
      </c>
      <c r="Q861" s="13">
        <f t="shared" si="304"/>
        <v>96.428571428571431</v>
      </c>
      <c r="R861">
        <f t="shared" si="305"/>
        <v>87</v>
      </c>
      <c r="S861" s="27">
        <f t="shared" si="307"/>
        <v>0.90222222222222226</v>
      </c>
      <c r="T861" s="11">
        <v>15.99</v>
      </c>
      <c r="U861" t="str" cm="1">
        <f t="array" ref="U861">_xlfn.IFS(T861 &lt; 8, "Standard", T861 &lt; 12, "Premium", T861 &lt; 16, "Premium Plus")</f>
        <v>Premium Plus</v>
      </c>
      <c r="V861" s="18">
        <v>174</v>
      </c>
      <c r="W861" t="s">
        <v>36</v>
      </c>
      <c r="X861" s="18">
        <v>4</v>
      </c>
      <c r="Y861" s="18">
        <v>3</v>
      </c>
      <c r="Z861" t="b">
        <v>0</v>
      </c>
      <c r="AA861" s="18">
        <v>30</v>
      </c>
      <c r="AB861" s="18">
        <v>136</v>
      </c>
      <c r="AC861" s="18">
        <f t="shared" si="306"/>
        <v>166</v>
      </c>
      <c r="AD861" t="s">
        <v>27</v>
      </c>
      <c r="AE861" t="s">
        <v>75</v>
      </c>
      <c r="AF861" t="s">
        <v>45</v>
      </c>
      <c r="AG861" s="18">
        <v>4</v>
      </c>
      <c r="AH861" s="13">
        <v>3.1</v>
      </c>
      <c r="AI861" t="b">
        <v>1</v>
      </c>
      <c r="AJ861" t="s">
        <v>30</v>
      </c>
      <c r="AK861" s="18">
        <v>4503</v>
      </c>
      <c r="AL861" s="18" t="str" cm="1">
        <f t="array" ref="AL861">_xlfn.IFS(AK861&lt;1000, "Bronze", AK861&lt;2000, "Silver", AK861&lt;3000, "Gold", AK861&lt;4000, "Platinum",AK861&gt;4000, "Diamond")</f>
        <v>Diamond</v>
      </c>
      <c r="AM861" t="s">
        <v>58</v>
      </c>
      <c r="AN861" t="s">
        <v>39</v>
      </c>
      <c r="AO861" t="s">
        <v>60</v>
      </c>
    </row>
    <row r="862" spans="1:41" x14ac:dyDescent="0.35">
      <c r="A862">
        <v>9026</v>
      </c>
      <c r="B862" t="s">
        <v>197</v>
      </c>
      <c r="C862" s="1">
        <v>45356</v>
      </c>
      <c r="D862" s="1">
        <v>45072</v>
      </c>
      <c r="E862" s="1"/>
      <c r="F862" s="1"/>
      <c r="G862" s="1"/>
      <c r="H862" s="1"/>
      <c r="I862" s="1"/>
      <c r="J862" t="s">
        <v>82</v>
      </c>
      <c r="K862" s="1">
        <f>DATE(P862,O862,N862)</f>
        <v>45618</v>
      </c>
      <c r="L862">
        <f>FIND("/",J862)</f>
        <v>3</v>
      </c>
      <c r="M862">
        <f>FIND("/",J862,(L862+1))</f>
        <v>6</v>
      </c>
      <c r="N862" t="str">
        <f>MID(J862, L862+1,2)</f>
        <v>22</v>
      </c>
      <c r="O862" t="str">
        <f>LEFT(J862,L862-1)</f>
        <v>11</v>
      </c>
      <c r="P862" t="str">
        <f>RIGHT(J862,4)</f>
        <v>2024</v>
      </c>
      <c r="Q862" s="13">
        <f t="shared" si="304"/>
        <v>78</v>
      </c>
      <c r="R862">
        <f t="shared" si="305"/>
        <v>69.5</v>
      </c>
      <c r="S862" s="27">
        <f t="shared" si="307"/>
        <v>0.89102564102564108</v>
      </c>
      <c r="T862" s="11">
        <v>11.99</v>
      </c>
      <c r="U862" t="str" cm="1">
        <f t="array" ref="U862">_xlfn.IFS(T862 &lt; 8, "Standard", T862 &lt; 12, "Premium", T862 &lt; 16, "Premium Plus")</f>
        <v>Premium</v>
      </c>
      <c r="V862" s="18">
        <v>139</v>
      </c>
      <c r="W862" t="s">
        <v>73</v>
      </c>
      <c r="X862" s="18">
        <v>1</v>
      </c>
      <c r="Y862" s="18">
        <v>5</v>
      </c>
      <c r="Z862" t="b">
        <v>1</v>
      </c>
      <c r="AA862" s="18">
        <v>12</v>
      </c>
      <c r="AB862" s="18">
        <v>9</v>
      </c>
      <c r="AC862" s="18">
        <f t="shared" si="306"/>
        <v>21</v>
      </c>
      <c r="AD862" t="s">
        <v>49</v>
      </c>
      <c r="AE862" t="s">
        <v>56</v>
      </c>
      <c r="AF862" t="s">
        <v>57</v>
      </c>
      <c r="AG862" s="18">
        <v>21</v>
      </c>
      <c r="AH862" s="13">
        <v>4.8</v>
      </c>
      <c r="AI862" t="b">
        <v>1</v>
      </c>
      <c r="AJ862" t="s">
        <v>30</v>
      </c>
      <c r="AK862" s="18">
        <v>2571</v>
      </c>
      <c r="AL862" s="18" t="str" cm="1">
        <f t="array" ref="AL862">_xlfn.IFS(AK862&lt;1000, "Bronze", AK862&lt;2000, "Silver", AK862&lt;3000, "Gold", AK862&lt;4000, "Platinum",AK862&gt;4000, "Diamond")</f>
        <v>Gold</v>
      </c>
      <c r="AM862" t="s">
        <v>38</v>
      </c>
      <c r="AN862" t="s">
        <v>69</v>
      </c>
      <c r="AO862" t="s">
        <v>40</v>
      </c>
    </row>
    <row r="863" spans="1:41" x14ac:dyDescent="0.35">
      <c r="A863">
        <v>1235</v>
      </c>
      <c r="B863" t="s">
        <v>101</v>
      </c>
      <c r="C863" t="s">
        <v>526</v>
      </c>
      <c r="D863" s="1">
        <f>DATE(I863,H863,G863)</f>
        <v>45230</v>
      </c>
      <c r="E863">
        <f>FIND("/",C863)</f>
        <v>3</v>
      </c>
      <c r="F863">
        <f>FIND("/",C863,(E863+1))</f>
        <v>6</v>
      </c>
      <c r="G863" t="str">
        <f>MID(C863, E863+1,2)</f>
        <v>31</v>
      </c>
      <c r="H863" t="str">
        <f>LEFT(C863,E863-1)</f>
        <v>10</v>
      </c>
      <c r="I863" t="str">
        <f>RIGHT(C863,4)</f>
        <v>2023</v>
      </c>
      <c r="J863" t="s">
        <v>99</v>
      </c>
      <c r="K863" s="1">
        <f>DATE(P863,O863,N863)</f>
        <v>45623</v>
      </c>
      <c r="L863">
        <f>FIND("/",J863)</f>
        <v>3</v>
      </c>
      <c r="M863">
        <f>FIND("/",J863,(L863+1))</f>
        <v>6</v>
      </c>
      <c r="N863" t="str">
        <f>MID(J863, L863+1,2)</f>
        <v>27</v>
      </c>
      <c r="O863" t="str">
        <f>LEFT(J863,L863-1)</f>
        <v>11</v>
      </c>
      <c r="P863" t="str">
        <f>RIGHT(J863,4)</f>
        <v>2024</v>
      </c>
      <c r="Q863" s="13">
        <f t="shared" si="304"/>
        <v>56.142857142857146</v>
      </c>
      <c r="R863">
        <f t="shared" si="305"/>
        <v>50</v>
      </c>
      <c r="S863" s="27">
        <f t="shared" si="307"/>
        <v>0.89058524173027986</v>
      </c>
      <c r="T863" s="11">
        <v>15.99</v>
      </c>
      <c r="U863" t="str" cm="1">
        <f t="array" ref="U863">_xlfn.IFS(T863 &lt; 8, "Standard", T863 &lt; 12, "Premium", T863 &lt; 16, "Premium Plus")</f>
        <v>Premium Plus</v>
      </c>
      <c r="V863" s="18">
        <v>100</v>
      </c>
      <c r="W863" t="s">
        <v>51</v>
      </c>
      <c r="X863" s="18">
        <v>2</v>
      </c>
      <c r="Y863" s="18">
        <v>6</v>
      </c>
      <c r="Z863" t="b">
        <v>1</v>
      </c>
      <c r="AA863" s="18">
        <v>103</v>
      </c>
      <c r="AB863" s="18">
        <v>36</v>
      </c>
      <c r="AC863" s="18">
        <f t="shared" si="306"/>
        <v>139</v>
      </c>
      <c r="AD863" t="s">
        <v>55</v>
      </c>
      <c r="AE863" t="s">
        <v>44</v>
      </c>
      <c r="AF863" t="s">
        <v>45</v>
      </c>
      <c r="AG863" s="18">
        <v>68</v>
      </c>
      <c r="AH863" s="13">
        <v>3.7</v>
      </c>
      <c r="AI863" t="b">
        <v>0</v>
      </c>
      <c r="AJ863" t="s">
        <v>30</v>
      </c>
      <c r="AK863" s="18">
        <v>3003</v>
      </c>
      <c r="AL863" s="18" t="str" cm="1">
        <f t="array" ref="AL863">_xlfn.IFS(AK863&lt;1000, "Bronze", AK863&lt;2000, "Silver", AK863&lt;3000, "Gold", AK863&lt;4000, "Platinum",AK863&gt;4000, "Diamond")</f>
        <v>Platinum</v>
      </c>
      <c r="AM863" t="s">
        <v>76</v>
      </c>
      <c r="AN863" t="s">
        <v>32</v>
      </c>
      <c r="AO863" t="s">
        <v>93</v>
      </c>
    </row>
    <row r="864" spans="1:41" x14ac:dyDescent="0.35">
      <c r="A864">
        <v>2099</v>
      </c>
      <c r="B864" t="s">
        <v>157</v>
      </c>
      <c r="C864" t="s">
        <v>192</v>
      </c>
      <c r="D864" s="1">
        <f>DATE(I864,H864,G864)</f>
        <v>45493</v>
      </c>
      <c r="E864">
        <f>FIND("/",C864)</f>
        <v>2</v>
      </c>
      <c r="F864">
        <f>FIND("/",C864,(E864+1))</f>
        <v>5</v>
      </c>
      <c r="G864" t="str">
        <f>MID(C864, E864+1,2)</f>
        <v>20</v>
      </c>
      <c r="H864" t="str">
        <f>LEFT(C864,E864-1)</f>
        <v>7</v>
      </c>
      <c r="I864" t="str">
        <f>RIGHT(C864,4)</f>
        <v>2024</v>
      </c>
      <c r="J864" t="s">
        <v>109</v>
      </c>
      <c r="K864" s="1">
        <f>DATE(P864,O864,N864)</f>
        <v>45619</v>
      </c>
      <c r="L864">
        <f>FIND("/",J864)</f>
        <v>3</v>
      </c>
      <c r="M864">
        <f>FIND("/",J864,(L864+1))</f>
        <v>6</v>
      </c>
      <c r="N864" t="str">
        <f>MID(J864, L864+1,2)</f>
        <v>23</v>
      </c>
      <c r="O864" t="str">
        <f>LEFT(J864,L864-1)</f>
        <v>11</v>
      </c>
      <c r="P864" t="str">
        <f>RIGHT(J864,4)</f>
        <v>2024</v>
      </c>
      <c r="Q864" s="13">
        <f t="shared" si="304"/>
        <v>18</v>
      </c>
      <c r="R864">
        <f t="shared" si="305"/>
        <v>16</v>
      </c>
      <c r="S864" s="27">
        <f t="shared" si="307"/>
        <v>0.88888888888888884</v>
      </c>
      <c r="T864" s="11">
        <v>11.99</v>
      </c>
      <c r="U864" t="str" cm="1">
        <f t="array" ref="U864">_xlfn.IFS(T864 &lt; 8, "Standard", T864 &lt; 12, "Premium", T864 &lt; 16, "Premium Plus")</f>
        <v>Premium</v>
      </c>
      <c r="V864" s="18">
        <v>32</v>
      </c>
      <c r="W864" t="s">
        <v>36</v>
      </c>
      <c r="X864" s="18">
        <v>1</v>
      </c>
      <c r="Y864" s="18">
        <v>6</v>
      </c>
      <c r="Z864" t="b">
        <v>1</v>
      </c>
      <c r="AA864" s="18">
        <v>84</v>
      </c>
      <c r="AB864" s="18">
        <v>73</v>
      </c>
      <c r="AC864" s="18">
        <f t="shared" si="306"/>
        <v>157</v>
      </c>
      <c r="AD864" t="s">
        <v>74</v>
      </c>
      <c r="AE864" t="s">
        <v>75</v>
      </c>
      <c r="AF864" t="s">
        <v>29</v>
      </c>
      <c r="AG864" s="18">
        <v>59</v>
      </c>
      <c r="AH864" s="13">
        <v>3.6</v>
      </c>
      <c r="AI864" t="b">
        <v>1</v>
      </c>
      <c r="AJ864" t="s">
        <v>30</v>
      </c>
      <c r="AK864" s="18">
        <v>2620</v>
      </c>
      <c r="AL864" s="18" t="str" cm="1">
        <f t="array" ref="AL864">_xlfn.IFS(AK864&lt;1000, "Bronze", AK864&lt;2000, "Silver", AK864&lt;3000, "Gold", AK864&lt;4000, "Platinum",AK864&gt;4000, "Diamond")</f>
        <v>Gold</v>
      </c>
      <c r="AM864" t="s">
        <v>31</v>
      </c>
      <c r="AN864" t="s">
        <v>79</v>
      </c>
      <c r="AO864" t="s">
        <v>93</v>
      </c>
    </row>
    <row r="865" spans="1:41" x14ac:dyDescent="0.35">
      <c r="A865">
        <v>1922</v>
      </c>
      <c r="B865" t="s">
        <v>104</v>
      </c>
      <c r="C865" s="1">
        <v>45303</v>
      </c>
      <c r="D865" s="1">
        <v>45225</v>
      </c>
      <c r="E865" s="1"/>
      <c r="F865" s="1"/>
      <c r="G865" s="1"/>
      <c r="H865" s="1"/>
      <c r="I865" s="1"/>
      <c r="J865" s="1">
        <v>45363</v>
      </c>
      <c r="K865" s="1">
        <f>J865</f>
        <v>45363</v>
      </c>
      <c r="L865" s="1"/>
      <c r="M865" s="1"/>
      <c r="N865" s="1"/>
      <c r="O865" s="1"/>
      <c r="P865" s="1"/>
      <c r="Q865" s="13">
        <f t="shared" si="304"/>
        <v>19.714285714285715</v>
      </c>
      <c r="R865">
        <f t="shared" si="305"/>
        <v>17.5</v>
      </c>
      <c r="S865" s="27">
        <f t="shared" si="307"/>
        <v>0.8876811594202898</v>
      </c>
      <c r="T865" s="11">
        <v>11.99</v>
      </c>
      <c r="U865" t="str" cm="1">
        <f t="array" ref="U865">_xlfn.IFS(T865 &lt; 8, "Standard", T865 &lt; 12, "Premium", T865 &lt; 16, "Premium Plus")</f>
        <v>Premium</v>
      </c>
      <c r="V865" s="18">
        <v>35</v>
      </c>
      <c r="W865" t="s">
        <v>51</v>
      </c>
      <c r="X865" s="18">
        <v>2</v>
      </c>
      <c r="Y865" s="18">
        <v>4</v>
      </c>
      <c r="Z865" t="b">
        <v>0</v>
      </c>
      <c r="AA865" s="18">
        <v>821</v>
      </c>
      <c r="AB865" s="18">
        <v>7</v>
      </c>
      <c r="AC865" s="18">
        <f t="shared" si="306"/>
        <v>828</v>
      </c>
      <c r="AD865" t="s">
        <v>55</v>
      </c>
      <c r="AE865" t="s">
        <v>44</v>
      </c>
      <c r="AF865" t="s">
        <v>45</v>
      </c>
      <c r="AG865" s="18">
        <v>3</v>
      </c>
      <c r="AH865" s="13">
        <v>3.3</v>
      </c>
      <c r="AI865" t="b">
        <v>0</v>
      </c>
      <c r="AJ865" t="s">
        <v>30</v>
      </c>
      <c r="AK865" s="18">
        <v>2785</v>
      </c>
      <c r="AL865" s="18" t="str" cm="1">
        <f t="array" ref="AL865">_xlfn.IFS(AK865&lt;1000, "Bronze", AK865&lt;2000, "Silver", AK865&lt;3000, "Gold", AK865&lt;4000, "Platinum",AK865&gt;4000, "Diamond")</f>
        <v>Gold</v>
      </c>
      <c r="AM865" t="s">
        <v>58</v>
      </c>
      <c r="AN865" t="s">
        <v>69</v>
      </c>
      <c r="AO865" t="s">
        <v>60</v>
      </c>
    </row>
    <row r="866" spans="1:41" x14ac:dyDescent="0.35">
      <c r="A866">
        <v>8721</v>
      </c>
      <c r="B866" t="s">
        <v>281</v>
      </c>
      <c r="C866" t="s">
        <v>282</v>
      </c>
      <c r="D866" s="1">
        <f>DATE(I866,H866,G866)</f>
        <v>44980</v>
      </c>
      <c r="E866">
        <f>FIND("/",C866)</f>
        <v>2</v>
      </c>
      <c r="F866">
        <f>FIND("/",C866,(E866+1))</f>
        <v>5</v>
      </c>
      <c r="G866" t="str">
        <f>MID(C866, E866+1,2)</f>
        <v>23</v>
      </c>
      <c r="H866" t="str">
        <f>LEFT(C866,E866-1)</f>
        <v>2</v>
      </c>
      <c r="I866" t="str">
        <f>RIGHT(C866,4)</f>
        <v>2023</v>
      </c>
      <c r="J866" s="1">
        <v>45303</v>
      </c>
      <c r="K866" s="1">
        <f>J866</f>
        <v>45303</v>
      </c>
      <c r="L866" s="1"/>
      <c r="M866" s="1"/>
      <c r="N866" s="1"/>
      <c r="O866" s="1"/>
      <c r="P866" s="1"/>
      <c r="Q866" s="13">
        <f t="shared" si="304"/>
        <v>46.142857142857146</v>
      </c>
      <c r="R866">
        <f t="shared" si="305"/>
        <v>40.5</v>
      </c>
      <c r="S866" s="27">
        <f t="shared" si="307"/>
        <v>0.87770897832817329</v>
      </c>
      <c r="T866" s="11">
        <v>15.99</v>
      </c>
      <c r="U866" t="str" cm="1">
        <f t="array" ref="U866">_xlfn.IFS(T866 &lt; 8, "Standard", T866 &lt; 12, "Premium", T866 &lt; 16, "Premium Plus")</f>
        <v>Premium Plus</v>
      </c>
      <c r="V866" s="18">
        <v>81</v>
      </c>
      <c r="W866" t="s">
        <v>36</v>
      </c>
      <c r="X866" s="18">
        <v>3</v>
      </c>
      <c r="Y866" s="18">
        <v>5</v>
      </c>
      <c r="Z866" t="b">
        <v>0</v>
      </c>
      <c r="AA866" s="18">
        <v>394</v>
      </c>
      <c r="AB866" s="18">
        <v>168</v>
      </c>
      <c r="AC866" s="18">
        <f t="shared" si="306"/>
        <v>562</v>
      </c>
      <c r="AD866" t="s">
        <v>43</v>
      </c>
      <c r="AE866" t="s">
        <v>75</v>
      </c>
      <c r="AF866" t="s">
        <v>45</v>
      </c>
      <c r="AG866" s="18">
        <v>21</v>
      </c>
      <c r="AH866" s="13">
        <v>4.7</v>
      </c>
      <c r="AI866" t="b">
        <v>1</v>
      </c>
      <c r="AJ866" t="s">
        <v>30</v>
      </c>
      <c r="AK866" s="18">
        <v>510</v>
      </c>
      <c r="AL866" s="18" t="str" cm="1">
        <f t="array" ref="AL866">_xlfn.IFS(AK866&lt;1000, "Bronze", AK866&lt;2000, "Silver", AK866&lt;3000, "Gold", AK866&lt;4000, "Platinum",AK866&gt;4000, "Diamond")</f>
        <v>Bronze</v>
      </c>
      <c r="AM866" t="s">
        <v>65</v>
      </c>
      <c r="AN866" t="s">
        <v>32</v>
      </c>
      <c r="AO866" t="s">
        <v>33</v>
      </c>
    </row>
    <row r="867" spans="1:41" x14ac:dyDescent="0.35">
      <c r="A867">
        <v>9800</v>
      </c>
      <c r="B867" t="s">
        <v>458</v>
      </c>
      <c r="C867" t="s">
        <v>163</v>
      </c>
      <c r="D867" s="1">
        <f>DATE(I867,H867,G867)</f>
        <v>44926</v>
      </c>
      <c r="E867">
        <f>FIND("/",C867)</f>
        <v>3</v>
      </c>
      <c r="F867">
        <f>FIND("/",C867,(E867+1))</f>
        <v>6</v>
      </c>
      <c r="G867" t="str">
        <f>MID(C867, E867+1,2)</f>
        <v>31</v>
      </c>
      <c r="H867" t="str">
        <f>LEFT(C867,E867-1)</f>
        <v>12</v>
      </c>
      <c r="I867" t="str">
        <f>RIGHT(C867,4)</f>
        <v>2022</v>
      </c>
      <c r="J867" s="1">
        <v>45424</v>
      </c>
      <c r="K867" s="1">
        <f>J867</f>
        <v>45424</v>
      </c>
      <c r="L867" s="1"/>
      <c r="M867" s="1"/>
      <c r="N867" s="1"/>
      <c r="O867" s="1"/>
      <c r="P867" s="1"/>
      <c r="Q867" s="13">
        <f t="shared" si="304"/>
        <v>71.142857142857139</v>
      </c>
      <c r="R867">
        <f t="shared" si="305"/>
        <v>61.5</v>
      </c>
      <c r="S867" s="27">
        <f t="shared" si="307"/>
        <v>0.8644578313253013</v>
      </c>
      <c r="T867" s="11">
        <v>15.99</v>
      </c>
      <c r="U867" t="str" cm="1">
        <f t="array" ref="U867">_xlfn.IFS(T867 &lt; 8, "Standard", T867 &lt; 12, "Premium", T867 &lt; 16, "Premium Plus")</f>
        <v>Premium Plus</v>
      </c>
      <c r="V867" s="18">
        <v>123</v>
      </c>
      <c r="W867" t="s">
        <v>63</v>
      </c>
      <c r="X867" s="18">
        <v>1</v>
      </c>
      <c r="Y867" s="18">
        <v>1</v>
      </c>
      <c r="Z867" t="b">
        <v>1</v>
      </c>
      <c r="AA867" s="18">
        <v>841</v>
      </c>
      <c r="AB867" s="18">
        <v>45</v>
      </c>
      <c r="AC867" s="18">
        <f t="shared" si="306"/>
        <v>886</v>
      </c>
      <c r="AD867" t="s">
        <v>49</v>
      </c>
      <c r="AE867" t="s">
        <v>28</v>
      </c>
      <c r="AF867" t="s">
        <v>29</v>
      </c>
      <c r="AG867" s="18">
        <v>76</v>
      </c>
      <c r="AH867" s="13">
        <v>4.3</v>
      </c>
      <c r="AI867" t="b">
        <v>1</v>
      </c>
      <c r="AJ867" t="s">
        <v>30</v>
      </c>
      <c r="AK867" s="18">
        <v>3983</v>
      </c>
      <c r="AL867" s="18" t="str" cm="1">
        <f t="array" ref="AL867">_xlfn.IFS(AK867&lt;1000, "Bronze", AK867&lt;2000, "Silver", AK867&lt;3000, "Gold", AK867&lt;4000, "Platinum",AK867&gt;4000, "Diamond")</f>
        <v>Platinum</v>
      </c>
      <c r="AM867" t="s">
        <v>38</v>
      </c>
      <c r="AN867" t="s">
        <v>79</v>
      </c>
      <c r="AO867" t="s">
        <v>33</v>
      </c>
    </row>
    <row r="868" spans="1:41" x14ac:dyDescent="0.35">
      <c r="A868">
        <v>4079</v>
      </c>
      <c r="B868" t="s">
        <v>716</v>
      </c>
      <c r="C868" t="s">
        <v>655</v>
      </c>
      <c r="D868" s="1">
        <f>DATE(I868,H868,G868)</f>
        <v>44942</v>
      </c>
      <c r="E868">
        <f>FIND("/",C868)</f>
        <v>2</v>
      </c>
      <c r="F868">
        <f>FIND("/",C868,(E868+1))</f>
        <v>5</v>
      </c>
      <c r="G868" t="str">
        <f>MID(C868, E868+1,2)</f>
        <v>16</v>
      </c>
      <c r="H868" t="str">
        <f>LEFT(C868,E868-1)</f>
        <v>1</v>
      </c>
      <c r="I868" t="str">
        <f>RIGHT(C868,4)</f>
        <v>2023</v>
      </c>
      <c r="J868" t="s">
        <v>35</v>
      </c>
      <c r="K868" s="1">
        <f>DATE(P868,O868,N868)</f>
        <v>45641</v>
      </c>
      <c r="L868">
        <f>FIND("/",J868)</f>
        <v>3</v>
      </c>
      <c r="M868">
        <f>FIND("/",J868,(L868+1))</f>
        <v>6</v>
      </c>
      <c r="N868" t="str">
        <f>MID(J868, L868+1,2)</f>
        <v>15</v>
      </c>
      <c r="O868" t="str">
        <f>LEFT(J868,L868-1)</f>
        <v>12</v>
      </c>
      <c r="P868" t="str">
        <f>RIGHT(J868,4)</f>
        <v>2024</v>
      </c>
      <c r="Q868" s="13">
        <f t="shared" si="304"/>
        <v>99.857142857142861</v>
      </c>
      <c r="R868">
        <f t="shared" si="305"/>
        <v>85.5</v>
      </c>
      <c r="S868" s="27">
        <f t="shared" si="307"/>
        <v>0.85622317596566522</v>
      </c>
      <c r="T868" s="11">
        <v>7.99</v>
      </c>
      <c r="U868" t="str" cm="1">
        <f t="array" ref="U868">_xlfn.IFS(T868 &lt; 8, "Standard", T868 &lt; 12, "Premium", T868 &lt; 16, "Premium Plus")</f>
        <v>Standard</v>
      </c>
      <c r="V868" s="18">
        <v>171</v>
      </c>
      <c r="W868" t="s">
        <v>63</v>
      </c>
      <c r="X868" s="18">
        <v>3</v>
      </c>
      <c r="Y868" s="18">
        <v>6</v>
      </c>
      <c r="Z868" t="b">
        <v>1</v>
      </c>
      <c r="AA868" s="18">
        <v>858</v>
      </c>
      <c r="AB868" s="18">
        <v>58</v>
      </c>
      <c r="AC868" s="18">
        <f t="shared" si="306"/>
        <v>916</v>
      </c>
      <c r="AD868" t="s">
        <v>74</v>
      </c>
      <c r="AE868" t="s">
        <v>44</v>
      </c>
      <c r="AF868" t="s">
        <v>37</v>
      </c>
      <c r="AG868" s="18">
        <v>21</v>
      </c>
      <c r="AH868" s="13">
        <v>4.5</v>
      </c>
      <c r="AI868" t="b">
        <v>1</v>
      </c>
      <c r="AJ868" t="s">
        <v>30</v>
      </c>
      <c r="AK868" s="18">
        <v>2521</v>
      </c>
      <c r="AL868" s="18" t="str" cm="1">
        <f t="array" ref="AL868">_xlfn.IFS(AK868&lt;1000, "Bronze", AK868&lt;2000, "Silver", AK868&lt;3000, "Gold", AK868&lt;4000, "Platinum",AK868&gt;4000, "Diamond")</f>
        <v>Gold</v>
      </c>
      <c r="AM868" t="s">
        <v>38</v>
      </c>
      <c r="AN868" t="s">
        <v>79</v>
      </c>
      <c r="AO868" t="s">
        <v>33</v>
      </c>
    </row>
    <row r="869" spans="1:41" x14ac:dyDescent="0.35">
      <c r="A869">
        <v>2613</v>
      </c>
      <c r="B869" t="s">
        <v>657</v>
      </c>
      <c r="C869" s="1">
        <v>45109</v>
      </c>
      <c r="D869" s="1">
        <f>C869</f>
        <v>45109</v>
      </c>
      <c r="E869" s="1"/>
      <c r="F869" s="1"/>
      <c r="G869" s="1"/>
      <c r="H869" s="1"/>
      <c r="I869" s="1"/>
      <c r="J869" t="s">
        <v>129</v>
      </c>
      <c r="K869" s="1">
        <f>DATE(P869,O869,N869)</f>
        <v>45642</v>
      </c>
      <c r="L869">
        <f>FIND("/",J869)</f>
        <v>3</v>
      </c>
      <c r="M869">
        <f>FIND("/",J869,(L869+1))</f>
        <v>6</v>
      </c>
      <c r="N869" t="str">
        <f>MID(J869, L869+1,2)</f>
        <v>16</v>
      </c>
      <c r="O869" t="str">
        <f>LEFT(J869,L869-1)</f>
        <v>12</v>
      </c>
      <c r="P869" t="str">
        <f>RIGHT(J869,4)</f>
        <v>2024</v>
      </c>
      <c r="Q869" s="13">
        <f t="shared" si="304"/>
        <v>76.142857142857139</v>
      </c>
      <c r="R869">
        <f t="shared" si="305"/>
        <v>64.5</v>
      </c>
      <c r="S869" s="27">
        <f t="shared" si="307"/>
        <v>0.84709193245778613</v>
      </c>
      <c r="T869" s="11">
        <v>7.99</v>
      </c>
      <c r="U869" t="str" cm="1">
        <f t="array" ref="U869">_xlfn.IFS(T869 &lt; 8, "Standard", T869 &lt; 12, "Premium", T869 &lt; 16, "Premium Plus")</f>
        <v>Standard</v>
      </c>
      <c r="V869" s="18">
        <v>129</v>
      </c>
      <c r="W869" t="s">
        <v>51</v>
      </c>
      <c r="X869" s="18">
        <v>4</v>
      </c>
      <c r="Y869" s="18">
        <v>5</v>
      </c>
      <c r="Z869" t="b">
        <v>0</v>
      </c>
      <c r="AA869" s="18">
        <v>439</v>
      </c>
      <c r="AB869" s="18">
        <v>10</v>
      </c>
      <c r="AC869" s="18">
        <f t="shared" si="306"/>
        <v>449</v>
      </c>
      <c r="AD869" t="s">
        <v>49</v>
      </c>
      <c r="AE869" t="s">
        <v>56</v>
      </c>
      <c r="AF869" t="s">
        <v>78</v>
      </c>
      <c r="AG869" s="18">
        <v>11</v>
      </c>
      <c r="AH869" s="13">
        <v>3.7</v>
      </c>
      <c r="AI869" t="b">
        <v>0</v>
      </c>
      <c r="AJ869" t="s">
        <v>30</v>
      </c>
      <c r="AK869" s="18">
        <v>3741</v>
      </c>
      <c r="AL869" s="18" t="str" cm="1">
        <f t="array" ref="AL869">_xlfn.IFS(AK869&lt;1000, "Bronze", AK869&lt;2000, "Silver", AK869&lt;3000, "Gold", AK869&lt;4000, "Platinum",AK869&gt;4000, "Diamond")</f>
        <v>Platinum</v>
      </c>
      <c r="AM869" t="s">
        <v>31</v>
      </c>
      <c r="AN869" t="s">
        <v>39</v>
      </c>
      <c r="AO869" t="s">
        <v>33</v>
      </c>
    </row>
    <row r="870" spans="1:41" x14ac:dyDescent="0.35">
      <c r="A870">
        <v>2400</v>
      </c>
      <c r="B870" t="s">
        <v>138</v>
      </c>
      <c r="C870" s="1">
        <v>45180</v>
      </c>
      <c r="D870" s="1">
        <f>C870</f>
        <v>45180</v>
      </c>
      <c r="E870" s="1"/>
      <c r="F870" s="1"/>
      <c r="G870" s="1"/>
      <c r="H870" s="1"/>
      <c r="I870" s="1"/>
      <c r="J870" s="1">
        <v>45638</v>
      </c>
      <c r="K870" s="1">
        <f>J870</f>
        <v>45638</v>
      </c>
      <c r="L870" s="1"/>
      <c r="M870" s="1"/>
      <c r="N870" s="1"/>
      <c r="O870" s="1"/>
      <c r="P870" s="1"/>
      <c r="Q870" s="13">
        <f t="shared" si="304"/>
        <v>65.428571428571431</v>
      </c>
      <c r="R870">
        <f t="shared" si="305"/>
        <v>55</v>
      </c>
      <c r="S870" s="27">
        <f t="shared" si="307"/>
        <v>0.84061135371179041</v>
      </c>
      <c r="T870" s="11">
        <v>15.99</v>
      </c>
      <c r="U870" t="str" cm="1">
        <f t="array" ref="U870">_xlfn.IFS(T870 &lt; 8, "Standard", T870 &lt; 12, "Premium", T870 &lt; 16, "Premium Plus")</f>
        <v>Premium Plus</v>
      </c>
      <c r="V870" s="18">
        <v>110</v>
      </c>
      <c r="W870" t="s">
        <v>63</v>
      </c>
      <c r="X870" s="18">
        <v>2</v>
      </c>
      <c r="Y870" s="18">
        <v>5</v>
      </c>
      <c r="Z870" t="b">
        <v>1</v>
      </c>
      <c r="AA870" s="18">
        <v>684</v>
      </c>
      <c r="AB870" s="18">
        <v>32</v>
      </c>
      <c r="AC870" s="18">
        <f t="shared" si="306"/>
        <v>716</v>
      </c>
      <c r="AD870" t="s">
        <v>49</v>
      </c>
      <c r="AE870" t="s">
        <v>28</v>
      </c>
      <c r="AF870" t="s">
        <v>78</v>
      </c>
      <c r="AG870" s="18">
        <v>68</v>
      </c>
      <c r="AH870" s="13">
        <v>4</v>
      </c>
      <c r="AI870" t="b">
        <v>0</v>
      </c>
      <c r="AJ870" t="s">
        <v>30</v>
      </c>
      <c r="AK870" s="18">
        <v>53</v>
      </c>
      <c r="AL870" s="18" t="str" cm="1">
        <f t="array" ref="AL870">_xlfn.IFS(AK870&lt;1000, "Bronze", AK870&lt;2000, "Silver", AK870&lt;3000, "Gold", AK870&lt;4000, "Platinum",AK870&gt;4000, "Diamond")</f>
        <v>Bronze</v>
      </c>
      <c r="AM870" t="s">
        <v>38</v>
      </c>
      <c r="AN870" t="s">
        <v>39</v>
      </c>
      <c r="AO870" t="s">
        <v>93</v>
      </c>
    </row>
    <row r="871" spans="1:41" x14ac:dyDescent="0.35">
      <c r="A871">
        <v>1101</v>
      </c>
      <c r="B871" t="s">
        <v>52</v>
      </c>
      <c r="C871" t="s">
        <v>108</v>
      </c>
      <c r="D871" s="1">
        <f>DATE(I871,H871,G871)</f>
        <v>45456</v>
      </c>
      <c r="E871">
        <f>FIND("/",C871)</f>
        <v>2</v>
      </c>
      <c r="F871">
        <f>FIND("/",C871,(E871+1))</f>
        <v>5</v>
      </c>
      <c r="G871" t="str">
        <f>MID(C871, E871+1,2)</f>
        <v>13</v>
      </c>
      <c r="H871" t="str">
        <f>LEFT(C871,E871-1)</f>
        <v>6</v>
      </c>
      <c r="I871" t="str">
        <f>RIGHT(C871,4)</f>
        <v>2024</v>
      </c>
      <c r="J871" t="s">
        <v>109</v>
      </c>
      <c r="K871" s="1">
        <f>DATE(P871,O871,N871)</f>
        <v>45619</v>
      </c>
      <c r="L871">
        <f>FIND("/",J871)</f>
        <v>3</v>
      </c>
      <c r="M871">
        <f>FIND("/",J871,(L871+1))</f>
        <v>6</v>
      </c>
      <c r="N871" t="str">
        <f>MID(J871, L871+1,2)</f>
        <v>23</v>
      </c>
      <c r="O871" t="str">
        <f>LEFT(J871,L871-1)</f>
        <v>11</v>
      </c>
      <c r="P871" t="str">
        <f>RIGHT(J871,4)</f>
        <v>2024</v>
      </c>
      <c r="Q871" s="13">
        <f t="shared" si="304"/>
        <v>23.285714285714285</v>
      </c>
      <c r="R871">
        <f t="shared" si="305"/>
        <v>19.5</v>
      </c>
      <c r="S871" s="27">
        <f t="shared" si="307"/>
        <v>0.83742331288343563</v>
      </c>
      <c r="T871" s="11">
        <v>15.99</v>
      </c>
      <c r="U871" t="str" cm="1">
        <f t="array" ref="U871">_xlfn.IFS(T871 &lt; 8, "Standard", T871 &lt; 12, "Premium", T871 &lt; 16, "Premium Plus")</f>
        <v>Premium Plus</v>
      </c>
      <c r="V871" s="18">
        <v>39</v>
      </c>
      <c r="W871" t="s">
        <v>63</v>
      </c>
      <c r="X871" s="18">
        <v>2</v>
      </c>
      <c r="Y871" s="18">
        <v>3</v>
      </c>
      <c r="Z871" t="b">
        <v>1</v>
      </c>
      <c r="AA871" s="18">
        <v>181</v>
      </c>
      <c r="AB871" s="18">
        <v>128</v>
      </c>
      <c r="AC871" s="18">
        <f t="shared" si="306"/>
        <v>309</v>
      </c>
      <c r="AD871" t="s">
        <v>68</v>
      </c>
      <c r="AE871" t="s">
        <v>28</v>
      </c>
      <c r="AF871" t="s">
        <v>45</v>
      </c>
      <c r="AG871" s="18">
        <v>3</v>
      </c>
      <c r="AH871" s="13">
        <v>4.5</v>
      </c>
      <c r="AI871" t="b">
        <v>1</v>
      </c>
      <c r="AJ871" t="s">
        <v>30</v>
      </c>
      <c r="AK871" s="18">
        <v>4602</v>
      </c>
      <c r="AL871" s="18" t="str" cm="1">
        <f t="array" ref="AL871">_xlfn.IFS(AK871&lt;1000, "Bronze", AK871&lt;2000, "Silver", AK871&lt;3000, "Gold", AK871&lt;4000, "Platinum",AK871&gt;4000, "Diamond")</f>
        <v>Diamond</v>
      </c>
      <c r="AM871" t="s">
        <v>31</v>
      </c>
      <c r="AN871" t="s">
        <v>39</v>
      </c>
      <c r="AO871" t="s">
        <v>33</v>
      </c>
    </row>
    <row r="872" spans="1:41" x14ac:dyDescent="0.35">
      <c r="A872">
        <v>6430</v>
      </c>
      <c r="B872" t="s">
        <v>34</v>
      </c>
      <c r="C872" s="1">
        <v>44989</v>
      </c>
      <c r="D872" s="1">
        <v>44957</v>
      </c>
      <c r="E872" s="1"/>
      <c r="F872" s="1"/>
      <c r="H872" s="1"/>
      <c r="I872" s="1"/>
      <c r="J872" t="s">
        <v>35</v>
      </c>
      <c r="K872" s="1">
        <f>DATE(P872,O872,N872)</f>
        <v>45641</v>
      </c>
      <c r="L872">
        <f>FIND("/",J872)</f>
        <v>3</v>
      </c>
      <c r="M872">
        <f>FIND("/",J872,(L872+1))</f>
        <v>6</v>
      </c>
      <c r="N872" t="str">
        <f>MID(J872, L872+1,2)</f>
        <v>15</v>
      </c>
      <c r="O872" t="str">
        <f>LEFT(J872,L872-1)</f>
        <v>12</v>
      </c>
      <c r="P872" t="str">
        <f>RIGHT(J872,4)</f>
        <v>2024</v>
      </c>
      <c r="Q872" s="13">
        <f t="shared" si="304"/>
        <v>97.714285714285708</v>
      </c>
      <c r="R872">
        <f t="shared" si="305"/>
        <v>80.5</v>
      </c>
      <c r="S872" s="27">
        <f t="shared" si="307"/>
        <v>0.82383040935672525</v>
      </c>
      <c r="T872" s="11">
        <v>7.99</v>
      </c>
      <c r="U872" t="str" cm="1">
        <f t="array" ref="U872">_xlfn.IFS(T872 &lt; 8, "Standard", T872 &lt; 12, "Premium", T872 &lt; 16, "Premium Plus")</f>
        <v>Standard</v>
      </c>
      <c r="V872" s="18">
        <v>161</v>
      </c>
      <c r="W872" t="s">
        <v>36</v>
      </c>
      <c r="X872" s="18">
        <v>1</v>
      </c>
      <c r="Y872" s="18">
        <v>2</v>
      </c>
      <c r="Z872" t="b">
        <v>1</v>
      </c>
      <c r="AA872" s="18">
        <v>192</v>
      </c>
      <c r="AB872" s="18">
        <v>65</v>
      </c>
      <c r="AC872" s="18">
        <f t="shared" si="306"/>
        <v>257</v>
      </c>
      <c r="AD872" t="s">
        <v>27</v>
      </c>
      <c r="AE872" t="s">
        <v>28</v>
      </c>
      <c r="AF872" t="s">
        <v>37</v>
      </c>
      <c r="AG872" s="18">
        <v>69</v>
      </c>
      <c r="AH872" s="13">
        <v>4</v>
      </c>
      <c r="AI872" t="b">
        <v>0</v>
      </c>
      <c r="AJ872" t="s">
        <v>30</v>
      </c>
      <c r="AK872" s="18">
        <v>2291</v>
      </c>
      <c r="AL872" s="18" t="str" cm="1">
        <f t="array" ref="AL872">_xlfn.IFS(AK872&lt;1000, "Bronze", AK872&lt;2000, "Silver", AK872&lt;3000, "Gold", AK872&lt;4000, "Platinum",AK872&gt;4000, "Diamond")</f>
        <v>Gold</v>
      </c>
      <c r="AM872" t="s">
        <v>58</v>
      </c>
      <c r="AN872" t="s">
        <v>69</v>
      </c>
      <c r="AO872" t="s">
        <v>93</v>
      </c>
    </row>
    <row r="873" spans="1:41" x14ac:dyDescent="0.35">
      <c r="A873">
        <v>7580</v>
      </c>
      <c r="B873" t="s">
        <v>52</v>
      </c>
      <c r="C873" s="1">
        <v>45140</v>
      </c>
      <c r="D873" s="1">
        <f>C873</f>
        <v>45140</v>
      </c>
      <c r="E873" s="1"/>
      <c r="F873" s="1"/>
      <c r="G873" s="1"/>
      <c r="H873" s="1"/>
      <c r="I873" s="1"/>
      <c r="J873" t="s">
        <v>134</v>
      </c>
      <c r="K873" s="1">
        <f>DATE(P873,O873,N873)</f>
        <v>45617</v>
      </c>
      <c r="L873">
        <f>FIND("/",J873)</f>
        <v>3</v>
      </c>
      <c r="M873">
        <f>FIND("/",J873,(L873+1))</f>
        <v>6</v>
      </c>
      <c r="N873" t="str">
        <f>MID(J873, L873+1,2)</f>
        <v>21</v>
      </c>
      <c r="O873" t="str">
        <f>LEFT(J873,L873-1)</f>
        <v>11</v>
      </c>
      <c r="P873" t="str">
        <f>RIGHT(J873,4)</f>
        <v>2024</v>
      </c>
      <c r="Q873" s="13">
        <f t="shared" si="304"/>
        <v>68.142857142857139</v>
      </c>
      <c r="R873">
        <f t="shared" si="305"/>
        <v>56</v>
      </c>
      <c r="S873" s="27">
        <f t="shared" si="307"/>
        <v>0.82180293501048218</v>
      </c>
      <c r="T873" s="11">
        <v>7.99</v>
      </c>
      <c r="U873" t="str" cm="1">
        <f t="array" ref="U873">_xlfn.IFS(T873 &lt; 8, "Standard", T873 &lt; 12, "Premium", T873 &lt; 16, "Premium Plus")</f>
        <v>Standard</v>
      </c>
      <c r="V873" s="18">
        <v>112</v>
      </c>
      <c r="W873" t="s">
        <v>63</v>
      </c>
      <c r="X873" s="18">
        <v>5</v>
      </c>
      <c r="Y873" s="18">
        <v>6</v>
      </c>
      <c r="Z873" t="b">
        <v>0</v>
      </c>
      <c r="AA873" s="18">
        <v>535</v>
      </c>
      <c r="AB873" s="18">
        <v>43</v>
      </c>
      <c r="AC873" s="18">
        <f t="shared" si="306"/>
        <v>578</v>
      </c>
      <c r="AD873" t="s">
        <v>49</v>
      </c>
      <c r="AE873" t="s">
        <v>75</v>
      </c>
      <c r="AF873" t="s">
        <v>64</v>
      </c>
      <c r="AG873" s="18">
        <v>89</v>
      </c>
      <c r="AH873" s="13">
        <v>3.1</v>
      </c>
      <c r="AI873" t="b">
        <v>1</v>
      </c>
      <c r="AJ873" t="s">
        <v>30</v>
      </c>
      <c r="AK873" s="18">
        <v>775</v>
      </c>
      <c r="AL873" s="18" t="str" cm="1">
        <f t="array" ref="AL873">_xlfn.IFS(AK873&lt;1000, "Bronze", AK873&lt;2000, "Silver", AK873&lt;3000, "Gold", AK873&lt;4000, "Platinum",AK873&gt;4000, "Diamond")</f>
        <v>Bronze</v>
      </c>
      <c r="AM873" t="s">
        <v>58</v>
      </c>
      <c r="AN873" t="s">
        <v>39</v>
      </c>
      <c r="AO873" t="s">
        <v>60</v>
      </c>
    </row>
    <row r="874" spans="1:41" x14ac:dyDescent="0.35">
      <c r="A874">
        <v>4210</v>
      </c>
      <c r="B874" t="s">
        <v>284</v>
      </c>
      <c r="C874" t="s">
        <v>717</v>
      </c>
      <c r="D874" s="1">
        <f>DATE(I874,H874,G874)</f>
        <v>45259</v>
      </c>
      <c r="E874">
        <f>FIND("/",C874)</f>
        <v>3</v>
      </c>
      <c r="F874">
        <f>FIND("/",C874,(E874+1))</f>
        <v>6</v>
      </c>
      <c r="G874" t="str">
        <f>MID(C874, E874+1,2)</f>
        <v>29</v>
      </c>
      <c r="H874" t="str">
        <f>LEFT(C874,E874-1)</f>
        <v>11</v>
      </c>
      <c r="I874" t="str">
        <f>RIGHT(C874,4)</f>
        <v>2023</v>
      </c>
      <c r="J874" t="s">
        <v>214</v>
      </c>
      <c r="K874" s="1">
        <f>DATE(P874,O874,N874)</f>
        <v>45622</v>
      </c>
      <c r="L874">
        <f>FIND("/",J874)</f>
        <v>3</v>
      </c>
      <c r="M874">
        <f>FIND("/",J874,(L874+1))</f>
        <v>6</v>
      </c>
      <c r="N874" t="str">
        <f>MID(J874, L874+1,2)</f>
        <v>26</v>
      </c>
      <c r="O874" t="str">
        <f>LEFT(J874,L874-1)</f>
        <v>11</v>
      </c>
      <c r="P874" t="str">
        <f>RIGHT(J874,4)</f>
        <v>2024</v>
      </c>
      <c r="Q874" s="13">
        <f t="shared" si="304"/>
        <v>51.857142857142854</v>
      </c>
      <c r="R874">
        <f t="shared" si="305"/>
        <v>42.5</v>
      </c>
      <c r="S874" s="27">
        <f t="shared" si="307"/>
        <v>0.81955922865013775</v>
      </c>
      <c r="T874" s="11">
        <v>11.99</v>
      </c>
      <c r="U874" t="str" cm="1">
        <f t="array" ref="U874">_xlfn.IFS(T874 &lt; 8, "Standard", T874 &lt; 12, "Premium", T874 &lt; 16, "Premium Plus")</f>
        <v>Premium</v>
      </c>
      <c r="V874" s="18">
        <v>85</v>
      </c>
      <c r="W874" t="s">
        <v>63</v>
      </c>
      <c r="X874" s="18">
        <v>1</v>
      </c>
      <c r="Y874" s="18">
        <v>2</v>
      </c>
      <c r="Z874" t="b">
        <v>0</v>
      </c>
      <c r="AA874" s="18">
        <v>770</v>
      </c>
      <c r="AB874" s="18">
        <v>132</v>
      </c>
      <c r="AC874" s="18">
        <f t="shared" si="306"/>
        <v>902</v>
      </c>
      <c r="AD874" t="s">
        <v>49</v>
      </c>
      <c r="AE874" t="s">
        <v>44</v>
      </c>
      <c r="AF874" t="s">
        <v>57</v>
      </c>
      <c r="AG874" s="18">
        <v>99</v>
      </c>
      <c r="AH874" s="13">
        <v>4.4000000000000004</v>
      </c>
      <c r="AI874" t="b">
        <v>0</v>
      </c>
      <c r="AJ874" t="s">
        <v>30</v>
      </c>
      <c r="AK874" s="18">
        <v>4273</v>
      </c>
      <c r="AL874" s="18" t="str" cm="1">
        <f t="array" ref="AL874">_xlfn.IFS(AK874&lt;1000, "Bronze", AK874&lt;2000, "Silver", AK874&lt;3000, "Gold", AK874&lt;4000, "Platinum",AK874&gt;4000, "Diamond")</f>
        <v>Diamond</v>
      </c>
      <c r="AM874" t="s">
        <v>76</v>
      </c>
      <c r="AN874" t="s">
        <v>39</v>
      </c>
      <c r="AO874" t="s">
        <v>33</v>
      </c>
    </row>
    <row r="875" spans="1:41" x14ac:dyDescent="0.35">
      <c r="A875">
        <v>7729</v>
      </c>
      <c r="B875" t="s">
        <v>118</v>
      </c>
      <c r="C875" t="s">
        <v>279</v>
      </c>
      <c r="D875" s="1">
        <f>DATE(I875,H875,G875)</f>
        <v>44977</v>
      </c>
      <c r="E875">
        <f>FIND("/",C875)</f>
        <v>2</v>
      </c>
      <c r="F875">
        <f>FIND("/",C875,(E875+1))</f>
        <v>5</v>
      </c>
      <c r="G875" t="str">
        <f>MID(C875, E875+1,2)</f>
        <v>20</v>
      </c>
      <c r="H875" t="str">
        <f>LEFT(C875,E875-1)</f>
        <v>2</v>
      </c>
      <c r="I875" t="str">
        <f>RIGHT(C875,4)</f>
        <v>2023</v>
      </c>
      <c r="J875" s="1">
        <v>45608</v>
      </c>
      <c r="K875" s="1">
        <f>J875</f>
        <v>45608</v>
      </c>
      <c r="L875" s="1"/>
      <c r="M875" s="1"/>
      <c r="N875" s="1"/>
      <c r="O875" s="1"/>
      <c r="P875" s="1"/>
      <c r="Q875" s="13">
        <f t="shared" si="304"/>
        <v>90.142857142857139</v>
      </c>
      <c r="R875">
        <f t="shared" si="305"/>
        <v>73.5</v>
      </c>
      <c r="S875" s="27">
        <f t="shared" si="307"/>
        <v>0.81537242472266247</v>
      </c>
      <c r="T875" s="11">
        <v>11.99</v>
      </c>
      <c r="U875" t="str" cm="1">
        <f t="array" ref="U875">_xlfn.IFS(T875 &lt; 8, "Standard", T875 &lt; 12, "Premium", T875 &lt; 16, "Premium Plus")</f>
        <v>Premium</v>
      </c>
      <c r="V875" s="18">
        <v>147</v>
      </c>
      <c r="W875" t="s">
        <v>100</v>
      </c>
      <c r="X875" s="18">
        <v>5</v>
      </c>
      <c r="Y875" s="18">
        <v>4</v>
      </c>
      <c r="Z875" t="b">
        <v>0</v>
      </c>
      <c r="AA875" s="18">
        <v>27</v>
      </c>
      <c r="AB875" s="18">
        <v>175</v>
      </c>
      <c r="AC875" s="18">
        <f t="shared" si="306"/>
        <v>202</v>
      </c>
      <c r="AD875" t="s">
        <v>74</v>
      </c>
      <c r="AE875" t="s">
        <v>28</v>
      </c>
      <c r="AF875" t="s">
        <v>29</v>
      </c>
      <c r="AG875" s="18">
        <v>78</v>
      </c>
      <c r="AH875" s="13">
        <v>4</v>
      </c>
      <c r="AI875" t="b">
        <v>1</v>
      </c>
      <c r="AJ875" t="s">
        <v>30</v>
      </c>
      <c r="AK875" s="18">
        <v>2218</v>
      </c>
      <c r="AL875" s="18" t="str" cm="1">
        <f t="array" ref="AL875">_xlfn.IFS(AK875&lt;1000, "Bronze", AK875&lt;2000, "Silver", AK875&lt;3000, "Gold", AK875&lt;4000, "Platinum",AK875&gt;4000, "Diamond")</f>
        <v>Gold</v>
      </c>
      <c r="AM875" t="s">
        <v>65</v>
      </c>
      <c r="AN875" t="s">
        <v>32</v>
      </c>
      <c r="AO875" t="s">
        <v>33</v>
      </c>
    </row>
    <row r="876" spans="1:41" x14ac:dyDescent="0.35">
      <c r="A876">
        <v>6111</v>
      </c>
      <c r="B876" t="s">
        <v>176</v>
      </c>
      <c r="C876" s="1">
        <v>45241</v>
      </c>
      <c r="D876" s="1">
        <v>44915</v>
      </c>
      <c r="E876" s="1"/>
      <c r="F876" s="1"/>
      <c r="G876" s="1"/>
      <c r="H876" s="1"/>
      <c r="I876" s="1"/>
      <c r="J876" t="s">
        <v>25</v>
      </c>
      <c r="K876" s="1">
        <f>DATE(P876,O876,N876)</f>
        <v>45639</v>
      </c>
      <c r="L876">
        <f>FIND("/",J876)</f>
        <v>3</v>
      </c>
      <c r="M876">
        <f>FIND("/",J876,(L876+1))</f>
        <v>6</v>
      </c>
      <c r="N876" t="str">
        <f>MID(J876, L876+1,2)</f>
        <v>13</v>
      </c>
      <c r="O876" t="str">
        <f>LEFT(J876,L876-1)</f>
        <v>12</v>
      </c>
      <c r="P876" t="str">
        <f>RIGHT(J876,4)</f>
        <v>2024</v>
      </c>
      <c r="Q876" s="13">
        <f t="shared" si="304"/>
        <v>103.42857142857143</v>
      </c>
      <c r="R876">
        <f t="shared" si="305"/>
        <v>84</v>
      </c>
      <c r="S876" s="27">
        <f t="shared" si="307"/>
        <v>0.81215469613259672</v>
      </c>
      <c r="T876" s="11">
        <v>11.99</v>
      </c>
      <c r="U876" t="str" cm="1">
        <f t="array" ref="U876">_xlfn.IFS(T876 &lt; 8, "Standard", T876 &lt; 12, "Premium", T876 &lt; 16, "Premium Plus")</f>
        <v>Premium</v>
      </c>
      <c r="V876" s="18">
        <v>168</v>
      </c>
      <c r="W876" t="s">
        <v>100</v>
      </c>
      <c r="X876" s="18">
        <v>1</v>
      </c>
      <c r="Y876" s="18">
        <v>2</v>
      </c>
      <c r="Z876" t="b">
        <v>0</v>
      </c>
      <c r="AA876" s="18">
        <v>247</v>
      </c>
      <c r="AB876" s="18">
        <v>172</v>
      </c>
      <c r="AC876" s="18">
        <f t="shared" si="306"/>
        <v>419</v>
      </c>
      <c r="AD876" t="s">
        <v>92</v>
      </c>
      <c r="AE876" t="s">
        <v>75</v>
      </c>
      <c r="AF876" t="s">
        <v>78</v>
      </c>
      <c r="AG876" s="18">
        <v>98</v>
      </c>
      <c r="AH876" s="13">
        <v>3.5</v>
      </c>
      <c r="AI876" t="b">
        <v>0</v>
      </c>
      <c r="AJ876" t="s">
        <v>30</v>
      </c>
      <c r="AK876" s="18">
        <v>3626</v>
      </c>
      <c r="AL876" s="18" t="str" cm="1">
        <f t="array" ref="AL876">_xlfn.IFS(AK876&lt;1000, "Bronze", AK876&lt;2000, "Silver", AK876&lt;3000, "Gold", AK876&lt;4000, "Platinum",AK876&gt;4000, "Diamond")</f>
        <v>Platinum</v>
      </c>
      <c r="AM876" t="s">
        <v>31</v>
      </c>
      <c r="AN876" t="s">
        <v>69</v>
      </c>
      <c r="AO876" t="s">
        <v>60</v>
      </c>
    </row>
    <row r="877" spans="1:41" x14ac:dyDescent="0.35">
      <c r="A877">
        <v>6197</v>
      </c>
      <c r="B877" t="s">
        <v>104</v>
      </c>
      <c r="C877" s="1">
        <v>44992</v>
      </c>
      <c r="D877" s="1">
        <v>45434</v>
      </c>
      <c r="E877" s="1"/>
      <c r="F877" s="1"/>
      <c r="G877" s="1"/>
      <c r="H877" s="1"/>
      <c r="I877" s="1"/>
      <c r="J877" t="s">
        <v>105</v>
      </c>
      <c r="K877" s="1">
        <f>DATE(P877,O877,N877)</f>
        <v>45624</v>
      </c>
      <c r="L877">
        <f>FIND("/",J877)</f>
        <v>3</v>
      </c>
      <c r="M877">
        <f>FIND("/",J877,(L877+1))</f>
        <v>6</v>
      </c>
      <c r="N877" t="str">
        <f>MID(J877, L877+1,2)</f>
        <v>28</v>
      </c>
      <c r="O877" t="str">
        <f>LEFT(J877,L877-1)</f>
        <v>11</v>
      </c>
      <c r="P877" t="str">
        <f>RIGHT(J877,4)</f>
        <v>2024</v>
      </c>
      <c r="Q877" s="13">
        <f t="shared" si="304"/>
        <v>27.142857142857142</v>
      </c>
      <c r="R877">
        <f t="shared" si="305"/>
        <v>22</v>
      </c>
      <c r="S877" s="27">
        <f t="shared" si="307"/>
        <v>0.81052631578947365</v>
      </c>
      <c r="T877" s="11">
        <v>15.99</v>
      </c>
      <c r="U877" t="str" cm="1">
        <f t="array" ref="U877">_xlfn.IFS(T877 &lt; 8, "Standard", T877 &lt; 12, "Premium", T877 &lt; 16, "Premium Plus")</f>
        <v>Premium Plus</v>
      </c>
      <c r="V877" s="18">
        <v>44</v>
      </c>
      <c r="W877" t="s">
        <v>26</v>
      </c>
      <c r="X877" s="18">
        <v>2</v>
      </c>
      <c r="Y877" s="18">
        <v>4</v>
      </c>
      <c r="Z877" t="b">
        <v>0</v>
      </c>
      <c r="AA877" s="18">
        <v>983</v>
      </c>
      <c r="AB877" s="18">
        <v>145</v>
      </c>
      <c r="AC877" s="18">
        <f t="shared" si="306"/>
        <v>1128</v>
      </c>
      <c r="AD877" t="s">
        <v>55</v>
      </c>
      <c r="AE877" t="s">
        <v>28</v>
      </c>
      <c r="AF877" t="s">
        <v>78</v>
      </c>
      <c r="AG877" s="18">
        <v>78</v>
      </c>
      <c r="AH877" s="13">
        <v>3</v>
      </c>
      <c r="AI877" t="b">
        <v>0</v>
      </c>
      <c r="AJ877" t="s">
        <v>30</v>
      </c>
      <c r="AK877" s="18">
        <v>4200</v>
      </c>
      <c r="AL877" s="18" t="str" cm="1">
        <f t="array" ref="AL877">_xlfn.IFS(AK877&lt;1000, "Bronze", AK877&lt;2000, "Silver", AK877&lt;3000, "Gold", AK877&lt;4000, "Platinum",AK877&gt;4000, "Diamond")</f>
        <v>Diamond</v>
      </c>
      <c r="AM877" t="s">
        <v>65</v>
      </c>
      <c r="AN877" t="s">
        <v>39</v>
      </c>
      <c r="AO877" t="s">
        <v>33</v>
      </c>
    </row>
    <row r="878" spans="1:41" x14ac:dyDescent="0.35">
      <c r="A878">
        <v>3847</v>
      </c>
      <c r="B878" t="s">
        <v>114</v>
      </c>
      <c r="C878" s="1">
        <v>45415</v>
      </c>
      <c r="D878" s="1">
        <v>45350</v>
      </c>
      <c r="E878" s="1"/>
      <c r="F878" s="1"/>
      <c r="G878" s="1"/>
      <c r="H878" s="1"/>
      <c r="I878" s="1"/>
      <c r="J878" t="s">
        <v>109</v>
      </c>
      <c r="K878" s="1">
        <f>DATE(P878,O878,N878)</f>
        <v>45619</v>
      </c>
      <c r="L878">
        <f>FIND("/",J878)</f>
        <v>3</v>
      </c>
      <c r="M878">
        <f>FIND("/",J878,(L878+1))</f>
        <v>6</v>
      </c>
      <c r="N878" t="str">
        <f>MID(J878, L878+1,2)</f>
        <v>23</v>
      </c>
      <c r="O878" t="str">
        <f>LEFT(J878,L878-1)</f>
        <v>11</v>
      </c>
      <c r="P878" t="str">
        <f>RIGHT(J878,4)</f>
        <v>2024</v>
      </c>
      <c r="Q878" s="13">
        <f t="shared" si="304"/>
        <v>38.428571428571431</v>
      </c>
      <c r="R878">
        <f t="shared" si="305"/>
        <v>31</v>
      </c>
      <c r="S878" s="27">
        <f t="shared" si="307"/>
        <v>0.80669144981412633</v>
      </c>
      <c r="T878" s="11">
        <v>11.99</v>
      </c>
      <c r="U878" t="str" cm="1">
        <f t="array" ref="U878">_xlfn.IFS(T878 &lt; 8, "Standard", T878 &lt; 12, "Premium", T878 &lt; 16, "Premium Plus")</f>
        <v>Premium</v>
      </c>
      <c r="V878" s="18">
        <v>62</v>
      </c>
      <c r="W878" t="s">
        <v>26</v>
      </c>
      <c r="X878" s="18">
        <v>3</v>
      </c>
      <c r="Y878" s="18">
        <v>1</v>
      </c>
      <c r="Z878" t="b">
        <v>1</v>
      </c>
      <c r="AA878" s="18">
        <v>879</v>
      </c>
      <c r="AB878" s="18">
        <v>128</v>
      </c>
      <c r="AC878" s="18">
        <f t="shared" si="306"/>
        <v>1007</v>
      </c>
      <c r="AD878" t="s">
        <v>55</v>
      </c>
      <c r="AE878" t="s">
        <v>28</v>
      </c>
      <c r="AF878" t="s">
        <v>45</v>
      </c>
      <c r="AG878" s="18">
        <v>56</v>
      </c>
      <c r="AH878" s="13">
        <v>3.4</v>
      </c>
      <c r="AI878" t="b">
        <v>0</v>
      </c>
      <c r="AJ878" t="s">
        <v>30</v>
      </c>
      <c r="AK878" s="18">
        <v>2886</v>
      </c>
      <c r="AL878" s="18" t="str" cm="1">
        <f t="array" ref="AL878">_xlfn.IFS(AK878&lt;1000, "Bronze", AK878&lt;2000, "Silver", AK878&lt;3000, "Gold", AK878&lt;4000, "Platinum",AK878&gt;4000, "Diamond")</f>
        <v>Gold</v>
      </c>
      <c r="AM878" t="s">
        <v>31</v>
      </c>
      <c r="AN878" t="s">
        <v>39</v>
      </c>
      <c r="AO878" t="s">
        <v>93</v>
      </c>
    </row>
    <row r="879" spans="1:41" x14ac:dyDescent="0.35">
      <c r="A879">
        <v>8477</v>
      </c>
      <c r="B879" t="s">
        <v>236</v>
      </c>
      <c r="C879" t="s">
        <v>145</v>
      </c>
      <c r="D879" s="1">
        <f>DATE(I879,H879,G879)</f>
        <v>45125</v>
      </c>
      <c r="E879">
        <f>FIND("/",C879)</f>
        <v>2</v>
      </c>
      <c r="F879">
        <f>FIND("/",C879,(E879+1))</f>
        <v>5</v>
      </c>
      <c r="G879" t="str">
        <f>MID(C879, E879+1,2)</f>
        <v>18</v>
      </c>
      <c r="H879" t="str">
        <f>LEFT(C879,E879-1)</f>
        <v>7</v>
      </c>
      <c r="I879" t="str">
        <f>RIGHT(C879,4)</f>
        <v>2023</v>
      </c>
      <c r="J879" s="1">
        <v>45334</v>
      </c>
      <c r="K879" s="1">
        <f>J879</f>
        <v>45334</v>
      </c>
      <c r="L879" s="1"/>
      <c r="M879" s="1"/>
      <c r="N879" s="1"/>
      <c r="O879" s="1"/>
      <c r="P879" s="1"/>
      <c r="Q879" s="13">
        <f t="shared" si="304"/>
        <v>29.857142857142858</v>
      </c>
      <c r="R879">
        <f t="shared" si="305"/>
        <v>24</v>
      </c>
      <c r="S879" s="27">
        <f t="shared" si="307"/>
        <v>0.80382775119617222</v>
      </c>
      <c r="T879" s="11">
        <v>7.99</v>
      </c>
      <c r="U879" t="str" cm="1">
        <f t="array" ref="U879">_xlfn.IFS(T879 &lt; 8, "Standard", T879 &lt; 12, "Premium", T879 &lt; 16, "Premium Plus")</f>
        <v>Standard</v>
      </c>
      <c r="V879" s="18">
        <v>48</v>
      </c>
      <c r="W879" t="s">
        <v>36</v>
      </c>
      <c r="X879" s="18">
        <v>4</v>
      </c>
      <c r="Y879" s="18">
        <v>2</v>
      </c>
      <c r="Z879" t="b">
        <v>0</v>
      </c>
      <c r="AA879" s="18">
        <v>33</v>
      </c>
      <c r="AB879" s="18">
        <v>7</v>
      </c>
      <c r="AC879" s="18">
        <f t="shared" si="306"/>
        <v>40</v>
      </c>
      <c r="AD879" t="s">
        <v>27</v>
      </c>
      <c r="AE879" t="s">
        <v>28</v>
      </c>
      <c r="AF879" t="s">
        <v>37</v>
      </c>
      <c r="AG879" s="18">
        <v>13</v>
      </c>
      <c r="AH879" s="13">
        <v>4.8</v>
      </c>
      <c r="AI879" t="b">
        <v>1</v>
      </c>
      <c r="AJ879" t="s">
        <v>30</v>
      </c>
      <c r="AK879" s="18">
        <v>1327</v>
      </c>
      <c r="AL879" s="18" t="str" cm="1">
        <f t="array" ref="AL879">_xlfn.IFS(AK879&lt;1000, "Bronze", AK879&lt;2000, "Silver", AK879&lt;3000, "Gold", AK879&lt;4000, "Platinum",AK879&gt;4000, "Diamond")</f>
        <v>Silver</v>
      </c>
      <c r="AM879" t="s">
        <v>58</v>
      </c>
      <c r="AN879" t="s">
        <v>59</v>
      </c>
      <c r="AO879" t="s">
        <v>60</v>
      </c>
    </row>
    <row r="880" spans="1:41" x14ac:dyDescent="0.35">
      <c r="A880">
        <v>8530</v>
      </c>
      <c r="B880" t="s">
        <v>222</v>
      </c>
      <c r="C880" t="s">
        <v>151</v>
      </c>
      <c r="D880" s="1">
        <f>DATE(I880,H880,G880)</f>
        <v>45010</v>
      </c>
      <c r="E880">
        <f>FIND("/",C880)</f>
        <v>2</v>
      </c>
      <c r="F880">
        <f>FIND("/",C880,(E880+1))</f>
        <v>5</v>
      </c>
      <c r="G880" t="str">
        <f>MID(C880, E880+1,2)</f>
        <v>25</v>
      </c>
      <c r="H880" t="str">
        <f>LEFT(C880,E880-1)</f>
        <v>3</v>
      </c>
      <c r="I880" t="str">
        <f>RIGHT(C880,4)</f>
        <v>2023</v>
      </c>
      <c r="J880" s="1">
        <v>45394</v>
      </c>
      <c r="K880" s="1">
        <f>J880</f>
        <v>45394</v>
      </c>
      <c r="L880" s="1"/>
      <c r="M880" s="1"/>
      <c r="N880" s="1"/>
      <c r="O880" s="1"/>
      <c r="P880" s="1"/>
      <c r="Q880" s="13">
        <f t="shared" si="304"/>
        <v>54.857142857142854</v>
      </c>
      <c r="R880">
        <f t="shared" si="305"/>
        <v>44</v>
      </c>
      <c r="S880" s="27">
        <f t="shared" si="307"/>
        <v>0.80208333333333337</v>
      </c>
      <c r="T880" s="11">
        <v>11.99</v>
      </c>
      <c r="U880" t="str" cm="1">
        <f t="array" ref="U880">_xlfn.IFS(T880 &lt; 8, "Standard", T880 &lt; 12, "Premium", T880 &lt; 16, "Premium Plus")</f>
        <v>Premium</v>
      </c>
      <c r="V880" s="18">
        <v>88</v>
      </c>
      <c r="W880" t="s">
        <v>51</v>
      </c>
      <c r="X880" s="18">
        <v>1</v>
      </c>
      <c r="Y880" s="18">
        <v>6</v>
      </c>
      <c r="Z880" t="b">
        <v>1</v>
      </c>
      <c r="AA880" s="18">
        <v>962</v>
      </c>
      <c r="AB880" s="18">
        <v>183</v>
      </c>
      <c r="AC880" s="18">
        <f t="shared" si="306"/>
        <v>1145</v>
      </c>
      <c r="AD880" t="s">
        <v>68</v>
      </c>
      <c r="AE880" t="s">
        <v>44</v>
      </c>
      <c r="AF880" t="s">
        <v>64</v>
      </c>
      <c r="AG880" s="18">
        <v>90</v>
      </c>
      <c r="AH880" s="13">
        <v>5</v>
      </c>
      <c r="AI880" t="b">
        <v>0</v>
      </c>
      <c r="AJ880" t="s">
        <v>30</v>
      </c>
      <c r="AK880" s="18">
        <v>4646</v>
      </c>
      <c r="AL880" s="18" t="str" cm="1">
        <f t="array" ref="AL880">_xlfn.IFS(AK880&lt;1000, "Bronze", AK880&lt;2000, "Silver", AK880&lt;3000, "Gold", AK880&lt;4000, "Platinum",AK880&gt;4000, "Diamond")</f>
        <v>Diamond</v>
      </c>
      <c r="AM880" t="s">
        <v>31</v>
      </c>
      <c r="AN880" t="s">
        <v>79</v>
      </c>
      <c r="AO880" t="s">
        <v>40</v>
      </c>
    </row>
    <row r="881" spans="1:41" x14ac:dyDescent="0.35">
      <c r="A881">
        <v>7484</v>
      </c>
      <c r="B881" t="s">
        <v>340</v>
      </c>
      <c r="C881" s="1">
        <v>45516</v>
      </c>
      <c r="D881" s="1">
        <v>44952</v>
      </c>
      <c r="E881" s="1"/>
      <c r="F881" s="1"/>
      <c r="G881" s="1"/>
      <c r="H881" s="1"/>
      <c r="I881" s="1"/>
      <c r="J881" t="s">
        <v>134</v>
      </c>
      <c r="K881" s="1">
        <f>DATE(P881,O881,N881)</f>
        <v>45617</v>
      </c>
      <c r="L881">
        <f>FIND("/",J881)</f>
        <v>3</v>
      </c>
      <c r="M881">
        <f>FIND("/",J881,(L881+1))</f>
        <v>6</v>
      </c>
      <c r="N881" t="str">
        <f>MID(J881, L881+1,2)</f>
        <v>21</v>
      </c>
      <c r="O881" t="str">
        <f>LEFT(J881,L881-1)</f>
        <v>11</v>
      </c>
      <c r="P881" t="str">
        <f>RIGHT(J881,4)</f>
        <v>2024</v>
      </c>
      <c r="Q881" s="13">
        <f t="shared" si="304"/>
        <v>95</v>
      </c>
      <c r="R881">
        <f t="shared" si="305"/>
        <v>76</v>
      </c>
      <c r="S881" s="27">
        <f t="shared" si="307"/>
        <v>0.8</v>
      </c>
      <c r="T881" s="11">
        <v>11.99</v>
      </c>
      <c r="U881" t="str" cm="1">
        <f t="array" ref="U881">_xlfn.IFS(T881 &lt; 8, "Standard", T881 &lt; 12, "Premium", T881 &lt; 16, "Premium Plus")</f>
        <v>Premium</v>
      </c>
      <c r="V881" s="18">
        <v>152</v>
      </c>
      <c r="W881" t="s">
        <v>100</v>
      </c>
      <c r="X881" s="18">
        <v>5</v>
      </c>
      <c r="Y881" s="18">
        <v>1</v>
      </c>
      <c r="Z881" t="b">
        <v>0</v>
      </c>
      <c r="AA881" s="18">
        <v>623</v>
      </c>
      <c r="AB881" s="18">
        <v>180</v>
      </c>
      <c r="AC881" s="18">
        <f t="shared" si="306"/>
        <v>803</v>
      </c>
      <c r="AD881" t="s">
        <v>43</v>
      </c>
      <c r="AE881" t="s">
        <v>75</v>
      </c>
      <c r="AF881" t="s">
        <v>78</v>
      </c>
      <c r="AG881" s="18">
        <v>89</v>
      </c>
      <c r="AH881" s="13">
        <v>4.5</v>
      </c>
      <c r="AI881" t="b">
        <v>1</v>
      </c>
      <c r="AJ881" t="s">
        <v>30</v>
      </c>
      <c r="AK881" s="18">
        <v>1594</v>
      </c>
      <c r="AL881" s="18" t="str" cm="1">
        <f t="array" ref="AL881">_xlfn.IFS(AK881&lt;1000, "Bronze", AK881&lt;2000, "Silver", AK881&lt;3000, "Gold", AK881&lt;4000, "Platinum",AK881&gt;4000, "Diamond")</f>
        <v>Silver</v>
      </c>
      <c r="AM881" t="s">
        <v>31</v>
      </c>
      <c r="AN881" t="s">
        <v>59</v>
      </c>
      <c r="AO881" t="s">
        <v>93</v>
      </c>
    </row>
    <row r="882" spans="1:41" x14ac:dyDescent="0.35">
      <c r="A882">
        <v>6491</v>
      </c>
      <c r="B882" t="s">
        <v>625</v>
      </c>
      <c r="C882" t="s">
        <v>519</v>
      </c>
      <c r="D882" s="1">
        <f>DATE(I882,H882,G882)</f>
        <v>44941</v>
      </c>
      <c r="E882">
        <f>FIND("/",C882)</f>
        <v>2</v>
      </c>
      <c r="F882">
        <f>FIND("/",C882,(E882+1))</f>
        <v>5</v>
      </c>
      <c r="G882" t="str">
        <f>MID(C882, E882+1,2)</f>
        <v>15</v>
      </c>
      <c r="H882" t="str">
        <f>LEFT(C882,E882-1)</f>
        <v>1</v>
      </c>
      <c r="I882" t="str">
        <f>RIGHT(C882,4)</f>
        <v>2023</v>
      </c>
      <c r="J882" t="s">
        <v>105</v>
      </c>
      <c r="K882" s="1">
        <f>DATE(P882,O882,N882)</f>
        <v>45624</v>
      </c>
      <c r="L882">
        <f>FIND("/",J882)</f>
        <v>3</v>
      </c>
      <c r="M882">
        <f>FIND("/",J882,(L882+1))</f>
        <v>6</v>
      </c>
      <c r="N882" t="str">
        <f>MID(J882, L882+1,2)</f>
        <v>28</v>
      </c>
      <c r="O882" t="str">
        <f>LEFT(J882,L882-1)</f>
        <v>11</v>
      </c>
      <c r="P882" t="str">
        <f>RIGHT(J882,4)</f>
        <v>2024</v>
      </c>
      <c r="Q882" s="13">
        <f t="shared" si="304"/>
        <v>97.571428571428569</v>
      </c>
      <c r="R882">
        <f t="shared" si="305"/>
        <v>77</v>
      </c>
      <c r="S882" s="27">
        <f t="shared" si="307"/>
        <v>0.78916544655929721</v>
      </c>
      <c r="T882" s="11">
        <v>7.99</v>
      </c>
      <c r="U882" t="str" cm="1">
        <f t="array" ref="U882">_xlfn.IFS(T882 &lt; 8, "Standard", T882 &lt; 12, "Premium", T882 &lt; 16, "Premium Plus")</f>
        <v>Standard</v>
      </c>
      <c r="V882" s="18">
        <v>154</v>
      </c>
      <c r="W882" t="s">
        <v>26</v>
      </c>
      <c r="X882" s="18">
        <v>5</v>
      </c>
      <c r="Y882" s="18">
        <v>4</v>
      </c>
      <c r="Z882" t="b">
        <v>1</v>
      </c>
      <c r="AA882" s="18">
        <v>340</v>
      </c>
      <c r="AB882" s="18">
        <v>53</v>
      </c>
      <c r="AC882" s="18">
        <f t="shared" si="306"/>
        <v>393</v>
      </c>
      <c r="AD882" t="s">
        <v>74</v>
      </c>
      <c r="AE882" t="s">
        <v>56</v>
      </c>
      <c r="AF882" t="s">
        <v>64</v>
      </c>
      <c r="AG882" s="18">
        <v>31</v>
      </c>
      <c r="AH882" s="13">
        <v>4.4000000000000004</v>
      </c>
      <c r="AI882" t="b">
        <v>0</v>
      </c>
      <c r="AJ882" t="s">
        <v>30</v>
      </c>
      <c r="AK882" s="18">
        <v>1850</v>
      </c>
      <c r="AL882" s="18" t="str" cm="1">
        <f t="array" ref="AL882">_xlfn.IFS(AK882&lt;1000, "Bronze", AK882&lt;2000, "Silver", AK882&lt;3000, "Gold", AK882&lt;4000, "Platinum",AK882&gt;4000, "Diamond")</f>
        <v>Silver</v>
      </c>
      <c r="AM882" t="s">
        <v>38</v>
      </c>
      <c r="AN882" t="s">
        <v>39</v>
      </c>
      <c r="AO882" t="s">
        <v>60</v>
      </c>
    </row>
    <row r="883" spans="1:41" x14ac:dyDescent="0.35">
      <c r="A883">
        <v>7398</v>
      </c>
      <c r="B883" t="s">
        <v>349</v>
      </c>
      <c r="C883" t="s">
        <v>565</v>
      </c>
      <c r="D883" s="1">
        <f>DATE(I883,H883,G883)</f>
        <v>45275</v>
      </c>
      <c r="E883">
        <f>FIND("/",C883)</f>
        <v>3</v>
      </c>
      <c r="F883">
        <f>FIND("/",C883,(E883+1))</f>
        <v>6</v>
      </c>
      <c r="G883" t="str">
        <f>MID(C883, E883+1,2)</f>
        <v>15</v>
      </c>
      <c r="H883" t="str">
        <f>LEFT(C883,E883-1)</f>
        <v>12</v>
      </c>
      <c r="I883" t="str">
        <f>RIGHT(C883,4)</f>
        <v>2023</v>
      </c>
      <c r="J883" t="s">
        <v>35</v>
      </c>
      <c r="K883" s="1">
        <f>DATE(P883,O883,N883)</f>
        <v>45641</v>
      </c>
      <c r="L883">
        <f>FIND("/",J883)</f>
        <v>3</v>
      </c>
      <c r="M883">
        <f>FIND("/",J883,(L883+1))</f>
        <v>6</v>
      </c>
      <c r="N883" t="str">
        <f>MID(J883, L883+1,2)</f>
        <v>15</v>
      </c>
      <c r="O883" t="str">
        <f>LEFT(J883,L883-1)</f>
        <v>12</v>
      </c>
      <c r="P883" t="str">
        <f>RIGHT(J883,4)</f>
        <v>2024</v>
      </c>
      <c r="Q883" s="13">
        <f t="shared" si="304"/>
        <v>52.285714285714285</v>
      </c>
      <c r="R883">
        <f t="shared" si="305"/>
        <v>41</v>
      </c>
      <c r="S883" s="27">
        <f t="shared" si="307"/>
        <v>0.78415300546448086</v>
      </c>
      <c r="T883" s="11">
        <v>11.99</v>
      </c>
      <c r="U883" t="str" cm="1">
        <f t="array" ref="U883">_xlfn.IFS(T883 &lt; 8, "Standard", T883 &lt; 12, "Premium", T883 &lt; 16, "Premium Plus")</f>
        <v>Premium</v>
      </c>
      <c r="V883" s="18">
        <v>82</v>
      </c>
      <c r="W883" t="s">
        <v>36</v>
      </c>
      <c r="X883" s="18">
        <v>5</v>
      </c>
      <c r="Y883" s="18">
        <v>1</v>
      </c>
      <c r="Z883" t="b">
        <v>1</v>
      </c>
      <c r="AA883" s="18">
        <v>93</v>
      </c>
      <c r="AB883" s="18">
        <v>46</v>
      </c>
      <c r="AC883" s="18">
        <f t="shared" si="306"/>
        <v>139</v>
      </c>
      <c r="AD883" t="s">
        <v>43</v>
      </c>
      <c r="AE883" t="s">
        <v>28</v>
      </c>
      <c r="AF883" t="s">
        <v>37</v>
      </c>
      <c r="AG883" s="18">
        <v>41</v>
      </c>
      <c r="AH883" s="13">
        <v>4.7</v>
      </c>
      <c r="AI883" t="b">
        <v>1</v>
      </c>
      <c r="AJ883" t="s">
        <v>30</v>
      </c>
      <c r="AK883" s="18">
        <v>3152</v>
      </c>
      <c r="AL883" s="18" t="str" cm="1">
        <f t="array" ref="AL883">_xlfn.IFS(AK883&lt;1000, "Bronze", AK883&lt;2000, "Silver", AK883&lt;3000, "Gold", AK883&lt;4000, "Platinum",AK883&gt;4000, "Diamond")</f>
        <v>Platinum</v>
      </c>
      <c r="AM883" t="s">
        <v>58</v>
      </c>
      <c r="AN883" t="s">
        <v>39</v>
      </c>
      <c r="AO883" t="s">
        <v>93</v>
      </c>
    </row>
    <row r="884" spans="1:41" x14ac:dyDescent="0.35">
      <c r="A884">
        <v>8414</v>
      </c>
      <c r="B884" t="s">
        <v>148</v>
      </c>
      <c r="C884" t="s">
        <v>419</v>
      </c>
      <c r="D884" s="1">
        <f>DATE(I884,H884,G884)</f>
        <v>45304</v>
      </c>
      <c r="E884">
        <f>FIND("/",C884)</f>
        <v>2</v>
      </c>
      <c r="F884">
        <f>FIND("/",C884,(E884+1))</f>
        <v>5</v>
      </c>
      <c r="G884" t="str">
        <f>MID(C884, E884+1,2)</f>
        <v>13</v>
      </c>
      <c r="H884" t="str">
        <f>LEFT(C884,E884-1)</f>
        <v>1</v>
      </c>
      <c r="I884" t="str">
        <f>RIGHT(C884,4)</f>
        <v>2024</v>
      </c>
      <c r="J884" t="s">
        <v>82</v>
      </c>
      <c r="K884" s="1">
        <f>DATE(P884,O884,N884)</f>
        <v>45618</v>
      </c>
      <c r="L884">
        <f>FIND("/",J884)</f>
        <v>3</v>
      </c>
      <c r="M884">
        <f>FIND("/",J884,(L884+1))</f>
        <v>6</v>
      </c>
      <c r="N884" t="str">
        <f>MID(J884, L884+1,2)</f>
        <v>22</v>
      </c>
      <c r="O884" t="str">
        <f>LEFT(J884,L884-1)</f>
        <v>11</v>
      </c>
      <c r="P884" t="str">
        <f>RIGHT(J884,4)</f>
        <v>2024</v>
      </c>
      <c r="Q884" s="13">
        <f t="shared" si="304"/>
        <v>44.857142857142854</v>
      </c>
      <c r="R884">
        <f t="shared" si="305"/>
        <v>35</v>
      </c>
      <c r="S884" s="27">
        <f t="shared" si="307"/>
        <v>0.78025477707006374</v>
      </c>
      <c r="T884" s="11">
        <v>11.99</v>
      </c>
      <c r="U884" t="str" cm="1">
        <f t="array" ref="U884">_xlfn.IFS(T884 &lt; 8, "Standard", T884 &lt; 12, "Premium", T884 &lt; 16, "Premium Plus")</f>
        <v>Premium</v>
      </c>
      <c r="V884" s="18">
        <v>70</v>
      </c>
      <c r="W884" t="s">
        <v>36</v>
      </c>
      <c r="X884" s="18">
        <v>2</v>
      </c>
      <c r="Y884" s="18">
        <v>3</v>
      </c>
      <c r="Z884" t="b">
        <v>1</v>
      </c>
      <c r="AA884" s="18">
        <v>803</v>
      </c>
      <c r="AB884" s="18">
        <v>51</v>
      </c>
      <c r="AC884" s="18">
        <f t="shared" si="306"/>
        <v>854</v>
      </c>
      <c r="AD884" t="s">
        <v>55</v>
      </c>
      <c r="AE884" t="s">
        <v>75</v>
      </c>
      <c r="AF884" t="s">
        <v>45</v>
      </c>
      <c r="AG884" s="18">
        <v>24</v>
      </c>
      <c r="AH884" s="13">
        <v>3.8</v>
      </c>
      <c r="AI884" t="b">
        <v>0</v>
      </c>
      <c r="AJ884" t="s">
        <v>30</v>
      </c>
      <c r="AK884" s="18">
        <v>1422</v>
      </c>
      <c r="AL884" s="18" t="str" cm="1">
        <f t="array" ref="AL884">_xlfn.IFS(AK884&lt;1000, "Bronze", AK884&lt;2000, "Silver", AK884&lt;3000, "Gold", AK884&lt;4000, "Platinum",AK884&gt;4000, "Diamond")</f>
        <v>Silver</v>
      </c>
      <c r="AM884" t="s">
        <v>65</v>
      </c>
      <c r="AN884" t="s">
        <v>39</v>
      </c>
      <c r="AO884" t="s">
        <v>93</v>
      </c>
    </row>
    <row r="885" spans="1:41" x14ac:dyDescent="0.35">
      <c r="A885">
        <v>4155</v>
      </c>
      <c r="B885" t="s">
        <v>259</v>
      </c>
      <c r="C885" s="1">
        <v>45110</v>
      </c>
      <c r="D885" s="1">
        <v>45455</v>
      </c>
      <c r="E885" s="1"/>
      <c r="F885" s="1"/>
      <c r="G885" s="1"/>
      <c r="H885" s="1"/>
      <c r="I885" s="1"/>
      <c r="J885" s="1">
        <v>45455</v>
      </c>
      <c r="K885" s="1">
        <v>45644</v>
      </c>
      <c r="L885" s="1"/>
      <c r="M885" s="1"/>
      <c r="N885" s="1"/>
      <c r="O885" s="1"/>
      <c r="P885" s="1"/>
      <c r="Q885" s="13">
        <f t="shared" si="304"/>
        <v>27</v>
      </c>
      <c r="R885">
        <f t="shared" si="305"/>
        <v>21</v>
      </c>
      <c r="S885" s="27">
        <f t="shared" si="307"/>
        <v>0.77777777777777779</v>
      </c>
      <c r="T885" s="11">
        <v>11.99</v>
      </c>
      <c r="U885" t="str" cm="1">
        <f t="array" ref="U885">_xlfn.IFS(T885 &lt; 8, "Standard", T885 &lt; 12, "Premium", T885 &lt; 16, "Premium Plus")</f>
        <v>Premium</v>
      </c>
      <c r="V885" s="18">
        <v>42</v>
      </c>
      <c r="W885" t="s">
        <v>48</v>
      </c>
      <c r="X885" s="18">
        <v>4</v>
      </c>
      <c r="Y885" s="18">
        <v>2</v>
      </c>
      <c r="Z885" t="b">
        <v>0</v>
      </c>
      <c r="AA885" s="18">
        <v>560</v>
      </c>
      <c r="AB885" s="18">
        <v>98</v>
      </c>
      <c r="AC885" s="18">
        <f t="shared" si="306"/>
        <v>658</v>
      </c>
      <c r="AD885" t="s">
        <v>92</v>
      </c>
      <c r="AE885" t="s">
        <v>44</v>
      </c>
      <c r="AF885" t="s">
        <v>45</v>
      </c>
      <c r="AG885" s="18">
        <v>90</v>
      </c>
      <c r="AH885" s="13">
        <v>3.8</v>
      </c>
      <c r="AI885" t="b">
        <v>0</v>
      </c>
      <c r="AJ885" t="s">
        <v>30</v>
      </c>
      <c r="AK885" s="18">
        <v>496</v>
      </c>
      <c r="AL885" s="18" t="str" cm="1">
        <f t="array" ref="AL885">_xlfn.IFS(AK885&lt;1000, "Bronze", AK885&lt;2000, "Silver", AK885&lt;3000, "Gold", AK885&lt;4000, "Platinum",AK885&gt;4000, "Diamond")</f>
        <v>Bronze</v>
      </c>
      <c r="AM885" t="s">
        <v>76</v>
      </c>
      <c r="AN885" t="s">
        <v>59</v>
      </c>
      <c r="AO885" t="s">
        <v>40</v>
      </c>
    </row>
    <row r="886" spans="1:41" x14ac:dyDescent="0.35">
      <c r="A886">
        <v>9115</v>
      </c>
      <c r="B886" t="s">
        <v>88</v>
      </c>
      <c r="C886" t="s">
        <v>324</v>
      </c>
      <c r="D886" s="1">
        <f>DATE(I886,H886,G886)</f>
        <v>45490</v>
      </c>
      <c r="E886">
        <f>FIND("/",C886)</f>
        <v>2</v>
      </c>
      <c r="F886">
        <f>FIND("/",C886,(E886+1))</f>
        <v>5</v>
      </c>
      <c r="G886" t="str">
        <f>MID(C886, E886+1,2)</f>
        <v>17</v>
      </c>
      <c r="H886" t="str">
        <f>LEFT(C886,E886-1)</f>
        <v>7</v>
      </c>
      <c r="I886" t="str">
        <f>RIGHT(C886,4)</f>
        <v>2024</v>
      </c>
      <c r="J886" t="s">
        <v>72</v>
      </c>
      <c r="K886" s="1">
        <f>DATE(P886,O886,N886)</f>
        <v>45643</v>
      </c>
      <c r="L886">
        <f>FIND("/",J886)</f>
        <v>3</v>
      </c>
      <c r="M886">
        <f>FIND("/",J886,(L886+1))</f>
        <v>6</v>
      </c>
      <c r="N886" t="str">
        <f>MID(J886, L886+1,2)</f>
        <v>17</v>
      </c>
      <c r="O886" t="str">
        <f>LEFT(J886,L886-1)</f>
        <v>12</v>
      </c>
      <c r="P886" t="str">
        <f>RIGHT(J886,4)</f>
        <v>2024</v>
      </c>
      <c r="Q886" s="13">
        <f t="shared" si="304"/>
        <v>21.857142857142858</v>
      </c>
      <c r="R886">
        <f t="shared" si="305"/>
        <v>17</v>
      </c>
      <c r="S886" s="27">
        <f t="shared" si="307"/>
        <v>0.77777777777777779</v>
      </c>
      <c r="T886" s="11">
        <v>11.99</v>
      </c>
      <c r="U886" t="str" cm="1">
        <f t="array" ref="U886">_xlfn.IFS(T886 &lt; 8, "Standard", T886 &lt; 12, "Premium", T886 &lt; 16, "Premium Plus")</f>
        <v>Premium</v>
      </c>
      <c r="V886" s="18">
        <v>34</v>
      </c>
      <c r="W886" t="s">
        <v>73</v>
      </c>
      <c r="X886" s="18">
        <v>1</v>
      </c>
      <c r="Y886" s="18">
        <v>1</v>
      </c>
      <c r="Z886" t="b">
        <v>0</v>
      </c>
      <c r="AA886" s="18">
        <v>80</v>
      </c>
      <c r="AB886" s="18">
        <v>71</v>
      </c>
      <c r="AC886" s="18">
        <f t="shared" si="306"/>
        <v>151</v>
      </c>
      <c r="AD886" t="s">
        <v>43</v>
      </c>
      <c r="AE886" t="s">
        <v>56</v>
      </c>
      <c r="AF886" t="s">
        <v>37</v>
      </c>
      <c r="AG886" s="18">
        <v>55</v>
      </c>
      <c r="AH886" s="13">
        <v>3.6</v>
      </c>
      <c r="AI886" t="b">
        <v>0</v>
      </c>
      <c r="AJ886" t="s">
        <v>30</v>
      </c>
      <c r="AK886" s="18">
        <v>1172</v>
      </c>
      <c r="AL886" s="18" t="str" cm="1">
        <f t="array" ref="AL886">_xlfn.IFS(AK886&lt;1000, "Bronze", AK886&lt;2000, "Silver", AK886&lt;3000, "Gold", AK886&lt;4000, "Platinum",AK886&gt;4000, "Diamond")</f>
        <v>Silver</v>
      </c>
      <c r="AM886" t="s">
        <v>65</v>
      </c>
      <c r="AN886" t="s">
        <v>39</v>
      </c>
      <c r="AO886" t="s">
        <v>93</v>
      </c>
    </row>
    <row r="887" spans="1:41" x14ac:dyDescent="0.35">
      <c r="A887">
        <v>8145</v>
      </c>
      <c r="B887" t="s">
        <v>546</v>
      </c>
      <c r="C887" s="1">
        <v>45201</v>
      </c>
      <c r="D887" s="1">
        <v>45184</v>
      </c>
      <c r="E887" s="1"/>
      <c r="F887" s="1"/>
      <c r="G887" s="1"/>
      <c r="H887" s="1"/>
      <c r="I887" s="1"/>
      <c r="J887" t="s">
        <v>134</v>
      </c>
      <c r="K887" s="1">
        <f>DATE(P887,O887,N887)</f>
        <v>45617</v>
      </c>
      <c r="L887">
        <f>FIND("/",J887)</f>
        <v>3</v>
      </c>
      <c r="M887">
        <f>FIND("/",J887,(L887+1))</f>
        <v>6</v>
      </c>
      <c r="N887" t="str">
        <f>MID(J887, L887+1,2)</f>
        <v>21</v>
      </c>
      <c r="O887" t="str">
        <f>LEFT(J887,L887-1)</f>
        <v>11</v>
      </c>
      <c r="P887" t="str">
        <f>RIGHT(J887,4)</f>
        <v>2024</v>
      </c>
      <c r="Q887" s="13">
        <f t="shared" si="304"/>
        <v>61.857142857142854</v>
      </c>
      <c r="R887">
        <f t="shared" si="305"/>
        <v>48</v>
      </c>
      <c r="S887" s="27">
        <f t="shared" si="307"/>
        <v>0.77598152424942268</v>
      </c>
      <c r="T887" s="11">
        <v>15.99</v>
      </c>
      <c r="U887" t="str" cm="1">
        <f t="array" ref="U887">_xlfn.IFS(T887 &lt; 8, "Standard", T887 &lt; 12, "Premium", T887 &lt; 16, "Premium Plus")</f>
        <v>Premium Plus</v>
      </c>
      <c r="V887" s="18">
        <v>96</v>
      </c>
      <c r="W887" t="s">
        <v>73</v>
      </c>
      <c r="X887" s="18">
        <v>5</v>
      </c>
      <c r="Y887" s="18">
        <v>1</v>
      </c>
      <c r="Z887" t="b">
        <v>1</v>
      </c>
      <c r="AA887" s="18">
        <v>273</v>
      </c>
      <c r="AB887" s="18">
        <v>79</v>
      </c>
      <c r="AC887" s="18">
        <f t="shared" si="306"/>
        <v>352</v>
      </c>
      <c r="AD887" t="s">
        <v>49</v>
      </c>
      <c r="AE887" t="s">
        <v>28</v>
      </c>
      <c r="AF887" t="s">
        <v>64</v>
      </c>
      <c r="AG887" s="18">
        <v>60</v>
      </c>
      <c r="AH887" s="13">
        <v>4.3</v>
      </c>
      <c r="AI887" t="b">
        <v>0</v>
      </c>
      <c r="AJ887" t="s">
        <v>30</v>
      </c>
      <c r="AK887" s="18">
        <v>1960</v>
      </c>
      <c r="AL887" s="18" t="str" cm="1">
        <f t="array" ref="AL887">_xlfn.IFS(AK887&lt;1000, "Bronze", AK887&lt;2000, "Silver", AK887&lt;3000, "Gold", AK887&lt;4000, "Platinum",AK887&gt;4000, "Diamond")</f>
        <v>Silver</v>
      </c>
      <c r="AM887" t="s">
        <v>31</v>
      </c>
      <c r="AN887" t="s">
        <v>39</v>
      </c>
      <c r="AO887" t="s">
        <v>60</v>
      </c>
    </row>
    <row r="888" spans="1:41" x14ac:dyDescent="0.35">
      <c r="A888">
        <v>4486</v>
      </c>
      <c r="B888" t="s">
        <v>395</v>
      </c>
      <c r="C888" s="1">
        <v>45413</v>
      </c>
      <c r="D888" s="1">
        <v>45128</v>
      </c>
      <c r="E888" s="1"/>
      <c r="F888" s="1"/>
      <c r="G888" s="1"/>
      <c r="H888" s="1"/>
      <c r="I888" s="1"/>
      <c r="J888" t="s">
        <v>25</v>
      </c>
      <c r="K888" s="1">
        <f>DATE(P888,O888,N888)</f>
        <v>45639</v>
      </c>
      <c r="L888">
        <f>FIND("/",J888)</f>
        <v>3</v>
      </c>
      <c r="M888">
        <f>FIND("/",J888,(L888+1))</f>
        <v>6</v>
      </c>
      <c r="N888" t="str">
        <f>MID(J888, L888+1,2)</f>
        <v>13</v>
      </c>
      <c r="O888" t="str">
        <f>LEFT(J888,L888-1)</f>
        <v>12</v>
      </c>
      <c r="P888" t="str">
        <f>RIGHT(J888,4)</f>
        <v>2024</v>
      </c>
      <c r="Q888" s="13">
        <f t="shared" si="304"/>
        <v>73</v>
      </c>
      <c r="R888">
        <f t="shared" si="305"/>
        <v>56.5</v>
      </c>
      <c r="S888" s="27">
        <f t="shared" si="307"/>
        <v>0.77397260273972601</v>
      </c>
      <c r="T888" s="11">
        <v>7.99</v>
      </c>
      <c r="U888" t="str" cm="1">
        <f t="array" ref="U888">_xlfn.IFS(T888 &lt; 8, "Standard", T888 &lt; 12, "Premium", T888 &lt; 16, "Premium Plus")</f>
        <v>Standard</v>
      </c>
      <c r="V888" s="18">
        <v>113</v>
      </c>
      <c r="W888" t="s">
        <v>36</v>
      </c>
      <c r="X888" s="18">
        <v>1</v>
      </c>
      <c r="Y888" s="18">
        <v>1</v>
      </c>
      <c r="Z888" t="b">
        <v>0</v>
      </c>
      <c r="AA888" s="18">
        <v>177</v>
      </c>
      <c r="AB888" s="18">
        <v>3</v>
      </c>
      <c r="AC888" s="18">
        <f t="shared" si="306"/>
        <v>180</v>
      </c>
      <c r="AD888" t="s">
        <v>68</v>
      </c>
      <c r="AE888" t="s">
        <v>75</v>
      </c>
      <c r="AF888" t="s">
        <v>64</v>
      </c>
      <c r="AG888" s="18">
        <v>69</v>
      </c>
      <c r="AH888" s="13">
        <v>4.8</v>
      </c>
      <c r="AI888" t="b">
        <v>0</v>
      </c>
      <c r="AJ888" t="s">
        <v>30</v>
      </c>
      <c r="AK888" s="18">
        <v>1542</v>
      </c>
      <c r="AL888" s="18" t="str" cm="1">
        <f t="array" ref="AL888">_xlfn.IFS(AK888&lt;1000, "Bronze", AK888&lt;2000, "Silver", AK888&lt;3000, "Gold", AK888&lt;4000, "Platinum",AK888&gt;4000, "Diamond")</f>
        <v>Silver</v>
      </c>
      <c r="AM888" t="s">
        <v>38</v>
      </c>
      <c r="AN888" t="s">
        <v>79</v>
      </c>
      <c r="AO888" t="s">
        <v>40</v>
      </c>
    </row>
    <row r="889" spans="1:41" x14ac:dyDescent="0.35">
      <c r="A889">
        <v>9785</v>
      </c>
      <c r="B889" t="s">
        <v>259</v>
      </c>
      <c r="C889" s="1">
        <v>45383</v>
      </c>
      <c r="D889" s="1">
        <v>45399</v>
      </c>
      <c r="E889" s="1"/>
      <c r="F889" s="1"/>
      <c r="G889" s="1"/>
      <c r="H889" s="1"/>
      <c r="I889" s="1"/>
      <c r="J889" t="s">
        <v>103</v>
      </c>
      <c r="K889" s="1">
        <f>DATE(P889,O889,N889)</f>
        <v>45644</v>
      </c>
      <c r="L889">
        <f>FIND("/",J889)</f>
        <v>3</v>
      </c>
      <c r="M889">
        <f>FIND("/",J889,(L889+1))</f>
        <v>6</v>
      </c>
      <c r="N889" t="str">
        <f>MID(J889, L889+1,2)</f>
        <v>18</v>
      </c>
      <c r="O889" t="str">
        <f>LEFT(J889,L889-1)</f>
        <v>12</v>
      </c>
      <c r="P889" t="str">
        <f>RIGHT(J889,4)</f>
        <v>2024</v>
      </c>
      <c r="Q889" s="13">
        <f t="shared" si="304"/>
        <v>35</v>
      </c>
      <c r="R889">
        <f t="shared" si="305"/>
        <v>27</v>
      </c>
      <c r="S889" s="27">
        <f t="shared" si="307"/>
        <v>0.77142857142857146</v>
      </c>
      <c r="T889" s="11">
        <v>11.99</v>
      </c>
      <c r="U889" t="str" cm="1">
        <f t="array" ref="U889">_xlfn.IFS(T889 &lt; 8, "Standard", T889 &lt; 12, "Premium", T889 &lt; 16, "Premium Plus")</f>
        <v>Premium</v>
      </c>
      <c r="V889" s="18">
        <v>54</v>
      </c>
      <c r="W889" t="s">
        <v>26</v>
      </c>
      <c r="X889" s="18">
        <v>5</v>
      </c>
      <c r="Y889" s="18">
        <v>4</v>
      </c>
      <c r="Z889" t="b">
        <v>0</v>
      </c>
      <c r="AA889" s="18">
        <v>659</v>
      </c>
      <c r="AB889" s="18">
        <v>2</v>
      </c>
      <c r="AC889" s="18">
        <f t="shared" si="306"/>
        <v>661</v>
      </c>
      <c r="AD889" t="s">
        <v>74</v>
      </c>
      <c r="AE889" t="s">
        <v>28</v>
      </c>
      <c r="AF889" t="s">
        <v>45</v>
      </c>
      <c r="AG889" s="18">
        <v>82</v>
      </c>
      <c r="AH889" s="13">
        <v>4.3</v>
      </c>
      <c r="AI889" t="b">
        <v>1</v>
      </c>
      <c r="AJ889" t="s">
        <v>30</v>
      </c>
      <c r="AK889" s="18">
        <v>2557</v>
      </c>
      <c r="AL889" s="18" t="str" cm="1">
        <f t="array" ref="AL889">_xlfn.IFS(AK889&lt;1000, "Bronze", AK889&lt;2000, "Silver", AK889&lt;3000, "Gold", AK889&lt;4000, "Platinum",AK889&gt;4000, "Diamond")</f>
        <v>Gold</v>
      </c>
      <c r="AM889" t="s">
        <v>58</v>
      </c>
      <c r="AN889" t="s">
        <v>59</v>
      </c>
      <c r="AO889" t="s">
        <v>40</v>
      </c>
    </row>
    <row r="890" spans="1:41" x14ac:dyDescent="0.35">
      <c r="A890">
        <v>8875</v>
      </c>
      <c r="B890" t="s">
        <v>434</v>
      </c>
      <c r="C890" t="s">
        <v>81</v>
      </c>
      <c r="D890" s="1">
        <f t="shared" ref="D890:D895" si="314">DATE(I890,H890,G890)</f>
        <v>45013</v>
      </c>
      <c r="E890">
        <f t="shared" ref="E890:E895" si="315">FIND("/",C890)</f>
        <v>2</v>
      </c>
      <c r="F890">
        <f t="shared" ref="F890:F895" si="316">FIND("/",C890,(E890+1))</f>
        <v>5</v>
      </c>
      <c r="G890" t="str">
        <f t="shared" ref="G890:G895" si="317">MID(C890, E890+1,2)</f>
        <v>28</v>
      </c>
      <c r="H890" t="str">
        <f t="shared" ref="H890:H895" si="318">LEFT(C890,E890-1)</f>
        <v>3</v>
      </c>
      <c r="I890" t="str">
        <f t="shared" ref="I890:I895" si="319">RIGHT(C890,4)</f>
        <v>2023</v>
      </c>
      <c r="J890" t="s">
        <v>72</v>
      </c>
      <c r="K890" s="1">
        <f>DATE(P890,O890,N890)</f>
        <v>45643</v>
      </c>
      <c r="L890">
        <f>FIND("/",J890)</f>
        <v>3</v>
      </c>
      <c r="M890">
        <f>FIND("/",J890,(L890+1))</f>
        <v>6</v>
      </c>
      <c r="N890" t="str">
        <f>MID(J890, L890+1,2)</f>
        <v>17</v>
      </c>
      <c r="O890" t="str">
        <f>LEFT(J890,L890-1)</f>
        <v>12</v>
      </c>
      <c r="P890" t="str">
        <f>RIGHT(J890,4)</f>
        <v>2024</v>
      </c>
      <c r="Q890" s="13">
        <f t="shared" si="304"/>
        <v>90</v>
      </c>
      <c r="R890">
        <f t="shared" si="305"/>
        <v>69</v>
      </c>
      <c r="S890" s="27">
        <f t="shared" si="307"/>
        <v>0.76666666666666672</v>
      </c>
      <c r="T890" s="11">
        <v>15.99</v>
      </c>
      <c r="U890" t="str" cm="1">
        <f t="array" ref="U890">_xlfn.IFS(T890 &lt; 8, "Standard", T890 &lt; 12, "Premium", T890 &lt; 16, "Premium Plus")</f>
        <v>Premium Plus</v>
      </c>
      <c r="V890" s="18">
        <v>138</v>
      </c>
      <c r="W890" t="s">
        <v>26</v>
      </c>
      <c r="X890" s="18">
        <v>5</v>
      </c>
      <c r="Y890" s="18">
        <v>2</v>
      </c>
      <c r="Z890" t="b">
        <v>0</v>
      </c>
      <c r="AA890" s="18">
        <v>40</v>
      </c>
      <c r="AB890" s="18">
        <v>166</v>
      </c>
      <c r="AC890" s="18">
        <f t="shared" si="306"/>
        <v>206</v>
      </c>
      <c r="AD890" t="s">
        <v>49</v>
      </c>
      <c r="AE890" t="s">
        <v>75</v>
      </c>
      <c r="AF890" t="s">
        <v>78</v>
      </c>
      <c r="AG890" s="18">
        <v>83</v>
      </c>
      <c r="AH890" s="13">
        <v>4.2</v>
      </c>
      <c r="AI890" t="b">
        <v>0</v>
      </c>
      <c r="AJ890" t="s">
        <v>30</v>
      </c>
      <c r="AK890" s="18">
        <v>4777</v>
      </c>
      <c r="AL890" s="18" t="str" cm="1">
        <f t="array" ref="AL890">_xlfn.IFS(AK890&lt;1000, "Bronze", AK890&lt;2000, "Silver", AK890&lt;3000, "Gold", AK890&lt;4000, "Platinum",AK890&gt;4000, "Diamond")</f>
        <v>Diamond</v>
      </c>
      <c r="AM890" t="s">
        <v>31</v>
      </c>
      <c r="AN890" t="s">
        <v>32</v>
      </c>
      <c r="AO890" t="s">
        <v>33</v>
      </c>
    </row>
    <row r="891" spans="1:41" x14ac:dyDescent="0.35">
      <c r="A891">
        <v>2011</v>
      </c>
      <c r="B891" t="s">
        <v>693</v>
      </c>
      <c r="C891" t="s">
        <v>333</v>
      </c>
      <c r="D891" s="1">
        <f t="shared" si="314"/>
        <v>45060</v>
      </c>
      <c r="E891">
        <f t="shared" si="315"/>
        <v>2</v>
      </c>
      <c r="F891">
        <f t="shared" si="316"/>
        <v>5</v>
      </c>
      <c r="G891" t="str">
        <f t="shared" si="317"/>
        <v>14</v>
      </c>
      <c r="H891" t="str">
        <f t="shared" si="318"/>
        <v>5</v>
      </c>
      <c r="I891" t="str">
        <f t="shared" si="319"/>
        <v>2023</v>
      </c>
      <c r="J891" s="1">
        <v>45394</v>
      </c>
      <c r="K891" s="1">
        <f>J891</f>
        <v>45394</v>
      </c>
      <c r="L891" s="1"/>
      <c r="M891" s="1"/>
      <c r="N891" s="1"/>
      <c r="O891" s="1"/>
      <c r="P891" s="1"/>
      <c r="Q891" s="13">
        <f t="shared" si="304"/>
        <v>47.714285714285715</v>
      </c>
      <c r="R891">
        <f t="shared" si="305"/>
        <v>36.5</v>
      </c>
      <c r="S891" s="27">
        <f t="shared" si="307"/>
        <v>0.76497005988023947</v>
      </c>
      <c r="T891" s="11">
        <v>7.99</v>
      </c>
      <c r="U891" t="str" cm="1">
        <f t="array" ref="U891">_xlfn.IFS(T891 &lt; 8, "Standard", T891 &lt; 12, "Premium", T891 &lt; 16, "Premium Plus")</f>
        <v>Standard</v>
      </c>
      <c r="V891" s="18">
        <v>73</v>
      </c>
      <c r="W891" t="s">
        <v>100</v>
      </c>
      <c r="X891" s="18">
        <v>2</v>
      </c>
      <c r="Y891" s="18">
        <v>1</v>
      </c>
      <c r="Z891" t="b">
        <v>1</v>
      </c>
      <c r="AA891" s="18">
        <v>184</v>
      </c>
      <c r="AB891" s="18">
        <v>172</v>
      </c>
      <c r="AC891" s="18">
        <f t="shared" si="306"/>
        <v>356</v>
      </c>
      <c r="AD891" t="s">
        <v>55</v>
      </c>
      <c r="AE891" t="s">
        <v>75</v>
      </c>
      <c r="AF891" t="s">
        <v>64</v>
      </c>
      <c r="AG891" s="18">
        <v>41</v>
      </c>
      <c r="AH891" s="13">
        <v>4.8</v>
      </c>
      <c r="AI891" t="b">
        <v>0</v>
      </c>
      <c r="AJ891" t="s">
        <v>30</v>
      </c>
      <c r="AK891" s="18">
        <v>3463</v>
      </c>
      <c r="AL891" s="18" t="str" cm="1">
        <f t="array" ref="AL891">_xlfn.IFS(AK891&lt;1000, "Bronze", AK891&lt;2000, "Silver", AK891&lt;3000, "Gold", AK891&lt;4000, "Platinum",AK891&gt;4000, "Diamond")</f>
        <v>Platinum</v>
      </c>
      <c r="AM891" t="s">
        <v>65</v>
      </c>
      <c r="AN891" t="s">
        <v>69</v>
      </c>
      <c r="AO891" t="s">
        <v>33</v>
      </c>
    </row>
    <row r="892" spans="1:41" x14ac:dyDescent="0.35">
      <c r="A892">
        <v>9399</v>
      </c>
      <c r="B892" t="s">
        <v>183</v>
      </c>
      <c r="C892" t="s">
        <v>372</v>
      </c>
      <c r="D892" s="1">
        <f t="shared" si="314"/>
        <v>45040</v>
      </c>
      <c r="E892">
        <f t="shared" si="315"/>
        <v>2</v>
      </c>
      <c r="F892">
        <f t="shared" si="316"/>
        <v>5</v>
      </c>
      <c r="G892" t="str">
        <f t="shared" si="317"/>
        <v>24</v>
      </c>
      <c r="H892" t="str">
        <f t="shared" si="318"/>
        <v>4</v>
      </c>
      <c r="I892" t="str">
        <f t="shared" si="319"/>
        <v>2023</v>
      </c>
      <c r="J892" t="s">
        <v>105</v>
      </c>
      <c r="K892" s="1">
        <f>DATE(P892,O892,N892)</f>
        <v>45624</v>
      </c>
      <c r="L892">
        <f>FIND("/",J892)</f>
        <v>3</v>
      </c>
      <c r="M892">
        <f>FIND("/",J892,(L892+1))</f>
        <v>6</v>
      </c>
      <c r="N892" t="str">
        <f>MID(J892, L892+1,2)</f>
        <v>28</v>
      </c>
      <c r="O892" t="str">
        <f>LEFT(J892,L892-1)</f>
        <v>11</v>
      </c>
      <c r="P892" t="str">
        <f>RIGHT(J892,4)</f>
        <v>2024</v>
      </c>
      <c r="Q892" s="13">
        <f t="shared" si="304"/>
        <v>83.428571428571431</v>
      </c>
      <c r="R892">
        <f t="shared" si="305"/>
        <v>63.5</v>
      </c>
      <c r="S892" s="27">
        <f t="shared" si="307"/>
        <v>0.76113013698630139</v>
      </c>
      <c r="T892" s="11">
        <v>7.99</v>
      </c>
      <c r="U892" t="str" cm="1">
        <f t="array" ref="U892">_xlfn.IFS(T892 &lt; 8, "Standard", T892 &lt; 12, "Premium", T892 &lt; 16, "Premium Plus")</f>
        <v>Standard</v>
      </c>
      <c r="V892" s="18">
        <v>127</v>
      </c>
      <c r="W892" t="s">
        <v>26</v>
      </c>
      <c r="X892" s="18">
        <v>2</v>
      </c>
      <c r="Y892" s="18">
        <v>2</v>
      </c>
      <c r="Z892" t="b">
        <v>0</v>
      </c>
      <c r="AA892" s="18">
        <v>842</v>
      </c>
      <c r="AB892" s="18">
        <v>24</v>
      </c>
      <c r="AC892" s="18">
        <f t="shared" si="306"/>
        <v>866</v>
      </c>
      <c r="AD892" t="s">
        <v>43</v>
      </c>
      <c r="AE892" t="s">
        <v>75</v>
      </c>
      <c r="AF892" t="s">
        <v>57</v>
      </c>
      <c r="AG892" s="18">
        <v>72</v>
      </c>
      <c r="AH892" s="13">
        <v>3.2</v>
      </c>
      <c r="AI892" t="b">
        <v>1</v>
      </c>
      <c r="AJ892" t="s">
        <v>30</v>
      </c>
      <c r="AK892" s="18">
        <v>4644</v>
      </c>
      <c r="AL892" s="18" t="str" cm="1">
        <f t="array" ref="AL892">_xlfn.IFS(AK892&lt;1000, "Bronze", AK892&lt;2000, "Silver", AK892&lt;3000, "Gold", AK892&lt;4000, "Platinum",AK892&gt;4000, "Diamond")</f>
        <v>Diamond</v>
      </c>
      <c r="AM892" t="s">
        <v>58</v>
      </c>
      <c r="AN892" t="s">
        <v>69</v>
      </c>
      <c r="AO892" t="s">
        <v>93</v>
      </c>
    </row>
    <row r="893" spans="1:41" x14ac:dyDescent="0.35">
      <c r="A893">
        <v>7810</v>
      </c>
      <c r="B893" t="s">
        <v>41</v>
      </c>
      <c r="C893" t="s">
        <v>321</v>
      </c>
      <c r="D893" s="1">
        <f t="shared" si="314"/>
        <v>45193</v>
      </c>
      <c r="E893">
        <f t="shared" si="315"/>
        <v>2</v>
      </c>
      <c r="F893">
        <f t="shared" si="316"/>
        <v>5</v>
      </c>
      <c r="G893" t="str">
        <f t="shared" si="317"/>
        <v>24</v>
      </c>
      <c r="H893" t="str">
        <f t="shared" si="318"/>
        <v>9</v>
      </c>
      <c r="I893" t="str">
        <f t="shared" si="319"/>
        <v>2023</v>
      </c>
      <c r="J893" s="1">
        <v>45485</v>
      </c>
      <c r="K893" s="1">
        <f>J893</f>
        <v>45485</v>
      </c>
      <c r="L893" s="1"/>
      <c r="M893" s="1"/>
      <c r="N893" s="1"/>
      <c r="O893" s="1"/>
      <c r="P893" s="1"/>
      <c r="Q893" s="13">
        <f t="shared" si="304"/>
        <v>41.714285714285715</v>
      </c>
      <c r="R893">
        <f t="shared" si="305"/>
        <v>31.5</v>
      </c>
      <c r="S893" s="27">
        <f t="shared" si="307"/>
        <v>0.75513698630136983</v>
      </c>
      <c r="T893" s="11">
        <v>7.99</v>
      </c>
      <c r="U893" t="str" cm="1">
        <f t="array" ref="U893">_xlfn.IFS(T893 &lt; 8, "Standard", T893 &lt; 12, "Premium", T893 &lt; 16, "Premium Plus")</f>
        <v>Standard</v>
      </c>
      <c r="V893" s="18">
        <v>63</v>
      </c>
      <c r="W893" t="s">
        <v>63</v>
      </c>
      <c r="X893" s="18">
        <v>4</v>
      </c>
      <c r="Y893" s="18">
        <v>2</v>
      </c>
      <c r="Z893" t="b">
        <v>1</v>
      </c>
      <c r="AA893" s="18">
        <v>104</v>
      </c>
      <c r="AB893" s="18">
        <v>72</v>
      </c>
      <c r="AC893" s="18">
        <f t="shared" si="306"/>
        <v>176</v>
      </c>
      <c r="AD893" t="s">
        <v>92</v>
      </c>
      <c r="AE893" t="s">
        <v>75</v>
      </c>
      <c r="AF893" t="s">
        <v>45</v>
      </c>
      <c r="AG893" s="18">
        <v>17</v>
      </c>
      <c r="AH893" s="13">
        <v>4.9000000000000004</v>
      </c>
      <c r="AI893" t="b">
        <v>1</v>
      </c>
      <c r="AJ893" t="s">
        <v>30</v>
      </c>
      <c r="AK893" s="18">
        <v>1587</v>
      </c>
      <c r="AL893" s="18" t="str" cm="1">
        <f t="array" ref="AL893">_xlfn.IFS(AK893&lt;1000, "Bronze", AK893&lt;2000, "Silver", AK893&lt;3000, "Gold", AK893&lt;4000, "Platinum",AK893&gt;4000, "Diamond")</f>
        <v>Silver</v>
      </c>
      <c r="AM893" t="s">
        <v>76</v>
      </c>
      <c r="AN893" t="s">
        <v>79</v>
      </c>
      <c r="AO893" t="s">
        <v>33</v>
      </c>
    </row>
    <row r="894" spans="1:41" x14ac:dyDescent="0.35">
      <c r="A894">
        <v>5590</v>
      </c>
      <c r="B894" t="s">
        <v>88</v>
      </c>
      <c r="C894" t="s">
        <v>465</v>
      </c>
      <c r="D894" s="1">
        <f t="shared" si="314"/>
        <v>45500</v>
      </c>
      <c r="E894">
        <f t="shared" si="315"/>
        <v>2</v>
      </c>
      <c r="F894">
        <f t="shared" si="316"/>
        <v>5</v>
      </c>
      <c r="G894" t="str">
        <f t="shared" si="317"/>
        <v>27</v>
      </c>
      <c r="H894" t="str">
        <f t="shared" si="318"/>
        <v>7</v>
      </c>
      <c r="I894" t="str">
        <f t="shared" si="319"/>
        <v>2024</v>
      </c>
      <c r="J894" t="s">
        <v>35</v>
      </c>
      <c r="K894" s="1">
        <f>DATE(P894,O894,N894)</f>
        <v>45641</v>
      </c>
      <c r="L894">
        <f>FIND("/",J894)</f>
        <v>3</v>
      </c>
      <c r="M894">
        <f>FIND("/",J894,(L894+1))</f>
        <v>6</v>
      </c>
      <c r="N894" t="str">
        <f>MID(J894, L894+1,2)</f>
        <v>15</v>
      </c>
      <c r="O894" t="str">
        <f>LEFT(J894,L894-1)</f>
        <v>12</v>
      </c>
      <c r="P894" t="str">
        <f>RIGHT(J894,4)</f>
        <v>2024</v>
      </c>
      <c r="Q894" s="13">
        <f t="shared" si="304"/>
        <v>20.142857142857142</v>
      </c>
      <c r="R894">
        <f t="shared" si="305"/>
        <v>15</v>
      </c>
      <c r="S894" s="27">
        <f t="shared" si="307"/>
        <v>0.74468085106382975</v>
      </c>
      <c r="T894" s="11">
        <v>7.99</v>
      </c>
      <c r="U894" t="str" cm="1">
        <f t="array" ref="U894">_xlfn.IFS(T894 &lt; 8, "Standard", T894 &lt; 12, "Premium", T894 &lt; 16, "Premium Plus")</f>
        <v>Standard</v>
      </c>
      <c r="V894" s="18">
        <v>30</v>
      </c>
      <c r="W894" t="s">
        <v>51</v>
      </c>
      <c r="X894" s="18">
        <v>2</v>
      </c>
      <c r="Y894" s="18">
        <v>6</v>
      </c>
      <c r="Z894" t="b">
        <v>0</v>
      </c>
      <c r="AA894" s="18">
        <v>468</v>
      </c>
      <c r="AB894" s="18">
        <v>196</v>
      </c>
      <c r="AC894" s="18">
        <f t="shared" si="306"/>
        <v>664</v>
      </c>
      <c r="AD894" t="s">
        <v>49</v>
      </c>
      <c r="AE894" t="s">
        <v>28</v>
      </c>
      <c r="AF894" t="s">
        <v>29</v>
      </c>
      <c r="AG894" s="18">
        <v>52</v>
      </c>
      <c r="AH894" s="13">
        <v>4.5</v>
      </c>
      <c r="AI894" t="b">
        <v>0</v>
      </c>
      <c r="AJ894" t="s">
        <v>30</v>
      </c>
      <c r="AK894" s="18">
        <v>4586</v>
      </c>
      <c r="AL894" s="18" t="str" cm="1">
        <f t="array" ref="AL894">_xlfn.IFS(AK894&lt;1000, "Bronze", AK894&lt;2000, "Silver", AK894&lt;3000, "Gold", AK894&lt;4000, "Platinum",AK894&gt;4000, "Diamond")</f>
        <v>Diamond</v>
      </c>
      <c r="AM894" t="s">
        <v>31</v>
      </c>
      <c r="AN894" t="s">
        <v>69</v>
      </c>
      <c r="AO894" t="s">
        <v>33</v>
      </c>
    </row>
    <row r="895" spans="1:41" x14ac:dyDescent="0.35">
      <c r="A895">
        <v>1055</v>
      </c>
      <c r="B895" t="s">
        <v>275</v>
      </c>
      <c r="C895" t="s">
        <v>279</v>
      </c>
      <c r="D895" s="1">
        <f t="shared" si="314"/>
        <v>44977</v>
      </c>
      <c r="E895">
        <f t="shared" si="315"/>
        <v>2</v>
      </c>
      <c r="F895">
        <f t="shared" si="316"/>
        <v>5</v>
      </c>
      <c r="G895" t="str">
        <f t="shared" si="317"/>
        <v>20</v>
      </c>
      <c r="H895" t="str">
        <f t="shared" si="318"/>
        <v>2</v>
      </c>
      <c r="I895" t="str">
        <f t="shared" si="319"/>
        <v>2023</v>
      </c>
      <c r="J895" s="1">
        <v>45638</v>
      </c>
      <c r="K895" s="1">
        <f>J895</f>
        <v>45638</v>
      </c>
      <c r="L895" s="1"/>
      <c r="M895" s="1"/>
      <c r="N895" s="1"/>
      <c r="O895" s="1"/>
      <c r="P895" s="1"/>
      <c r="Q895" s="13">
        <f t="shared" si="304"/>
        <v>94.428571428571431</v>
      </c>
      <c r="R895">
        <f t="shared" si="305"/>
        <v>70</v>
      </c>
      <c r="S895" s="27">
        <f t="shared" si="307"/>
        <v>0.74130105900151289</v>
      </c>
      <c r="T895" s="11">
        <v>15.99</v>
      </c>
      <c r="U895" t="str" cm="1">
        <f t="array" ref="U895">_xlfn.IFS(T895 &lt; 8, "Standard", T895 &lt; 12, "Premium", T895 &lt; 16, "Premium Plus")</f>
        <v>Premium Plus</v>
      </c>
      <c r="V895" s="18">
        <v>140</v>
      </c>
      <c r="W895" t="s">
        <v>63</v>
      </c>
      <c r="X895" s="18">
        <v>5</v>
      </c>
      <c r="Y895" s="18">
        <v>5</v>
      </c>
      <c r="Z895" t="b">
        <v>1</v>
      </c>
      <c r="AA895" s="18">
        <v>112</v>
      </c>
      <c r="AB895" s="18">
        <v>30</v>
      </c>
      <c r="AC895" s="18">
        <f t="shared" si="306"/>
        <v>142</v>
      </c>
      <c r="AD895" t="s">
        <v>92</v>
      </c>
      <c r="AE895" t="s">
        <v>56</v>
      </c>
      <c r="AF895" t="s">
        <v>29</v>
      </c>
      <c r="AG895" s="18">
        <v>60</v>
      </c>
      <c r="AH895" s="13">
        <v>3.1</v>
      </c>
      <c r="AI895" t="b">
        <v>1</v>
      </c>
      <c r="AJ895" t="s">
        <v>30</v>
      </c>
      <c r="AK895" s="18">
        <v>2440</v>
      </c>
      <c r="AL895" s="18" t="str" cm="1">
        <f t="array" ref="AL895">_xlfn.IFS(AK895&lt;1000, "Bronze", AK895&lt;2000, "Silver", AK895&lt;3000, "Gold", AK895&lt;4000, "Platinum",AK895&gt;4000, "Diamond")</f>
        <v>Gold</v>
      </c>
      <c r="AM895" t="s">
        <v>31</v>
      </c>
      <c r="AN895" t="s">
        <v>69</v>
      </c>
      <c r="AO895" t="s">
        <v>40</v>
      </c>
    </row>
    <row r="896" spans="1:41" x14ac:dyDescent="0.35">
      <c r="A896">
        <v>4497</v>
      </c>
      <c r="B896" t="s">
        <v>382</v>
      </c>
      <c r="C896" s="1">
        <v>44986</v>
      </c>
      <c r="D896" s="1">
        <v>45341</v>
      </c>
      <c r="E896" s="1"/>
      <c r="F896" s="1"/>
      <c r="G896" s="1"/>
      <c r="H896" s="1"/>
      <c r="I896" s="1"/>
      <c r="J896" t="s">
        <v>35</v>
      </c>
      <c r="K896" s="1">
        <f>DATE(P896,O896,N896)</f>
        <v>45641</v>
      </c>
      <c r="L896">
        <f>FIND("/",J896)</f>
        <v>3</v>
      </c>
      <c r="M896">
        <f>FIND("/",J896,(L896+1))</f>
        <v>6</v>
      </c>
      <c r="N896" t="str">
        <f>MID(J896, L896+1,2)</f>
        <v>15</v>
      </c>
      <c r="O896" t="str">
        <f>LEFT(J896,L896-1)</f>
        <v>12</v>
      </c>
      <c r="P896" t="str">
        <f>RIGHT(J896,4)</f>
        <v>2024</v>
      </c>
      <c r="Q896" s="13">
        <f t="shared" si="304"/>
        <v>42.857142857142854</v>
      </c>
      <c r="R896">
        <f t="shared" si="305"/>
        <v>31.5</v>
      </c>
      <c r="S896" s="27">
        <f t="shared" si="307"/>
        <v>0.7350000000000001</v>
      </c>
      <c r="T896" s="11">
        <v>15.99</v>
      </c>
      <c r="U896" t="str" cm="1">
        <f t="array" ref="U896">_xlfn.IFS(T896 &lt; 8, "Standard", T896 &lt; 12, "Premium", T896 &lt; 16, "Premium Plus")</f>
        <v>Premium Plus</v>
      </c>
      <c r="V896" s="18">
        <v>63</v>
      </c>
      <c r="W896" t="s">
        <v>26</v>
      </c>
      <c r="X896" s="18">
        <v>4</v>
      </c>
      <c r="Y896" s="18">
        <v>4</v>
      </c>
      <c r="Z896" t="b">
        <v>0</v>
      </c>
      <c r="AA896" s="18">
        <v>670</v>
      </c>
      <c r="AB896" s="18">
        <v>72</v>
      </c>
      <c r="AC896" s="18">
        <f t="shared" si="306"/>
        <v>742</v>
      </c>
      <c r="AD896" t="s">
        <v>27</v>
      </c>
      <c r="AE896" t="s">
        <v>28</v>
      </c>
      <c r="AF896" t="s">
        <v>57</v>
      </c>
      <c r="AG896" s="18">
        <v>27</v>
      </c>
      <c r="AH896" s="13">
        <v>4.8</v>
      </c>
      <c r="AI896" t="b">
        <v>0</v>
      </c>
      <c r="AJ896" t="s">
        <v>30</v>
      </c>
      <c r="AK896" s="18">
        <v>15</v>
      </c>
      <c r="AL896" s="18" t="str" cm="1">
        <f t="array" ref="AL896">_xlfn.IFS(AK896&lt;1000, "Bronze", AK896&lt;2000, "Silver", AK896&lt;3000, "Gold", AK896&lt;4000, "Platinum",AK896&gt;4000, "Diamond")</f>
        <v>Bronze</v>
      </c>
      <c r="AM896" t="s">
        <v>31</v>
      </c>
      <c r="AN896" t="s">
        <v>32</v>
      </c>
      <c r="AO896" t="s">
        <v>40</v>
      </c>
    </row>
    <row r="897" spans="1:41" x14ac:dyDescent="0.35">
      <c r="A897">
        <v>5788</v>
      </c>
      <c r="B897" t="s">
        <v>186</v>
      </c>
      <c r="C897" s="1">
        <v>45051</v>
      </c>
      <c r="D897" s="1">
        <v>44983</v>
      </c>
      <c r="E897" s="1"/>
      <c r="F897" s="1"/>
      <c r="G897" s="1"/>
      <c r="H897" s="1"/>
      <c r="I897" s="1"/>
      <c r="J897" t="s">
        <v>109</v>
      </c>
      <c r="K897" s="1">
        <f>DATE(P897,O897,N897)</f>
        <v>45619</v>
      </c>
      <c r="L897">
        <f>FIND("/",J897)</f>
        <v>3</v>
      </c>
      <c r="M897">
        <f>FIND("/",J897,(L897+1))</f>
        <v>6</v>
      </c>
      <c r="N897" t="str">
        <f>MID(J897, L897+1,2)</f>
        <v>23</v>
      </c>
      <c r="O897" t="str">
        <f>LEFT(J897,L897-1)</f>
        <v>11</v>
      </c>
      <c r="P897" t="str">
        <f>RIGHT(J897,4)</f>
        <v>2024</v>
      </c>
      <c r="Q897" s="13">
        <f t="shared" si="304"/>
        <v>90.857142857142861</v>
      </c>
      <c r="R897">
        <f t="shared" si="305"/>
        <v>65.5</v>
      </c>
      <c r="S897" s="27">
        <f t="shared" si="307"/>
        <v>0.72091194968553451</v>
      </c>
      <c r="T897" s="11">
        <v>11.99</v>
      </c>
      <c r="U897" t="str" cm="1">
        <f t="array" ref="U897">_xlfn.IFS(T897 &lt; 8, "Standard", T897 &lt; 12, "Premium", T897 &lt; 16, "Premium Plus")</f>
        <v>Premium</v>
      </c>
      <c r="V897" s="18">
        <v>131</v>
      </c>
      <c r="W897" t="s">
        <v>63</v>
      </c>
      <c r="X897" s="18">
        <v>3</v>
      </c>
      <c r="Y897" s="18">
        <v>3</v>
      </c>
      <c r="Z897" t="b">
        <v>1</v>
      </c>
      <c r="AA897" s="18">
        <v>382</v>
      </c>
      <c r="AB897" s="18">
        <v>50</v>
      </c>
      <c r="AC897" s="18">
        <f t="shared" si="306"/>
        <v>432</v>
      </c>
      <c r="AD897" t="s">
        <v>74</v>
      </c>
      <c r="AE897" t="s">
        <v>56</v>
      </c>
      <c r="AF897" t="s">
        <v>57</v>
      </c>
      <c r="AG897" s="18">
        <v>47</v>
      </c>
      <c r="AH897" s="13">
        <v>4.8</v>
      </c>
      <c r="AI897" t="b">
        <v>0</v>
      </c>
      <c r="AJ897" t="s">
        <v>30</v>
      </c>
      <c r="AK897" s="18">
        <v>4204</v>
      </c>
      <c r="AL897" s="18" t="str" cm="1">
        <f t="array" ref="AL897">_xlfn.IFS(AK897&lt;1000, "Bronze", AK897&lt;2000, "Silver", AK897&lt;3000, "Gold", AK897&lt;4000, "Platinum",AK897&gt;4000, "Diamond")</f>
        <v>Diamond</v>
      </c>
      <c r="AM897" t="s">
        <v>31</v>
      </c>
      <c r="AN897" t="s">
        <v>59</v>
      </c>
      <c r="AO897" t="s">
        <v>40</v>
      </c>
    </row>
    <row r="898" spans="1:41" x14ac:dyDescent="0.35">
      <c r="A898">
        <v>1006</v>
      </c>
      <c r="B898" t="s">
        <v>589</v>
      </c>
      <c r="C898" t="s">
        <v>590</v>
      </c>
      <c r="D898" s="1">
        <f>DATE(I898,H898,G898)</f>
        <v>45169</v>
      </c>
      <c r="E898">
        <f>FIND("/",C898)</f>
        <v>2</v>
      </c>
      <c r="F898">
        <f>FIND("/",C898,(E898+1))</f>
        <v>5</v>
      </c>
      <c r="G898" t="str">
        <f>MID(C898, E898+1,2)</f>
        <v>31</v>
      </c>
      <c r="H898" t="str">
        <f>LEFT(C898,E898-1)</f>
        <v>8</v>
      </c>
      <c r="I898" t="str">
        <f>RIGHT(C898,4)</f>
        <v>2023</v>
      </c>
      <c r="J898" t="s">
        <v>168</v>
      </c>
      <c r="K898" s="1">
        <f>DATE(P898,O898,N898)</f>
        <v>45625</v>
      </c>
      <c r="L898">
        <f>FIND("/",J898)</f>
        <v>3</v>
      </c>
      <c r="M898">
        <f>FIND("/",J898,(L898+1))</f>
        <v>6</v>
      </c>
      <c r="N898" t="str">
        <f>MID(J898, L898+1,2)</f>
        <v>29</v>
      </c>
      <c r="O898" t="str">
        <f>LEFT(J898,L898-1)</f>
        <v>11</v>
      </c>
      <c r="P898" t="str">
        <f>RIGHT(J898,4)</f>
        <v>2024</v>
      </c>
      <c r="Q898" s="13">
        <f t="shared" ref="Q898:Q961" si="320">(K898-D898)/7</f>
        <v>65.142857142857139</v>
      </c>
      <c r="R898">
        <f t="shared" ref="R898:R961" si="321">V898/2</f>
        <v>46.5</v>
      </c>
      <c r="S898" s="27">
        <f t="shared" si="307"/>
        <v>0.71381578947368429</v>
      </c>
      <c r="T898" s="11">
        <v>11.99</v>
      </c>
      <c r="U898" t="str" cm="1">
        <f t="array" ref="U898">_xlfn.IFS(T898 &lt; 8, "Standard", T898 &lt; 12, "Premium", T898 &lt; 16, "Premium Plus")</f>
        <v>Premium</v>
      </c>
      <c r="V898" s="18">
        <v>93</v>
      </c>
      <c r="W898" t="s">
        <v>36</v>
      </c>
      <c r="X898" s="18">
        <v>4</v>
      </c>
      <c r="Y898" s="18">
        <v>6</v>
      </c>
      <c r="Z898" t="b">
        <v>0</v>
      </c>
      <c r="AA898" s="18">
        <v>209</v>
      </c>
      <c r="AB898" s="18">
        <v>151</v>
      </c>
      <c r="AC898" s="18">
        <f t="shared" ref="AC898:AC961" si="322">SUM(AA898:AB898)</f>
        <v>360</v>
      </c>
      <c r="AD898" t="s">
        <v>55</v>
      </c>
      <c r="AE898" t="s">
        <v>56</v>
      </c>
      <c r="AF898" t="s">
        <v>64</v>
      </c>
      <c r="AG898" s="18">
        <v>74</v>
      </c>
      <c r="AH898" s="13">
        <v>3</v>
      </c>
      <c r="AI898" t="b">
        <v>0</v>
      </c>
      <c r="AJ898" t="s">
        <v>30</v>
      </c>
      <c r="AK898" s="18">
        <v>1017</v>
      </c>
      <c r="AL898" s="18" t="str" cm="1">
        <f t="array" ref="AL898">_xlfn.IFS(AK898&lt;1000, "Bronze", AK898&lt;2000, "Silver", AK898&lt;3000, "Gold", AK898&lt;4000, "Platinum",AK898&gt;4000, "Diamond")</f>
        <v>Silver</v>
      </c>
      <c r="AM898" t="s">
        <v>31</v>
      </c>
      <c r="AN898" t="s">
        <v>79</v>
      </c>
      <c r="AO898" t="s">
        <v>40</v>
      </c>
    </row>
    <row r="899" spans="1:41" x14ac:dyDescent="0.35">
      <c r="A899">
        <v>6663</v>
      </c>
      <c r="B899" t="s">
        <v>184</v>
      </c>
      <c r="C899" t="s">
        <v>303</v>
      </c>
      <c r="D899" s="1">
        <f>DATE(I899,H899,G899)</f>
        <v>45431</v>
      </c>
      <c r="E899">
        <f>FIND("/",C899)</f>
        <v>2</v>
      </c>
      <c r="F899">
        <f>FIND("/",C899,(E899+1))</f>
        <v>5</v>
      </c>
      <c r="G899" t="str">
        <f>MID(C899, E899+1,2)</f>
        <v>19</v>
      </c>
      <c r="H899" t="str">
        <f>LEFT(C899,E899-1)</f>
        <v>5</v>
      </c>
      <c r="I899" t="str">
        <f>RIGHT(C899,4)</f>
        <v>2024</v>
      </c>
      <c r="J899" s="1">
        <v>45485</v>
      </c>
      <c r="K899" s="1">
        <f>J899</f>
        <v>45485</v>
      </c>
      <c r="L899" s="1"/>
      <c r="M899" s="1"/>
      <c r="N899" s="1"/>
      <c r="O899" s="1"/>
      <c r="P899" s="1"/>
      <c r="Q899" s="13">
        <f t="shared" si="320"/>
        <v>7.7142857142857144</v>
      </c>
      <c r="R899">
        <f t="shared" si="321"/>
        <v>5.5</v>
      </c>
      <c r="S899" s="27">
        <f t="shared" ref="S899:S962" si="323">R899/Q899</f>
        <v>0.71296296296296291</v>
      </c>
      <c r="T899" s="11">
        <v>7.99</v>
      </c>
      <c r="U899" t="str" cm="1">
        <f t="array" ref="U899">_xlfn.IFS(T899 &lt; 8, "Standard", T899 &lt; 12, "Premium", T899 &lt; 16, "Premium Plus")</f>
        <v>Standard</v>
      </c>
      <c r="V899" s="18">
        <v>11</v>
      </c>
      <c r="W899" t="s">
        <v>51</v>
      </c>
      <c r="X899" s="18">
        <v>4</v>
      </c>
      <c r="Y899" s="18">
        <v>1</v>
      </c>
      <c r="Z899" t="b">
        <v>1</v>
      </c>
      <c r="AA899" s="18">
        <v>773</v>
      </c>
      <c r="AB899" s="18">
        <v>139</v>
      </c>
      <c r="AC899" s="18">
        <f t="shared" si="322"/>
        <v>912</v>
      </c>
      <c r="AD899" t="s">
        <v>74</v>
      </c>
      <c r="AE899" t="s">
        <v>44</v>
      </c>
      <c r="AF899" t="s">
        <v>37</v>
      </c>
      <c r="AG899" s="18">
        <v>45</v>
      </c>
      <c r="AH899" s="13">
        <v>4.0999999999999996</v>
      </c>
      <c r="AI899" t="b">
        <v>0</v>
      </c>
      <c r="AJ899" t="s">
        <v>30</v>
      </c>
      <c r="AK899" s="18">
        <v>3520</v>
      </c>
      <c r="AL899" s="18" t="str" cm="1">
        <f t="array" ref="AL899">_xlfn.IFS(AK899&lt;1000, "Bronze", AK899&lt;2000, "Silver", AK899&lt;3000, "Gold", AK899&lt;4000, "Platinum",AK899&gt;4000, "Diamond")</f>
        <v>Platinum</v>
      </c>
      <c r="AM899" t="s">
        <v>31</v>
      </c>
      <c r="AN899" t="s">
        <v>59</v>
      </c>
      <c r="AO899" t="s">
        <v>40</v>
      </c>
    </row>
    <row r="900" spans="1:41" x14ac:dyDescent="0.35">
      <c r="A900">
        <v>4246</v>
      </c>
      <c r="B900" t="s">
        <v>259</v>
      </c>
      <c r="C900" t="s">
        <v>321</v>
      </c>
      <c r="D900" s="1">
        <f>DATE(I900,H900,G900)</f>
        <v>45193</v>
      </c>
      <c r="E900">
        <f>FIND("/",C900)</f>
        <v>2</v>
      </c>
      <c r="F900">
        <f>FIND("/",C900,(E900+1))</f>
        <v>5</v>
      </c>
      <c r="G900" t="str">
        <f>MID(C900, E900+1,2)</f>
        <v>24</v>
      </c>
      <c r="H900" t="str">
        <f>LEFT(C900,E900-1)</f>
        <v>9</v>
      </c>
      <c r="I900" t="str">
        <f>RIGHT(C900,4)</f>
        <v>2023</v>
      </c>
      <c r="J900" t="s">
        <v>35</v>
      </c>
      <c r="K900" s="1">
        <f t="shared" ref="K900:K905" si="324">DATE(P900,O900,N900)</f>
        <v>45641</v>
      </c>
      <c r="L900">
        <f t="shared" ref="L900:L905" si="325">FIND("/",J900)</f>
        <v>3</v>
      </c>
      <c r="M900">
        <f t="shared" ref="M900:M905" si="326">FIND("/",J900,(L900+1))</f>
        <v>6</v>
      </c>
      <c r="N900" t="str">
        <f t="shared" ref="N900:N905" si="327">MID(J900, L900+1,2)</f>
        <v>15</v>
      </c>
      <c r="O900" t="str">
        <f t="shared" ref="O900:O905" si="328">LEFT(J900,L900-1)</f>
        <v>12</v>
      </c>
      <c r="P900" t="str">
        <f t="shared" ref="P900:P905" si="329">RIGHT(J900,4)</f>
        <v>2024</v>
      </c>
      <c r="Q900" s="13">
        <f t="shared" si="320"/>
        <v>64</v>
      </c>
      <c r="R900">
        <f t="shared" si="321"/>
        <v>45.5</v>
      </c>
      <c r="S900" s="27">
        <f t="shared" si="323"/>
        <v>0.7109375</v>
      </c>
      <c r="T900" s="11">
        <v>7.99</v>
      </c>
      <c r="U900" t="str" cm="1">
        <f t="array" ref="U900">_xlfn.IFS(T900 &lt; 8, "Standard", T900 &lt; 12, "Premium", T900 &lt; 16, "Premium Plus")</f>
        <v>Standard</v>
      </c>
      <c r="V900" s="18">
        <v>91</v>
      </c>
      <c r="W900" t="s">
        <v>36</v>
      </c>
      <c r="X900" s="18">
        <v>5</v>
      </c>
      <c r="Y900" s="18">
        <v>1</v>
      </c>
      <c r="Z900" t="b">
        <v>0</v>
      </c>
      <c r="AA900" s="18">
        <v>159</v>
      </c>
      <c r="AB900" s="18">
        <v>14</v>
      </c>
      <c r="AC900" s="18">
        <f t="shared" si="322"/>
        <v>173</v>
      </c>
      <c r="AD900" t="s">
        <v>49</v>
      </c>
      <c r="AE900" t="s">
        <v>28</v>
      </c>
      <c r="AF900" t="s">
        <v>57</v>
      </c>
      <c r="AG900" s="18">
        <v>85</v>
      </c>
      <c r="AH900" s="13">
        <v>4.4000000000000004</v>
      </c>
      <c r="AI900" t="b">
        <v>0</v>
      </c>
      <c r="AJ900" t="s">
        <v>30</v>
      </c>
      <c r="AK900" s="18">
        <v>1858</v>
      </c>
      <c r="AL900" s="18" t="str" cm="1">
        <f t="array" ref="AL900">_xlfn.IFS(AK900&lt;1000, "Bronze", AK900&lt;2000, "Silver", AK900&lt;3000, "Gold", AK900&lt;4000, "Platinum",AK900&gt;4000, "Diamond")</f>
        <v>Silver</v>
      </c>
      <c r="AM900" t="s">
        <v>38</v>
      </c>
      <c r="AN900" t="s">
        <v>39</v>
      </c>
      <c r="AO900" t="s">
        <v>40</v>
      </c>
    </row>
    <row r="901" spans="1:41" x14ac:dyDescent="0.35">
      <c r="A901">
        <v>1687</v>
      </c>
      <c r="B901" t="s">
        <v>126</v>
      </c>
      <c r="C901" t="s">
        <v>468</v>
      </c>
      <c r="D901" s="1">
        <f>DATE(I901,H901,G901)</f>
        <v>45401</v>
      </c>
      <c r="E901">
        <f>FIND("/",C901)</f>
        <v>2</v>
      </c>
      <c r="F901">
        <f>FIND("/",C901,(E901+1))</f>
        <v>5</v>
      </c>
      <c r="G901" t="str">
        <f>MID(C901, E901+1,2)</f>
        <v>19</v>
      </c>
      <c r="H901" t="str">
        <f>LEFT(C901,E901-1)</f>
        <v>4</v>
      </c>
      <c r="I901" t="str">
        <f>RIGHT(C901,4)</f>
        <v>2024</v>
      </c>
      <c r="J901" t="s">
        <v>156</v>
      </c>
      <c r="K901" s="1">
        <f t="shared" si="324"/>
        <v>45620</v>
      </c>
      <c r="L901">
        <f t="shared" si="325"/>
        <v>3</v>
      </c>
      <c r="M901">
        <f t="shared" si="326"/>
        <v>6</v>
      </c>
      <c r="N901" t="str">
        <f t="shared" si="327"/>
        <v>24</v>
      </c>
      <c r="O901" t="str">
        <f t="shared" si="328"/>
        <v>11</v>
      </c>
      <c r="P901" t="str">
        <f t="shared" si="329"/>
        <v>2024</v>
      </c>
      <c r="Q901" s="13">
        <f t="shared" si="320"/>
        <v>31.285714285714285</v>
      </c>
      <c r="R901">
        <f t="shared" si="321"/>
        <v>22</v>
      </c>
      <c r="S901" s="27">
        <f t="shared" si="323"/>
        <v>0.70319634703196354</v>
      </c>
      <c r="T901" s="11">
        <v>7.99</v>
      </c>
      <c r="U901" t="str" cm="1">
        <f t="array" ref="U901">_xlfn.IFS(T901 &lt; 8, "Standard", T901 &lt; 12, "Premium", T901 &lt; 16, "Premium Plus")</f>
        <v>Standard</v>
      </c>
      <c r="V901" s="18">
        <v>44</v>
      </c>
      <c r="W901" t="s">
        <v>26</v>
      </c>
      <c r="X901" s="18">
        <v>4</v>
      </c>
      <c r="Y901" s="18">
        <v>5</v>
      </c>
      <c r="Z901" t="b">
        <v>1</v>
      </c>
      <c r="AA901" s="18">
        <v>190</v>
      </c>
      <c r="AB901" s="18">
        <v>193</v>
      </c>
      <c r="AC901" s="18">
        <f t="shared" si="322"/>
        <v>383</v>
      </c>
      <c r="AD901" t="s">
        <v>92</v>
      </c>
      <c r="AE901" t="s">
        <v>28</v>
      </c>
      <c r="AF901" t="s">
        <v>29</v>
      </c>
      <c r="AG901" s="18">
        <v>13</v>
      </c>
      <c r="AH901" s="13">
        <v>3.1</v>
      </c>
      <c r="AI901" t="b">
        <v>0</v>
      </c>
      <c r="AJ901" t="s">
        <v>30</v>
      </c>
      <c r="AK901" s="18">
        <v>3</v>
      </c>
      <c r="AL901" s="18" t="str" cm="1">
        <f t="array" ref="AL901">_xlfn.IFS(AK901&lt;1000, "Bronze", AK901&lt;2000, "Silver", AK901&lt;3000, "Gold", AK901&lt;4000, "Platinum",AK901&gt;4000, "Diamond")</f>
        <v>Bronze</v>
      </c>
      <c r="AM901" t="s">
        <v>38</v>
      </c>
      <c r="AN901" t="s">
        <v>39</v>
      </c>
      <c r="AO901" t="s">
        <v>33</v>
      </c>
    </row>
    <row r="902" spans="1:41" x14ac:dyDescent="0.35">
      <c r="A902">
        <v>7447</v>
      </c>
      <c r="B902" t="s">
        <v>130</v>
      </c>
      <c r="C902" t="s">
        <v>429</v>
      </c>
      <c r="D902" s="1">
        <f>DATE(I902,H902,G902)</f>
        <v>45077</v>
      </c>
      <c r="E902">
        <f>FIND("/",C902)</f>
        <v>2</v>
      </c>
      <c r="F902">
        <f>FIND("/",C902,(E902+1))</f>
        <v>5</v>
      </c>
      <c r="G902" t="str">
        <f>MID(C902, E902+1,2)</f>
        <v>31</v>
      </c>
      <c r="H902" t="str">
        <f>LEFT(C902,E902-1)</f>
        <v>5</v>
      </c>
      <c r="I902" t="str">
        <f>RIGHT(C902,4)</f>
        <v>2023</v>
      </c>
      <c r="J902" t="s">
        <v>84</v>
      </c>
      <c r="K902" s="1">
        <f t="shared" si="324"/>
        <v>45616</v>
      </c>
      <c r="L902">
        <f t="shared" si="325"/>
        <v>3</v>
      </c>
      <c r="M902">
        <f t="shared" si="326"/>
        <v>6</v>
      </c>
      <c r="N902" t="str">
        <f t="shared" si="327"/>
        <v>20</v>
      </c>
      <c r="O902" t="str">
        <f t="shared" si="328"/>
        <v>11</v>
      </c>
      <c r="P902" t="str">
        <f t="shared" si="329"/>
        <v>2024</v>
      </c>
      <c r="Q902" s="13">
        <f t="shared" si="320"/>
        <v>77</v>
      </c>
      <c r="R902">
        <f t="shared" si="321"/>
        <v>54</v>
      </c>
      <c r="S902" s="27">
        <f t="shared" si="323"/>
        <v>0.70129870129870131</v>
      </c>
      <c r="T902" s="11">
        <v>7.99</v>
      </c>
      <c r="U902" t="str" cm="1">
        <f t="array" ref="U902">_xlfn.IFS(T902 &lt; 8, "Standard", T902 &lt; 12, "Premium", T902 &lt; 16, "Premium Plus")</f>
        <v>Standard</v>
      </c>
      <c r="V902" s="18">
        <v>108</v>
      </c>
      <c r="W902" t="s">
        <v>36</v>
      </c>
      <c r="X902" s="18">
        <v>2</v>
      </c>
      <c r="Y902" s="18">
        <v>1</v>
      </c>
      <c r="Z902" t="b">
        <v>0</v>
      </c>
      <c r="AA902" s="18">
        <v>717</v>
      </c>
      <c r="AB902" s="18">
        <v>84</v>
      </c>
      <c r="AC902" s="18">
        <f t="shared" si="322"/>
        <v>801</v>
      </c>
      <c r="AD902" t="s">
        <v>74</v>
      </c>
      <c r="AE902" t="s">
        <v>28</v>
      </c>
      <c r="AF902" t="s">
        <v>29</v>
      </c>
      <c r="AG902" s="18">
        <v>82</v>
      </c>
      <c r="AH902" s="13">
        <v>3.9</v>
      </c>
      <c r="AI902" t="b">
        <v>0</v>
      </c>
      <c r="AJ902" t="s">
        <v>30</v>
      </c>
      <c r="AK902" s="18">
        <v>1559</v>
      </c>
      <c r="AL902" s="18" t="str" cm="1">
        <f t="array" ref="AL902">_xlfn.IFS(AK902&lt;1000, "Bronze", AK902&lt;2000, "Silver", AK902&lt;3000, "Gold", AK902&lt;4000, "Platinum",AK902&gt;4000, "Diamond")</f>
        <v>Silver</v>
      </c>
      <c r="AM902" t="s">
        <v>65</v>
      </c>
      <c r="AN902" t="s">
        <v>59</v>
      </c>
      <c r="AO902" t="s">
        <v>40</v>
      </c>
    </row>
    <row r="903" spans="1:41" x14ac:dyDescent="0.35">
      <c r="A903">
        <v>1782</v>
      </c>
      <c r="B903" t="s">
        <v>617</v>
      </c>
      <c r="C903" s="1">
        <v>44931</v>
      </c>
      <c r="D903" s="1">
        <f>C903</f>
        <v>44931</v>
      </c>
      <c r="E903" s="1"/>
      <c r="F903" s="1"/>
      <c r="G903" s="1"/>
      <c r="H903" s="1"/>
      <c r="I903" s="1"/>
      <c r="J903" t="s">
        <v>168</v>
      </c>
      <c r="K903" s="1">
        <f t="shared" si="324"/>
        <v>45625</v>
      </c>
      <c r="L903">
        <f t="shared" si="325"/>
        <v>3</v>
      </c>
      <c r="M903">
        <f t="shared" si="326"/>
        <v>6</v>
      </c>
      <c r="N903" t="str">
        <f t="shared" si="327"/>
        <v>29</v>
      </c>
      <c r="O903" t="str">
        <f t="shared" si="328"/>
        <v>11</v>
      </c>
      <c r="P903" t="str">
        <f t="shared" si="329"/>
        <v>2024</v>
      </c>
      <c r="Q903" s="13">
        <f t="shared" si="320"/>
        <v>99.142857142857139</v>
      </c>
      <c r="R903">
        <f t="shared" si="321"/>
        <v>69.5</v>
      </c>
      <c r="S903" s="27">
        <f t="shared" si="323"/>
        <v>0.70100864553314124</v>
      </c>
      <c r="T903" s="11">
        <v>15.99</v>
      </c>
      <c r="U903" t="str" cm="1">
        <f t="array" ref="U903">_xlfn.IFS(T903 &lt; 8, "Standard", T903 &lt; 12, "Premium", T903 &lt; 16, "Premium Plus")</f>
        <v>Premium Plus</v>
      </c>
      <c r="V903" s="18">
        <v>139</v>
      </c>
      <c r="W903" t="s">
        <v>100</v>
      </c>
      <c r="X903" s="18">
        <v>1</v>
      </c>
      <c r="Y903" s="18">
        <v>4</v>
      </c>
      <c r="Z903" t="b">
        <v>1</v>
      </c>
      <c r="AA903" s="18">
        <v>357</v>
      </c>
      <c r="AB903" s="18">
        <v>44</v>
      </c>
      <c r="AC903" s="18">
        <f t="shared" si="322"/>
        <v>401</v>
      </c>
      <c r="AD903" t="s">
        <v>55</v>
      </c>
      <c r="AE903" t="s">
        <v>44</v>
      </c>
      <c r="AF903" t="s">
        <v>57</v>
      </c>
      <c r="AG903" s="18">
        <v>67</v>
      </c>
      <c r="AH903" s="13">
        <v>4.0999999999999996</v>
      </c>
      <c r="AI903" t="b">
        <v>0</v>
      </c>
      <c r="AJ903" t="s">
        <v>30</v>
      </c>
      <c r="AK903" s="18">
        <v>1271</v>
      </c>
      <c r="AL903" s="18" t="str" cm="1">
        <f t="array" ref="AL903">_xlfn.IFS(AK903&lt;1000, "Bronze", AK903&lt;2000, "Silver", AK903&lt;3000, "Gold", AK903&lt;4000, "Platinum",AK903&gt;4000, "Diamond")</f>
        <v>Silver</v>
      </c>
      <c r="AM903" t="s">
        <v>31</v>
      </c>
      <c r="AN903" t="s">
        <v>32</v>
      </c>
      <c r="AO903" t="s">
        <v>33</v>
      </c>
    </row>
    <row r="904" spans="1:41" x14ac:dyDescent="0.35">
      <c r="A904">
        <v>1570</v>
      </c>
      <c r="B904" t="s">
        <v>138</v>
      </c>
      <c r="C904" t="s">
        <v>145</v>
      </c>
      <c r="D904" s="1">
        <f>DATE(I904,H904,G904)</f>
        <v>45125</v>
      </c>
      <c r="E904">
        <f>FIND("/",C904)</f>
        <v>2</v>
      </c>
      <c r="F904">
        <f>FIND("/",C904,(E904+1))</f>
        <v>5</v>
      </c>
      <c r="G904" t="str">
        <f>MID(C904, E904+1,2)</f>
        <v>18</v>
      </c>
      <c r="H904" t="str">
        <f>LEFT(C904,E904-1)</f>
        <v>7</v>
      </c>
      <c r="I904" t="str">
        <f>RIGHT(C904,4)</f>
        <v>2023</v>
      </c>
      <c r="J904" t="s">
        <v>82</v>
      </c>
      <c r="K904" s="1">
        <f t="shared" si="324"/>
        <v>45618</v>
      </c>
      <c r="L904">
        <f t="shared" si="325"/>
        <v>3</v>
      </c>
      <c r="M904">
        <f t="shared" si="326"/>
        <v>6</v>
      </c>
      <c r="N904" t="str">
        <f t="shared" si="327"/>
        <v>22</v>
      </c>
      <c r="O904" t="str">
        <f t="shared" si="328"/>
        <v>11</v>
      </c>
      <c r="P904" t="str">
        <f t="shared" si="329"/>
        <v>2024</v>
      </c>
      <c r="Q904" s="13">
        <f t="shared" si="320"/>
        <v>70.428571428571431</v>
      </c>
      <c r="R904">
        <f t="shared" si="321"/>
        <v>48.5</v>
      </c>
      <c r="S904" s="27">
        <f t="shared" si="323"/>
        <v>0.68864097363083165</v>
      </c>
      <c r="T904" s="11">
        <v>11.99</v>
      </c>
      <c r="U904" t="str" cm="1">
        <f t="array" ref="U904">_xlfn.IFS(T904 &lt; 8, "Standard", T904 &lt; 12, "Premium", T904 &lt; 16, "Premium Plus")</f>
        <v>Premium</v>
      </c>
      <c r="V904" s="18">
        <v>97</v>
      </c>
      <c r="W904" t="s">
        <v>100</v>
      </c>
      <c r="X904" s="18">
        <v>1</v>
      </c>
      <c r="Y904" s="18">
        <v>2</v>
      </c>
      <c r="Z904" t="b">
        <v>0</v>
      </c>
      <c r="AA904" s="18">
        <v>836</v>
      </c>
      <c r="AB904" s="18">
        <v>122</v>
      </c>
      <c r="AC904" s="18">
        <f t="shared" si="322"/>
        <v>958</v>
      </c>
      <c r="AD904" t="s">
        <v>49</v>
      </c>
      <c r="AE904" t="s">
        <v>44</v>
      </c>
      <c r="AF904" t="s">
        <v>57</v>
      </c>
      <c r="AG904" s="18">
        <v>65</v>
      </c>
      <c r="AH904" s="13">
        <v>4.3</v>
      </c>
      <c r="AI904" t="b">
        <v>1</v>
      </c>
      <c r="AJ904" t="s">
        <v>30</v>
      </c>
      <c r="AK904" s="18">
        <v>4511</v>
      </c>
      <c r="AL904" s="18" t="str" cm="1">
        <f t="array" ref="AL904">_xlfn.IFS(AK904&lt;1000, "Bronze", AK904&lt;2000, "Silver", AK904&lt;3000, "Gold", AK904&lt;4000, "Platinum",AK904&gt;4000, "Diamond")</f>
        <v>Diamond</v>
      </c>
      <c r="AM904" t="s">
        <v>65</v>
      </c>
      <c r="AN904" t="s">
        <v>69</v>
      </c>
      <c r="AO904" t="s">
        <v>93</v>
      </c>
    </row>
    <row r="905" spans="1:41" x14ac:dyDescent="0.35">
      <c r="A905">
        <v>1162</v>
      </c>
      <c r="B905" t="s">
        <v>294</v>
      </c>
      <c r="C905" t="s">
        <v>423</v>
      </c>
      <c r="D905" s="1">
        <f>DATE(I905,H905,G905)</f>
        <v>44954</v>
      </c>
      <c r="E905">
        <f>FIND("/",C905)</f>
        <v>2</v>
      </c>
      <c r="F905">
        <f>FIND("/",C905,(E905+1))</f>
        <v>5</v>
      </c>
      <c r="G905" t="str">
        <f>MID(C905, E905+1,2)</f>
        <v>28</v>
      </c>
      <c r="H905" t="str">
        <f>LEFT(C905,E905-1)</f>
        <v>1</v>
      </c>
      <c r="I905" t="str">
        <f>RIGHT(C905,4)</f>
        <v>2023</v>
      </c>
      <c r="J905" t="s">
        <v>168</v>
      </c>
      <c r="K905" s="1">
        <f t="shared" si="324"/>
        <v>45625</v>
      </c>
      <c r="L905">
        <f t="shared" si="325"/>
        <v>3</v>
      </c>
      <c r="M905">
        <f t="shared" si="326"/>
        <v>6</v>
      </c>
      <c r="N905" t="str">
        <f t="shared" si="327"/>
        <v>29</v>
      </c>
      <c r="O905" t="str">
        <f t="shared" si="328"/>
        <v>11</v>
      </c>
      <c r="P905" t="str">
        <f t="shared" si="329"/>
        <v>2024</v>
      </c>
      <c r="Q905" s="13">
        <f t="shared" si="320"/>
        <v>95.857142857142861</v>
      </c>
      <c r="R905">
        <f t="shared" si="321"/>
        <v>65.5</v>
      </c>
      <c r="S905" s="27">
        <f t="shared" si="323"/>
        <v>0.68330849478390454</v>
      </c>
      <c r="T905" s="11">
        <v>15.99</v>
      </c>
      <c r="U905" t="str" cm="1">
        <f t="array" ref="U905">_xlfn.IFS(T905 &lt; 8, "Standard", T905 &lt; 12, "Premium", T905 &lt; 16, "Premium Plus")</f>
        <v>Premium Plus</v>
      </c>
      <c r="V905" s="18">
        <v>131</v>
      </c>
      <c r="W905" t="s">
        <v>48</v>
      </c>
      <c r="X905" s="18">
        <v>3</v>
      </c>
      <c r="Y905" s="18">
        <v>3</v>
      </c>
      <c r="Z905" t="b">
        <v>0</v>
      </c>
      <c r="AA905" s="18">
        <v>865</v>
      </c>
      <c r="AB905" s="18">
        <v>8</v>
      </c>
      <c r="AC905" s="18">
        <f t="shared" si="322"/>
        <v>873</v>
      </c>
      <c r="AD905" t="s">
        <v>55</v>
      </c>
      <c r="AE905" t="s">
        <v>44</v>
      </c>
      <c r="AF905" t="s">
        <v>57</v>
      </c>
      <c r="AG905" s="18">
        <v>78</v>
      </c>
      <c r="AH905" s="13">
        <v>4.5999999999999996</v>
      </c>
      <c r="AI905" t="b">
        <v>0</v>
      </c>
      <c r="AJ905" t="s">
        <v>30</v>
      </c>
      <c r="AK905" s="18">
        <v>1413</v>
      </c>
      <c r="AL905" s="18" t="str" cm="1">
        <f t="array" ref="AL905">_xlfn.IFS(AK905&lt;1000, "Bronze", AK905&lt;2000, "Silver", AK905&lt;3000, "Gold", AK905&lt;4000, "Platinum",AK905&gt;4000, "Diamond")</f>
        <v>Silver</v>
      </c>
      <c r="AM905" t="s">
        <v>38</v>
      </c>
      <c r="AN905" t="s">
        <v>32</v>
      </c>
      <c r="AO905" t="s">
        <v>60</v>
      </c>
    </row>
    <row r="906" spans="1:41" x14ac:dyDescent="0.35">
      <c r="A906">
        <v>6399</v>
      </c>
      <c r="B906" t="s">
        <v>157</v>
      </c>
      <c r="C906" s="1">
        <v>44927</v>
      </c>
      <c r="D906" s="1">
        <f>C906</f>
        <v>44927</v>
      </c>
      <c r="E906" s="1"/>
      <c r="F906" s="1"/>
      <c r="G906" s="1"/>
      <c r="H906" s="1"/>
      <c r="I906" s="1"/>
      <c r="J906" s="1">
        <v>45424</v>
      </c>
      <c r="K906" s="1">
        <f>J906</f>
        <v>45424</v>
      </c>
      <c r="L906" s="1"/>
      <c r="M906" s="1"/>
      <c r="N906" s="1"/>
      <c r="O906" s="1"/>
      <c r="P906" s="1"/>
      <c r="Q906" s="13">
        <f t="shared" si="320"/>
        <v>71</v>
      </c>
      <c r="R906">
        <f t="shared" si="321"/>
        <v>48</v>
      </c>
      <c r="S906" s="27">
        <f t="shared" si="323"/>
        <v>0.676056338028169</v>
      </c>
      <c r="T906" s="11">
        <v>11.99</v>
      </c>
      <c r="U906" t="str" cm="1">
        <f t="array" ref="U906">_xlfn.IFS(T906 &lt; 8, "Standard", T906 &lt; 12, "Premium", T906 &lt; 16, "Premium Plus")</f>
        <v>Premium</v>
      </c>
      <c r="V906" s="18">
        <v>96</v>
      </c>
      <c r="W906" t="s">
        <v>51</v>
      </c>
      <c r="X906" s="18">
        <v>3</v>
      </c>
      <c r="Y906" s="18">
        <v>2</v>
      </c>
      <c r="Z906" t="b">
        <v>0</v>
      </c>
      <c r="AA906" s="18">
        <v>434</v>
      </c>
      <c r="AB906" s="18">
        <v>11</v>
      </c>
      <c r="AC906" s="18">
        <f t="shared" si="322"/>
        <v>445</v>
      </c>
      <c r="AD906" t="s">
        <v>27</v>
      </c>
      <c r="AE906" t="s">
        <v>56</v>
      </c>
      <c r="AF906" t="s">
        <v>78</v>
      </c>
      <c r="AG906" s="18">
        <v>80</v>
      </c>
      <c r="AH906" s="13">
        <v>4.5999999999999996</v>
      </c>
      <c r="AI906" t="b">
        <v>0</v>
      </c>
      <c r="AJ906" t="s">
        <v>30</v>
      </c>
      <c r="AK906" s="18">
        <v>2261</v>
      </c>
      <c r="AL906" s="18" t="str" cm="1">
        <f t="array" ref="AL906">_xlfn.IFS(AK906&lt;1000, "Bronze", AK906&lt;2000, "Silver", AK906&lt;3000, "Gold", AK906&lt;4000, "Platinum",AK906&gt;4000, "Diamond")</f>
        <v>Gold</v>
      </c>
      <c r="AM906" t="s">
        <v>31</v>
      </c>
      <c r="AN906" t="s">
        <v>59</v>
      </c>
      <c r="AO906" t="s">
        <v>40</v>
      </c>
    </row>
    <row r="907" spans="1:41" x14ac:dyDescent="0.35">
      <c r="A907">
        <v>1798</v>
      </c>
      <c r="B907" t="s">
        <v>41</v>
      </c>
      <c r="C907" s="1">
        <v>44965</v>
      </c>
      <c r="D907" s="1">
        <v>45186</v>
      </c>
      <c r="E907" s="1"/>
      <c r="F907" s="1"/>
      <c r="J907" t="s">
        <v>42</v>
      </c>
      <c r="K907" s="1">
        <f>DATE(P907,O907,N907)</f>
        <v>45640</v>
      </c>
      <c r="L907">
        <f>FIND("/",J907)</f>
        <v>3</v>
      </c>
      <c r="M907">
        <f>FIND("/",J907,(L907+1))</f>
        <v>6</v>
      </c>
      <c r="N907" t="str">
        <f>MID(J907, L907+1,2)</f>
        <v>14</v>
      </c>
      <c r="O907" t="str">
        <f>LEFT(J907,L907-1)</f>
        <v>12</v>
      </c>
      <c r="P907" t="str">
        <f>RIGHT(J907,4)</f>
        <v>2024</v>
      </c>
      <c r="Q907" s="13">
        <f t="shared" si="320"/>
        <v>64.857142857142861</v>
      </c>
      <c r="R907">
        <f t="shared" si="321"/>
        <v>43.5</v>
      </c>
      <c r="S907" s="27">
        <f t="shared" si="323"/>
        <v>0.67070484581497791</v>
      </c>
      <c r="T907" s="11">
        <v>11.99</v>
      </c>
      <c r="U907" t="str" cm="1">
        <f t="array" ref="U907">_xlfn.IFS(T907 &lt; 8, "Standard", T907 &lt; 12, "Premium", T907 &lt; 16, "Premium Plus")</f>
        <v>Premium</v>
      </c>
      <c r="V907" s="18">
        <v>87</v>
      </c>
      <c r="W907" t="s">
        <v>26</v>
      </c>
      <c r="X907" s="18">
        <v>2</v>
      </c>
      <c r="Y907" s="18">
        <v>5</v>
      </c>
      <c r="Z907" t="b">
        <v>0</v>
      </c>
      <c r="AA907" s="18">
        <v>260</v>
      </c>
      <c r="AB907" s="18">
        <v>127</v>
      </c>
      <c r="AC907" s="18">
        <f t="shared" si="322"/>
        <v>387</v>
      </c>
      <c r="AD907" t="s">
        <v>43</v>
      </c>
      <c r="AE907" t="s">
        <v>44</v>
      </c>
      <c r="AF907" t="s">
        <v>45</v>
      </c>
      <c r="AG907" s="18">
        <v>56</v>
      </c>
      <c r="AH907" s="13">
        <v>3.1</v>
      </c>
      <c r="AI907" t="b">
        <v>0</v>
      </c>
      <c r="AJ907" t="s">
        <v>30</v>
      </c>
      <c r="AK907" s="18">
        <v>1692</v>
      </c>
      <c r="AL907" s="18" t="str" cm="1">
        <f t="array" ref="AL907">_xlfn.IFS(AK907&lt;1000, "Bronze", AK907&lt;2000, "Silver", AK907&lt;3000, "Gold", AK907&lt;4000, "Platinum",AK907&gt;4000, "Diamond")</f>
        <v>Silver</v>
      </c>
      <c r="AM907" t="s">
        <v>58</v>
      </c>
      <c r="AN907" t="s">
        <v>39</v>
      </c>
      <c r="AO907" t="s">
        <v>40</v>
      </c>
    </row>
    <row r="908" spans="1:41" x14ac:dyDescent="0.35">
      <c r="A908">
        <v>5666</v>
      </c>
      <c r="B908" t="s">
        <v>272</v>
      </c>
      <c r="C908" t="s">
        <v>400</v>
      </c>
      <c r="D908" s="1">
        <f>DATE(I908,H908,G908)</f>
        <v>45038</v>
      </c>
      <c r="E908">
        <f>FIND("/",C908)</f>
        <v>2</v>
      </c>
      <c r="F908">
        <f>FIND("/",C908,(E908+1))</f>
        <v>5</v>
      </c>
      <c r="G908" t="str">
        <f>MID(C908, E908+1,2)</f>
        <v>22</v>
      </c>
      <c r="H908" t="str">
        <f>LEFT(C908,E908-1)</f>
        <v>4</v>
      </c>
      <c r="I908" t="str">
        <f>RIGHT(C908,4)</f>
        <v>2023</v>
      </c>
      <c r="J908" t="s">
        <v>84</v>
      </c>
      <c r="K908" s="1">
        <f>DATE(P908,O908,N908)</f>
        <v>45616</v>
      </c>
      <c r="L908">
        <f>FIND("/",J908)</f>
        <v>3</v>
      </c>
      <c r="M908">
        <f>FIND("/",J908,(L908+1))</f>
        <v>6</v>
      </c>
      <c r="N908" t="str">
        <f>MID(J908, L908+1,2)</f>
        <v>20</v>
      </c>
      <c r="O908" t="str">
        <f>LEFT(J908,L908-1)</f>
        <v>11</v>
      </c>
      <c r="P908" t="str">
        <f>RIGHT(J908,4)</f>
        <v>2024</v>
      </c>
      <c r="Q908" s="13">
        <f t="shared" si="320"/>
        <v>82.571428571428569</v>
      </c>
      <c r="R908">
        <f t="shared" si="321"/>
        <v>54.5</v>
      </c>
      <c r="S908" s="27">
        <f t="shared" si="323"/>
        <v>0.66003460207612463</v>
      </c>
      <c r="T908" s="11">
        <v>7.99</v>
      </c>
      <c r="U908" t="str" cm="1">
        <f t="array" ref="U908">_xlfn.IFS(T908 &lt; 8, "Standard", T908 &lt; 12, "Premium", T908 &lt; 16, "Premium Plus")</f>
        <v>Standard</v>
      </c>
      <c r="V908" s="18">
        <v>109</v>
      </c>
      <c r="W908" t="s">
        <v>36</v>
      </c>
      <c r="X908" s="18">
        <v>4</v>
      </c>
      <c r="Y908" s="18">
        <v>4</v>
      </c>
      <c r="Z908" t="b">
        <v>1</v>
      </c>
      <c r="AA908" s="18">
        <v>899</v>
      </c>
      <c r="AB908" s="18">
        <v>11</v>
      </c>
      <c r="AC908" s="18">
        <f t="shared" si="322"/>
        <v>910</v>
      </c>
      <c r="AD908" t="s">
        <v>49</v>
      </c>
      <c r="AE908" t="s">
        <v>56</v>
      </c>
      <c r="AF908" t="s">
        <v>37</v>
      </c>
      <c r="AG908" s="18">
        <v>63</v>
      </c>
      <c r="AH908" s="13">
        <v>4.3</v>
      </c>
      <c r="AI908" t="b">
        <v>0</v>
      </c>
      <c r="AJ908" t="s">
        <v>30</v>
      </c>
      <c r="AK908" s="18">
        <v>1185</v>
      </c>
      <c r="AL908" s="18" t="str" cm="1">
        <f t="array" ref="AL908">_xlfn.IFS(AK908&lt;1000, "Bronze", AK908&lt;2000, "Silver", AK908&lt;3000, "Gold", AK908&lt;4000, "Platinum",AK908&gt;4000, "Diamond")</f>
        <v>Silver</v>
      </c>
      <c r="AM908" t="s">
        <v>38</v>
      </c>
      <c r="AN908" t="s">
        <v>69</v>
      </c>
      <c r="AO908" t="s">
        <v>60</v>
      </c>
    </row>
    <row r="909" spans="1:41" x14ac:dyDescent="0.35">
      <c r="A909">
        <v>6534</v>
      </c>
      <c r="B909" t="s">
        <v>434</v>
      </c>
      <c r="C909" s="1">
        <v>45050</v>
      </c>
      <c r="D909" s="1">
        <f>C909</f>
        <v>45050</v>
      </c>
      <c r="E909" s="1"/>
      <c r="F909" s="1"/>
      <c r="G909" s="1"/>
      <c r="H909" s="1"/>
      <c r="I909" s="1"/>
      <c r="J909" s="1">
        <v>45608</v>
      </c>
      <c r="K909" s="1">
        <f>J909</f>
        <v>45608</v>
      </c>
      <c r="L909" s="1"/>
      <c r="M909" s="1"/>
      <c r="N909" s="1"/>
      <c r="O909" s="1"/>
      <c r="P909" s="1"/>
      <c r="Q909" s="13">
        <f t="shared" si="320"/>
        <v>79.714285714285708</v>
      </c>
      <c r="R909">
        <f t="shared" si="321"/>
        <v>52</v>
      </c>
      <c r="S909" s="27">
        <f t="shared" si="323"/>
        <v>0.6523297491039427</v>
      </c>
      <c r="T909" s="11">
        <v>11.99</v>
      </c>
      <c r="U909" t="str" cm="1">
        <f t="array" ref="U909">_xlfn.IFS(T909 &lt; 8, "Standard", T909 &lt; 12, "Premium", T909 &lt; 16, "Premium Plus")</f>
        <v>Premium</v>
      </c>
      <c r="V909" s="18">
        <v>104</v>
      </c>
      <c r="W909" t="s">
        <v>51</v>
      </c>
      <c r="X909" s="18">
        <v>2</v>
      </c>
      <c r="Y909" s="18">
        <v>6</v>
      </c>
      <c r="Z909" t="b">
        <v>0</v>
      </c>
      <c r="AA909" s="18">
        <v>570</v>
      </c>
      <c r="AB909" s="18">
        <v>29</v>
      </c>
      <c r="AC909" s="18">
        <f t="shared" si="322"/>
        <v>599</v>
      </c>
      <c r="AD909" t="s">
        <v>49</v>
      </c>
      <c r="AE909" t="s">
        <v>28</v>
      </c>
      <c r="AF909" t="s">
        <v>37</v>
      </c>
      <c r="AG909" s="18">
        <v>56</v>
      </c>
      <c r="AH909" s="13">
        <v>3.9</v>
      </c>
      <c r="AI909" t="b">
        <v>1</v>
      </c>
      <c r="AJ909" t="s">
        <v>30</v>
      </c>
      <c r="AK909" s="18">
        <v>4501</v>
      </c>
      <c r="AL909" s="18" t="str" cm="1">
        <f t="array" ref="AL909">_xlfn.IFS(AK909&lt;1000, "Bronze", AK909&lt;2000, "Silver", AK909&lt;3000, "Gold", AK909&lt;4000, "Platinum",AK909&gt;4000, "Diamond")</f>
        <v>Diamond</v>
      </c>
      <c r="AM909" t="s">
        <v>58</v>
      </c>
      <c r="AN909" t="s">
        <v>32</v>
      </c>
      <c r="AO909" t="s">
        <v>93</v>
      </c>
    </row>
    <row r="910" spans="1:41" x14ac:dyDescent="0.35">
      <c r="A910">
        <v>3035</v>
      </c>
      <c r="B910" t="s">
        <v>157</v>
      </c>
      <c r="C910" t="s">
        <v>149</v>
      </c>
      <c r="D910" s="1">
        <f>DATE(I910,H910,G910)</f>
        <v>45042</v>
      </c>
      <c r="E910">
        <f>FIND("/",C910)</f>
        <v>2</v>
      </c>
      <c r="F910">
        <f>FIND("/",C910,(E910+1))</f>
        <v>5</v>
      </c>
      <c r="G910" t="str">
        <f>MID(C910, E910+1,2)</f>
        <v>26</v>
      </c>
      <c r="H910" t="str">
        <f>LEFT(C910,E910-1)</f>
        <v>4</v>
      </c>
      <c r="I910" t="str">
        <f>RIGHT(C910,4)</f>
        <v>2023</v>
      </c>
      <c r="J910" t="s">
        <v>156</v>
      </c>
      <c r="K910" s="1">
        <f>DATE(P910,O910,N910)</f>
        <v>45620</v>
      </c>
      <c r="L910">
        <f>FIND("/",J910)</f>
        <v>3</v>
      </c>
      <c r="M910">
        <f>FIND("/",J910,(L910+1))</f>
        <v>6</v>
      </c>
      <c r="N910" t="str">
        <f>MID(J910, L910+1,2)</f>
        <v>24</v>
      </c>
      <c r="O910" t="str">
        <f>LEFT(J910,L910-1)</f>
        <v>11</v>
      </c>
      <c r="P910" t="str">
        <f>RIGHT(J910,4)</f>
        <v>2024</v>
      </c>
      <c r="Q910" s="13">
        <f t="shared" si="320"/>
        <v>82.571428571428569</v>
      </c>
      <c r="R910">
        <f t="shared" si="321"/>
        <v>53</v>
      </c>
      <c r="S910" s="27">
        <f t="shared" si="323"/>
        <v>0.64186851211072671</v>
      </c>
      <c r="T910" s="11">
        <v>15.99</v>
      </c>
      <c r="U910" t="str" cm="1">
        <f t="array" ref="U910">_xlfn.IFS(T910 &lt; 8, "Standard", T910 &lt; 12, "Premium", T910 &lt; 16, "Premium Plus")</f>
        <v>Premium Plus</v>
      </c>
      <c r="V910" s="18">
        <v>106</v>
      </c>
      <c r="W910" t="s">
        <v>100</v>
      </c>
      <c r="X910" s="18">
        <v>3</v>
      </c>
      <c r="Y910" s="18">
        <v>3</v>
      </c>
      <c r="Z910" t="b">
        <v>1</v>
      </c>
      <c r="AA910" s="18">
        <v>377</v>
      </c>
      <c r="AB910" s="18">
        <v>31</v>
      </c>
      <c r="AC910" s="18">
        <f t="shared" si="322"/>
        <v>408</v>
      </c>
      <c r="AD910" t="s">
        <v>74</v>
      </c>
      <c r="AE910" t="s">
        <v>56</v>
      </c>
      <c r="AF910" t="s">
        <v>64</v>
      </c>
      <c r="AG910" s="18">
        <v>85</v>
      </c>
      <c r="AH910" s="13">
        <v>3.5</v>
      </c>
      <c r="AI910" t="b">
        <v>1</v>
      </c>
      <c r="AJ910" t="s">
        <v>30</v>
      </c>
      <c r="AK910" s="18">
        <v>613</v>
      </c>
      <c r="AL910" s="18" t="str" cm="1">
        <f t="array" ref="AL910">_xlfn.IFS(AK910&lt;1000, "Bronze", AK910&lt;2000, "Silver", AK910&lt;3000, "Gold", AK910&lt;4000, "Platinum",AK910&gt;4000, "Diamond")</f>
        <v>Bronze</v>
      </c>
      <c r="AM910" t="s">
        <v>58</v>
      </c>
      <c r="AN910" t="s">
        <v>59</v>
      </c>
      <c r="AO910" t="s">
        <v>33</v>
      </c>
    </row>
    <row r="911" spans="1:41" x14ac:dyDescent="0.35">
      <c r="A911">
        <v>3779</v>
      </c>
      <c r="B911" t="s">
        <v>291</v>
      </c>
      <c r="C911" t="s">
        <v>392</v>
      </c>
      <c r="D911" s="1">
        <f>DATE(I911,H911,G911)</f>
        <v>45464</v>
      </c>
      <c r="E911">
        <f>FIND("/",C911)</f>
        <v>2</v>
      </c>
      <c r="F911">
        <f>FIND("/",C911,(E911+1))</f>
        <v>5</v>
      </c>
      <c r="G911" t="str">
        <f>MID(C911, E911+1,2)</f>
        <v>21</v>
      </c>
      <c r="H911" t="str">
        <f>LEFT(C911,E911-1)</f>
        <v>6</v>
      </c>
      <c r="I911" t="str">
        <f>RIGHT(C911,4)</f>
        <v>2024</v>
      </c>
      <c r="J911" t="s">
        <v>35</v>
      </c>
      <c r="K911" s="1">
        <f>DATE(P911,O911,N911)</f>
        <v>45641</v>
      </c>
      <c r="L911">
        <f>FIND("/",J911)</f>
        <v>3</v>
      </c>
      <c r="M911">
        <f>FIND("/",J911,(L911+1))</f>
        <v>6</v>
      </c>
      <c r="N911" t="str">
        <f>MID(J911, L911+1,2)</f>
        <v>15</v>
      </c>
      <c r="O911" t="str">
        <f>LEFT(J911,L911-1)</f>
        <v>12</v>
      </c>
      <c r="P911" t="str">
        <f>RIGHT(J911,4)</f>
        <v>2024</v>
      </c>
      <c r="Q911" s="13">
        <f t="shared" si="320"/>
        <v>25.285714285714285</v>
      </c>
      <c r="R911">
        <f t="shared" si="321"/>
        <v>16</v>
      </c>
      <c r="S911" s="27">
        <f t="shared" si="323"/>
        <v>0.63276836158192096</v>
      </c>
      <c r="T911" s="11">
        <v>11.99</v>
      </c>
      <c r="U911" t="str" cm="1">
        <f t="array" ref="U911">_xlfn.IFS(T911 &lt; 8, "Standard", T911 &lt; 12, "Premium", T911 &lt; 16, "Premium Plus")</f>
        <v>Premium</v>
      </c>
      <c r="V911" s="18">
        <v>32</v>
      </c>
      <c r="W911" t="s">
        <v>36</v>
      </c>
      <c r="X911" s="18">
        <v>2</v>
      </c>
      <c r="Y911" s="18">
        <v>4</v>
      </c>
      <c r="Z911" t="b">
        <v>0</v>
      </c>
      <c r="AA911" s="18">
        <v>334</v>
      </c>
      <c r="AB911" s="18">
        <v>151</v>
      </c>
      <c r="AC911" s="18">
        <f t="shared" si="322"/>
        <v>485</v>
      </c>
      <c r="AD911" t="s">
        <v>49</v>
      </c>
      <c r="AE911" t="s">
        <v>75</v>
      </c>
      <c r="AF911" t="s">
        <v>57</v>
      </c>
      <c r="AG911" s="18">
        <v>88</v>
      </c>
      <c r="AH911" s="13">
        <v>3.4</v>
      </c>
      <c r="AI911" t="b">
        <v>0</v>
      </c>
      <c r="AJ911" t="s">
        <v>30</v>
      </c>
      <c r="AK911" s="18">
        <v>3696</v>
      </c>
      <c r="AL911" s="18" t="str" cm="1">
        <f t="array" ref="AL911">_xlfn.IFS(AK911&lt;1000, "Bronze", AK911&lt;2000, "Silver", AK911&lt;3000, "Gold", AK911&lt;4000, "Platinum",AK911&gt;4000, "Diamond")</f>
        <v>Platinum</v>
      </c>
      <c r="AM911" t="s">
        <v>76</v>
      </c>
      <c r="AN911" t="s">
        <v>32</v>
      </c>
      <c r="AO911" t="s">
        <v>93</v>
      </c>
    </row>
    <row r="912" spans="1:41" x14ac:dyDescent="0.35">
      <c r="A912">
        <v>5339</v>
      </c>
      <c r="B912" t="s">
        <v>486</v>
      </c>
      <c r="C912" t="s">
        <v>487</v>
      </c>
      <c r="D912" s="1">
        <f>DATE(I912,H912,G912)</f>
        <v>45341</v>
      </c>
      <c r="E912">
        <f>FIND("/",C912)</f>
        <v>2</v>
      </c>
      <c r="F912">
        <f>FIND("/",C912,(E912+1))</f>
        <v>5</v>
      </c>
      <c r="G912" t="str">
        <f>MID(C912, E912+1,2)</f>
        <v>19</v>
      </c>
      <c r="H912" t="str">
        <f>LEFT(C912,E912-1)</f>
        <v>2</v>
      </c>
      <c r="I912" t="str">
        <f>RIGHT(C912,4)</f>
        <v>2024</v>
      </c>
      <c r="J912" t="s">
        <v>42</v>
      </c>
      <c r="K912" s="1">
        <f>DATE(P912,O912,N912)</f>
        <v>45640</v>
      </c>
      <c r="L912">
        <f>FIND("/",J912)</f>
        <v>3</v>
      </c>
      <c r="M912">
        <f>FIND("/",J912,(L912+1))</f>
        <v>6</v>
      </c>
      <c r="N912" t="str">
        <f>MID(J912, L912+1,2)</f>
        <v>14</v>
      </c>
      <c r="O912" t="str">
        <f>LEFT(J912,L912-1)</f>
        <v>12</v>
      </c>
      <c r="P912" t="str">
        <f>RIGHT(J912,4)</f>
        <v>2024</v>
      </c>
      <c r="Q912" s="13">
        <f t="shared" si="320"/>
        <v>42.714285714285715</v>
      </c>
      <c r="R912">
        <f t="shared" si="321"/>
        <v>26.5</v>
      </c>
      <c r="S912" s="27">
        <f t="shared" si="323"/>
        <v>0.62040133779264217</v>
      </c>
      <c r="T912" s="11">
        <v>15.99</v>
      </c>
      <c r="U912" t="str" cm="1">
        <f t="array" ref="U912">_xlfn.IFS(T912 &lt; 8, "Standard", T912 &lt; 12, "Premium", T912 &lt; 16, "Premium Plus")</f>
        <v>Premium Plus</v>
      </c>
      <c r="V912" s="18">
        <v>53</v>
      </c>
      <c r="W912" t="s">
        <v>26</v>
      </c>
      <c r="X912" s="18">
        <v>5</v>
      </c>
      <c r="Y912" s="18">
        <v>5</v>
      </c>
      <c r="Z912" t="b">
        <v>0</v>
      </c>
      <c r="AA912" s="18">
        <v>524</v>
      </c>
      <c r="AB912" s="18">
        <v>161</v>
      </c>
      <c r="AC912" s="18">
        <f t="shared" si="322"/>
        <v>685</v>
      </c>
      <c r="AD912" t="s">
        <v>92</v>
      </c>
      <c r="AE912" t="s">
        <v>75</v>
      </c>
      <c r="AF912" t="s">
        <v>37</v>
      </c>
      <c r="AG912" s="18">
        <v>65</v>
      </c>
      <c r="AH912" s="13">
        <v>4.9000000000000004</v>
      </c>
      <c r="AI912" t="b">
        <v>0</v>
      </c>
      <c r="AJ912" t="s">
        <v>30</v>
      </c>
      <c r="AK912" s="18">
        <v>1016</v>
      </c>
      <c r="AL912" s="18" t="str" cm="1">
        <f t="array" ref="AL912">_xlfn.IFS(AK912&lt;1000, "Bronze", AK912&lt;2000, "Silver", AK912&lt;3000, "Gold", AK912&lt;4000, "Platinum",AK912&gt;4000, "Diamond")</f>
        <v>Silver</v>
      </c>
      <c r="AM912" t="s">
        <v>76</v>
      </c>
      <c r="AN912" t="s">
        <v>59</v>
      </c>
      <c r="AO912" t="s">
        <v>93</v>
      </c>
    </row>
    <row r="913" spans="1:41" x14ac:dyDescent="0.35">
      <c r="A913">
        <v>4396</v>
      </c>
      <c r="B913" t="s">
        <v>234</v>
      </c>
      <c r="C913" s="1">
        <v>44958</v>
      </c>
      <c r="D913" s="1">
        <f>C913</f>
        <v>44958</v>
      </c>
      <c r="E913" s="1"/>
      <c r="F913" s="1"/>
      <c r="G913" s="1"/>
      <c r="H913" s="1"/>
      <c r="I913" s="1"/>
      <c r="J913" t="s">
        <v>72</v>
      </c>
      <c r="K913" s="1">
        <f>DATE(P913,O913,N913)</f>
        <v>45643</v>
      </c>
      <c r="L913">
        <f>FIND("/",J913)</f>
        <v>3</v>
      </c>
      <c r="M913">
        <f>FIND("/",J913,(L913+1))</f>
        <v>6</v>
      </c>
      <c r="N913" t="str">
        <f>MID(J913, L913+1,2)</f>
        <v>17</v>
      </c>
      <c r="O913" t="str">
        <f>LEFT(J913,L913-1)</f>
        <v>12</v>
      </c>
      <c r="P913" t="str">
        <f>RIGHT(J913,4)</f>
        <v>2024</v>
      </c>
      <c r="Q913" s="13">
        <f t="shared" si="320"/>
        <v>97.857142857142861</v>
      </c>
      <c r="R913">
        <f t="shared" si="321"/>
        <v>60</v>
      </c>
      <c r="S913" s="27">
        <f t="shared" si="323"/>
        <v>0.61313868613138689</v>
      </c>
      <c r="T913" s="11">
        <v>15.99</v>
      </c>
      <c r="U913" t="str" cm="1">
        <f t="array" ref="U913">_xlfn.IFS(T913 &lt; 8, "Standard", T913 &lt; 12, "Premium", T913 &lt; 16, "Premium Plus")</f>
        <v>Premium Plus</v>
      </c>
      <c r="V913" s="18">
        <v>120</v>
      </c>
      <c r="W913" t="s">
        <v>36</v>
      </c>
      <c r="X913" s="18">
        <v>2</v>
      </c>
      <c r="Y913" s="18">
        <v>3</v>
      </c>
      <c r="Z913" t="b">
        <v>0</v>
      </c>
      <c r="AA913" s="18">
        <v>781</v>
      </c>
      <c r="AB913" s="18">
        <v>97</v>
      </c>
      <c r="AC913" s="18">
        <f t="shared" si="322"/>
        <v>878</v>
      </c>
      <c r="AD913" t="s">
        <v>43</v>
      </c>
      <c r="AE913" t="s">
        <v>56</v>
      </c>
      <c r="AF913" t="s">
        <v>64</v>
      </c>
      <c r="AG913" s="18">
        <v>46</v>
      </c>
      <c r="AH913" s="13">
        <v>3.3</v>
      </c>
      <c r="AI913" t="b">
        <v>1</v>
      </c>
      <c r="AJ913" t="s">
        <v>30</v>
      </c>
      <c r="AK913" s="18">
        <v>473</v>
      </c>
      <c r="AL913" s="18" t="str" cm="1">
        <f t="array" ref="AL913">_xlfn.IFS(AK913&lt;1000, "Bronze", AK913&lt;2000, "Silver", AK913&lt;3000, "Gold", AK913&lt;4000, "Platinum",AK913&gt;4000, "Diamond")</f>
        <v>Bronze</v>
      </c>
      <c r="AM913" t="s">
        <v>76</v>
      </c>
      <c r="AN913" t="s">
        <v>59</v>
      </c>
      <c r="AO913" t="s">
        <v>33</v>
      </c>
    </row>
    <row r="914" spans="1:41" x14ac:dyDescent="0.35">
      <c r="A914">
        <v>2291</v>
      </c>
      <c r="B914" t="s">
        <v>197</v>
      </c>
      <c r="C914" s="1">
        <v>45264</v>
      </c>
      <c r="D914" s="1">
        <v>44976</v>
      </c>
      <c r="E914" s="1"/>
      <c r="F914" s="1"/>
      <c r="G914" s="1"/>
      <c r="H914" s="1"/>
      <c r="I914" s="1"/>
      <c r="J914" s="1">
        <v>45303</v>
      </c>
      <c r="K914" s="1">
        <f>J914</f>
        <v>45303</v>
      </c>
      <c r="L914" s="1"/>
      <c r="M914" s="1"/>
      <c r="N914" s="1"/>
      <c r="O914" s="1"/>
      <c r="P914" s="1"/>
      <c r="Q914" s="13">
        <f t="shared" si="320"/>
        <v>46.714285714285715</v>
      </c>
      <c r="R914">
        <f t="shared" si="321"/>
        <v>28.5</v>
      </c>
      <c r="S914" s="27">
        <f t="shared" si="323"/>
        <v>0.61009174311926606</v>
      </c>
      <c r="T914" s="11">
        <v>7.99</v>
      </c>
      <c r="U914" t="str" cm="1">
        <f t="array" ref="U914">_xlfn.IFS(T914 &lt; 8, "Standard", T914 &lt; 12, "Premium", T914 &lt; 16, "Premium Plus")</f>
        <v>Standard</v>
      </c>
      <c r="V914" s="18">
        <v>57</v>
      </c>
      <c r="W914" t="s">
        <v>26</v>
      </c>
      <c r="X914" s="18">
        <v>2</v>
      </c>
      <c r="Y914" s="18">
        <v>6</v>
      </c>
      <c r="Z914" t="b">
        <v>1</v>
      </c>
      <c r="AA914" s="18">
        <v>869</v>
      </c>
      <c r="AB914" s="18">
        <v>107</v>
      </c>
      <c r="AC914" s="18">
        <f t="shared" si="322"/>
        <v>976</v>
      </c>
      <c r="AD914" t="s">
        <v>68</v>
      </c>
      <c r="AE914" t="s">
        <v>56</v>
      </c>
      <c r="AF914" t="s">
        <v>57</v>
      </c>
      <c r="AG914" s="18">
        <v>67</v>
      </c>
      <c r="AH914" s="13">
        <v>4.3</v>
      </c>
      <c r="AI914" t="b">
        <v>0</v>
      </c>
      <c r="AJ914" t="s">
        <v>30</v>
      </c>
      <c r="AK914" s="18">
        <v>4792</v>
      </c>
      <c r="AL914" s="18" t="str" cm="1">
        <f t="array" ref="AL914">_xlfn.IFS(AK914&lt;1000, "Bronze", AK914&lt;2000, "Silver", AK914&lt;3000, "Gold", AK914&lt;4000, "Platinum",AK914&gt;4000, "Diamond")</f>
        <v>Diamond</v>
      </c>
      <c r="AM914" t="s">
        <v>65</v>
      </c>
      <c r="AN914" t="s">
        <v>59</v>
      </c>
      <c r="AO914" t="s">
        <v>93</v>
      </c>
    </row>
    <row r="915" spans="1:41" x14ac:dyDescent="0.35">
      <c r="A915">
        <v>3639</v>
      </c>
      <c r="B915" t="s">
        <v>682</v>
      </c>
      <c r="C915" t="s">
        <v>416</v>
      </c>
      <c r="D915" s="1">
        <f>DATE(I915,H915,G915)</f>
        <v>45128</v>
      </c>
      <c r="E915">
        <f>FIND("/",C915)</f>
        <v>2</v>
      </c>
      <c r="F915">
        <f>FIND("/",C915,(E915+1))</f>
        <v>5</v>
      </c>
      <c r="G915" t="str">
        <f>MID(C915, E915+1,2)</f>
        <v>21</v>
      </c>
      <c r="H915" t="str">
        <f>LEFT(C915,E915-1)</f>
        <v>7</v>
      </c>
      <c r="I915" t="str">
        <f>RIGHT(C915,4)</f>
        <v>2023</v>
      </c>
      <c r="J915" t="s">
        <v>82</v>
      </c>
      <c r="K915" s="1">
        <f t="shared" ref="K915:K920" si="330">DATE(P915,O915,N915)</f>
        <v>45618</v>
      </c>
      <c r="L915">
        <f t="shared" ref="L915:L920" si="331">FIND("/",J915)</f>
        <v>3</v>
      </c>
      <c r="M915">
        <f t="shared" ref="M915:M920" si="332">FIND("/",J915,(L915+1))</f>
        <v>6</v>
      </c>
      <c r="N915" t="str">
        <f t="shared" ref="N915:N920" si="333">MID(J915, L915+1,2)</f>
        <v>22</v>
      </c>
      <c r="O915" t="str">
        <f t="shared" ref="O915:O920" si="334">LEFT(J915,L915-1)</f>
        <v>11</v>
      </c>
      <c r="P915" t="str">
        <f t="shared" ref="P915:P920" si="335">RIGHT(J915,4)</f>
        <v>2024</v>
      </c>
      <c r="Q915" s="13">
        <f t="shared" si="320"/>
        <v>70</v>
      </c>
      <c r="R915">
        <f t="shared" si="321"/>
        <v>42.5</v>
      </c>
      <c r="S915" s="27">
        <f t="shared" si="323"/>
        <v>0.6071428571428571</v>
      </c>
      <c r="T915" s="11">
        <v>11.99</v>
      </c>
      <c r="U915" t="str" cm="1">
        <f t="array" ref="U915">_xlfn.IFS(T915 &lt; 8, "Standard", T915 &lt; 12, "Premium", T915 &lt; 16, "Premium Plus")</f>
        <v>Premium</v>
      </c>
      <c r="V915" s="18">
        <v>85</v>
      </c>
      <c r="W915" t="s">
        <v>63</v>
      </c>
      <c r="X915" s="18">
        <v>3</v>
      </c>
      <c r="Y915" s="18">
        <v>1</v>
      </c>
      <c r="Z915" t="b">
        <v>1</v>
      </c>
      <c r="AA915" s="18">
        <v>851</v>
      </c>
      <c r="AB915" s="18">
        <v>48</v>
      </c>
      <c r="AC915" s="18">
        <f t="shared" si="322"/>
        <v>899</v>
      </c>
      <c r="AD915" t="s">
        <v>27</v>
      </c>
      <c r="AE915" t="s">
        <v>75</v>
      </c>
      <c r="AF915" t="s">
        <v>78</v>
      </c>
      <c r="AG915" s="18">
        <v>45</v>
      </c>
      <c r="AH915" s="13">
        <v>4.5999999999999996</v>
      </c>
      <c r="AI915" t="b">
        <v>0</v>
      </c>
      <c r="AJ915" t="s">
        <v>30</v>
      </c>
      <c r="AK915" s="18">
        <v>2706</v>
      </c>
      <c r="AL915" s="18" t="str" cm="1">
        <f t="array" ref="AL915">_xlfn.IFS(AK915&lt;1000, "Bronze", AK915&lt;2000, "Silver", AK915&lt;3000, "Gold", AK915&lt;4000, "Platinum",AK915&gt;4000, "Diamond")</f>
        <v>Gold</v>
      </c>
      <c r="AM915" t="s">
        <v>76</v>
      </c>
      <c r="AN915" t="s">
        <v>32</v>
      </c>
      <c r="AO915" t="s">
        <v>40</v>
      </c>
    </row>
    <row r="916" spans="1:41" x14ac:dyDescent="0.35">
      <c r="A916">
        <v>1425</v>
      </c>
      <c r="B916" t="s">
        <v>658</v>
      </c>
      <c r="C916" s="1">
        <v>45331</v>
      </c>
      <c r="D916" s="1">
        <f>C916</f>
        <v>45331</v>
      </c>
      <c r="E916" s="1"/>
      <c r="F916" s="1"/>
      <c r="G916" s="1"/>
      <c r="H916" s="1"/>
      <c r="I916" s="1"/>
      <c r="J916" t="s">
        <v>87</v>
      </c>
      <c r="K916" s="1">
        <f t="shared" si="330"/>
        <v>45621</v>
      </c>
      <c r="L916">
        <f t="shared" si="331"/>
        <v>3</v>
      </c>
      <c r="M916">
        <f t="shared" si="332"/>
        <v>6</v>
      </c>
      <c r="N916" t="str">
        <f t="shared" si="333"/>
        <v>25</v>
      </c>
      <c r="O916" t="str">
        <f t="shared" si="334"/>
        <v>11</v>
      </c>
      <c r="P916" t="str">
        <f t="shared" si="335"/>
        <v>2024</v>
      </c>
      <c r="Q916" s="13">
        <f t="shared" si="320"/>
        <v>41.428571428571431</v>
      </c>
      <c r="R916">
        <f t="shared" si="321"/>
        <v>25</v>
      </c>
      <c r="S916" s="27">
        <f t="shared" si="323"/>
        <v>0.60344827586206895</v>
      </c>
      <c r="T916" s="11">
        <v>7.99</v>
      </c>
      <c r="U916" t="str" cm="1">
        <f t="array" ref="U916">_xlfn.IFS(T916 &lt; 8, "Standard", T916 &lt; 12, "Premium", T916 &lt; 16, "Premium Plus")</f>
        <v>Standard</v>
      </c>
      <c r="V916" s="18">
        <v>50</v>
      </c>
      <c r="W916" t="s">
        <v>26</v>
      </c>
      <c r="X916" s="18">
        <v>2</v>
      </c>
      <c r="Y916" s="18">
        <v>3</v>
      </c>
      <c r="Z916" t="b">
        <v>1</v>
      </c>
      <c r="AA916" s="18">
        <v>502</v>
      </c>
      <c r="AB916" s="18">
        <v>5</v>
      </c>
      <c r="AC916" s="18">
        <f t="shared" si="322"/>
        <v>507</v>
      </c>
      <c r="AD916" t="s">
        <v>55</v>
      </c>
      <c r="AE916" t="s">
        <v>44</v>
      </c>
      <c r="AF916" t="s">
        <v>29</v>
      </c>
      <c r="AG916" s="18">
        <v>96</v>
      </c>
      <c r="AH916" s="13">
        <v>4.4000000000000004</v>
      </c>
      <c r="AI916" t="b">
        <v>1</v>
      </c>
      <c r="AJ916" t="s">
        <v>30</v>
      </c>
      <c r="AK916" s="18">
        <v>1917</v>
      </c>
      <c r="AL916" s="18" t="str" cm="1">
        <f t="array" ref="AL916">_xlfn.IFS(AK916&lt;1000, "Bronze", AK916&lt;2000, "Silver", AK916&lt;3000, "Gold", AK916&lt;4000, "Platinum",AK916&gt;4000, "Diamond")</f>
        <v>Silver</v>
      </c>
      <c r="AM916" t="s">
        <v>65</v>
      </c>
      <c r="AN916" t="s">
        <v>79</v>
      </c>
      <c r="AO916" t="s">
        <v>33</v>
      </c>
    </row>
    <row r="917" spans="1:41" x14ac:dyDescent="0.35">
      <c r="A917">
        <v>8353</v>
      </c>
      <c r="B917" t="s">
        <v>148</v>
      </c>
      <c r="C917" t="s">
        <v>237</v>
      </c>
      <c r="D917" s="1">
        <f>DATE(I917,H917,G917)</f>
        <v>45097</v>
      </c>
      <c r="E917">
        <f>FIND("/",C917)</f>
        <v>2</v>
      </c>
      <c r="F917">
        <f>FIND("/",C917,(E917+1))</f>
        <v>5</v>
      </c>
      <c r="G917" t="str">
        <f>MID(C917, E917+1,2)</f>
        <v>20</v>
      </c>
      <c r="H917" t="str">
        <f>LEFT(C917,E917-1)</f>
        <v>6</v>
      </c>
      <c r="I917" t="str">
        <f>RIGHT(C917,4)</f>
        <v>2023</v>
      </c>
      <c r="J917" t="s">
        <v>54</v>
      </c>
      <c r="K917" s="1">
        <f t="shared" si="330"/>
        <v>45615</v>
      </c>
      <c r="L917">
        <f t="shared" si="331"/>
        <v>3</v>
      </c>
      <c r="M917">
        <f t="shared" si="332"/>
        <v>6</v>
      </c>
      <c r="N917" t="str">
        <f t="shared" si="333"/>
        <v>19</v>
      </c>
      <c r="O917" t="str">
        <f t="shared" si="334"/>
        <v>11</v>
      </c>
      <c r="P917" t="str">
        <f t="shared" si="335"/>
        <v>2024</v>
      </c>
      <c r="Q917" s="13">
        <f t="shared" si="320"/>
        <v>74</v>
      </c>
      <c r="R917">
        <f t="shared" si="321"/>
        <v>44.5</v>
      </c>
      <c r="S917" s="27">
        <f t="shared" si="323"/>
        <v>0.60135135135135132</v>
      </c>
      <c r="T917" s="11">
        <v>15.99</v>
      </c>
      <c r="U917" t="str" cm="1">
        <f t="array" ref="U917">_xlfn.IFS(T917 &lt; 8, "Standard", T917 &lt; 12, "Premium", T917 &lt; 16, "Premium Plus")</f>
        <v>Premium Plus</v>
      </c>
      <c r="V917" s="18">
        <v>89</v>
      </c>
      <c r="W917" t="s">
        <v>100</v>
      </c>
      <c r="X917" s="18">
        <v>5</v>
      </c>
      <c r="Y917" s="18">
        <v>3</v>
      </c>
      <c r="Z917" t="b">
        <v>0</v>
      </c>
      <c r="AA917" s="18">
        <v>387</v>
      </c>
      <c r="AB917" s="18">
        <v>81</v>
      </c>
      <c r="AC917" s="18">
        <f t="shared" si="322"/>
        <v>468</v>
      </c>
      <c r="AD917" t="s">
        <v>68</v>
      </c>
      <c r="AE917" t="s">
        <v>28</v>
      </c>
      <c r="AF917" t="s">
        <v>64</v>
      </c>
      <c r="AG917" s="18">
        <v>87</v>
      </c>
      <c r="AH917" s="13">
        <v>3.8</v>
      </c>
      <c r="AI917" t="b">
        <v>1</v>
      </c>
      <c r="AJ917" t="s">
        <v>30</v>
      </c>
      <c r="AK917" s="18">
        <v>2864</v>
      </c>
      <c r="AL917" s="18" t="str" cm="1">
        <f t="array" ref="AL917">_xlfn.IFS(AK917&lt;1000, "Bronze", AK917&lt;2000, "Silver", AK917&lt;3000, "Gold", AK917&lt;4000, "Platinum",AK917&gt;4000, "Diamond")</f>
        <v>Gold</v>
      </c>
      <c r="AM917" t="s">
        <v>76</v>
      </c>
      <c r="AN917" t="s">
        <v>32</v>
      </c>
      <c r="AO917" t="s">
        <v>93</v>
      </c>
    </row>
    <row r="918" spans="1:41" x14ac:dyDescent="0.35">
      <c r="A918">
        <v>1337</v>
      </c>
      <c r="B918" t="s">
        <v>618</v>
      </c>
      <c r="C918" t="s">
        <v>522</v>
      </c>
      <c r="D918" s="1">
        <f>DATE(I918,H918,G918)</f>
        <v>45036</v>
      </c>
      <c r="E918">
        <f>FIND("/",C918)</f>
        <v>2</v>
      </c>
      <c r="F918">
        <f>FIND("/",C918,(E918+1))</f>
        <v>5</v>
      </c>
      <c r="G918" t="str">
        <f>MID(C918, E918+1,2)</f>
        <v>20</v>
      </c>
      <c r="H918" t="str">
        <f>LEFT(C918,E918-1)</f>
        <v>4</v>
      </c>
      <c r="I918" t="str">
        <f>RIGHT(C918,4)</f>
        <v>2023</v>
      </c>
      <c r="J918" t="s">
        <v>129</v>
      </c>
      <c r="K918" s="1">
        <f t="shared" si="330"/>
        <v>45642</v>
      </c>
      <c r="L918">
        <f t="shared" si="331"/>
        <v>3</v>
      </c>
      <c r="M918">
        <f t="shared" si="332"/>
        <v>6</v>
      </c>
      <c r="N918" t="str">
        <f t="shared" si="333"/>
        <v>16</v>
      </c>
      <c r="O918" t="str">
        <f t="shared" si="334"/>
        <v>12</v>
      </c>
      <c r="P918" t="str">
        <f t="shared" si="335"/>
        <v>2024</v>
      </c>
      <c r="Q918" s="13">
        <f t="shared" si="320"/>
        <v>86.571428571428569</v>
      </c>
      <c r="R918">
        <f t="shared" si="321"/>
        <v>51.5</v>
      </c>
      <c r="S918" s="27">
        <f t="shared" si="323"/>
        <v>0.59488448844884489</v>
      </c>
      <c r="T918" s="11">
        <v>7.99</v>
      </c>
      <c r="U918" t="str" cm="1">
        <f t="array" ref="U918">_xlfn.IFS(T918 &lt; 8, "Standard", T918 &lt; 12, "Premium", T918 &lt; 16, "Premium Plus")</f>
        <v>Standard</v>
      </c>
      <c r="V918" s="18">
        <v>103</v>
      </c>
      <c r="W918" t="s">
        <v>100</v>
      </c>
      <c r="X918" s="18">
        <v>2</v>
      </c>
      <c r="Y918" s="18">
        <v>1</v>
      </c>
      <c r="Z918" t="b">
        <v>0</v>
      </c>
      <c r="AA918" s="18">
        <v>474</v>
      </c>
      <c r="AB918" s="18">
        <v>2</v>
      </c>
      <c r="AC918" s="18">
        <f t="shared" si="322"/>
        <v>476</v>
      </c>
      <c r="AD918" t="s">
        <v>74</v>
      </c>
      <c r="AE918" t="s">
        <v>28</v>
      </c>
      <c r="AF918" t="s">
        <v>37</v>
      </c>
      <c r="AG918" s="18">
        <v>31</v>
      </c>
      <c r="AH918" s="13">
        <v>3.5</v>
      </c>
      <c r="AI918" t="b">
        <v>0</v>
      </c>
      <c r="AJ918" t="s">
        <v>30</v>
      </c>
      <c r="AK918" s="18">
        <v>4537</v>
      </c>
      <c r="AL918" s="18" t="str" cm="1">
        <f t="array" ref="AL918">_xlfn.IFS(AK918&lt;1000, "Bronze", AK918&lt;2000, "Silver", AK918&lt;3000, "Gold", AK918&lt;4000, "Platinum",AK918&gt;4000, "Diamond")</f>
        <v>Diamond</v>
      </c>
      <c r="AM918" t="s">
        <v>31</v>
      </c>
      <c r="AN918" t="s">
        <v>59</v>
      </c>
      <c r="AO918" t="s">
        <v>93</v>
      </c>
    </row>
    <row r="919" spans="1:41" x14ac:dyDescent="0.35">
      <c r="A919">
        <v>6272</v>
      </c>
      <c r="B919" t="s">
        <v>558</v>
      </c>
      <c r="C919" t="s">
        <v>663</v>
      </c>
      <c r="D919" s="1">
        <f>DATE(I919,H919,G919)</f>
        <v>45132</v>
      </c>
      <c r="E919">
        <f>FIND("/",C919)</f>
        <v>2</v>
      </c>
      <c r="F919">
        <f>FIND("/",C919,(E919+1))</f>
        <v>5</v>
      </c>
      <c r="G919" t="str">
        <f>MID(C919, E919+1,2)</f>
        <v>25</v>
      </c>
      <c r="H919" t="str">
        <f>LEFT(C919,E919-1)</f>
        <v>7</v>
      </c>
      <c r="I919" t="str">
        <f>RIGHT(C919,4)</f>
        <v>2023</v>
      </c>
      <c r="J919" t="s">
        <v>103</v>
      </c>
      <c r="K919" s="1">
        <f t="shared" si="330"/>
        <v>45644</v>
      </c>
      <c r="L919">
        <f t="shared" si="331"/>
        <v>3</v>
      </c>
      <c r="M919">
        <f t="shared" si="332"/>
        <v>6</v>
      </c>
      <c r="N919" t="str">
        <f t="shared" si="333"/>
        <v>18</v>
      </c>
      <c r="O919" t="str">
        <f t="shared" si="334"/>
        <v>12</v>
      </c>
      <c r="P919" t="str">
        <f t="shared" si="335"/>
        <v>2024</v>
      </c>
      <c r="Q919" s="13">
        <f t="shared" si="320"/>
        <v>73.142857142857139</v>
      </c>
      <c r="R919">
        <f t="shared" si="321"/>
        <v>43.5</v>
      </c>
      <c r="S919" s="27">
        <f t="shared" si="323"/>
        <v>0.5947265625</v>
      </c>
      <c r="T919" s="11">
        <v>11.99</v>
      </c>
      <c r="U919" t="str" cm="1">
        <f t="array" ref="U919">_xlfn.IFS(T919 &lt; 8, "Standard", T919 &lt; 12, "Premium", T919 &lt; 16, "Premium Plus")</f>
        <v>Premium</v>
      </c>
      <c r="V919" s="18">
        <v>87</v>
      </c>
      <c r="W919" t="s">
        <v>26</v>
      </c>
      <c r="X919" s="18">
        <v>3</v>
      </c>
      <c r="Y919" s="18">
        <v>6</v>
      </c>
      <c r="Z919" t="b">
        <v>1</v>
      </c>
      <c r="AA919" s="18">
        <v>213</v>
      </c>
      <c r="AB919" s="18">
        <v>98</v>
      </c>
      <c r="AC919" s="18">
        <f t="shared" si="322"/>
        <v>311</v>
      </c>
      <c r="AD919" t="s">
        <v>43</v>
      </c>
      <c r="AE919" t="s">
        <v>44</v>
      </c>
      <c r="AF919" t="s">
        <v>45</v>
      </c>
      <c r="AG919" s="18">
        <v>84</v>
      </c>
      <c r="AH919" s="13">
        <v>4.7</v>
      </c>
      <c r="AI919" t="b">
        <v>0</v>
      </c>
      <c r="AJ919" t="s">
        <v>30</v>
      </c>
      <c r="AK919" s="18">
        <v>2089</v>
      </c>
      <c r="AL919" s="18" t="str" cm="1">
        <f t="array" ref="AL919">_xlfn.IFS(AK919&lt;1000, "Bronze", AK919&lt;2000, "Silver", AK919&lt;3000, "Gold", AK919&lt;4000, "Platinum",AK919&gt;4000, "Diamond")</f>
        <v>Gold</v>
      </c>
      <c r="AM919" t="s">
        <v>65</v>
      </c>
      <c r="AN919" t="s">
        <v>32</v>
      </c>
      <c r="AO919" t="s">
        <v>33</v>
      </c>
    </row>
    <row r="920" spans="1:41" x14ac:dyDescent="0.35">
      <c r="A920">
        <v>5209</v>
      </c>
      <c r="B920" t="s">
        <v>238</v>
      </c>
      <c r="C920" s="1">
        <v>45204</v>
      </c>
      <c r="D920" s="1">
        <v>45069</v>
      </c>
      <c r="E920" s="1"/>
      <c r="F920" s="1"/>
      <c r="G920" s="1"/>
      <c r="H920" s="1"/>
      <c r="I920" s="1"/>
      <c r="J920" t="s">
        <v>54</v>
      </c>
      <c r="K920" s="1">
        <f t="shared" si="330"/>
        <v>45615</v>
      </c>
      <c r="L920">
        <f t="shared" si="331"/>
        <v>3</v>
      </c>
      <c r="M920">
        <f t="shared" si="332"/>
        <v>6</v>
      </c>
      <c r="N920" t="str">
        <f t="shared" si="333"/>
        <v>19</v>
      </c>
      <c r="O920" t="str">
        <f t="shared" si="334"/>
        <v>11</v>
      </c>
      <c r="P920" t="str">
        <f t="shared" si="335"/>
        <v>2024</v>
      </c>
      <c r="Q920" s="13">
        <f t="shared" si="320"/>
        <v>78</v>
      </c>
      <c r="R920">
        <f t="shared" si="321"/>
        <v>46</v>
      </c>
      <c r="S920" s="27">
        <f t="shared" si="323"/>
        <v>0.58974358974358976</v>
      </c>
      <c r="T920" s="11">
        <v>11.99</v>
      </c>
      <c r="U920" t="str" cm="1">
        <f t="array" ref="U920">_xlfn.IFS(T920 &lt; 8, "Standard", T920 &lt; 12, "Premium", T920 &lt; 16, "Premium Plus")</f>
        <v>Premium</v>
      </c>
      <c r="V920" s="18">
        <v>92</v>
      </c>
      <c r="W920" t="s">
        <v>100</v>
      </c>
      <c r="X920" s="18">
        <v>5</v>
      </c>
      <c r="Y920" s="18">
        <v>3</v>
      </c>
      <c r="Z920" t="b">
        <v>1</v>
      </c>
      <c r="AA920" s="18">
        <v>477</v>
      </c>
      <c r="AB920" s="18">
        <v>38</v>
      </c>
      <c r="AC920" s="18">
        <f t="shared" si="322"/>
        <v>515</v>
      </c>
      <c r="AD920" t="s">
        <v>92</v>
      </c>
      <c r="AE920" t="s">
        <v>56</v>
      </c>
      <c r="AF920" t="s">
        <v>64</v>
      </c>
      <c r="AG920" s="18">
        <v>71</v>
      </c>
      <c r="AH920" s="13">
        <v>3.9</v>
      </c>
      <c r="AI920" t="b">
        <v>1</v>
      </c>
      <c r="AJ920" t="s">
        <v>30</v>
      </c>
      <c r="AK920" s="18">
        <v>3928</v>
      </c>
      <c r="AL920" s="18" t="str" cm="1">
        <f t="array" ref="AL920">_xlfn.IFS(AK920&lt;1000, "Bronze", AK920&lt;2000, "Silver", AK920&lt;3000, "Gold", AK920&lt;4000, "Platinum",AK920&gt;4000, "Diamond")</f>
        <v>Platinum</v>
      </c>
      <c r="AM920" t="s">
        <v>31</v>
      </c>
      <c r="AN920" t="s">
        <v>32</v>
      </c>
      <c r="AO920" t="s">
        <v>93</v>
      </c>
    </row>
    <row r="921" spans="1:41" x14ac:dyDescent="0.35">
      <c r="A921">
        <v>6398</v>
      </c>
      <c r="B921" t="s">
        <v>199</v>
      </c>
      <c r="C921" t="s">
        <v>200</v>
      </c>
      <c r="D921" s="1">
        <f>DATE(I921,H921,G921)</f>
        <v>45158</v>
      </c>
      <c r="E921">
        <f>FIND("/",C921)</f>
        <v>2</v>
      </c>
      <c r="F921">
        <f>FIND("/",C921,(E921+1))</f>
        <v>5</v>
      </c>
      <c r="G921" t="str">
        <f>MID(C921, E921+1,2)</f>
        <v>20</v>
      </c>
      <c r="H921" t="str">
        <f>LEFT(C921,E921-1)</f>
        <v>8</v>
      </c>
      <c r="I921" t="str">
        <f>RIGHT(C921,4)</f>
        <v>2023</v>
      </c>
      <c r="J921" s="1">
        <v>45485</v>
      </c>
      <c r="K921" s="1">
        <f>J921</f>
        <v>45485</v>
      </c>
      <c r="L921" s="1"/>
      <c r="M921" s="1"/>
      <c r="N921" s="1"/>
      <c r="O921" s="1"/>
      <c r="P921" s="1"/>
      <c r="Q921" s="13">
        <f t="shared" si="320"/>
        <v>46.714285714285715</v>
      </c>
      <c r="R921">
        <f t="shared" si="321"/>
        <v>27.5</v>
      </c>
      <c r="S921" s="27">
        <f t="shared" si="323"/>
        <v>0.58868501529051986</v>
      </c>
      <c r="T921" s="11">
        <v>7.99</v>
      </c>
      <c r="U921" t="str" cm="1">
        <f t="array" ref="U921">_xlfn.IFS(T921 &lt; 8, "Standard", T921 &lt; 12, "Premium", T921 &lt; 16, "Premium Plus")</f>
        <v>Standard</v>
      </c>
      <c r="V921" s="18">
        <v>55</v>
      </c>
      <c r="W921" t="s">
        <v>100</v>
      </c>
      <c r="X921" s="18">
        <v>3</v>
      </c>
      <c r="Y921" s="18">
        <v>2</v>
      </c>
      <c r="Z921" t="b">
        <v>1</v>
      </c>
      <c r="AA921" s="18">
        <v>17</v>
      </c>
      <c r="AB921" s="18">
        <v>40</v>
      </c>
      <c r="AC921" s="18">
        <f t="shared" si="322"/>
        <v>57</v>
      </c>
      <c r="AD921" t="s">
        <v>49</v>
      </c>
      <c r="AE921" t="s">
        <v>28</v>
      </c>
      <c r="AF921" t="s">
        <v>45</v>
      </c>
      <c r="AG921" s="18">
        <v>48</v>
      </c>
      <c r="AH921" s="13">
        <v>3.7</v>
      </c>
      <c r="AI921" t="b">
        <v>0</v>
      </c>
      <c r="AJ921" t="s">
        <v>30</v>
      </c>
      <c r="AK921" s="18">
        <v>1672</v>
      </c>
      <c r="AL921" s="18" t="str" cm="1">
        <f t="array" ref="AL921">_xlfn.IFS(AK921&lt;1000, "Bronze", AK921&lt;2000, "Silver", AK921&lt;3000, "Gold", AK921&lt;4000, "Platinum",AK921&gt;4000, "Diamond")</f>
        <v>Silver</v>
      </c>
      <c r="AM921" t="s">
        <v>65</v>
      </c>
      <c r="AN921" t="s">
        <v>79</v>
      </c>
      <c r="AO921" t="s">
        <v>33</v>
      </c>
    </row>
    <row r="922" spans="1:41" x14ac:dyDescent="0.35">
      <c r="A922">
        <v>1443</v>
      </c>
      <c r="B922" t="s">
        <v>369</v>
      </c>
      <c r="C922" t="s">
        <v>719</v>
      </c>
      <c r="D922" s="1">
        <f>DATE(I922,H922,G922)</f>
        <v>45098</v>
      </c>
      <c r="E922">
        <f>FIND("/",C922)</f>
        <v>2</v>
      </c>
      <c r="F922">
        <f>FIND("/",C922,(E922+1))</f>
        <v>5</v>
      </c>
      <c r="G922" t="str">
        <f>MID(C922, E922+1,2)</f>
        <v>21</v>
      </c>
      <c r="H922" t="str">
        <f>LEFT(C922,E922-1)</f>
        <v>6</v>
      </c>
      <c r="I922" t="str">
        <f>RIGHT(C922,4)</f>
        <v>2023</v>
      </c>
      <c r="J922" t="s">
        <v>72</v>
      </c>
      <c r="K922" s="1">
        <f>DATE(P922,O922,N922)</f>
        <v>45643</v>
      </c>
      <c r="L922">
        <f>FIND("/",J922)</f>
        <v>3</v>
      </c>
      <c r="M922">
        <f>FIND("/",J922,(L922+1))</f>
        <v>6</v>
      </c>
      <c r="N922" t="str">
        <f>MID(J922, L922+1,2)</f>
        <v>17</v>
      </c>
      <c r="O922" t="str">
        <f>LEFT(J922,L922-1)</f>
        <v>12</v>
      </c>
      <c r="P922" t="str">
        <f>RIGHT(J922,4)</f>
        <v>2024</v>
      </c>
      <c r="Q922" s="13">
        <f t="shared" si="320"/>
        <v>77.857142857142861</v>
      </c>
      <c r="R922">
        <f t="shared" si="321"/>
        <v>45.5</v>
      </c>
      <c r="S922" s="27">
        <f t="shared" si="323"/>
        <v>0.58440366972477065</v>
      </c>
      <c r="T922" s="11">
        <v>11.99</v>
      </c>
      <c r="U922" t="str" cm="1">
        <f t="array" ref="U922">_xlfn.IFS(T922 &lt; 8, "Standard", T922 &lt; 12, "Premium", T922 &lt; 16, "Premium Plus")</f>
        <v>Premium</v>
      </c>
      <c r="V922" s="18">
        <v>91</v>
      </c>
      <c r="W922" t="s">
        <v>36</v>
      </c>
      <c r="X922" s="18">
        <v>1</v>
      </c>
      <c r="Y922" s="18">
        <v>2</v>
      </c>
      <c r="Z922" t="b">
        <v>0</v>
      </c>
      <c r="AA922" s="18">
        <v>377</v>
      </c>
      <c r="AB922" s="18">
        <v>14</v>
      </c>
      <c r="AC922" s="18">
        <f t="shared" si="322"/>
        <v>391</v>
      </c>
      <c r="AD922" t="s">
        <v>27</v>
      </c>
      <c r="AE922" t="s">
        <v>56</v>
      </c>
      <c r="AF922" t="s">
        <v>37</v>
      </c>
      <c r="AG922" s="18">
        <v>53</v>
      </c>
      <c r="AH922" s="13">
        <v>4.5999999999999996</v>
      </c>
      <c r="AI922" t="b">
        <v>0</v>
      </c>
      <c r="AJ922" t="s">
        <v>30</v>
      </c>
      <c r="AK922" s="18">
        <v>228</v>
      </c>
      <c r="AL922" s="18" t="str" cm="1">
        <f t="array" ref="AL922">_xlfn.IFS(AK922&lt;1000, "Bronze", AK922&lt;2000, "Silver", AK922&lt;3000, "Gold", AK922&lt;4000, "Platinum",AK922&gt;4000, "Diamond")</f>
        <v>Bronze</v>
      </c>
      <c r="AM922" t="s">
        <v>31</v>
      </c>
      <c r="AN922" t="s">
        <v>39</v>
      </c>
      <c r="AO922" t="s">
        <v>93</v>
      </c>
    </row>
    <row r="923" spans="1:41" x14ac:dyDescent="0.35">
      <c r="A923">
        <v>5644</v>
      </c>
      <c r="B923" t="s">
        <v>126</v>
      </c>
      <c r="C923" s="1">
        <v>45447</v>
      </c>
      <c r="D923" s="1">
        <v>45249</v>
      </c>
      <c r="E923" s="1"/>
      <c r="F923" s="1"/>
      <c r="G923" s="1"/>
      <c r="H923" s="1"/>
      <c r="I923" s="1"/>
      <c r="J923" s="1">
        <v>45363</v>
      </c>
      <c r="K923" s="1">
        <f>J923</f>
        <v>45363</v>
      </c>
      <c r="L923" s="1"/>
      <c r="M923" s="1"/>
      <c r="N923" s="1"/>
      <c r="O923" s="1"/>
      <c r="P923" s="1"/>
      <c r="Q923" s="13">
        <f t="shared" si="320"/>
        <v>16.285714285714285</v>
      </c>
      <c r="R923">
        <f t="shared" si="321"/>
        <v>9.5</v>
      </c>
      <c r="S923" s="27">
        <f t="shared" si="323"/>
        <v>0.58333333333333337</v>
      </c>
      <c r="T923" s="11">
        <v>11.99</v>
      </c>
      <c r="U923" t="str" cm="1">
        <f t="array" ref="U923">_xlfn.IFS(T923 &lt; 8, "Standard", T923 &lt; 12, "Premium", T923 &lt; 16, "Premium Plus")</f>
        <v>Premium</v>
      </c>
      <c r="V923" s="18">
        <v>19</v>
      </c>
      <c r="W923" t="s">
        <v>73</v>
      </c>
      <c r="X923" s="18">
        <v>4</v>
      </c>
      <c r="Y923" s="18">
        <v>2</v>
      </c>
      <c r="Z923" t="b">
        <v>1</v>
      </c>
      <c r="AA923" s="18">
        <v>741</v>
      </c>
      <c r="AB923" s="18">
        <v>36</v>
      </c>
      <c r="AC923" s="18">
        <f t="shared" si="322"/>
        <v>777</v>
      </c>
      <c r="AD923" t="s">
        <v>92</v>
      </c>
      <c r="AE923" t="s">
        <v>28</v>
      </c>
      <c r="AF923" t="s">
        <v>64</v>
      </c>
      <c r="AG923" s="18">
        <v>13</v>
      </c>
      <c r="AH923" s="13">
        <v>4.4000000000000004</v>
      </c>
      <c r="AI923" t="b">
        <v>0</v>
      </c>
      <c r="AJ923" t="s">
        <v>30</v>
      </c>
      <c r="AK923" s="18">
        <v>3641</v>
      </c>
      <c r="AL923" s="18" t="str" cm="1">
        <f t="array" ref="AL923">_xlfn.IFS(AK923&lt;1000, "Bronze", AK923&lt;2000, "Silver", AK923&lt;3000, "Gold", AK923&lt;4000, "Platinum",AK923&gt;4000, "Diamond")</f>
        <v>Platinum</v>
      </c>
      <c r="AM923" t="s">
        <v>31</v>
      </c>
      <c r="AN923" t="s">
        <v>69</v>
      </c>
      <c r="AO923" t="s">
        <v>93</v>
      </c>
    </row>
    <row r="924" spans="1:41" x14ac:dyDescent="0.35">
      <c r="A924">
        <v>2472</v>
      </c>
      <c r="B924" t="s">
        <v>325</v>
      </c>
      <c r="C924" t="s">
        <v>356</v>
      </c>
      <c r="D924" s="1">
        <f t="shared" ref="D924:D929" si="336">DATE(I924,H924,G924)</f>
        <v>45248</v>
      </c>
      <c r="E924">
        <f t="shared" ref="E924:E929" si="337">FIND("/",C924)</f>
        <v>3</v>
      </c>
      <c r="F924">
        <f t="shared" ref="F924:F929" si="338">FIND("/",C924,(E924+1))</f>
        <v>6</v>
      </c>
      <c r="G924" t="str">
        <f t="shared" ref="G924:G929" si="339">MID(C924, E924+1,2)</f>
        <v>18</v>
      </c>
      <c r="H924" t="str">
        <f t="shared" ref="H924:H929" si="340">LEFT(C924,E924-1)</f>
        <v>11</v>
      </c>
      <c r="I924" t="str">
        <f t="shared" ref="I924:I929" si="341">RIGHT(C924,4)</f>
        <v>2023</v>
      </c>
      <c r="J924" t="s">
        <v>87</v>
      </c>
      <c r="K924" s="1">
        <f>DATE(P924,O924,N924)</f>
        <v>45621</v>
      </c>
      <c r="L924">
        <f>FIND("/",J924)</f>
        <v>3</v>
      </c>
      <c r="M924">
        <f>FIND("/",J924,(L924+1))</f>
        <v>6</v>
      </c>
      <c r="N924" t="str">
        <f>MID(J924, L924+1,2)</f>
        <v>25</v>
      </c>
      <c r="O924" t="str">
        <f>LEFT(J924,L924-1)</f>
        <v>11</v>
      </c>
      <c r="P924" t="str">
        <f>RIGHT(J924,4)</f>
        <v>2024</v>
      </c>
      <c r="Q924" s="13">
        <f t="shared" si="320"/>
        <v>53.285714285714285</v>
      </c>
      <c r="R924">
        <f t="shared" si="321"/>
        <v>30.5</v>
      </c>
      <c r="S924" s="27">
        <f t="shared" si="323"/>
        <v>0.57238605898123329</v>
      </c>
      <c r="T924" s="11">
        <v>7.99</v>
      </c>
      <c r="U924" t="str" cm="1">
        <f t="array" ref="U924">_xlfn.IFS(T924 &lt; 8, "Standard", T924 &lt; 12, "Premium", T924 &lt; 16, "Premium Plus")</f>
        <v>Standard</v>
      </c>
      <c r="V924" s="18">
        <v>61</v>
      </c>
      <c r="W924" t="s">
        <v>73</v>
      </c>
      <c r="X924" s="18">
        <v>3</v>
      </c>
      <c r="Y924" s="18">
        <v>4</v>
      </c>
      <c r="Z924" t="b">
        <v>0</v>
      </c>
      <c r="AA924" s="18">
        <v>860</v>
      </c>
      <c r="AB924" s="18">
        <v>145</v>
      </c>
      <c r="AC924" s="18">
        <f t="shared" si="322"/>
        <v>1005</v>
      </c>
      <c r="AD924" t="s">
        <v>55</v>
      </c>
      <c r="AE924" t="s">
        <v>44</v>
      </c>
      <c r="AF924" t="s">
        <v>57</v>
      </c>
      <c r="AG924" s="18">
        <v>82</v>
      </c>
      <c r="AH924" s="13">
        <v>4.7</v>
      </c>
      <c r="AI924" t="b">
        <v>1</v>
      </c>
      <c r="AJ924" t="s">
        <v>30</v>
      </c>
      <c r="AK924" s="18">
        <v>428</v>
      </c>
      <c r="AL924" s="18" t="str" cm="1">
        <f t="array" ref="AL924">_xlfn.IFS(AK924&lt;1000, "Bronze", AK924&lt;2000, "Silver", AK924&lt;3000, "Gold", AK924&lt;4000, "Platinum",AK924&gt;4000, "Diamond")</f>
        <v>Bronze</v>
      </c>
      <c r="AM924" t="s">
        <v>31</v>
      </c>
      <c r="AN924" t="s">
        <v>69</v>
      </c>
      <c r="AO924" t="s">
        <v>93</v>
      </c>
    </row>
    <row r="925" spans="1:41" x14ac:dyDescent="0.35">
      <c r="A925">
        <v>4696</v>
      </c>
      <c r="B925" t="s">
        <v>313</v>
      </c>
      <c r="C925" t="s">
        <v>314</v>
      </c>
      <c r="D925" s="1">
        <f t="shared" si="336"/>
        <v>45095</v>
      </c>
      <c r="E925">
        <f t="shared" si="337"/>
        <v>2</v>
      </c>
      <c r="F925">
        <f t="shared" si="338"/>
        <v>5</v>
      </c>
      <c r="G925" t="str">
        <f t="shared" si="339"/>
        <v>18</v>
      </c>
      <c r="H925" t="str">
        <f t="shared" si="340"/>
        <v>6</v>
      </c>
      <c r="I925" t="str">
        <f t="shared" si="341"/>
        <v>2023</v>
      </c>
      <c r="J925" s="1">
        <v>45394</v>
      </c>
      <c r="K925" s="1">
        <f>J925</f>
        <v>45394</v>
      </c>
      <c r="L925" s="1"/>
      <c r="M925" s="1"/>
      <c r="N925" s="1"/>
      <c r="O925" s="1"/>
      <c r="P925" s="1"/>
      <c r="Q925" s="13">
        <f t="shared" si="320"/>
        <v>42.714285714285715</v>
      </c>
      <c r="R925">
        <f t="shared" si="321"/>
        <v>24</v>
      </c>
      <c r="S925" s="27">
        <f t="shared" si="323"/>
        <v>0.56187290969899661</v>
      </c>
      <c r="T925" s="11">
        <v>15.99</v>
      </c>
      <c r="U925" t="str" cm="1">
        <f t="array" ref="U925">_xlfn.IFS(T925 &lt; 8, "Standard", T925 &lt; 12, "Premium", T925 &lt; 16, "Premium Plus")</f>
        <v>Premium Plus</v>
      </c>
      <c r="V925" s="18">
        <v>48</v>
      </c>
      <c r="W925" t="s">
        <v>26</v>
      </c>
      <c r="X925" s="18">
        <v>5</v>
      </c>
      <c r="Y925" s="18">
        <v>2</v>
      </c>
      <c r="Z925" t="b">
        <v>0</v>
      </c>
      <c r="AA925" s="18">
        <v>331</v>
      </c>
      <c r="AB925" s="18">
        <v>93</v>
      </c>
      <c r="AC925" s="18">
        <f t="shared" si="322"/>
        <v>424</v>
      </c>
      <c r="AD925" t="s">
        <v>27</v>
      </c>
      <c r="AE925" t="s">
        <v>75</v>
      </c>
      <c r="AF925" t="s">
        <v>78</v>
      </c>
      <c r="AG925" s="18">
        <v>66</v>
      </c>
      <c r="AH925" s="13">
        <v>3.7</v>
      </c>
      <c r="AI925" t="b">
        <v>0</v>
      </c>
      <c r="AJ925" t="s">
        <v>30</v>
      </c>
      <c r="AK925" s="18">
        <v>1050</v>
      </c>
      <c r="AL925" s="18" t="str" cm="1">
        <f t="array" ref="AL925">_xlfn.IFS(AK925&lt;1000, "Bronze", AK925&lt;2000, "Silver", AK925&lt;3000, "Gold", AK925&lt;4000, "Platinum",AK925&gt;4000, "Diamond")</f>
        <v>Silver</v>
      </c>
      <c r="AM925" t="s">
        <v>31</v>
      </c>
      <c r="AN925" t="s">
        <v>79</v>
      </c>
      <c r="AO925" t="s">
        <v>40</v>
      </c>
    </row>
    <row r="926" spans="1:41" x14ac:dyDescent="0.35">
      <c r="A926">
        <v>8305</v>
      </c>
      <c r="B926" t="s">
        <v>140</v>
      </c>
      <c r="C926" t="s">
        <v>457</v>
      </c>
      <c r="D926" s="1">
        <f t="shared" si="336"/>
        <v>44952</v>
      </c>
      <c r="E926">
        <f t="shared" si="337"/>
        <v>2</v>
      </c>
      <c r="F926">
        <f t="shared" si="338"/>
        <v>5</v>
      </c>
      <c r="G926" t="str">
        <f t="shared" si="339"/>
        <v>26</v>
      </c>
      <c r="H926" t="str">
        <f t="shared" si="340"/>
        <v>1</v>
      </c>
      <c r="I926" t="str">
        <f t="shared" si="341"/>
        <v>2023</v>
      </c>
      <c r="J926" s="1">
        <v>45455</v>
      </c>
      <c r="K926" s="1">
        <f>J926</f>
        <v>45455</v>
      </c>
      <c r="L926" s="1"/>
      <c r="M926" s="1"/>
      <c r="N926" s="1"/>
      <c r="O926" s="1"/>
      <c r="P926" s="1"/>
      <c r="Q926" s="13">
        <f t="shared" si="320"/>
        <v>71.857142857142861</v>
      </c>
      <c r="R926">
        <f t="shared" si="321"/>
        <v>39</v>
      </c>
      <c r="S926" s="27">
        <f t="shared" si="323"/>
        <v>0.54274353876739556</v>
      </c>
      <c r="T926" s="11">
        <v>11.99</v>
      </c>
      <c r="U926" t="str" cm="1">
        <f t="array" ref="U926">_xlfn.IFS(T926 &lt; 8, "Standard", T926 &lt; 12, "Premium", T926 &lt; 16, "Premium Plus")</f>
        <v>Premium</v>
      </c>
      <c r="V926" s="18">
        <v>78</v>
      </c>
      <c r="W926" t="s">
        <v>73</v>
      </c>
      <c r="X926" s="18">
        <v>4</v>
      </c>
      <c r="Y926" s="18">
        <v>5</v>
      </c>
      <c r="Z926" t="b">
        <v>0</v>
      </c>
      <c r="AA926" s="18">
        <v>914</v>
      </c>
      <c r="AB926" s="18">
        <v>22</v>
      </c>
      <c r="AC926" s="18">
        <f t="shared" si="322"/>
        <v>936</v>
      </c>
      <c r="AD926" t="s">
        <v>92</v>
      </c>
      <c r="AE926" t="s">
        <v>44</v>
      </c>
      <c r="AF926" t="s">
        <v>37</v>
      </c>
      <c r="AG926" s="18">
        <v>14</v>
      </c>
      <c r="AH926" s="13">
        <v>4.5</v>
      </c>
      <c r="AI926" t="b">
        <v>0</v>
      </c>
      <c r="AJ926" t="s">
        <v>30</v>
      </c>
      <c r="AK926" s="18">
        <v>4934</v>
      </c>
      <c r="AL926" s="18" t="str" cm="1">
        <f t="array" ref="AL926">_xlfn.IFS(AK926&lt;1000, "Bronze", AK926&lt;2000, "Silver", AK926&lt;3000, "Gold", AK926&lt;4000, "Platinum",AK926&gt;4000, "Diamond")</f>
        <v>Diamond</v>
      </c>
      <c r="AM926" t="s">
        <v>76</v>
      </c>
      <c r="AN926" t="s">
        <v>59</v>
      </c>
      <c r="AO926" t="s">
        <v>93</v>
      </c>
    </row>
    <row r="927" spans="1:41" x14ac:dyDescent="0.35">
      <c r="A927">
        <v>1897</v>
      </c>
      <c r="B927" t="s">
        <v>301</v>
      </c>
      <c r="C927" t="s">
        <v>273</v>
      </c>
      <c r="D927" s="1">
        <f t="shared" si="336"/>
        <v>45004</v>
      </c>
      <c r="E927">
        <f t="shared" si="337"/>
        <v>2</v>
      </c>
      <c r="F927">
        <f t="shared" si="338"/>
        <v>5</v>
      </c>
      <c r="G927" t="str">
        <f t="shared" si="339"/>
        <v>19</v>
      </c>
      <c r="H927" t="str">
        <f t="shared" si="340"/>
        <v>3</v>
      </c>
      <c r="I927" t="str">
        <f t="shared" si="341"/>
        <v>2023</v>
      </c>
      <c r="J927" t="s">
        <v>129</v>
      </c>
      <c r="K927" s="1">
        <f>DATE(P927,O927,N927)</f>
        <v>45642</v>
      </c>
      <c r="L927">
        <f>FIND("/",J927)</f>
        <v>3</v>
      </c>
      <c r="M927">
        <f>FIND("/",J927,(L927+1))</f>
        <v>6</v>
      </c>
      <c r="N927" t="str">
        <f>MID(J927, L927+1,2)</f>
        <v>16</v>
      </c>
      <c r="O927" t="str">
        <f>LEFT(J927,L927-1)</f>
        <v>12</v>
      </c>
      <c r="P927" t="str">
        <f>RIGHT(J927,4)</f>
        <v>2024</v>
      </c>
      <c r="Q927" s="13">
        <f t="shared" si="320"/>
        <v>91.142857142857139</v>
      </c>
      <c r="R927">
        <f t="shared" si="321"/>
        <v>48.5</v>
      </c>
      <c r="S927" s="27">
        <f t="shared" si="323"/>
        <v>0.5321316614420063</v>
      </c>
      <c r="T927" s="11">
        <v>11.99</v>
      </c>
      <c r="U927" t="str" cm="1">
        <f t="array" ref="U927">_xlfn.IFS(T927 &lt; 8, "Standard", T927 &lt; 12, "Premium", T927 &lt; 16, "Premium Plus")</f>
        <v>Premium</v>
      </c>
      <c r="V927" s="18">
        <v>97</v>
      </c>
      <c r="W927" t="s">
        <v>63</v>
      </c>
      <c r="X927" s="18">
        <v>5</v>
      </c>
      <c r="Y927" s="18">
        <v>5</v>
      </c>
      <c r="Z927" t="b">
        <v>1</v>
      </c>
      <c r="AA927" s="18">
        <v>737</v>
      </c>
      <c r="AB927" s="18">
        <v>85</v>
      </c>
      <c r="AC927" s="18">
        <f t="shared" si="322"/>
        <v>822</v>
      </c>
      <c r="AD927" t="s">
        <v>55</v>
      </c>
      <c r="AE927" t="s">
        <v>28</v>
      </c>
      <c r="AF927" t="s">
        <v>78</v>
      </c>
      <c r="AG927" s="18">
        <v>80</v>
      </c>
      <c r="AH927" s="13">
        <v>3.6</v>
      </c>
      <c r="AI927" t="b">
        <v>1</v>
      </c>
      <c r="AJ927" t="s">
        <v>30</v>
      </c>
      <c r="AK927" s="18">
        <v>188</v>
      </c>
      <c r="AL927" s="18" t="str" cm="1">
        <f t="array" ref="AL927">_xlfn.IFS(AK927&lt;1000, "Bronze", AK927&lt;2000, "Silver", AK927&lt;3000, "Gold", AK927&lt;4000, "Platinum",AK927&gt;4000, "Diamond")</f>
        <v>Bronze</v>
      </c>
      <c r="AM927" t="s">
        <v>38</v>
      </c>
      <c r="AN927" t="s">
        <v>39</v>
      </c>
      <c r="AO927" t="s">
        <v>33</v>
      </c>
    </row>
    <row r="928" spans="1:41" x14ac:dyDescent="0.35">
      <c r="A928">
        <v>8589</v>
      </c>
      <c r="B928" t="s">
        <v>207</v>
      </c>
      <c r="C928" t="s">
        <v>336</v>
      </c>
      <c r="D928" s="1">
        <f t="shared" si="336"/>
        <v>44945</v>
      </c>
      <c r="E928">
        <f t="shared" si="337"/>
        <v>2</v>
      </c>
      <c r="F928">
        <f t="shared" si="338"/>
        <v>5</v>
      </c>
      <c r="G928" t="str">
        <f t="shared" si="339"/>
        <v>19</v>
      </c>
      <c r="H928" t="str">
        <f t="shared" si="340"/>
        <v>1</v>
      </c>
      <c r="I928" t="str">
        <f t="shared" si="341"/>
        <v>2023</v>
      </c>
      <c r="J928" t="s">
        <v>84</v>
      </c>
      <c r="K928" s="1">
        <f>DATE(P928,O928,N928)</f>
        <v>45616</v>
      </c>
      <c r="L928">
        <f>FIND("/",J928)</f>
        <v>3</v>
      </c>
      <c r="M928">
        <f>FIND("/",J928,(L928+1))</f>
        <v>6</v>
      </c>
      <c r="N928" t="str">
        <f>MID(J928, L928+1,2)</f>
        <v>20</v>
      </c>
      <c r="O928" t="str">
        <f>LEFT(J928,L928-1)</f>
        <v>11</v>
      </c>
      <c r="P928" t="str">
        <f>RIGHT(J928,4)</f>
        <v>2024</v>
      </c>
      <c r="Q928" s="13">
        <f t="shared" si="320"/>
        <v>95.857142857142861</v>
      </c>
      <c r="R928">
        <f t="shared" si="321"/>
        <v>51</v>
      </c>
      <c r="S928" s="27">
        <f t="shared" si="323"/>
        <v>0.53204172876304023</v>
      </c>
      <c r="T928" s="11">
        <v>11.99</v>
      </c>
      <c r="U928" t="str" cm="1">
        <f t="array" ref="U928">_xlfn.IFS(T928 &lt; 8, "Standard", T928 &lt; 12, "Premium", T928 &lt; 16, "Premium Plus")</f>
        <v>Premium</v>
      </c>
      <c r="V928" s="18">
        <v>102</v>
      </c>
      <c r="W928" t="s">
        <v>100</v>
      </c>
      <c r="X928" s="18">
        <v>2</v>
      </c>
      <c r="Y928" s="18">
        <v>1</v>
      </c>
      <c r="Z928" t="b">
        <v>1</v>
      </c>
      <c r="AA928" s="18">
        <v>108</v>
      </c>
      <c r="AB928" s="18">
        <v>105</v>
      </c>
      <c r="AC928" s="18">
        <f t="shared" si="322"/>
        <v>213</v>
      </c>
      <c r="AD928" t="s">
        <v>92</v>
      </c>
      <c r="AE928" t="s">
        <v>28</v>
      </c>
      <c r="AF928" t="s">
        <v>64</v>
      </c>
      <c r="AG928" s="18">
        <v>76</v>
      </c>
      <c r="AH928" s="13">
        <v>4.7</v>
      </c>
      <c r="AI928" t="b">
        <v>0</v>
      </c>
      <c r="AJ928" t="s">
        <v>30</v>
      </c>
      <c r="AK928" s="18">
        <v>933</v>
      </c>
      <c r="AL928" s="18" t="str" cm="1">
        <f t="array" ref="AL928">_xlfn.IFS(AK928&lt;1000, "Bronze", AK928&lt;2000, "Silver", AK928&lt;3000, "Gold", AK928&lt;4000, "Platinum",AK928&gt;4000, "Diamond")</f>
        <v>Bronze</v>
      </c>
      <c r="AM928" t="s">
        <v>58</v>
      </c>
      <c r="AN928" t="s">
        <v>79</v>
      </c>
      <c r="AO928" t="s">
        <v>93</v>
      </c>
    </row>
    <row r="929" spans="1:41" x14ac:dyDescent="0.35">
      <c r="A929">
        <v>6389</v>
      </c>
      <c r="B929" t="s">
        <v>541</v>
      </c>
      <c r="C929" t="s">
        <v>615</v>
      </c>
      <c r="D929" s="1">
        <f t="shared" si="336"/>
        <v>44918</v>
      </c>
      <c r="E929">
        <f t="shared" si="337"/>
        <v>3</v>
      </c>
      <c r="F929">
        <f t="shared" si="338"/>
        <v>6</v>
      </c>
      <c r="G929" t="str">
        <f t="shared" si="339"/>
        <v>23</v>
      </c>
      <c r="H929" t="str">
        <f t="shared" si="340"/>
        <v>12</v>
      </c>
      <c r="I929" t="str">
        <f t="shared" si="341"/>
        <v>2022</v>
      </c>
      <c r="J929" t="s">
        <v>103</v>
      </c>
      <c r="K929" s="1">
        <f>DATE(P929,O929,N929)</f>
        <v>45644</v>
      </c>
      <c r="L929">
        <f>FIND("/",J929)</f>
        <v>3</v>
      </c>
      <c r="M929">
        <f>FIND("/",J929,(L929+1))</f>
        <v>6</v>
      </c>
      <c r="N929" t="str">
        <f>MID(J929, L929+1,2)</f>
        <v>18</v>
      </c>
      <c r="O929" t="str">
        <f>LEFT(J929,L929-1)</f>
        <v>12</v>
      </c>
      <c r="P929" t="str">
        <f>RIGHT(J929,4)</f>
        <v>2024</v>
      </c>
      <c r="Q929" s="13">
        <f t="shared" si="320"/>
        <v>103.71428571428571</v>
      </c>
      <c r="R929">
        <f t="shared" si="321"/>
        <v>54.5</v>
      </c>
      <c r="S929" s="27">
        <f t="shared" si="323"/>
        <v>0.52548209366391185</v>
      </c>
      <c r="T929" s="11">
        <v>11.99</v>
      </c>
      <c r="U929" t="str" cm="1">
        <f t="array" ref="U929">_xlfn.IFS(T929 &lt; 8, "Standard", T929 &lt; 12, "Premium", T929 &lt; 16, "Premium Plus")</f>
        <v>Premium</v>
      </c>
      <c r="V929" s="18">
        <v>109</v>
      </c>
      <c r="W929" t="s">
        <v>51</v>
      </c>
      <c r="X929" s="18">
        <v>2</v>
      </c>
      <c r="Y929" s="18">
        <v>3</v>
      </c>
      <c r="Z929" t="b">
        <v>0</v>
      </c>
      <c r="AA929" s="18">
        <v>701</v>
      </c>
      <c r="AB929" s="18">
        <v>4</v>
      </c>
      <c r="AC929" s="18">
        <f t="shared" si="322"/>
        <v>705</v>
      </c>
      <c r="AD929" t="s">
        <v>43</v>
      </c>
      <c r="AE929" t="s">
        <v>28</v>
      </c>
      <c r="AF929" t="s">
        <v>29</v>
      </c>
      <c r="AG929" s="18">
        <v>64</v>
      </c>
      <c r="AH929" s="13">
        <v>3.5</v>
      </c>
      <c r="AI929" t="b">
        <v>0</v>
      </c>
      <c r="AJ929" t="s">
        <v>30</v>
      </c>
      <c r="AK929" s="18">
        <v>4662</v>
      </c>
      <c r="AL929" s="18" t="str" cm="1">
        <f t="array" ref="AL929">_xlfn.IFS(AK929&lt;1000, "Bronze", AK929&lt;2000, "Silver", AK929&lt;3000, "Gold", AK929&lt;4000, "Platinum",AK929&gt;4000, "Diamond")</f>
        <v>Diamond</v>
      </c>
      <c r="AM929" t="s">
        <v>31</v>
      </c>
      <c r="AN929" t="s">
        <v>69</v>
      </c>
      <c r="AO929" t="s">
        <v>33</v>
      </c>
    </row>
    <row r="930" spans="1:41" x14ac:dyDescent="0.35">
      <c r="A930">
        <v>4466</v>
      </c>
      <c r="B930" t="s">
        <v>138</v>
      </c>
      <c r="C930" s="1">
        <v>45453</v>
      </c>
      <c r="D930" s="1">
        <f>C930</f>
        <v>45453</v>
      </c>
      <c r="E930" s="1"/>
      <c r="F930" s="1"/>
      <c r="G930" s="1"/>
      <c r="H930" s="1"/>
      <c r="I930" s="1"/>
      <c r="J930" t="s">
        <v>99</v>
      </c>
      <c r="K930" s="1">
        <f>DATE(P930,O930,N930)</f>
        <v>45623</v>
      </c>
      <c r="L930">
        <f>FIND("/",J930)</f>
        <v>3</v>
      </c>
      <c r="M930">
        <f>FIND("/",J930,(L930+1))</f>
        <v>6</v>
      </c>
      <c r="N930" t="str">
        <f>MID(J930, L930+1,2)</f>
        <v>27</v>
      </c>
      <c r="O930" t="str">
        <f>LEFT(J930,L930-1)</f>
        <v>11</v>
      </c>
      <c r="P930" t="str">
        <f>RIGHT(J930,4)</f>
        <v>2024</v>
      </c>
      <c r="Q930" s="13">
        <f t="shared" si="320"/>
        <v>24.285714285714285</v>
      </c>
      <c r="R930">
        <f t="shared" si="321"/>
        <v>12.5</v>
      </c>
      <c r="S930" s="27">
        <f t="shared" si="323"/>
        <v>0.51470588235294124</v>
      </c>
      <c r="T930" s="11">
        <v>11.99</v>
      </c>
      <c r="U930" t="str" cm="1">
        <f t="array" ref="U930">_xlfn.IFS(T930 &lt; 8, "Standard", T930 &lt; 12, "Premium", T930 &lt; 16, "Premium Plus")</f>
        <v>Premium</v>
      </c>
      <c r="V930" s="18">
        <v>25</v>
      </c>
      <c r="W930" t="s">
        <v>36</v>
      </c>
      <c r="X930" s="18">
        <v>5</v>
      </c>
      <c r="Y930" s="18">
        <v>2</v>
      </c>
      <c r="Z930" t="b">
        <v>0</v>
      </c>
      <c r="AA930" s="18">
        <v>162</v>
      </c>
      <c r="AB930" s="18">
        <v>147</v>
      </c>
      <c r="AC930" s="18">
        <f t="shared" si="322"/>
        <v>309</v>
      </c>
      <c r="AD930" t="s">
        <v>74</v>
      </c>
      <c r="AE930" t="s">
        <v>44</v>
      </c>
      <c r="AF930" t="s">
        <v>64</v>
      </c>
      <c r="AG930" s="18">
        <v>82</v>
      </c>
      <c r="AH930" s="13">
        <v>4.3</v>
      </c>
      <c r="AI930" t="b">
        <v>0</v>
      </c>
      <c r="AJ930" t="s">
        <v>30</v>
      </c>
      <c r="AK930" s="18">
        <v>4358</v>
      </c>
      <c r="AL930" s="18" t="str" cm="1">
        <f t="array" ref="AL930">_xlfn.IFS(AK930&lt;1000, "Bronze", AK930&lt;2000, "Silver", AK930&lt;3000, "Gold", AK930&lt;4000, "Platinum",AK930&gt;4000, "Diamond")</f>
        <v>Diamond</v>
      </c>
      <c r="AM930" t="s">
        <v>58</v>
      </c>
      <c r="AN930" t="s">
        <v>32</v>
      </c>
      <c r="AO930" t="s">
        <v>40</v>
      </c>
    </row>
    <row r="931" spans="1:41" x14ac:dyDescent="0.35">
      <c r="A931">
        <v>1665</v>
      </c>
      <c r="B931" t="s">
        <v>128</v>
      </c>
      <c r="C931" t="s">
        <v>575</v>
      </c>
      <c r="D931" s="1">
        <f t="shared" ref="D931:D940" si="342">DATE(I931,H931,G931)</f>
        <v>45350</v>
      </c>
      <c r="E931">
        <f t="shared" ref="E931:E940" si="343">FIND("/",C931)</f>
        <v>2</v>
      </c>
      <c r="F931">
        <f t="shared" ref="F931:F940" si="344">FIND("/",C931,(E931+1))</f>
        <v>5</v>
      </c>
      <c r="G931" t="str">
        <f t="shared" ref="G931:G940" si="345">MID(C931, E931+1,2)</f>
        <v>28</v>
      </c>
      <c r="H931" t="str">
        <f t="shared" ref="H931:H940" si="346">LEFT(C931,E931-1)</f>
        <v>2</v>
      </c>
      <c r="I931" t="str">
        <f t="shared" ref="I931:I940" si="347">RIGHT(C931,4)</f>
        <v>2024</v>
      </c>
      <c r="J931" t="s">
        <v>72</v>
      </c>
      <c r="K931" s="1">
        <f>DATE(P931,O931,N931)</f>
        <v>45643</v>
      </c>
      <c r="L931">
        <f>FIND("/",J931)</f>
        <v>3</v>
      </c>
      <c r="M931">
        <f>FIND("/",J931,(L931+1))</f>
        <v>6</v>
      </c>
      <c r="N931" t="str">
        <f>MID(J931, L931+1,2)</f>
        <v>17</v>
      </c>
      <c r="O931" t="str">
        <f>LEFT(J931,L931-1)</f>
        <v>12</v>
      </c>
      <c r="P931" t="str">
        <f>RIGHT(J931,4)</f>
        <v>2024</v>
      </c>
      <c r="Q931" s="13">
        <f t="shared" si="320"/>
        <v>41.857142857142854</v>
      </c>
      <c r="R931">
        <f t="shared" si="321"/>
        <v>21.5</v>
      </c>
      <c r="S931" s="27">
        <f t="shared" si="323"/>
        <v>0.51365187713310589</v>
      </c>
      <c r="T931" s="11">
        <v>11.99</v>
      </c>
      <c r="U931" t="str" cm="1">
        <f t="array" ref="U931">_xlfn.IFS(T931 &lt; 8, "Standard", T931 &lt; 12, "Premium", T931 &lt; 16, "Premium Plus")</f>
        <v>Premium</v>
      </c>
      <c r="V931" s="18">
        <v>43</v>
      </c>
      <c r="W931" t="s">
        <v>73</v>
      </c>
      <c r="X931" s="18">
        <v>5</v>
      </c>
      <c r="Y931" s="18">
        <v>2</v>
      </c>
      <c r="Z931" t="b">
        <v>0</v>
      </c>
      <c r="AA931" s="18">
        <v>767</v>
      </c>
      <c r="AB931" s="18">
        <v>83</v>
      </c>
      <c r="AC931" s="18">
        <f t="shared" si="322"/>
        <v>850</v>
      </c>
      <c r="AD931" t="s">
        <v>68</v>
      </c>
      <c r="AE931" t="s">
        <v>75</v>
      </c>
      <c r="AF931" t="s">
        <v>37</v>
      </c>
      <c r="AG931" s="18">
        <v>58</v>
      </c>
      <c r="AH931" s="13">
        <v>3</v>
      </c>
      <c r="AI931" t="b">
        <v>1</v>
      </c>
      <c r="AJ931" t="s">
        <v>30</v>
      </c>
      <c r="AK931" s="18">
        <v>245</v>
      </c>
      <c r="AL931" s="18" t="str" cm="1">
        <f t="array" ref="AL931">_xlfn.IFS(AK931&lt;1000, "Bronze", AK931&lt;2000, "Silver", AK931&lt;3000, "Gold", AK931&lt;4000, "Platinum",AK931&gt;4000, "Diamond")</f>
        <v>Bronze</v>
      </c>
      <c r="AM931" t="s">
        <v>58</v>
      </c>
      <c r="AN931" t="s">
        <v>79</v>
      </c>
      <c r="AO931" t="s">
        <v>60</v>
      </c>
    </row>
    <row r="932" spans="1:41" x14ac:dyDescent="0.35">
      <c r="A932">
        <v>9914</v>
      </c>
      <c r="B932" t="s">
        <v>197</v>
      </c>
      <c r="C932" t="s">
        <v>309</v>
      </c>
      <c r="D932" s="1">
        <f t="shared" si="342"/>
        <v>45216</v>
      </c>
      <c r="E932">
        <f t="shared" si="343"/>
        <v>3</v>
      </c>
      <c r="F932">
        <f t="shared" si="344"/>
        <v>6</v>
      </c>
      <c r="G932" t="str">
        <f t="shared" si="345"/>
        <v>17</v>
      </c>
      <c r="H932" t="str">
        <f t="shared" si="346"/>
        <v>10</v>
      </c>
      <c r="I932" t="str">
        <f t="shared" si="347"/>
        <v>2023</v>
      </c>
      <c r="J932" s="1">
        <v>45516</v>
      </c>
      <c r="K932" s="1">
        <f>J932</f>
        <v>45516</v>
      </c>
      <c r="L932" s="1"/>
      <c r="M932" s="1"/>
      <c r="N932" s="1"/>
      <c r="O932" s="1"/>
      <c r="P932" s="1"/>
      <c r="Q932" s="13">
        <f t="shared" si="320"/>
        <v>42.857142857142854</v>
      </c>
      <c r="R932">
        <f t="shared" si="321"/>
        <v>22</v>
      </c>
      <c r="S932" s="27">
        <f t="shared" si="323"/>
        <v>0.51333333333333342</v>
      </c>
      <c r="T932" s="11">
        <v>11.99</v>
      </c>
      <c r="U932" t="str" cm="1">
        <f t="array" ref="U932">_xlfn.IFS(T932 &lt; 8, "Standard", T932 &lt; 12, "Premium", T932 &lt; 16, "Premium Plus")</f>
        <v>Premium</v>
      </c>
      <c r="V932" s="18">
        <v>44</v>
      </c>
      <c r="W932" t="s">
        <v>73</v>
      </c>
      <c r="X932" s="18">
        <v>2</v>
      </c>
      <c r="Y932" s="18">
        <v>1</v>
      </c>
      <c r="Z932" t="b">
        <v>1</v>
      </c>
      <c r="AA932" s="18">
        <v>897</v>
      </c>
      <c r="AB932" s="18">
        <v>62</v>
      </c>
      <c r="AC932" s="18">
        <f t="shared" si="322"/>
        <v>959</v>
      </c>
      <c r="AD932" t="s">
        <v>74</v>
      </c>
      <c r="AE932" t="s">
        <v>28</v>
      </c>
      <c r="AF932" t="s">
        <v>64</v>
      </c>
      <c r="AG932" s="18">
        <v>18</v>
      </c>
      <c r="AH932" s="13">
        <v>4.4000000000000004</v>
      </c>
      <c r="AI932" t="b">
        <v>0</v>
      </c>
      <c r="AJ932" t="s">
        <v>30</v>
      </c>
      <c r="AK932" s="18">
        <v>1065</v>
      </c>
      <c r="AL932" s="18" t="str" cm="1">
        <f t="array" ref="AL932">_xlfn.IFS(AK932&lt;1000, "Bronze", AK932&lt;2000, "Silver", AK932&lt;3000, "Gold", AK932&lt;4000, "Platinum",AK932&gt;4000, "Diamond")</f>
        <v>Silver</v>
      </c>
      <c r="AM932" t="s">
        <v>38</v>
      </c>
      <c r="AN932" t="s">
        <v>69</v>
      </c>
      <c r="AO932" t="s">
        <v>93</v>
      </c>
    </row>
    <row r="933" spans="1:41" x14ac:dyDescent="0.35">
      <c r="A933">
        <v>4243</v>
      </c>
      <c r="B933" t="s">
        <v>272</v>
      </c>
      <c r="C933" t="s">
        <v>306</v>
      </c>
      <c r="D933" s="1">
        <f t="shared" si="342"/>
        <v>44998</v>
      </c>
      <c r="E933">
        <f t="shared" si="343"/>
        <v>2</v>
      </c>
      <c r="F933">
        <f t="shared" si="344"/>
        <v>5</v>
      </c>
      <c r="G933" t="str">
        <f t="shared" si="345"/>
        <v>13</v>
      </c>
      <c r="H933" t="str">
        <f t="shared" si="346"/>
        <v>3</v>
      </c>
      <c r="I933" t="str">
        <f t="shared" si="347"/>
        <v>2023</v>
      </c>
      <c r="J933" t="s">
        <v>168</v>
      </c>
      <c r="K933" s="1">
        <f>DATE(P933,O933,N933)</f>
        <v>45625</v>
      </c>
      <c r="L933">
        <f>FIND("/",J933)</f>
        <v>3</v>
      </c>
      <c r="M933">
        <f>FIND("/",J933,(L933+1))</f>
        <v>6</v>
      </c>
      <c r="N933" t="str">
        <f>MID(J933, L933+1,2)</f>
        <v>29</v>
      </c>
      <c r="O933" t="str">
        <f>LEFT(J933,L933-1)</f>
        <v>11</v>
      </c>
      <c r="P933" t="str">
        <f>RIGHT(J933,4)</f>
        <v>2024</v>
      </c>
      <c r="Q933" s="13">
        <f t="shared" si="320"/>
        <v>89.571428571428569</v>
      </c>
      <c r="R933">
        <f t="shared" si="321"/>
        <v>45.5</v>
      </c>
      <c r="S933" s="27">
        <f t="shared" si="323"/>
        <v>0.50797448165869219</v>
      </c>
      <c r="T933" s="11">
        <v>15.99</v>
      </c>
      <c r="U933" t="str" cm="1">
        <f t="array" ref="U933">_xlfn.IFS(T933 &lt; 8, "Standard", T933 &lt; 12, "Premium", T933 &lt; 16, "Premium Plus")</f>
        <v>Premium Plus</v>
      </c>
      <c r="V933" s="18">
        <v>91</v>
      </c>
      <c r="W933" t="s">
        <v>26</v>
      </c>
      <c r="X933" s="18">
        <v>2</v>
      </c>
      <c r="Y933" s="18">
        <v>1</v>
      </c>
      <c r="Z933" t="b">
        <v>1</v>
      </c>
      <c r="AA933" s="18">
        <v>561</v>
      </c>
      <c r="AB933" s="18">
        <v>153</v>
      </c>
      <c r="AC933" s="18">
        <f t="shared" si="322"/>
        <v>714</v>
      </c>
      <c r="AD933" t="s">
        <v>43</v>
      </c>
      <c r="AE933" t="s">
        <v>75</v>
      </c>
      <c r="AF933" t="s">
        <v>64</v>
      </c>
      <c r="AG933" s="18">
        <v>7</v>
      </c>
      <c r="AH933" s="13">
        <v>4.0999999999999996</v>
      </c>
      <c r="AI933" t="b">
        <v>0</v>
      </c>
      <c r="AJ933" t="s">
        <v>30</v>
      </c>
      <c r="AK933" s="18">
        <v>450</v>
      </c>
      <c r="AL933" s="18" t="str" cm="1">
        <f t="array" ref="AL933">_xlfn.IFS(AK933&lt;1000, "Bronze", AK933&lt;2000, "Silver", AK933&lt;3000, "Gold", AK933&lt;4000, "Platinum",AK933&gt;4000, "Diamond")</f>
        <v>Bronze</v>
      </c>
      <c r="AM933" t="s">
        <v>58</v>
      </c>
      <c r="AN933" t="s">
        <v>59</v>
      </c>
      <c r="AO933" t="s">
        <v>93</v>
      </c>
    </row>
    <row r="934" spans="1:41" x14ac:dyDescent="0.35">
      <c r="A934">
        <v>1609</v>
      </c>
      <c r="B934" t="s">
        <v>179</v>
      </c>
      <c r="C934" t="s">
        <v>180</v>
      </c>
      <c r="D934" s="1">
        <f t="shared" si="342"/>
        <v>45029</v>
      </c>
      <c r="E934">
        <f t="shared" si="343"/>
        <v>2</v>
      </c>
      <c r="F934">
        <f t="shared" si="344"/>
        <v>5</v>
      </c>
      <c r="G934" t="str">
        <f t="shared" si="345"/>
        <v>13</v>
      </c>
      <c r="H934" t="str">
        <f t="shared" si="346"/>
        <v>4</v>
      </c>
      <c r="I934" t="str">
        <f t="shared" si="347"/>
        <v>2023</v>
      </c>
      <c r="J934" t="s">
        <v>72</v>
      </c>
      <c r="K934" s="1">
        <f>DATE(P934,O934,N934)</f>
        <v>45643</v>
      </c>
      <c r="L934">
        <f>FIND("/",J934)</f>
        <v>3</v>
      </c>
      <c r="M934">
        <f>FIND("/",J934,(L934+1))</f>
        <v>6</v>
      </c>
      <c r="N934" t="str">
        <f>MID(J934, L934+1,2)</f>
        <v>17</v>
      </c>
      <c r="O934" t="str">
        <f>LEFT(J934,L934-1)</f>
        <v>12</v>
      </c>
      <c r="P934" t="str">
        <f>RIGHT(J934,4)</f>
        <v>2024</v>
      </c>
      <c r="Q934" s="13">
        <f t="shared" si="320"/>
        <v>87.714285714285708</v>
      </c>
      <c r="R934">
        <f t="shared" si="321"/>
        <v>43.5</v>
      </c>
      <c r="S934" s="27">
        <f t="shared" si="323"/>
        <v>0.49592833876221504</v>
      </c>
      <c r="T934" s="11">
        <v>7.99</v>
      </c>
      <c r="U934" t="str" cm="1">
        <f t="array" ref="U934">_xlfn.IFS(T934 &lt; 8, "Standard", T934 &lt; 12, "Premium", T934 &lt; 16, "Premium Plus")</f>
        <v>Standard</v>
      </c>
      <c r="V934" s="18">
        <v>87</v>
      </c>
      <c r="W934" t="s">
        <v>63</v>
      </c>
      <c r="X934" s="18">
        <v>4</v>
      </c>
      <c r="Y934" s="18">
        <v>4</v>
      </c>
      <c r="Z934" t="b">
        <v>0</v>
      </c>
      <c r="AA934" s="18">
        <v>571</v>
      </c>
      <c r="AB934" s="18">
        <v>54</v>
      </c>
      <c r="AC934" s="18">
        <f t="shared" si="322"/>
        <v>625</v>
      </c>
      <c r="AD934" t="s">
        <v>43</v>
      </c>
      <c r="AE934" t="s">
        <v>56</v>
      </c>
      <c r="AF934" t="s">
        <v>37</v>
      </c>
      <c r="AG934" s="18">
        <v>57</v>
      </c>
      <c r="AH934" s="13">
        <v>4.2</v>
      </c>
      <c r="AI934" t="b">
        <v>0</v>
      </c>
      <c r="AJ934" t="s">
        <v>30</v>
      </c>
      <c r="AK934" s="18">
        <v>344</v>
      </c>
      <c r="AL934" s="18" t="str" cm="1">
        <f t="array" ref="AL934">_xlfn.IFS(AK934&lt;1000, "Bronze", AK934&lt;2000, "Silver", AK934&lt;3000, "Gold", AK934&lt;4000, "Platinum",AK934&gt;4000, "Diamond")</f>
        <v>Bronze</v>
      </c>
      <c r="AM934" t="s">
        <v>65</v>
      </c>
      <c r="AN934" t="s">
        <v>39</v>
      </c>
      <c r="AO934" t="s">
        <v>93</v>
      </c>
    </row>
    <row r="935" spans="1:41" x14ac:dyDescent="0.35">
      <c r="A935">
        <v>8300</v>
      </c>
      <c r="B935" t="s">
        <v>260</v>
      </c>
      <c r="C935" t="s">
        <v>571</v>
      </c>
      <c r="D935" s="1">
        <f t="shared" si="342"/>
        <v>45406</v>
      </c>
      <c r="E935">
        <f t="shared" si="343"/>
        <v>2</v>
      </c>
      <c r="F935">
        <f t="shared" si="344"/>
        <v>5</v>
      </c>
      <c r="G935" t="str">
        <f t="shared" si="345"/>
        <v>24</v>
      </c>
      <c r="H935" t="str">
        <f t="shared" si="346"/>
        <v>4</v>
      </c>
      <c r="I935" t="str">
        <f t="shared" si="347"/>
        <v>2024</v>
      </c>
      <c r="J935" t="s">
        <v>25</v>
      </c>
      <c r="K935" s="1">
        <f>DATE(P935,O935,N935)</f>
        <v>45639</v>
      </c>
      <c r="L935">
        <f>FIND("/",J935)</f>
        <v>3</v>
      </c>
      <c r="M935">
        <f>FIND("/",J935,(L935+1))</f>
        <v>6</v>
      </c>
      <c r="N935" t="str">
        <f>MID(J935, L935+1,2)</f>
        <v>13</v>
      </c>
      <c r="O935" t="str">
        <f>LEFT(J935,L935-1)</f>
        <v>12</v>
      </c>
      <c r="P935" t="str">
        <f>RIGHT(J935,4)</f>
        <v>2024</v>
      </c>
      <c r="Q935" s="13">
        <f t="shared" si="320"/>
        <v>33.285714285714285</v>
      </c>
      <c r="R935">
        <f t="shared" si="321"/>
        <v>16.5</v>
      </c>
      <c r="S935" s="27">
        <f t="shared" si="323"/>
        <v>0.49570815450643779</v>
      </c>
      <c r="T935" s="11">
        <v>15.99</v>
      </c>
      <c r="U935" t="str" cm="1">
        <f t="array" ref="U935">_xlfn.IFS(T935 &lt; 8, "Standard", T935 &lt; 12, "Premium", T935 &lt; 16, "Premium Plus")</f>
        <v>Premium Plus</v>
      </c>
      <c r="V935" s="18">
        <v>33</v>
      </c>
      <c r="W935" t="s">
        <v>51</v>
      </c>
      <c r="X935" s="18">
        <v>1</v>
      </c>
      <c r="Y935" s="18">
        <v>4</v>
      </c>
      <c r="Z935" t="b">
        <v>0</v>
      </c>
      <c r="AA935" s="18">
        <v>623</v>
      </c>
      <c r="AB935" s="18">
        <v>53</v>
      </c>
      <c r="AC935" s="18">
        <f t="shared" si="322"/>
        <v>676</v>
      </c>
      <c r="AD935" t="s">
        <v>43</v>
      </c>
      <c r="AE935" t="s">
        <v>56</v>
      </c>
      <c r="AF935" t="s">
        <v>64</v>
      </c>
      <c r="AG935" s="18">
        <v>17</v>
      </c>
      <c r="AH935" s="13">
        <v>3.5</v>
      </c>
      <c r="AI935" t="b">
        <v>0</v>
      </c>
      <c r="AJ935" t="s">
        <v>30</v>
      </c>
      <c r="AK935" s="18">
        <v>2113</v>
      </c>
      <c r="AL935" s="18" t="str" cm="1">
        <f t="array" ref="AL935">_xlfn.IFS(AK935&lt;1000, "Bronze", AK935&lt;2000, "Silver", AK935&lt;3000, "Gold", AK935&lt;4000, "Platinum",AK935&gt;4000, "Diamond")</f>
        <v>Gold</v>
      </c>
      <c r="AM935" t="s">
        <v>38</v>
      </c>
      <c r="AN935" t="s">
        <v>32</v>
      </c>
      <c r="AO935" t="s">
        <v>40</v>
      </c>
    </row>
    <row r="936" spans="1:41" x14ac:dyDescent="0.35">
      <c r="A936">
        <v>9934</v>
      </c>
      <c r="B936" t="s">
        <v>549</v>
      </c>
      <c r="C936" t="s">
        <v>433</v>
      </c>
      <c r="D936" s="1">
        <f t="shared" si="342"/>
        <v>45288</v>
      </c>
      <c r="E936">
        <f t="shared" si="343"/>
        <v>3</v>
      </c>
      <c r="F936">
        <f t="shared" si="344"/>
        <v>6</v>
      </c>
      <c r="G936" t="str">
        <f t="shared" si="345"/>
        <v>28</v>
      </c>
      <c r="H936" t="str">
        <f t="shared" si="346"/>
        <v>12</v>
      </c>
      <c r="I936" t="str">
        <f t="shared" si="347"/>
        <v>2023</v>
      </c>
      <c r="J936" t="s">
        <v>129</v>
      </c>
      <c r="K936" s="1">
        <f>DATE(P936,O936,N936)</f>
        <v>45642</v>
      </c>
      <c r="L936">
        <f>FIND("/",J936)</f>
        <v>3</v>
      </c>
      <c r="M936">
        <f>FIND("/",J936,(L936+1))</f>
        <v>6</v>
      </c>
      <c r="N936" t="str">
        <f>MID(J936, L936+1,2)</f>
        <v>16</v>
      </c>
      <c r="O936" t="str">
        <f>LEFT(J936,L936-1)</f>
        <v>12</v>
      </c>
      <c r="P936" t="str">
        <f>RIGHT(J936,4)</f>
        <v>2024</v>
      </c>
      <c r="Q936" s="13">
        <f t="shared" si="320"/>
        <v>50.571428571428569</v>
      </c>
      <c r="R936">
        <f t="shared" si="321"/>
        <v>25</v>
      </c>
      <c r="S936" s="27">
        <f t="shared" si="323"/>
        <v>0.4943502824858757</v>
      </c>
      <c r="T936" s="11">
        <v>15.99</v>
      </c>
      <c r="U936" t="str" cm="1">
        <f t="array" ref="U936">_xlfn.IFS(T936 &lt; 8, "Standard", T936 &lt; 12, "Premium", T936 &lt; 16, "Premium Plus")</f>
        <v>Premium Plus</v>
      </c>
      <c r="V936" s="18">
        <v>50</v>
      </c>
      <c r="W936" t="s">
        <v>36</v>
      </c>
      <c r="X936" s="18">
        <v>2</v>
      </c>
      <c r="Y936" s="18">
        <v>6</v>
      </c>
      <c r="Z936" t="b">
        <v>1</v>
      </c>
      <c r="AA936" s="18">
        <v>159</v>
      </c>
      <c r="AB936" s="18">
        <v>131</v>
      </c>
      <c r="AC936" s="18">
        <f t="shared" si="322"/>
        <v>290</v>
      </c>
      <c r="AD936" t="s">
        <v>68</v>
      </c>
      <c r="AE936" t="s">
        <v>44</v>
      </c>
      <c r="AF936" t="s">
        <v>45</v>
      </c>
      <c r="AG936" s="18">
        <v>49</v>
      </c>
      <c r="AH936" s="13">
        <v>3.8</v>
      </c>
      <c r="AI936" t="b">
        <v>0</v>
      </c>
      <c r="AJ936" t="s">
        <v>30</v>
      </c>
      <c r="AK936" s="18">
        <v>388</v>
      </c>
      <c r="AL936" s="18" t="str" cm="1">
        <f t="array" ref="AL936">_xlfn.IFS(AK936&lt;1000, "Bronze", AK936&lt;2000, "Silver", AK936&lt;3000, "Gold", AK936&lt;4000, "Platinum",AK936&gt;4000, "Diamond")</f>
        <v>Bronze</v>
      </c>
      <c r="AM936" t="s">
        <v>76</v>
      </c>
      <c r="AN936" t="s">
        <v>32</v>
      </c>
      <c r="AO936" t="s">
        <v>93</v>
      </c>
    </row>
    <row r="937" spans="1:41" x14ac:dyDescent="0.35">
      <c r="A937">
        <v>3959</v>
      </c>
      <c r="B937" t="s">
        <v>373</v>
      </c>
      <c r="C937" t="s">
        <v>370</v>
      </c>
      <c r="D937" s="1">
        <f t="shared" si="342"/>
        <v>45286</v>
      </c>
      <c r="E937">
        <f t="shared" si="343"/>
        <v>3</v>
      </c>
      <c r="F937">
        <f t="shared" si="344"/>
        <v>6</v>
      </c>
      <c r="G937" t="str">
        <f t="shared" si="345"/>
        <v>26</v>
      </c>
      <c r="H937" t="str">
        <f t="shared" si="346"/>
        <v>12</v>
      </c>
      <c r="I937" t="str">
        <f t="shared" si="347"/>
        <v>2023</v>
      </c>
      <c r="J937" t="s">
        <v>129</v>
      </c>
      <c r="K937" s="1">
        <f>DATE(P937,O937,N937)</f>
        <v>45642</v>
      </c>
      <c r="L937">
        <f>FIND("/",J937)</f>
        <v>3</v>
      </c>
      <c r="M937">
        <f>FIND("/",J937,(L937+1))</f>
        <v>6</v>
      </c>
      <c r="N937" t="str">
        <f>MID(J937, L937+1,2)</f>
        <v>16</v>
      </c>
      <c r="O937" t="str">
        <f>LEFT(J937,L937-1)</f>
        <v>12</v>
      </c>
      <c r="P937" t="str">
        <f>RIGHT(J937,4)</f>
        <v>2024</v>
      </c>
      <c r="Q937" s="13">
        <f t="shared" si="320"/>
        <v>50.857142857142854</v>
      </c>
      <c r="R937">
        <f t="shared" si="321"/>
        <v>25</v>
      </c>
      <c r="S937" s="27">
        <f t="shared" si="323"/>
        <v>0.4915730337078652</v>
      </c>
      <c r="T937" s="11">
        <v>15.99</v>
      </c>
      <c r="U937" t="str" cm="1">
        <f t="array" ref="U937">_xlfn.IFS(T937 &lt; 8, "Standard", T937 &lt; 12, "Premium", T937 &lt; 16, "Premium Plus")</f>
        <v>Premium Plus</v>
      </c>
      <c r="V937" s="18">
        <v>50</v>
      </c>
      <c r="W937" t="s">
        <v>48</v>
      </c>
      <c r="X937" s="18">
        <v>4</v>
      </c>
      <c r="Y937" s="18">
        <v>2</v>
      </c>
      <c r="Z937" t="b">
        <v>1</v>
      </c>
      <c r="AA937" s="18">
        <v>155</v>
      </c>
      <c r="AB937" s="18">
        <v>115</v>
      </c>
      <c r="AC937" s="18">
        <f t="shared" si="322"/>
        <v>270</v>
      </c>
      <c r="AD937" t="s">
        <v>27</v>
      </c>
      <c r="AE937" t="s">
        <v>44</v>
      </c>
      <c r="AF937" t="s">
        <v>37</v>
      </c>
      <c r="AG937" s="18">
        <v>92</v>
      </c>
      <c r="AH937" s="13">
        <v>4.3</v>
      </c>
      <c r="AI937" t="b">
        <v>0</v>
      </c>
      <c r="AJ937" t="s">
        <v>30</v>
      </c>
      <c r="AK937" s="18">
        <v>2583</v>
      </c>
      <c r="AL937" s="18" t="str" cm="1">
        <f t="array" ref="AL937">_xlfn.IFS(AK937&lt;1000, "Bronze", AK937&lt;2000, "Silver", AK937&lt;3000, "Gold", AK937&lt;4000, "Platinum",AK937&gt;4000, "Diamond")</f>
        <v>Gold</v>
      </c>
      <c r="AM937" t="s">
        <v>76</v>
      </c>
      <c r="AN937" t="s">
        <v>39</v>
      </c>
      <c r="AO937" t="s">
        <v>93</v>
      </c>
    </row>
    <row r="938" spans="1:41" x14ac:dyDescent="0.35">
      <c r="A938">
        <v>4191</v>
      </c>
      <c r="B938" t="s">
        <v>270</v>
      </c>
      <c r="C938" t="s">
        <v>310</v>
      </c>
      <c r="D938" s="1">
        <f t="shared" si="342"/>
        <v>45035</v>
      </c>
      <c r="E938">
        <f t="shared" si="343"/>
        <v>2</v>
      </c>
      <c r="F938">
        <f t="shared" si="344"/>
        <v>5</v>
      </c>
      <c r="G938" t="str">
        <f t="shared" si="345"/>
        <v>19</v>
      </c>
      <c r="H938" t="str">
        <f t="shared" si="346"/>
        <v>4</v>
      </c>
      <c r="I938" t="str">
        <f t="shared" si="347"/>
        <v>2023</v>
      </c>
      <c r="J938" s="1">
        <v>45363</v>
      </c>
      <c r="K938" s="1">
        <f>J938</f>
        <v>45363</v>
      </c>
      <c r="L938" s="1"/>
      <c r="M938" s="1"/>
      <c r="N938" s="1"/>
      <c r="O938" s="1"/>
      <c r="P938" s="1"/>
      <c r="Q938" s="13">
        <f t="shared" si="320"/>
        <v>46.857142857142854</v>
      </c>
      <c r="R938">
        <f t="shared" si="321"/>
        <v>23</v>
      </c>
      <c r="S938" s="27">
        <f t="shared" si="323"/>
        <v>0.49085365853658541</v>
      </c>
      <c r="T938" s="11">
        <v>7.99</v>
      </c>
      <c r="U938" t="str" cm="1">
        <f t="array" ref="U938">_xlfn.IFS(T938 &lt; 8, "Standard", T938 &lt; 12, "Premium", T938 &lt; 16, "Premium Plus")</f>
        <v>Standard</v>
      </c>
      <c r="V938" s="18">
        <v>46</v>
      </c>
      <c r="W938" t="s">
        <v>63</v>
      </c>
      <c r="X938" s="18">
        <v>2</v>
      </c>
      <c r="Y938" s="18">
        <v>4</v>
      </c>
      <c r="Z938" t="b">
        <v>0</v>
      </c>
      <c r="AA938" s="18">
        <v>33</v>
      </c>
      <c r="AB938" s="18">
        <v>120</v>
      </c>
      <c r="AC938" s="18">
        <f t="shared" si="322"/>
        <v>153</v>
      </c>
      <c r="AD938" t="s">
        <v>74</v>
      </c>
      <c r="AE938" t="s">
        <v>75</v>
      </c>
      <c r="AF938" t="s">
        <v>29</v>
      </c>
      <c r="AG938" s="18">
        <v>77</v>
      </c>
      <c r="AH938" s="13">
        <v>3.9</v>
      </c>
      <c r="AI938" t="b">
        <v>1</v>
      </c>
      <c r="AJ938" t="s">
        <v>30</v>
      </c>
      <c r="AK938" s="18">
        <v>4269</v>
      </c>
      <c r="AL938" s="18" t="str" cm="1">
        <f t="array" ref="AL938">_xlfn.IFS(AK938&lt;1000, "Bronze", AK938&lt;2000, "Silver", AK938&lt;3000, "Gold", AK938&lt;4000, "Platinum",AK938&gt;4000, "Diamond")</f>
        <v>Diamond</v>
      </c>
      <c r="AM938" t="s">
        <v>65</v>
      </c>
      <c r="AN938" t="s">
        <v>79</v>
      </c>
      <c r="AO938" t="s">
        <v>40</v>
      </c>
    </row>
    <row r="939" spans="1:41" x14ac:dyDescent="0.35">
      <c r="A939">
        <v>4656</v>
      </c>
      <c r="B939" t="s">
        <v>207</v>
      </c>
      <c r="C939" t="s">
        <v>339</v>
      </c>
      <c r="D939" s="1">
        <f t="shared" si="342"/>
        <v>45068</v>
      </c>
      <c r="E939">
        <f t="shared" si="343"/>
        <v>2</v>
      </c>
      <c r="F939">
        <f t="shared" si="344"/>
        <v>5</v>
      </c>
      <c r="G939" t="str">
        <f t="shared" si="345"/>
        <v>22</v>
      </c>
      <c r="H939" t="str">
        <f t="shared" si="346"/>
        <v>5</v>
      </c>
      <c r="I939" t="str">
        <f t="shared" si="347"/>
        <v>2023</v>
      </c>
      <c r="J939" t="s">
        <v>168</v>
      </c>
      <c r="K939" s="1">
        <f>DATE(P939,O939,N939)</f>
        <v>45625</v>
      </c>
      <c r="L939">
        <f>FIND("/",J939)</f>
        <v>3</v>
      </c>
      <c r="M939">
        <f>FIND("/",J939,(L939+1))</f>
        <v>6</v>
      </c>
      <c r="N939" t="str">
        <f>MID(J939, L939+1,2)</f>
        <v>29</v>
      </c>
      <c r="O939" t="str">
        <f>LEFT(J939,L939-1)</f>
        <v>11</v>
      </c>
      <c r="P939" t="str">
        <f>RIGHT(J939,4)</f>
        <v>2024</v>
      </c>
      <c r="Q939" s="13">
        <f t="shared" si="320"/>
        <v>79.571428571428569</v>
      </c>
      <c r="R939">
        <f t="shared" si="321"/>
        <v>37.5</v>
      </c>
      <c r="S939" s="27">
        <f t="shared" si="323"/>
        <v>0.47127468581687615</v>
      </c>
      <c r="T939" s="11">
        <v>7.99</v>
      </c>
      <c r="U939" t="str" cm="1">
        <f t="array" ref="U939">_xlfn.IFS(T939 &lt; 8, "Standard", T939 &lt; 12, "Premium", T939 &lt; 16, "Premium Plus")</f>
        <v>Standard</v>
      </c>
      <c r="V939" s="18">
        <v>75</v>
      </c>
      <c r="W939" t="s">
        <v>26</v>
      </c>
      <c r="X939" s="18">
        <v>3</v>
      </c>
      <c r="Y939" s="18">
        <v>5</v>
      </c>
      <c r="Z939" t="b">
        <v>0</v>
      </c>
      <c r="AA939" s="18">
        <v>607</v>
      </c>
      <c r="AB939" s="18">
        <v>94</v>
      </c>
      <c r="AC939" s="18">
        <f t="shared" si="322"/>
        <v>701</v>
      </c>
      <c r="AD939" t="s">
        <v>43</v>
      </c>
      <c r="AE939" t="s">
        <v>75</v>
      </c>
      <c r="AF939" t="s">
        <v>37</v>
      </c>
      <c r="AG939" s="18">
        <v>57</v>
      </c>
      <c r="AH939" s="13">
        <v>3.8</v>
      </c>
      <c r="AI939" t="b">
        <v>1</v>
      </c>
      <c r="AJ939" t="s">
        <v>30</v>
      </c>
      <c r="AK939" s="18">
        <v>4800</v>
      </c>
      <c r="AL939" s="18" t="str" cm="1">
        <f t="array" ref="AL939">_xlfn.IFS(AK939&lt;1000, "Bronze", AK939&lt;2000, "Silver", AK939&lt;3000, "Gold", AK939&lt;4000, "Platinum",AK939&gt;4000, "Diamond")</f>
        <v>Diamond</v>
      </c>
      <c r="AM939" t="s">
        <v>31</v>
      </c>
      <c r="AN939" t="s">
        <v>79</v>
      </c>
      <c r="AO939" t="s">
        <v>33</v>
      </c>
    </row>
    <row r="940" spans="1:41" x14ac:dyDescent="0.35">
      <c r="A940">
        <v>6099</v>
      </c>
      <c r="B940" t="s">
        <v>311</v>
      </c>
      <c r="C940" t="s">
        <v>312</v>
      </c>
      <c r="D940" s="1">
        <f t="shared" si="342"/>
        <v>45345</v>
      </c>
      <c r="E940">
        <f t="shared" si="343"/>
        <v>2</v>
      </c>
      <c r="F940">
        <f t="shared" si="344"/>
        <v>5</v>
      </c>
      <c r="G940" t="str">
        <f t="shared" si="345"/>
        <v>23</v>
      </c>
      <c r="H940" t="str">
        <f t="shared" si="346"/>
        <v>2</v>
      </c>
      <c r="I940" t="str">
        <f t="shared" si="347"/>
        <v>2024</v>
      </c>
      <c r="J940" t="s">
        <v>99</v>
      </c>
      <c r="K940" s="1">
        <f>DATE(P940,O940,N940)</f>
        <v>45623</v>
      </c>
      <c r="L940">
        <f>FIND("/",J940)</f>
        <v>3</v>
      </c>
      <c r="M940">
        <f>FIND("/",J940,(L940+1))</f>
        <v>6</v>
      </c>
      <c r="N940" t="str">
        <f>MID(J940, L940+1,2)</f>
        <v>27</v>
      </c>
      <c r="O940" t="str">
        <f>LEFT(J940,L940-1)</f>
        <v>11</v>
      </c>
      <c r="P940" t="str">
        <f>RIGHT(J940,4)</f>
        <v>2024</v>
      </c>
      <c r="Q940" s="13">
        <f t="shared" si="320"/>
        <v>39.714285714285715</v>
      </c>
      <c r="R940">
        <f t="shared" si="321"/>
        <v>18.5</v>
      </c>
      <c r="S940" s="27">
        <f t="shared" si="323"/>
        <v>0.46582733812949639</v>
      </c>
      <c r="T940" s="11">
        <v>11.99</v>
      </c>
      <c r="U940" t="str" cm="1">
        <f t="array" ref="U940">_xlfn.IFS(T940 &lt; 8, "Standard", T940 &lt; 12, "Premium", T940 &lt; 16, "Premium Plus")</f>
        <v>Premium</v>
      </c>
      <c r="V940" s="18">
        <v>37</v>
      </c>
      <c r="W940" t="s">
        <v>73</v>
      </c>
      <c r="X940" s="18">
        <v>3</v>
      </c>
      <c r="Y940" s="18">
        <v>1</v>
      </c>
      <c r="Z940" t="b">
        <v>1</v>
      </c>
      <c r="AA940" s="18">
        <v>881</v>
      </c>
      <c r="AB940" s="18">
        <v>189</v>
      </c>
      <c r="AC940" s="18">
        <f t="shared" si="322"/>
        <v>1070</v>
      </c>
      <c r="AD940" t="s">
        <v>43</v>
      </c>
      <c r="AE940" t="s">
        <v>44</v>
      </c>
      <c r="AF940" t="s">
        <v>78</v>
      </c>
      <c r="AG940" s="18">
        <v>32</v>
      </c>
      <c r="AH940" s="13">
        <v>3.9</v>
      </c>
      <c r="AI940" t="b">
        <v>0</v>
      </c>
      <c r="AJ940" t="s">
        <v>30</v>
      </c>
      <c r="AK940" s="18">
        <v>1382</v>
      </c>
      <c r="AL940" s="18" t="str" cm="1">
        <f t="array" ref="AL940">_xlfn.IFS(AK940&lt;1000, "Bronze", AK940&lt;2000, "Silver", AK940&lt;3000, "Gold", AK940&lt;4000, "Platinum",AK940&gt;4000, "Diamond")</f>
        <v>Silver</v>
      </c>
      <c r="AM940" t="s">
        <v>76</v>
      </c>
      <c r="AN940" t="s">
        <v>69</v>
      </c>
      <c r="AO940" t="s">
        <v>33</v>
      </c>
    </row>
    <row r="941" spans="1:41" x14ac:dyDescent="0.35">
      <c r="A941">
        <v>4769</v>
      </c>
      <c r="B941" t="s">
        <v>157</v>
      </c>
      <c r="C941" s="1">
        <v>45446</v>
      </c>
      <c r="D941" s="1">
        <v>45318</v>
      </c>
      <c r="E941" s="1"/>
      <c r="F941" s="1"/>
      <c r="G941" s="1"/>
      <c r="H941" s="1"/>
      <c r="I941" s="1"/>
      <c r="J941" t="s">
        <v>72</v>
      </c>
      <c r="K941" s="1">
        <f>DATE(P941,O941,N941)</f>
        <v>45643</v>
      </c>
      <c r="L941">
        <f>FIND("/",J941)</f>
        <v>3</v>
      </c>
      <c r="M941">
        <f>FIND("/",J941,(L941+1))</f>
        <v>6</v>
      </c>
      <c r="N941" t="str">
        <f>MID(J941, L941+1,2)</f>
        <v>17</v>
      </c>
      <c r="O941" t="str">
        <f>LEFT(J941,L941-1)</f>
        <v>12</v>
      </c>
      <c r="P941" t="str">
        <f>RIGHT(J941,4)</f>
        <v>2024</v>
      </c>
      <c r="Q941" s="13">
        <f t="shared" si="320"/>
        <v>46.428571428571431</v>
      </c>
      <c r="R941">
        <f t="shared" si="321"/>
        <v>21.5</v>
      </c>
      <c r="S941" s="27">
        <f t="shared" si="323"/>
        <v>0.46307692307692305</v>
      </c>
      <c r="T941" s="11">
        <v>7.99</v>
      </c>
      <c r="U941" t="str" cm="1">
        <f t="array" ref="U941">_xlfn.IFS(T941 &lt; 8, "Standard", T941 &lt; 12, "Premium", T941 &lt; 16, "Premium Plus")</f>
        <v>Standard</v>
      </c>
      <c r="V941" s="18">
        <v>43</v>
      </c>
      <c r="W941" t="s">
        <v>100</v>
      </c>
      <c r="X941" s="18">
        <v>5</v>
      </c>
      <c r="Y941" s="18">
        <v>3</v>
      </c>
      <c r="Z941" t="b">
        <v>1</v>
      </c>
      <c r="AA941" s="18">
        <v>336</v>
      </c>
      <c r="AB941" s="18">
        <v>135</v>
      </c>
      <c r="AC941" s="18">
        <f t="shared" si="322"/>
        <v>471</v>
      </c>
      <c r="AD941" t="s">
        <v>27</v>
      </c>
      <c r="AE941" t="s">
        <v>28</v>
      </c>
      <c r="AF941" t="s">
        <v>64</v>
      </c>
      <c r="AG941" s="18">
        <v>70</v>
      </c>
      <c r="AH941" s="13">
        <v>4</v>
      </c>
      <c r="AI941" t="b">
        <v>1</v>
      </c>
      <c r="AJ941" t="s">
        <v>30</v>
      </c>
      <c r="AK941" s="18">
        <v>4552</v>
      </c>
      <c r="AL941" s="18" t="str" cm="1">
        <f t="array" ref="AL941">_xlfn.IFS(AK941&lt;1000, "Bronze", AK941&lt;2000, "Silver", AK941&lt;3000, "Gold", AK941&lt;4000, "Platinum",AK941&gt;4000, "Diamond")</f>
        <v>Diamond</v>
      </c>
      <c r="AM941" t="s">
        <v>58</v>
      </c>
      <c r="AN941" t="s">
        <v>59</v>
      </c>
      <c r="AO941" t="s">
        <v>93</v>
      </c>
    </row>
    <row r="942" spans="1:41" x14ac:dyDescent="0.35">
      <c r="A942">
        <v>5528</v>
      </c>
      <c r="B942" t="s">
        <v>179</v>
      </c>
      <c r="C942" t="s">
        <v>512</v>
      </c>
      <c r="D942" s="1">
        <f>DATE(I942,H942,G942)</f>
        <v>45372</v>
      </c>
      <c r="E942">
        <f>FIND("/",C942)</f>
        <v>2</v>
      </c>
      <c r="F942">
        <f>FIND("/",C942,(E942+1))</f>
        <v>5</v>
      </c>
      <c r="G942" t="str">
        <f>MID(C942, E942+1,2)</f>
        <v>21</v>
      </c>
      <c r="H942" t="str">
        <f>LEFT(C942,E942-1)</f>
        <v>3</v>
      </c>
      <c r="I942" t="str">
        <f>RIGHT(C942,4)</f>
        <v>2024</v>
      </c>
      <c r="J942" s="1">
        <v>45577</v>
      </c>
      <c r="K942" s="1">
        <f>J942</f>
        <v>45577</v>
      </c>
      <c r="L942" s="1"/>
      <c r="M942" s="1"/>
      <c r="N942" s="1"/>
      <c r="O942" s="1"/>
      <c r="P942" s="1"/>
      <c r="Q942" s="13">
        <f t="shared" si="320"/>
        <v>29.285714285714285</v>
      </c>
      <c r="R942">
        <f t="shared" si="321"/>
        <v>13.5</v>
      </c>
      <c r="S942" s="27">
        <f t="shared" si="323"/>
        <v>0.46097560975609758</v>
      </c>
      <c r="T942" s="11">
        <v>11.99</v>
      </c>
      <c r="U942" t="str" cm="1">
        <f t="array" ref="U942">_xlfn.IFS(T942 &lt; 8, "Standard", T942 &lt; 12, "Premium", T942 &lt; 16, "Premium Plus")</f>
        <v>Premium</v>
      </c>
      <c r="V942" s="18">
        <v>27</v>
      </c>
      <c r="W942" t="s">
        <v>26</v>
      </c>
      <c r="X942" s="18">
        <v>3</v>
      </c>
      <c r="Y942" s="18">
        <v>6</v>
      </c>
      <c r="Z942" t="b">
        <v>1</v>
      </c>
      <c r="AA942" s="18">
        <v>767</v>
      </c>
      <c r="AB942" s="18">
        <v>5</v>
      </c>
      <c r="AC942" s="18">
        <f t="shared" si="322"/>
        <v>772</v>
      </c>
      <c r="AD942" t="s">
        <v>68</v>
      </c>
      <c r="AE942" t="s">
        <v>44</v>
      </c>
      <c r="AF942" t="s">
        <v>78</v>
      </c>
      <c r="AG942" s="18">
        <v>69</v>
      </c>
      <c r="AH942" s="13">
        <v>3.2</v>
      </c>
      <c r="AI942" t="b">
        <v>1</v>
      </c>
      <c r="AJ942" t="s">
        <v>30</v>
      </c>
      <c r="AK942" s="18">
        <v>2984</v>
      </c>
      <c r="AL942" s="18" t="str" cm="1">
        <f t="array" ref="AL942">_xlfn.IFS(AK942&lt;1000, "Bronze", AK942&lt;2000, "Silver", AK942&lt;3000, "Gold", AK942&lt;4000, "Platinum",AK942&gt;4000, "Diamond")</f>
        <v>Gold</v>
      </c>
      <c r="AM942" t="s">
        <v>65</v>
      </c>
      <c r="AN942" t="s">
        <v>79</v>
      </c>
      <c r="AO942" t="s">
        <v>93</v>
      </c>
    </row>
    <row r="943" spans="1:41" x14ac:dyDescent="0.35">
      <c r="A943">
        <v>1831</v>
      </c>
      <c r="B943" t="s">
        <v>88</v>
      </c>
      <c r="C943" s="1">
        <v>45636</v>
      </c>
      <c r="D943" s="1">
        <v>45197</v>
      </c>
      <c r="E943" s="1"/>
      <c r="F943" s="1"/>
      <c r="G943" s="1"/>
      <c r="H943" s="1"/>
      <c r="I943" s="1"/>
      <c r="J943" s="1">
        <v>45608</v>
      </c>
      <c r="K943" s="1">
        <f>J943</f>
        <v>45608</v>
      </c>
      <c r="L943" s="1"/>
      <c r="M943" s="1"/>
      <c r="N943" s="1"/>
      <c r="O943" s="1"/>
      <c r="P943" s="1"/>
      <c r="Q943" s="13">
        <f t="shared" si="320"/>
        <v>58.714285714285715</v>
      </c>
      <c r="R943">
        <f t="shared" si="321"/>
        <v>26.5</v>
      </c>
      <c r="S943" s="27">
        <f t="shared" si="323"/>
        <v>0.451338199513382</v>
      </c>
      <c r="T943" s="11">
        <v>7.99</v>
      </c>
      <c r="U943" t="str" cm="1">
        <f t="array" ref="U943">_xlfn.IFS(T943 &lt; 8, "Standard", T943 &lt; 12, "Premium", T943 &lt; 16, "Premium Plus")</f>
        <v>Standard</v>
      </c>
      <c r="V943" s="18">
        <v>53</v>
      </c>
      <c r="W943" t="s">
        <v>48</v>
      </c>
      <c r="X943" s="18">
        <v>1</v>
      </c>
      <c r="Y943" s="18">
        <v>4</v>
      </c>
      <c r="Z943" t="b">
        <v>0</v>
      </c>
      <c r="AA943" s="18">
        <v>685</v>
      </c>
      <c r="AB943" s="18">
        <v>127</v>
      </c>
      <c r="AC943" s="18">
        <f t="shared" si="322"/>
        <v>812</v>
      </c>
      <c r="AD943" t="s">
        <v>74</v>
      </c>
      <c r="AE943" t="s">
        <v>56</v>
      </c>
      <c r="AF943" t="s">
        <v>64</v>
      </c>
      <c r="AG943" s="18">
        <v>26</v>
      </c>
      <c r="AH943" s="13">
        <v>4.0999999999999996</v>
      </c>
      <c r="AI943" t="b">
        <v>1</v>
      </c>
      <c r="AJ943" t="s">
        <v>30</v>
      </c>
      <c r="AK943" s="18">
        <v>2596</v>
      </c>
      <c r="AL943" s="18" t="str" cm="1">
        <f t="array" ref="AL943">_xlfn.IFS(AK943&lt;1000, "Bronze", AK943&lt;2000, "Silver", AK943&lt;3000, "Gold", AK943&lt;4000, "Platinum",AK943&gt;4000, "Diamond")</f>
        <v>Gold</v>
      </c>
      <c r="AM943" t="s">
        <v>76</v>
      </c>
      <c r="AN943" t="s">
        <v>59</v>
      </c>
      <c r="AO943" t="s">
        <v>60</v>
      </c>
    </row>
    <row r="944" spans="1:41" x14ac:dyDescent="0.35">
      <c r="A944">
        <v>2441</v>
      </c>
      <c r="B944" t="s">
        <v>283</v>
      </c>
      <c r="C944" t="s">
        <v>652</v>
      </c>
      <c r="D944" s="1">
        <f>DATE(I944,H944,G944)</f>
        <v>45074</v>
      </c>
      <c r="E944">
        <f>FIND("/",C944)</f>
        <v>2</v>
      </c>
      <c r="F944">
        <f>FIND("/",C944,(E944+1))</f>
        <v>5</v>
      </c>
      <c r="G944" t="str">
        <f>MID(C944, E944+1,2)</f>
        <v>28</v>
      </c>
      <c r="H944" t="str">
        <f>LEFT(C944,E944-1)</f>
        <v>5</v>
      </c>
      <c r="I944" t="str">
        <f>RIGHT(C944,4)</f>
        <v>2023</v>
      </c>
      <c r="J944" t="s">
        <v>42</v>
      </c>
      <c r="K944" s="1">
        <f>DATE(P944,O944,N944)</f>
        <v>45640</v>
      </c>
      <c r="L944">
        <f>FIND("/",J944)</f>
        <v>3</v>
      </c>
      <c r="M944">
        <f>FIND("/",J944,(L944+1))</f>
        <v>6</v>
      </c>
      <c r="N944" t="str">
        <f>MID(J944, L944+1,2)</f>
        <v>14</v>
      </c>
      <c r="O944" t="str">
        <f>LEFT(J944,L944-1)</f>
        <v>12</v>
      </c>
      <c r="P944" t="str">
        <f>RIGHT(J944,4)</f>
        <v>2024</v>
      </c>
      <c r="Q944" s="13">
        <f t="shared" si="320"/>
        <v>80.857142857142861</v>
      </c>
      <c r="R944">
        <f t="shared" si="321"/>
        <v>35.5</v>
      </c>
      <c r="S944" s="27">
        <f t="shared" si="323"/>
        <v>0.43904593639575967</v>
      </c>
      <c r="T944" s="11">
        <v>11.99</v>
      </c>
      <c r="U944" t="str" cm="1">
        <f t="array" ref="U944">_xlfn.IFS(T944 &lt; 8, "Standard", T944 &lt; 12, "Premium", T944 &lt; 16, "Premium Plus")</f>
        <v>Premium</v>
      </c>
      <c r="V944" s="18">
        <v>71</v>
      </c>
      <c r="W944" t="s">
        <v>48</v>
      </c>
      <c r="X944" s="18">
        <v>3</v>
      </c>
      <c r="Y944" s="18">
        <v>2</v>
      </c>
      <c r="Z944" t="b">
        <v>1</v>
      </c>
      <c r="AA944" s="18">
        <v>645</v>
      </c>
      <c r="AB944" s="18">
        <v>5</v>
      </c>
      <c r="AC944" s="18">
        <f t="shared" si="322"/>
        <v>650</v>
      </c>
      <c r="AD944" t="s">
        <v>68</v>
      </c>
      <c r="AE944" t="s">
        <v>28</v>
      </c>
      <c r="AF944" t="s">
        <v>45</v>
      </c>
      <c r="AG944" s="18">
        <v>66</v>
      </c>
      <c r="AH944" s="13">
        <v>3.9</v>
      </c>
      <c r="AI944" t="b">
        <v>0</v>
      </c>
      <c r="AJ944" t="s">
        <v>30</v>
      </c>
      <c r="AK944" s="18">
        <v>4566</v>
      </c>
      <c r="AL944" s="18" t="str" cm="1">
        <f t="array" ref="AL944">_xlfn.IFS(AK944&lt;1000, "Bronze", AK944&lt;2000, "Silver", AK944&lt;3000, "Gold", AK944&lt;4000, "Platinum",AK944&gt;4000, "Diamond")</f>
        <v>Diamond</v>
      </c>
      <c r="AM944" t="s">
        <v>38</v>
      </c>
      <c r="AN944" t="s">
        <v>79</v>
      </c>
      <c r="AO944" t="s">
        <v>33</v>
      </c>
    </row>
    <row r="945" spans="1:41" x14ac:dyDescent="0.35">
      <c r="A945">
        <v>4083</v>
      </c>
      <c r="B945" t="s">
        <v>120</v>
      </c>
      <c r="C945" t="s">
        <v>121</v>
      </c>
      <c r="D945" s="1">
        <f>DATE(I945,H945,G945)</f>
        <v>45321</v>
      </c>
      <c r="E945">
        <f>FIND("/",C945)</f>
        <v>2</v>
      </c>
      <c r="F945">
        <f>FIND("/",C945,(E945+1))</f>
        <v>5</v>
      </c>
      <c r="G945" t="str">
        <f>MID(C945, E945+1,2)</f>
        <v>30</v>
      </c>
      <c r="H945" t="str">
        <f>LEFT(C945,E945-1)</f>
        <v>1</v>
      </c>
      <c r="I945" t="str">
        <f>RIGHT(C945,4)</f>
        <v>2024</v>
      </c>
      <c r="J945" s="1">
        <v>45577</v>
      </c>
      <c r="K945" s="1">
        <f>J945</f>
        <v>45577</v>
      </c>
      <c r="L945" s="1"/>
      <c r="M945" s="1"/>
      <c r="N945" s="1"/>
      <c r="O945" s="1"/>
      <c r="P945" s="1"/>
      <c r="Q945" s="13">
        <f t="shared" si="320"/>
        <v>36.571428571428569</v>
      </c>
      <c r="R945">
        <f t="shared" si="321"/>
        <v>16</v>
      </c>
      <c r="S945" s="27">
        <f t="shared" si="323"/>
        <v>0.4375</v>
      </c>
      <c r="T945" s="11">
        <v>11.99</v>
      </c>
      <c r="U945" t="str" cm="1">
        <f t="array" ref="U945">_xlfn.IFS(T945 &lt; 8, "Standard", T945 &lt; 12, "Premium", T945 &lt; 16, "Premium Plus")</f>
        <v>Premium</v>
      </c>
      <c r="V945" s="18">
        <v>32</v>
      </c>
      <c r="W945" t="s">
        <v>63</v>
      </c>
      <c r="X945" s="18">
        <v>1</v>
      </c>
      <c r="Y945" s="18">
        <v>4</v>
      </c>
      <c r="Z945" t="b">
        <v>1</v>
      </c>
      <c r="AA945" s="18">
        <v>588</v>
      </c>
      <c r="AB945" s="18">
        <v>137</v>
      </c>
      <c r="AC945" s="18">
        <f t="shared" si="322"/>
        <v>725</v>
      </c>
      <c r="AD945" t="s">
        <v>92</v>
      </c>
      <c r="AE945" t="s">
        <v>56</v>
      </c>
      <c r="AF945" t="s">
        <v>64</v>
      </c>
      <c r="AG945" s="18">
        <v>85</v>
      </c>
      <c r="AH945" s="13">
        <v>3.7</v>
      </c>
      <c r="AI945" t="b">
        <v>1</v>
      </c>
      <c r="AJ945" t="s">
        <v>30</v>
      </c>
      <c r="AK945" s="18">
        <v>3433</v>
      </c>
      <c r="AL945" s="18" t="str" cm="1">
        <f t="array" ref="AL945">_xlfn.IFS(AK945&lt;1000, "Bronze", AK945&lt;2000, "Silver", AK945&lt;3000, "Gold", AK945&lt;4000, "Platinum",AK945&gt;4000, "Diamond")</f>
        <v>Platinum</v>
      </c>
      <c r="AM945" t="s">
        <v>38</v>
      </c>
      <c r="AN945" t="s">
        <v>59</v>
      </c>
      <c r="AO945" t="s">
        <v>60</v>
      </c>
    </row>
    <row r="946" spans="1:41" x14ac:dyDescent="0.35">
      <c r="A946">
        <v>1575</v>
      </c>
      <c r="B946" t="s">
        <v>153</v>
      </c>
      <c r="C946" s="1">
        <v>45026</v>
      </c>
      <c r="D946" s="1">
        <f>C946</f>
        <v>45026</v>
      </c>
      <c r="E946" s="1"/>
      <c r="F946" s="1"/>
      <c r="G946" s="1"/>
      <c r="H946" s="1"/>
      <c r="I946" s="1"/>
      <c r="J946" s="1">
        <v>45608</v>
      </c>
      <c r="K946" s="1">
        <f>J946</f>
        <v>45608</v>
      </c>
      <c r="L946" s="1"/>
      <c r="M946" s="1"/>
      <c r="N946" s="1"/>
      <c r="O946" s="1"/>
      <c r="P946" s="1"/>
      <c r="Q946" s="13">
        <f t="shared" si="320"/>
        <v>83.142857142857139</v>
      </c>
      <c r="R946">
        <f t="shared" si="321"/>
        <v>35.5</v>
      </c>
      <c r="S946" s="27">
        <f t="shared" si="323"/>
        <v>0.42697594501718217</v>
      </c>
      <c r="T946" s="11">
        <v>11.99</v>
      </c>
      <c r="U946" t="str" cm="1">
        <f t="array" ref="U946">_xlfn.IFS(T946 &lt; 8, "Standard", T946 &lt; 12, "Premium", T946 &lt; 16, "Premium Plus")</f>
        <v>Premium</v>
      </c>
      <c r="V946" s="18">
        <v>71</v>
      </c>
      <c r="W946" t="s">
        <v>73</v>
      </c>
      <c r="X946" s="18">
        <v>5</v>
      </c>
      <c r="Y946" s="18">
        <v>4</v>
      </c>
      <c r="Z946" t="b">
        <v>1</v>
      </c>
      <c r="AA946" s="18">
        <v>666</v>
      </c>
      <c r="AB946" s="18">
        <v>100</v>
      </c>
      <c r="AC946" s="18">
        <f t="shared" si="322"/>
        <v>766</v>
      </c>
      <c r="AD946" t="s">
        <v>68</v>
      </c>
      <c r="AE946" t="s">
        <v>56</v>
      </c>
      <c r="AF946" t="s">
        <v>45</v>
      </c>
      <c r="AG946" s="18">
        <v>97</v>
      </c>
      <c r="AH946" s="13">
        <v>3.1</v>
      </c>
      <c r="AI946" t="b">
        <v>0</v>
      </c>
      <c r="AJ946" t="s">
        <v>30</v>
      </c>
      <c r="AK946" s="18">
        <v>3630</v>
      </c>
      <c r="AL946" s="18" t="str" cm="1">
        <f t="array" ref="AL946">_xlfn.IFS(AK946&lt;1000, "Bronze", AK946&lt;2000, "Silver", AK946&lt;3000, "Gold", AK946&lt;4000, "Platinum",AK946&gt;4000, "Diamond")</f>
        <v>Platinum</v>
      </c>
      <c r="AM946" t="s">
        <v>31</v>
      </c>
      <c r="AN946" t="s">
        <v>59</v>
      </c>
      <c r="AO946" t="s">
        <v>40</v>
      </c>
    </row>
    <row r="947" spans="1:41" x14ac:dyDescent="0.35">
      <c r="A947">
        <v>4066</v>
      </c>
      <c r="B947" t="s">
        <v>143</v>
      </c>
      <c r="C947" t="s">
        <v>154</v>
      </c>
      <c r="D947" s="1">
        <f>DATE(I947,H947,G947)</f>
        <v>45011</v>
      </c>
      <c r="E947">
        <f>FIND("/",C947)</f>
        <v>2</v>
      </c>
      <c r="F947">
        <f>FIND("/",C947,(E947+1))</f>
        <v>5</v>
      </c>
      <c r="G947" t="str">
        <f>MID(C947, E947+1,2)</f>
        <v>26</v>
      </c>
      <c r="H947" t="str">
        <f>LEFT(C947,E947-1)</f>
        <v>3</v>
      </c>
      <c r="I947" t="str">
        <f>RIGHT(C947,4)</f>
        <v>2023</v>
      </c>
      <c r="J947" s="1">
        <v>45638</v>
      </c>
      <c r="K947" s="1">
        <f>J947</f>
        <v>45638</v>
      </c>
      <c r="L947" s="1"/>
      <c r="M947" s="1"/>
      <c r="N947" s="1"/>
      <c r="O947" s="1"/>
      <c r="P947" s="1"/>
      <c r="Q947" s="13">
        <f t="shared" si="320"/>
        <v>89.571428571428569</v>
      </c>
      <c r="R947">
        <f t="shared" si="321"/>
        <v>38</v>
      </c>
      <c r="S947" s="27">
        <f t="shared" si="323"/>
        <v>0.42424242424242425</v>
      </c>
      <c r="T947" s="11">
        <v>11.99</v>
      </c>
      <c r="U947" t="str" cm="1">
        <f t="array" ref="U947">_xlfn.IFS(T947 &lt; 8, "Standard", T947 &lt; 12, "Premium", T947 &lt; 16, "Premium Plus")</f>
        <v>Premium</v>
      </c>
      <c r="V947" s="18">
        <v>76</v>
      </c>
      <c r="W947" t="s">
        <v>48</v>
      </c>
      <c r="X947" s="18">
        <v>2</v>
      </c>
      <c r="Y947" s="18">
        <v>3</v>
      </c>
      <c r="Z947" t="b">
        <v>0</v>
      </c>
      <c r="AA947" s="18">
        <v>788</v>
      </c>
      <c r="AB947" s="18">
        <v>55</v>
      </c>
      <c r="AC947" s="18">
        <f t="shared" si="322"/>
        <v>843</v>
      </c>
      <c r="AD947" t="s">
        <v>49</v>
      </c>
      <c r="AE947" t="s">
        <v>56</v>
      </c>
      <c r="AF947" t="s">
        <v>37</v>
      </c>
      <c r="AG947" s="18">
        <v>50</v>
      </c>
      <c r="AH947" s="13">
        <v>4.8</v>
      </c>
      <c r="AI947" t="b">
        <v>1</v>
      </c>
      <c r="AJ947" t="s">
        <v>30</v>
      </c>
      <c r="AK947" s="18">
        <v>1744</v>
      </c>
      <c r="AL947" s="18" t="str" cm="1">
        <f t="array" ref="AL947">_xlfn.IFS(AK947&lt;1000, "Bronze", AK947&lt;2000, "Silver", AK947&lt;3000, "Gold", AK947&lt;4000, "Platinum",AK947&gt;4000, "Diamond")</f>
        <v>Silver</v>
      </c>
      <c r="AM947" t="s">
        <v>31</v>
      </c>
      <c r="AN947" t="s">
        <v>32</v>
      </c>
      <c r="AO947" t="s">
        <v>33</v>
      </c>
    </row>
    <row r="948" spans="1:41" x14ac:dyDescent="0.35">
      <c r="A948">
        <v>2886</v>
      </c>
      <c r="B948" t="s">
        <v>106</v>
      </c>
      <c r="C948" t="s">
        <v>173</v>
      </c>
      <c r="D948" s="1">
        <f>DATE(I948,H948,G948)</f>
        <v>45101</v>
      </c>
      <c r="E948">
        <f>FIND("/",C948)</f>
        <v>2</v>
      </c>
      <c r="F948">
        <f>FIND("/",C948,(E948+1))</f>
        <v>5</v>
      </c>
      <c r="G948" t="str">
        <f>MID(C948, E948+1,2)</f>
        <v>24</v>
      </c>
      <c r="H948" t="str">
        <f>LEFT(C948,E948-1)</f>
        <v>6</v>
      </c>
      <c r="I948" t="str">
        <f>RIGHT(C948,4)</f>
        <v>2023</v>
      </c>
      <c r="J948" t="s">
        <v>214</v>
      </c>
      <c r="K948" s="1">
        <f>DATE(P948,O948,N948)</f>
        <v>45622</v>
      </c>
      <c r="L948">
        <f>FIND("/",J948)</f>
        <v>3</v>
      </c>
      <c r="M948">
        <f>FIND("/",J948,(L948+1))</f>
        <v>6</v>
      </c>
      <c r="N948" t="str">
        <f>MID(J948, L948+1,2)</f>
        <v>26</v>
      </c>
      <c r="O948" t="str">
        <f>LEFT(J948,L948-1)</f>
        <v>11</v>
      </c>
      <c r="P948" t="str">
        <f>RIGHT(J948,4)</f>
        <v>2024</v>
      </c>
      <c r="Q948" s="13">
        <f t="shared" si="320"/>
        <v>74.428571428571431</v>
      </c>
      <c r="R948">
        <f t="shared" si="321"/>
        <v>31</v>
      </c>
      <c r="S948" s="27">
        <f t="shared" si="323"/>
        <v>0.41650671785028792</v>
      </c>
      <c r="T948" s="11">
        <v>15.99</v>
      </c>
      <c r="U948" t="str" cm="1">
        <f t="array" ref="U948">_xlfn.IFS(T948 &lt; 8, "Standard", T948 &lt; 12, "Premium", T948 &lt; 16, "Premium Plus")</f>
        <v>Premium Plus</v>
      </c>
      <c r="V948" s="18">
        <v>62</v>
      </c>
      <c r="W948" t="s">
        <v>73</v>
      </c>
      <c r="X948" s="18">
        <v>5</v>
      </c>
      <c r="Y948" s="18">
        <v>1</v>
      </c>
      <c r="Z948" t="b">
        <v>0</v>
      </c>
      <c r="AA948" s="18">
        <v>811</v>
      </c>
      <c r="AB948" s="18">
        <v>109</v>
      </c>
      <c r="AC948" s="18">
        <f t="shared" si="322"/>
        <v>920</v>
      </c>
      <c r="AD948" t="s">
        <v>74</v>
      </c>
      <c r="AE948" t="s">
        <v>75</v>
      </c>
      <c r="AF948" t="s">
        <v>37</v>
      </c>
      <c r="AG948" s="18">
        <v>14</v>
      </c>
      <c r="AH948" s="13">
        <v>3.1</v>
      </c>
      <c r="AI948" t="b">
        <v>0</v>
      </c>
      <c r="AJ948" t="s">
        <v>30</v>
      </c>
      <c r="AK948" s="18">
        <v>3702</v>
      </c>
      <c r="AL948" s="18" t="str" cm="1">
        <f t="array" ref="AL948">_xlfn.IFS(AK948&lt;1000, "Bronze", AK948&lt;2000, "Silver", AK948&lt;3000, "Gold", AK948&lt;4000, "Platinum",AK948&gt;4000, "Diamond")</f>
        <v>Platinum</v>
      </c>
      <c r="AM948" t="s">
        <v>58</v>
      </c>
      <c r="AN948" t="s">
        <v>32</v>
      </c>
      <c r="AO948" t="s">
        <v>40</v>
      </c>
    </row>
    <row r="949" spans="1:41" x14ac:dyDescent="0.35">
      <c r="A949">
        <v>6739</v>
      </c>
      <c r="B949" t="s">
        <v>357</v>
      </c>
      <c r="C949" t="s">
        <v>470</v>
      </c>
      <c r="D949" s="1">
        <v>45303</v>
      </c>
      <c r="E949">
        <f>FIND("/",C949)</f>
        <v>2</v>
      </c>
      <c r="F949">
        <f>FIND("/",C949,(E949+1))</f>
        <v>5</v>
      </c>
      <c r="G949" t="str">
        <f>MID(C949, E949+1,2)</f>
        <v>30</v>
      </c>
      <c r="H949" t="str">
        <f>LEFT(C949,E949-1)</f>
        <v>7</v>
      </c>
      <c r="I949" t="str">
        <f>RIGHT(C949,4)</f>
        <v>2024</v>
      </c>
      <c r="J949" s="1">
        <v>45303</v>
      </c>
      <c r="K949" s="1">
        <v>45503</v>
      </c>
      <c r="L949" s="1"/>
      <c r="M949" s="1"/>
      <c r="N949" s="1"/>
      <c r="O949" s="1"/>
      <c r="P949" s="1"/>
      <c r="Q949" s="13">
        <f t="shared" si="320"/>
        <v>28.571428571428573</v>
      </c>
      <c r="R949">
        <f t="shared" si="321"/>
        <v>11.5</v>
      </c>
      <c r="S949" s="27">
        <f t="shared" si="323"/>
        <v>0.40249999999999997</v>
      </c>
      <c r="T949" s="11">
        <v>11.99</v>
      </c>
      <c r="U949" t="str" cm="1">
        <f t="array" ref="U949">_xlfn.IFS(T949 &lt; 8, "Standard", T949 &lt; 12, "Premium", T949 &lt; 16, "Premium Plus")</f>
        <v>Premium</v>
      </c>
      <c r="V949" s="18">
        <v>23</v>
      </c>
      <c r="W949" t="s">
        <v>51</v>
      </c>
      <c r="X949" s="18">
        <v>5</v>
      </c>
      <c r="Y949" s="18">
        <v>3</v>
      </c>
      <c r="Z949" t="b">
        <v>0</v>
      </c>
      <c r="AA949" s="18">
        <v>725</v>
      </c>
      <c r="AB949" s="18">
        <v>168</v>
      </c>
      <c r="AC949" s="18">
        <f t="shared" si="322"/>
        <v>893</v>
      </c>
      <c r="AD949" t="s">
        <v>27</v>
      </c>
      <c r="AE949" t="s">
        <v>44</v>
      </c>
      <c r="AF949" t="s">
        <v>29</v>
      </c>
      <c r="AG949" s="18">
        <v>25</v>
      </c>
      <c r="AH949" s="13">
        <v>3.6</v>
      </c>
      <c r="AI949" t="b">
        <v>1</v>
      </c>
      <c r="AJ949" t="s">
        <v>30</v>
      </c>
      <c r="AK949" s="18">
        <v>4322</v>
      </c>
      <c r="AL949" s="18" t="str" cm="1">
        <f t="array" ref="AL949">_xlfn.IFS(AK949&lt;1000, "Bronze", AK949&lt;2000, "Silver", AK949&lt;3000, "Gold", AK949&lt;4000, "Platinum",AK949&gt;4000, "Diamond")</f>
        <v>Diamond</v>
      </c>
      <c r="AM949" t="s">
        <v>38</v>
      </c>
      <c r="AN949" t="s">
        <v>59</v>
      </c>
      <c r="AO949" t="s">
        <v>60</v>
      </c>
    </row>
    <row r="950" spans="1:41" x14ac:dyDescent="0.35">
      <c r="A950">
        <v>1379</v>
      </c>
      <c r="B950" t="s">
        <v>240</v>
      </c>
      <c r="C950" t="s">
        <v>310</v>
      </c>
      <c r="D950" s="1">
        <f>DATE(I950,H950,G950)</f>
        <v>45035</v>
      </c>
      <c r="E950">
        <f>FIND("/",C950)</f>
        <v>2</v>
      </c>
      <c r="F950">
        <f>FIND("/",C950,(E950+1))</f>
        <v>5</v>
      </c>
      <c r="G950" t="str">
        <f>MID(C950, E950+1,2)</f>
        <v>19</v>
      </c>
      <c r="H950" t="str">
        <f>LEFT(C950,E950-1)</f>
        <v>4</v>
      </c>
      <c r="I950" t="str">
        <f>RIGHT(C950,4)</f>
        <v>2023</v>
      </c>
      <c r="J950" s="1">
        <v>45424</v>
      </c>
      <c r="K950" s="1">
        <f>J950</f>
        <v>45424</v>
      </c>
      <c r="L950" s="1"/>
      <c r="M950" s="1"/>
      <c r="N950" s="1"/>
      <c r="O950" s="1"/>
      <c r="P950" s="1"/>
      <c r="Q950" s="13">
        <f t="shared" si="320"/>
        <v>55.571428571428569</v>
      </c>
      <c r="R950">
        <f t="shared" si="321"/>
        <v>22</v>
      </c>
      <c r="S950" s="27">
        <f t="shared" si="323"/>
        <v>0.39588688946015427</v>
      </c>
      <c r="T950" s="11">
        <v>11.99</v>
      </c>
      <c r="U950" t="str" cm="1">
        <f t="array" ref="U950">_xlfn.IFS(T950 &lt; 8, "Standard", T950 &lt; 12, "Premium", T950 &lt; 16, "Premium Plus")</f>
        <v>Premium</v>
      </c>
      <c r="V950" s="18">
        <v>44</v>
      </c>
      <c r="W950" t="s">
        <v>36</v>
      </c>
      <c r="X950" s="18">
        <v>5</v>
      </c>
      <c r="Y950" s="18">
        <v>4</v>
      </c>
      <c r="Z950" t="b">
        <v>1</v>
      </c>
      <c r="AA950" s="18">
        <v>432</v>
      </c>
      <c r="AB950" s="18">
        <v>73</v>
      </c>
      <c r="AC950" s="18">
        <f t="shared" si="322"/>
        <v>505</v>
      </c>
      <c r="AD950" t="s">
        <v>49</v>
      </c>
      <c r="AE950" t="s">
        <v>28</v>
      </c>
      <c r="AF950" t="s">
        <v>64</v>
      </c>
      <c r="AG950" s="18">
        <v>88</v>
      </c>
      <c r="AH950" s="13">
        <v>4.5999999999999996</v>
      </c>
      <c r="AI950" t="b">
        <v>0</v>
      </c>
      <c r="AJ950" t="s">
        <v>30</v>
      </c>
      <c r="AK950" s="18">
        <v>1690</v>
      </c>
      <c r="AL950" s="18" t="str" cm="1">
        <f t="array" ref="AL950">_xlfn.IFS(AK950&lt;1000, "Bronze", AK950&lt;2000, "Silver", AK950&lt;3000, "Gold", AK950&lt;4000, "Platinum",AK950&gt;4000, "Diamond")</f>
        <v>Silver</v>
      </c>
      <c r="AM950" t="s">
        <v>58</v>
      </c>
      <c r="AN950" t="s">
        <v>69</v>
      </c>
      <c r="AO950" t="s">
        <v>60</v>
      </c>
    </row>
    <row r="951" spans="1:41" x14ac:dyDescent="0.35">
      <c r="A951">
        <v>8416</v>
      </c>
      <c r="B951" t="s">
        <v>404</v>
      </c>
      <c r="C951" t="s">
        <v>683</v>
      </c>
      <c r="D951" s="1">
        <f>DATE(I951,H951,G951)</f>
        <v>45044</v>
      </c>
      <c r="E951">
        <f>FIND("/",C951)</f>
        <v>2</v>
      </c>
      <c r="F951">
        <f>FIND("/",C951,(E951+1))</f>
        <v>5</v>
      </c>
      <c r="G951" t="str">
        <f>MID(C951, E951+1,2)</f>
        <v>28</v>
      </c>
      <c r="H951" t="str">
        <f>LEFT(C951,E951-1)</f>
        <v>4</v>
      </c>
      <c r="I951" t="str">
        <f>RIGHT(C951,4)</f>
        <v>2023</v>
      </c>
      <c r="J951" t="s">
        <v>168</v>
      </c>
      <c r="K951" s="1">
        <f>DATE(P951,O951,N951)</f>
        <v>45625</v>
      </c>
      <c r="L951">
        <f>FIND("/",J951)</f>
        <v>3</v>
      </c>
      <c r="M951">
        <f>FIND("/",J951,(L951+1))</f>
        <v>6</v>
      </c>
      <c r="N951" t="str">
        <f>MID(J951, L951+1,2)</f>
        <v>29</v>
      </c>
      <c r="O951" t="str">
        <f>LEFT(J951,L951-1)</f>
        <v>11</v>
      </c>
      <c r="P951" t="str">
        <f>RIGHT(J951,4)</f>
        <v>2024</v>
      </c>
      <c r="Q951" s="13">
        <f t="shared" si="320"/>
        <v>83</v>
      </c>
      <c r="R951">
        <f t="shared" si="321"/>
        <v>32.5</v>
      </c>
      <c r="S951" s="27">
        <f t="shared" si="323"/>
        <v>0.39156626506024095</v>
      </c>
      <c r="T951" s="11">
        <v>11.99</v>
      </c>
      <c r="U951" t="str" cm="1">
        <f t="array" ref="U951">_xlfn.IFS(T951 &lt; 8, "Standard", T951 &lt; 12, "Premium", T951 &lt; 16, "Premium Plus")</f>
        <v>Premium</v>
      </c>
      <c r="V951" s="18">
        <v>65</v>
      </c>
      <c r="W951" t="s">
        <v>36</v>
      </c>
      <c r="X951" s="18">
        <v>2</v>
      </c>
      <c r="Y951" s="18">
        <v>3</v>
      </c>
      <c r="Z951" t="b">
        <v>1</v>
      </c>
      <c r="AA951" s="18">
        <v>302</v>
      </c>
      <c r="AB951" s="18">
        <v>6</v>
      </c>
      <c r="AC951" s="18">
        <f t="shared" si="322"/>
        <v>308</v>
      </c>
      <c r="AD951" t="s">
        <v>49</v>
      </c>
      <c r="AE951" t="s">
        <v>28</v>
      </c>
      <c r="AF951" t="s">
        <v>29</v>
      </c>
      <c r="AG951" s="18">
        <v>81</v>
      </c>
      <c r="AH951" s="13">
        <v>3.5</v>
      </c>
      <c r="AI951" t="b">
        <v>1</v>
      </c>
      <c r="AJ951" t="s">
        <v>30</v>
      </c>
      <c r="AK951" s="18">
        <v>3828</v>
      </c>
      <c r="AL951" s="18" t="str" cm="1">
        <f t="array" ref="AL951">_xlfn.IFS(AK951&lt;1000, "Bronze", AK951&lt;2000, "Silver", AK951&lt;3000, "Gold", AK951&lt;4000, "Platinum",AK951&gt;4000, "Diamond")</f>
        <v>Platinum</v>
      </c>
      <c r="AM951" t="s">
        <v>31</v>
      </c>
      <c r="AN951" t="s">
        <v>32</v>
      </c>
      <c r="AO951" t="s">
        <v>40</v>
      </c>
    </row>
    <row r="952" spans="1:41" x14ac:dyDescent="0.35">
      <c r="A952">
        <v>1114</v>
      </c>
      <c r="B952" t="s">
        <v>325</v>
      </c>
      <c r="C952" s="1">
        <v>44958</v>
      </c>
      <c r="D952" s="1">
        <f>C952</f>
        <v>44958</v>
      </c>
      <c r="E952" s="1"/>
      <c r="F952" s="1"/>
      <c r="G952" s="1"/>
      <c r="H952" s="1"/>
      <c r="I952" s="1"/>
      <c r="J952" t="s">
        <v>35</v>
      </c>
      <c r="K952" s="1">
        <f>DATE(P952,O952,N952)</f>
        <v>45641</v>
      </c>
      <c r="L952">
        <f>FIND("/",J952)</f>
        <v>3</v>
      </c>
      <c r="M952">
        <f>FIND("/",J952,(L952+1))</f>
        <v>6</v>
      </c>
      <c r="N952" t="str">
        <f>MID(J952, L952+1,2)</f>
        <v>15</v>
      </c>
      <c r="O952" t="str">
        <f>LEFT(J952,L952-1)</f>
        <v>12</v>
      </c>
      <c r="P952" t="str">
        <f>RIGHT(J952,4)</f>
        <v>2024</v>
      </c>
      <c r="Q952" s="13">
        <f t="shared" si="320"/>
        <v>97.571428571428569</v>
      </c>
      <c r="R952">
        <f t="shared" si="321"/>
        <v>37.5</v>
      </c>
      <c r="S952" s="27">
        <f t="shared" si="323"/>
        <v>0.38433382137628114</v>
      </c>
      <c r="T952" s="11">
        <v>11.99</v>
      </c>
      <c r="U952" t="str" cm="1">
        <f t="array" ref="U952">_xlfn.IFS(T952 &lt; 8, "Standard", T952 &lt; 12, "Premium", T952 &lt; 16, "Premium Plus")</f>
        <v>Premium</v>
      </c>
      <c r="V952" s="18">
        <v>75</v>
      </c>
      <c r="W952" t="s">
        <v>63</v>
      </c>
      <c r="X952" s="18">
        <v>3</v>
      </c>
      <c r="Y952" s="18">
        <v>3</v>
      </c>
      <c r="Z952" t="b">
        <v>0</v>
      </c>
      <c r="AA952" s="18">
        <v>324</v>
      </c>
      <c r="AB952" s="18">
        <v>175</v>
      </c>
      <c r="AC952" s="18">
        <f t="shared" si="322"/>
        <v>499</v>
      </c>
      <c r="AD952" t="s">
        <v>27</v>
      </c>
      <c r="AE952" t="s">
        <v>44</v>
      </c>
      <c r="AF952" t="s">
        <v>37</v>
      </c>
      <c r="AG952" s="18">
        <v>18</v>
      </c>
      <c r="AH952" s="13">
        <v>3.3</v>
      </c>
      <c r="AI952" t="b">
        <v>0</v>
      </c>
      <c r="AJ952" t="s">
        <v>30</v>
      </c>
      <c r="AK952" s="18">
        <v>4976</v>
      </c>
      <c r="AL952" s="18" t="str" cm="1">
        <f t="array" ref="AL952">_xlfn.IFS(AK952&lt;1000, "Bronze", AK952&lt;2000, "Silver", AK952&lt;3000, "Gold", AK952&lt;4000, "Platinum",AK952&gt;4000, "Diamond")</f>
        <v>Diamond</v>
      </c>
      <c r="AM952" t="s">
        <v>76</v>
      </c>
      <c r="AN952" t="s">
        <v>79</v>
      </c>
      <c r="AO952" t="s">
        <v>33</v>
      </c>
    </row>
    <row r="953" spans="1:41" x14ac:dyDescent="0.35">
      <c r="A953">
        <v>6047</v>
      </c>
      <c r="B953" t="s">
        <v>284</v>
      </c>
      <c r="C953" t="s">
        <v>109</v>
      </c>
      <c r="D953" s="1">
        <v>45334</v>
      </c>
      <c r="E953">
        <f>FIND("/",C953)</f>
        <v>3</v>
      </c>
      <c r="F953">
        <f>FIND("/",C953,(E953+1))</f>
        <v>6</v>
      </c>
      <c r="G953" t="str">
        <f>MID(C953, E953+1,2)</f>
        <v>23</v>
      </c>
      <c r="H953" t="str">
        <f>LEFT(C953,E953-1)</f>
        <v>11</v>
      </c>
      <c r="I953" t="str">
        <f>RIGHT(C953,4)</f>
        <v>2024</v>
      </c>
      <c r="J953" s="1">
        <v>45334</v>
      </c>
      <c r="K953" s="1">
        <v>45619</v>
      </c>
      <c r="L953" s="1"/>
      <c r="M953" s="1"/>
      <c r="N953" s="1"/>
      <c r="O953" s="1"/>
      <c r="P953" s="1"/>
      <c r="Q953" s="13">
        <f t="shared" si="320"/>
        <v>40.714285714285715</v>
      </c>
      <c r="R953">
        <f t="shared" si="321"/>
        <v>15</v>
      </c>
      <c r="S953" s="27">
        <f t="shared" si="323"/>
        <v>0.36842105263157893</v>
      </c>
      <c r="T953" s="11">
        <v>15.99</v>
      </c>
      <c r="U953" t="str" cm="1">
        <f t="array" ref="U953">_xlfn.IFS(T953 &lt; 8, "Standard", T953 &lt; 12, "Premium", T953 &lt; 16, "Premium Plus")</f>
        <v>Premium Plus</v>
      </c>
      <c r="V953" s="18">
        <v>30</v>
      </c>
      <c r="W953" t="s">
        <v>63</v>
      </c>
      <c r="X953" s="18">
        <v>3</v>
      </c>
      <c r="Y953" s="18">
        <v>2</v>
      </c>
      <c r="Z953" t="b">
        <v>1</v>
      </c>
      <c r="AA953" s="18">
        <v>609</v>
      </c>
      <c r="AB953" s="18">
        <v>6</v>
      </c>
      <c r="AC953" s="18">
        <f t="shared" si="322"/>
        <v>615</v>
      </c>
      <c r="AD953" t="s">
        <v>43</v>
      </c>
      <c r="AE953" t="s">
        <v>28</v>
      </c>
      <c r="AF953" t="s">
        <v>45</v>
      </c>
      <c r="AG953" s="18">
        <v>57</v>
      </c>
      <c r="AH953" s="13">
        <v>3</v>
      </c>
      <c r="AI953" t="b">
        <v>1</v>
      </c>
      <c r="AJ953" t="s">
        <v>30</v>
      </c>
      <c r="AK953" s="18">
        <v>746</v>
      </c>
      <c r="AL953" s="18" t="str" cm="1">
        <f t="array" ref="AL953">_xlfn.IFS(AK953&lt;1000, "Bronze", AK953&lt;2000, "Silver", AK953&lt;3000, "Gold", AK953&lt;4000, "Platinum",AK953&gt;4000, "Diamond")</f>
        <v>Bronze</v>
      </c>
      <c r="AM953" t="s">
        <v>58</v>
      </c>
      <c r="AN953" t="s">
        <v>39</v>
      </c>
      <c r="AO953" t="s">
        <v>33</v>
      </c>
    </row>
    <row r="954" spans="1:41" x14ac:dyDescent="0.35">
      <c r="A954">
        <v>8399</v>
      </c>
      <c r="B954" t="s">
        <v>382</v>
      </c>
      <c r="C954" s="1">
        <v>45049</v>
      </c>
      <c r="D954" s="1">
        <v>45033</v>
      </c>
      <c r="E954" s="1"/>
      <c r="F954" s="1"/>
      <c r="G954" s="1"/>
      <c r="H954" s="1"/>
      <c r="I954" s="1"/>
      <c r="J954" s="1">
        <v>45363</v>
      </c>
      <c r="K954" s="1">
        <f>J954</f>
        <v>45363</v>
      </c>
      <c r="L954" s="1"/>
      <c r="M954" s="1"/>
      <c r="N954" s="1"/>
      <c r="O954" s="1"/>
      <c r="P954" s="1"/>
      <c r="Q954" s="13">
        <f t="shared" si="320"/>
        <v>47.142857142857146</v>
      </c>
      <c r="R954">
        <f t="shared" si="321"/>
        <v>17</v>
      </c>
      <c r="S954" s="27">
        <f t="shared" si="323"/>
        <v>0.3606060606060606</v>
      </c>
      <c r="T954" s="11">
        <v>11.99</v>
      </c>
      <c r="U954" t="str" cm="1">
        <f t="array" ref="U954">_xlfn.IFS(T954 &lt; 8, "Standard", T954 &lt; 12, "Premium", T954 &lt; 16, "Premium Plus")</f>
        <v>Premium</v>
      </c>
      <c r="V954" s="18">
        <v>34</v>
      </c>
      <c r="W954" t="s">
        <v>26</v>
      </c>
      <c r="X954" s="18">
        <v>1</v>
      </c>
      <c r="Y954" s="18">
        <v>2</v>
      </c>
      <c r="Z954" t="b">
        <v>1</v>
      </c>
      <c r="AA954" s="18">
        <v>393</v>
      </c>
      <c r="AB954" s="18">
        <v>130</v>
      </c>
      <c r="AC954" s="18">
        <f t="shared" si="322"/>
        <v>523</v>
      </c>
      <c r="AD954" t="s">
        <v>49</v>
      </c>
      <c r="AE954" t="s">
        <v>75</v>
      </c>
      <c r="AF954" t="s">
        <v>45</v>
      </c>
      <c r="AG954" s="18">
        <v>10</v>
      </c>
      <c r="AH954" s="13">
        <v>3.9</v>
      </c>
      <c r="AI954" t="b">
        <v>0</v>
      </c>
      <c r="AJ954" t="s">
        <v>30</v>
      </c>
      <c r="AK954" s="18">
        <v>3426</v>
      </c>
      <c r="AL954" s="18" t="str" cm="1">
        <f t="array" ref="AL954">_xlfn.IFS(AK954&lt;1000, "Bronze", AK954&lt;2000, "Silver", AK954&lt;3000, "Gold", AK954&lt;4000, "Platinum",AK954&gt;4000, "Diamond")</f>
        <v>Platinum</v>
      </c>
      <c r="AM954" t="s">
        <v>58</v>
      </c>
      <c r="AN954" t="s">
        <v>32</v>
      </c>
      <c r="AO954" t="s">
        <v>93</v>
      </c>
    </row>
    <row r="955" spans="1:41" x14ac:dyDescent="0.35">
      <c r="A955">
        <v>5827</v>
      </c>
      <c r="B955" t="s">
        <v>224</v>
      </c>
      <c r="C955" t="s">
        <v>642</v>
      </c>
      <c r="D955" s="1">
        <f>DATE(I955,H955,G955)</f>
        <v>45007</v>
      </c>
      <c r="E955">
        <f>FIND("/",C955)</f>
        <v>2</v>
      </c>
      <c r="F955">
        <f>FIND("/",C955,(E955+1))</f>
        <v>5</v>
      </c>
      <c r="G955" t="str">
        <f>MID(C955, E955+1,2)</f>
        <v>22</v>
      </c>
      <c r="H955" t="str">
        <f>LEFT(C955,E955-1)</f>
        <v>3</v>
      </c>
      <c r="I955" t="str">
        <f>RIGHT(C955,4)</f>
        <v>2023</v>
      </c>
      <c r="J955" s="1">
        <v>45334</v>
      </c>
      <c r="K955" s="1">
        <f>J955</f>
        <v>45334</v>
      </c>
      <c r="L955" s="1"/>
      <c r="M955" s="1"/>
      <c r="N955" s="1"/>
      <c r="O955" s="1"/>
      <c r="P955" s="1"/>
      <c r="Q955" s="13">
        <f t="shared" si="320"/>
        <v>46.714285714285715</v>
      </c>
      <c r="R955">
        <f t="shared" si="321"/>
        <v>16.5</v>
      </c>
      <c r="S955" s="27">
        <f t="shared" si="323"/>
        <v>0.35321100917431192</v>
      </c>
      <c r="T955" s="11">
        <v>15.99</v>
      </c>
      <c r="U955" t="str" cm="1">
        <f t="array" ref="U955">_xlfn.IFS(T955 &lt; 8, "Standard", T955 &lt; 12, "Premium", T955 &lt; 16, "Premium Plus")</f>
        <v>Premium Plus</v>
      </c>
      <c r="V955" s="18">
        <v>33</v>
      </c>
      <c r="W955" t="s">
        <v>73</v>
      </c>
      <c r="X955" s="18">
        <v>4</v>
      </c>
      <c r="Y955" s="18">
        <v>2</v>
      </c>
      <c r="Z955" t="b">
        <v>0</v>
      </c>
      <c r="AA955" s="18">
        <v>191</v>
      </c>
      <c r="AB955" s="18">
        <v>25</v>
      </c>
      <c r="AC955" s="18">
        <f t="shared" si="322"/>
        <v>216</v>
      </c>
      <c r="AD955" t="s">
        <v>49</v>
      </c>
      <c r="AE955" t="s">
        <v>56</v>
      </c>
      <c r="AF955" t="s">
        <v>37</v>
      </c>
      <c r="AG955" s="18">
        <v>44</v>
      </c>
      <c r="AH955" s="13">
        <v>4.5</v>
      </c>
      <c r="AI955" t="b">
        <v>1</v>
      </c>
      <c r="AJ955" t="s">
        <v>30</v>
      </c>
      <c r="AK955" s="18">
        <v>1228</v>
      </c>
      <c r="AL955" s="18" t="str" cm="1">
        <f t="array" ref="AL955">_xlfn.IFS(AK955&lt;1000, "Bronze", AK955&lt;2000, "Silver", AK955&lt;3000, "Gold", AK955&lt;4000, "Platinum",AK955&gt;4000, "Diamond")</f>
        <v>Silver</v>
      </c>
      <c r="AM955" t="s">
        <v>76</v>
      </c>
      <c r="AN955" t="s">
        <v>79</v>
      </c>
      <c r="AO955" t="s">
        <v>60</v>
      </c>
    </row>
    <row r="956" spans="1:41" x14ac:dyDescent="0.35">
      <c r="A956">
        <v>3472</v>
      </c>
      <c r="B956" t="s">
        <v>153</v>
      </c>
      <c r="C956" t="s">
        <v>469</v>
      </c>
      <c r="D956" s="1">
        <f>DATE(I956,H956,G956)</f>
        <v>45188</v>
      </c>
      <c r="E956">
        <f>FIND("/",C956)</f>
        <v>2</v>
      </c>
      <c r="F956">
        <f>FIND("/",C956,(E956+1))</f>
        <v>5</v>
      </c>
      <c r="G956" t="str">
        <f>MID(C956, E956+1,2)</f>
        <v>19</v>
      </c>
      <c r="H956" t="str">
        <f>LEFT(C956,E956-1)</f>
        <v>9</v>
      </c>
      <c r="I956" t="str">
        <f>RIGHT(C956,4)</f>
        <v>2023</v>
      </c>
      <c r="J956" t="s">
        <v>109</v>
      </c>
      <c r="K956" s="1">
        <f>DATE(P956,O956,N956)</f>
        <v>45619</v>
      </c>
      <c r="L956">
        <f>FIND("/",J956)</f>
        <v>3</v>
      </c>
      <c r="M956">
        <f>FIND("/",J956,(L956+1))</f>
        <v>6</v>
      </c>
      <c r="N956" t="str">
        <f>MID(J956, L956+1,2)</f>
        <v>23</v>
      </c>
      <c r="O956" t="str">
        <f>LEFT(J956,L956-1)</f>
        <v>11</v>
      </c>
      <c r="P956" t="str">
        <f>RIGHT(J956,4)</f>
        <v>2024</v>
      </c>
      <c r="Q956" s="13">
        <f t="shared" si="320"/>
        <v>61.571428571428569</v>
      </c>
      <c r="R956">
        <f t="shared" si="321"/>
        <v>21.5</v>
      </c>
      <c r="S956" s="27">
        <f t="shared" si="323"/>
        <v>0.34918793503480278</v>
      </c>
      <c r="T956" s="11">
        <v>7.99</v>
      </c>
      <c r="U956" t="str" cm="1">
        <f t="array" ref="U956">_xlfn.IFS(T956 &lt; 8, "Standard", T956 &lt; 12, "Premium", T956 &lt; 16, "Premium Plus")</f>
        <v>Standard</v>
      </c>
      <c r="V956" s="18">
        <v>43</v>
      </c>
      <c r="W956" t="s">
        <v>73</v>
      </c>
      <c r="X956" s="18">
        <v>4</v>
      </c>
      <c r="Y956" s="18">
        <v>1</v>
      </c>
      <c r="Z956" t="b">
        <v>0</v>
      </c>
      <c r="AA956" s="18">
        <v>973</v>
      </c>
      <c r="AB956" s="18">
        <v>7</v>
      </c>
      <c r="AC956" s="18">
        <f t="shared" si="322"/>
        <v>980</v>
      </c>
      <c r="AD956" t="s">
        <v>49</v>
      </c>
      <c r="AE956" t="s">
        <v>56</v>
      </c>
      <c r="AF956" t="s">
        <v>29</v>
      </c>
      <c r="AG956" s="18">
        <v>76</v>
      </c>
      <c r="AH956" s="13">
        <v>4.0999999999999996</v>
      </c>
      <c r="AI956" t="b">
        <v>1</v>
      </c>
      <c r="AJ956" t="s">
        <v>30</v>
      </c>
      <c r="AK956" s="18">
        <v>941</v>
      </c>
      <c r="AL956" s="18" t="str" cm="1">
        <f t="array" ref="AL956">_xlfn.IFS(AK956&lt;1000, "Bronze", AK956&lt;2000, "Silver", AK956&lt;3000, "Gold", AK956&lt;4000, "Platinum",AK956&gt;4000, "Diamond")</f>
        <v>Bronze</v>
      </c>
      <c r="AM956" t="s">
        <v>58</v>
      </c>
      <c r="AN956" t="s">
        <v>79</v>
      </c>
      <c r="AO956" t="s">
        <v>60</v>
      </c>
    </row>
    <row r="957" spans="1:41" x14ac:dyDescent="0.35">
      <c r="A957">
        <v>1354</v>
      </c>
      <c r="B957" t="s">
        <v>172</v>
      </c>
      <c r="C957" t="s">
        <v>173</v>
      </c>
      <c r="D957" s="1">
        <f>DATE(I957,H957,G957)</f>
        <v>45101</v>
      </c>
      <c r="E957">
        <f>FIND("/",C957)</f>
        <v>2</v>
      </c>
      <c r="F957">
        <f>FIND("/",C957,(E957+1))</f>
        <v>5</v>
      </c>
      <c r="G957" t="str">
        <f>MID(C957, E957+1,2)</f>
        <v>24</v>
      </c>
      <c r="H957" t="str">
        <f>LEFT(C957,E957-1)</f>
        <v>6</v>
      </c>
      <c r="I957" t="str">
        <f>RIGHT(C957,4)</f>
        <v>2023</v>
      </c>
      <c r="J957" s="1">
        <v>45485</v>
      </c>
      <c r="K957" s="1">
        <f>J957</f>
        <v>45485</v>
      </c>
      <c r="L957" s="1"/>
      <c r="M957" s="1"/>
      <c r="N957" s="1"/>
      <c r="O957" s="1"/>
      <c r="P957" s="1"/>
      <c r="Q957" s="13">
        <f t="shared" si="320"/>
        <v>54.857142857142854</v>
      </c>
      <c r="R957">
        <f t="shared" si="321"/>
        <v>18</v>
      </c>
      <c r="S957" s="27">
        <f t="shared" si="323"/>
        <v>0.328125</v>
      </c>
      <c r="T957" s="11">
        <v>7.99</v>
      </c>
      <c r="U957" t="str" cm="1">
        <f t="array" ref="U957">_xlfn.IFS(T957 &lt; 8, "Standard", T957 &lt; 12, "Premium", T957 &lt; 16, "Premium Plus")</f>
        <v>Standard</v>
      </c>
      <c r="V957" s="18">
        <v>36</v>
      </c>
      <c r="W957" t="s">
        <v>48</v>
      </c>
      <c r="X957" s="18">
        <v>1</v>
      </c>
      <c r="Y957" s="18">
        <v>6</v>
      </c>
      <c r="Z957" t="b">
        <v>0</v>
      </c>
      <c r="AA957" s="18">
        <v>214</v>
      </c>
      <c r="AB957" s="18">
        <v>114</v>
      </c>
      <c r="AC957" s="18">
        <f t="shared" si="322"/>
        <v>328</v>
      </c>
      <c r="AD957" t="s">
        <v>55</v>
      </c>
      <c r="AE957" t="s">
        <v>28</v>
      </c>
      <c r="AF957" t="s">
        <v>57</v>
      </c>
      <c r="AG957" s="18">
        <v>39</v>
      </c>
      <c r="AH957" s="13">
        <v>4.9000000000000004</v>
      </c>
      <c r="AI957" t="b">
        <v>0</v>
      </c>
      <c r="AJ957" t="s">
        <v>30</v>
      </c>
      <c r="AK957" s="18">
        <v>1110</v>
      </c>
      <c r="AL957" s="18" t="str" cm="1">
        <f t="array" ref="AL957">_xlfn.IFS(AK957&lt;1000, "Bronze", AK957&lt;2000, "Silver", AK957&lt;3000, "Gold", AK957&lt;4000, "Platinum",AK957&gt;4000, "Diamond")</f>
        <v>Silver</v>
      </c>
      <c r="AM957" t="s">
        <v>31</v>
      </c>
      <c r="AN957" t="s">
        <v>32</v>
      </c>
      <c r="AO957" t="s">
        <v>40</v>
      </c>
    </row>
    <row r="958" spans="1:41" x14ac:dyDescent="0.35">
      <c r="A958">
        <v>1953</v>
      </c>
      <c r="B958" t="s">
        <v>667</v>
      </c>
      <c r="C958" s="1">
        <v>45180</v>
      </c>
      <c r="D958" s="1">
        <f>C958</f>
        <v>45180</v>
      </c>
      <c r="E958" s="1"/>
      <c r="F958" s="1"/>
      <c r="G958" s="1"/>
      <c r="H958" s="1"/>
      <c r="I958" s="1"/>
      <c r="J958" t="s">
        <v>109</v>
      </c>
      <c r="K958" s="1">
        <f>DATE(P958,O958,N958)</f>
        <v>45619</v>
      </c>
      <c r="L958">
        <f>FIND("/",J958)</f>
        <v>3</v>
      </c>
      <c r="M958">
        <f>FIND("/",J958,(L958+1))</f>
        <v>6</v>
      </c>
      <c r="N958" t="str">
        <f>MID(J958, L958+1,2)</f>
        <v>23</v>
      </c>
      <c r="O958" t="str">
        <f>LEFT(J958,L958-1)</f>
        <v>11</v>
      </c>
      <c r="P958" t="str">
        <f>RIGHT(J958,4)</f>
        <v>2024</v>
      </c>
      <c r="Q958" s="13">
        <f t="shared" si="320"/>
        <v>62.714285714285715</v>
      </c>
      <c r="R958">
        <f t="shared" si="321"/>
        <v>19.5</v>
      </c>
      <c r="S958" s="27">
        <f t="shared" si="323"/>
        <v>0.31093394077448749</v>
      </c>
      <c r="T958" s="11">
        <v>15.99</v>
      </c>
      <c r="U958" t="str" cm="1">
        <f t="array" ref="U958">_xlfn.IFS(T958 &lt; 8, "Standard", T958 &lt; 12, "Premium", T958 &lt; 16, "Premium Plus")</f>
        <v>Premium Plus</v>
      </c>
      <c r="V958" s="18">
        <v>39</v>
      </c>
      <c r="W958" t="s">
        <v>36</v>
      </c>
      <c r="X958" s="18">
        <v>3</v>
      </c>
      <c r="Y958" s="18">
        <v>1</v>
      </c>
      <c r="Z958" t="b">
        <v>1</v>
      </c>
      <c r="AA958" s="18">
        <v>791</v>
      </c>
      <c r="AB958" s="18">
        <v>3</v>
      </c>
      <c r="AC958" s="18">
        <f t="shared" si="322"/>
        <v>794</v>
      </c>
      <c r="AD958" t="s">
        <v>74</v>
      </c>
      <c r="AE958" t="s">
        <v>56</v>
      </c>
      <c r="AF958" t="s">
        <v>57</v>
      </c>
      <c r="AG958" s="18">
        <v>33</v>
      </c>
      <c r="AH958" s="13">
        <v>3.1</v>
      </c>
      <c r="AI958" t="b">
        <v>1</v>
      </c>
      <c r="AJ958" t="s">
        <v>30</v>
      </c>
      <c r="AK958" s="18">
        <v>631</v>
      </c>
      <c r="AL958" s="18" t="str" cm="1">
        <f t="array" ref="AL958">_xlfn.IFS(AK958&lt;1000, "Bronze", AK958&lt;2000, "Silver", AK958&lt;3000, "Gold", AK958&lt;4000, "Platinum",AK958&gt;4000, "Diamond")</f>
        <v>Bronze</v>
      </c>
      <c r="AM958" t="s">
        <v>58</v>
      </c>
      <c r="AN958" t="s">
        <v>79</v>
      </c>
      <c r="AO958" t="s">
        <v>93</v>
      </c>
    </row>
    <row r="959" spans="1:41" x14ac:dyDescent="0.35">
      <c r="A959">
        <v>4815</v>
      </c>
      <c r="B959" t="s">
        <v>124</v>
      </c>
      <c r="C959" s="1">
        <v>45329</v>
      </c>
      <c r="D959" s="1">
        <v>45010</v>
      </c>
      <c r="E959" s="1"/>
      <c r="F959" s="1"/>
      <c r="G959" s="1"/>
      <c r="H959" s="1"/>
      <c r="I959" s="1"/>
      <c r="J959" t="s">
        <v>84</v>
      </c>
      <c r="K959" s="1">
        <f>DATE(P959,O959,N959)</f>
        <v>45616</v>
      </c>
      <c r="L959">
        <f>FIND("/",J959)</f>
        <v>3</v>
      </c>
      <c r="M959">
        <f>FIND("/",J959,(L959+1))</f>
        <v>6</v>
      </c>
      <c r="N959" t="str">
        <f>MID(J959, L959+1,2)</f>
        <v>20</v>
      </c>
      <c r="O959" t="str">
        <f>LEFT(J959,L959-1)</f>
        <v>11</v>
      </c>
      <c r="P959" t="str">
        <f>RIGHT(J959,4)</f>
        <v>2024</v>
      </c>
      <c r="Q959" s="13">
        <f t="shared" si="320"/>
        <v>86.571428571428569</v>
      </c>
      <c r="R959">
        <f t="shared" si="321"/>
        <v>26</v>
      </c>
      <c r="S959" s="27">
        <f t="shared" si="323"/>
        <v>0.30033003300330036</v>
      </c>
      <c r="T959" s="11">
        <v>7.99</v>
      </c>
      <c r="U959" t="str" cm="1">
        <f t="array" ref="U959">_xlfn.IFS(T959 &lt; 8, "Standard", T959 &lt; 12, "Premium", T959 &lt; 16, "Premium Plus")</f>
        <v>Standard</v>
      </c>
      <c r="V959" s="18">
        <v>52</v>
      </c>
      <c r="W959" t="s">
        <v>51</v>
      </c>
      <c r="X959" s="18">
        <v>5</v>
      </c>
      <c r="Y959" s="18">
        <v>5</v>
      </c>
      <c r="Z959" t="b">
        <v>0</v>
      </c>
      <c r="AA959" s="18">
        <v>467</v>
      </c>
      <c r="AB959" s="18">
        <v>23</v>
      </c>
      <c r="AC959" s="18">
        <f t="shared" si="322"/>
        <v>490</v>
      </c>
      <c r="AD959" t="s">
        <v>27</v>
      </c>
      <c r="AE959" t="s">
        <v>28</v>
      </c>
      <c r="AF959" t="s">
        <v>57</v>
      </c>
      <c r="AG959" s="18">
        <v>97</v>
      </c>
      <c r="AH959" s="13">
        <v>3.3</v>
      </c>
      <c r="AI959" t="b">
        <v>1</v>
      </c>
      <c r="AJ959" t="s">
        <v>30</v>
      </c>
      <c r="AK959" s="18">
        <v>4185</v>
      </c>
      <c r="AL959" s="18" t="str" cm="1">
        <f t="array" ref="AL959">_xlfn.IFS(AK959&lt;1000, "Bronze", AK959&lt;2000, "Silver", AK959&lt;3000, "Gold", AK959&lt;4000, "Platinum",AK959&gt;4000, "Diamond")</f>
        <v>Diamond</v>
      </c>
      <c r="AM959" t="s">
        <v>76</v>
      </c>
      <c r="AN959" t="s">
        <v>79</v>
      </c>
      <c r="AO959" t="s">
        <v>33</v>
      </c>
    </row>
    <row r="960" spans="1:41" x14ac:dyDescent="0.35">
      <c r="A960">
        <v>2518</v>
      </c>
      <c r="B960" t="s">
        <v>23</v>
      </c>
      <c r="C960" t="s">
        <v>24</v>
      </c>
      <c r="D960" s="1">
        <v>45061</v>
      </c>
      <c r="E960">
        <f>FIND("/",C960)</f>
        <v>2</v>
      </c>
      <c r="F960">
        <f>FIND("/",C960,(E960+1))</f>
        <v>5</v>
      </c>
      <c r="G960" t="str">
        <f>MID(C960, E960+1,2)</f>
        <v>15</v>
      </c>
      <c r="H960" t="str">
        <f>LEFT(C960,E960-1)</f>
        <v>5</v>
      </c>
      <c r="I960" t="str">
        <f>RIGHT(C960,4)</f>
        <v>2023</v>
      </c>
      <c r="J960" t="s">
        <v>25</v>
      </c>
      <c r="K960" s="1">
        <f>DATE(P960,O960,N960)</f>
        <v>45639</v>
      </c>
      <c r="L960">
        <f>FIND("/",J960)</f>
        <v>3</v>
      </c>
      <c r="M960">
        <f>FIND("/",J960,(L960+1))</f>
        <v>6</v>
      </c>
      <c r="N960" t="str">
        <f>MID(J960, L960+1,2)</f>
        <v>13</v>
      </c>
      <c r="O960" t="str">
        <f>LEFT(J960,L960-1)</f>
        <v>12</v>
      </c>
      <c r="P960" t="str">
        <f>RIGHT(J960,4)</f>
        <v>2024</v>
      </c>
      <c r="Q960" s="13">
        <f t="shared" si="320"/>
        <v>82.571428571428569</v>
      </c>
      <c r="R960">
        <f t="shared" si="321"/>
        <v>24.5</v>
      </c>
      <c r="S960" s="27">
        <f t="shared" si="323"/>
        <v>0.29671280276816608</v>
      </c>
      <c r="T960" s="11">
        <v>7.99</v>
      </c>
      <c r="U960" t="str" cm="1">
        <f t="array" ref="U960">_xlfn.IFS(T960 &lt; 8, "Standard", T960 &lt; 12, "Premium", T960 &lt; 16, "Premium Plus")</f>
        <v>Standard</v>
      </c>
      <c r="V960" s="18">
        <v>49</v>
      </c>
      <c r="W960" t="s">
        <v>26</v>
      </c>
      <c r="X960" s="18">
        <v>3</v>
      </c>
      <c r="Y960" s="18">
        <v>6</v>
      </c>
      <c r="Z960" t="b">
        <v>1</v>
      </c>
      <c r="AA960" s="18">
        <v>641</v>
      </c>
      <c r="AB960" s="18">
        <v>117</v>
      </c>
      <c r="AC960" s="18">
        <f t="shared" si="322"/>
        <v>758</v>
      </c>
      <c r="AD960" t="s">
        <v>27</v>
      </c>
      <c r="AE960" t="s">
        <v>28</v>
      </c>
      <c r="AF960" t="s">
        <v>29</v>
      </c>
      <c r="AG960" s="18">
        <v>84</v>
      </c>
      <c r="AH960" s="13">
        <v>3.3</v>
      </c>
      <c r="AI960" t="b">
        <v>0</v>
      </c>
      <c r="AJ960" t="s">
        <v>30</v>
      </c>
      <c r="AK960" s="18">
        <v>2878</v>
      </c>
      <c r="AL960" s="18" t="str" cm="1">
        <f t="array" ref="AL960">_xlfn.IFS(AK960&lt;1000, "Bronze", AK960&lt;2000, "Silver", AK960&lt;3000, "Gold", AK960&lt;4000, "Platinum",AK960&gt;4000, "Diamond")</f>
        <v>Gold</v>
      </c>
      <c r="AM960" t="s">
        <v>38</v>
      </c>
      <c r="AN960" t="s">
        <v>69</v>
      </c>
      <c r="AO960" t="s">
        <v>60</v>
      </c>
    </row>
    <row r="961" spans="1:41" x14ac:dyDescent="0.35">
      <c r="A961">
        <v>4234</v>
      </c>
      <c r="B961" t="s">
        <v>157</v>
      </c>
      <c r="C961" s="1">
        <v>45139</v>
      </c>
      <c r="D961" s="1">
        <f>C961</f>
        <v>45139</v>
      </c>
      <c r="E961" s="1"/>
      <c r="F961" s="1"/>
      <c r="G961" s="1"/>
      <c r="H961" s="1"/>
      <c r="I961" s="1"/>
      <c r="J961" t="s">
        <v>54</v>
      </c>
      <c r="K961" s="1">
        <f>DATE(P961,O961,N961)</f>
        <v>45615</v>
      </c>
      <c r="L961">
        <f>FIND("/",J961)</f>
        <v>3</v>
      </c>
      <c r="M961">
        <f>FIND("/",J961,(L961+1))</f>
        <v>6</v>
      </c>
      <c r="N961" t="str">
        <f>MID(J961, L961+1,2)</f>
        <v>19</v>
      </c>
      <c r="O961" t="str">
        <f>LEFT(J961,L961-1)</f>
        <v>11</v>
      </c>
      <c r="P961" t="str">
        <f>RIGHT(J961,4)</f>
        <v>2024</v>
      </c>
      <c r="Q961" s="13">
        <f t="shared" si="320"/>
        <v>68</v>
      </c>
      <c r="R961">
        <f t="shared" si="321"/>
        <v>20</v>
      </c>
      <c r="S961" s="27">
        <f t="shared" si="323"/>
        <v>0.29411764705882354</v>
      </c>
      <c r="T961" s="11">
        <v>15.99</v>
      </c>
      <c r="U961" t="str" cm="1">
        <f t="array" ref="U961">_xlfn.IFS(T961 &lt; 8, "Standard", T961 &lt; 12, "Premium", T961 &lt; 16, "Premium Plus")</f>
        <v>Premium Plus</v>
      </c>
      <c r="V961" s="18">
        <v>40</v>
      </c>
      <c r="W961" t="s">
        <v>51</v>
      </c>
      <c r="X961" s="18">
        <v>5</v>
      </c>
      <c r="Y961" s="18">
        <v>1</v>
      </c>
      <c r="Z961" t="b">
        <v>1</v>
      </c>
      <c r="AA961" s="18">
        <v>841</v>
      </c>
      <c r="AB961" s="18">
        <v>179</v>
      </c>
      <c r="AC961" s="18">
        <f t="shared" si="322"/>
        <v>1020</v>
      </c>
      <c r="AD961" t="s">
        <v>68</v>
      </c>
      <c r="AE961" t="s">
        <v>28</v>
      </c>
      <c r="AF961" t="s">
        <v>37</v>
      </c>
      <c r="AG961" s="18">
        <v>59</v>
      </c>
      <c r="AH961" s="13">
        <v>3.5</v>
      </c>
      <c r="AI961" t="b">
        <v>1</v>
      </c>
      <c r="AJ961" t="s">
        <v>30</v>
      </c>
      <c r="AK961" s="18">
        <v>2370</v>
      </c>
      <c r="AL961" s="18" t="str" cm="1">
        <f t="array" ref="AL961">_xlfn.IFS(AK961&lt;1000, "Bronze", AK961&lt;2000, "Silver", AK961&lt;3000, "Gold", AK961&lt;4000, "Platinum",AK961&gt;4000, "Diamond")</f>
        <v>Gold</v>
      </c>
      <c r="AM961" t="s">
        <v>58</v>
      </c>
      <c r="AN961" t="s">
        <v>39</v>
      </c>
      <c r="AO961" t="s">
        <v>40</v>
      </c>
    </row>
    <row r="962" spans="1:41" x14ac:dyDescent="0.35">
      <c r="A962">
        <v>6842</v>
      </c>
      <c r="B962" t="s">
        <v>648</v>
      </c>
      <c r="C962" t="s">
        <v>127</v>
      </c>
      <c r="D962" s="1">
        <f>DATE(I962,H962,G962)</f>
        <v>45099</v>
      </c>
      <c r="E962">
        <f>FIND("/",C962)</f>
        <v>2</v>
      </c>
      <c r="F962">
        <f>FIND("/",C962,(E962+1))</f>
        <v>5</v>
      </c>
      <c r="G962" t="str">
        <f>MID(C962, E962+1,2)</f>
        <v>22</v>
      </c>
      <c r="H962" t="str">
        <f>LEFT(C962,E962-1)</f>
        <v>6</v>
      </c>
      <c r="I962" t="str">
        <f>RIGHT(C962,4)</f>
        <v>2023</v>
      </c>
      <c r="J962" s="1">
        <v>45516</v>
      </c>
      <c r="K962" s="1">
        <f>J962</f>
        <v>45516</v>
      </c>
      <c r="L962" s="1"/>
      <c r="M962" s="1"/>
      <c r="N962" s="1"/>
      <c r="O962" s="1"/>
      <c r="P962" s="1"/>
      <c r="Q962" s="13">
        <f t="shared" ref="Q962:Q1001" si="348">(K962-D962)/7</f>
        <v>59.571428571428569</v>
      </c>
      <c r="R962">
        <f t="shared" ref="R962:R1001" si="349">V962/2</f>
        <v>17</v>
      </c>
      <c r="S962" s="27">
        <f t="shared" si="323"/>
        <v>0.28537170263788969</v>
      </c>
      <c r="T962" s="11">
        <v>15.99</v>
      </c>
      <c r="U962" t="str" cm="1">
        <f t="array" ref="U962">_xlfn.IFS(T962 &lt; 8, "Standard", T962 &lt; 12, "Premium", T962 &lt; 16, "Premium Plus")</f>
        <v>Premium Plus</v>
      </c>
      <c r="V962" s="18">
        <v>34</v>
      </c>
      <c r="W962" t="s">
        <v>36</v>
      </c>
      <c r="X962" s="18">
        <v>1</v>
      </c>
      <c r="Y962" s="18">
        <v>4</v>
      </c>
      <c r="Z962" t="b">
        <v>1</v>
      </c>
      <c r="AA962" s="18">
        <v>109</v>
      </c>
      <c r="AB962" s="18">
        <v>174</v>
      </c>
      <c r="AC962" s="18">
        <f t="shared" ref="AC962:AC1025" si="350">SUM(AA962:AB962)</f>
        <v>283</v>
      </c>
      <c r="AD962" t="s">
        <v>43</v>
      </c>
      <c r="AE962" t="s">
        <v>44</v>
      </c>
      <c r="AF962" t="s">
        <v>29</v>
      </c>
      <c r="AG962" s="18">
        <v>74</v>
      </c>
      <c r="AH962" s="13">
        <v>4.4000000000000004</v>
      </c>
      <c r="AI962" t="b">
        <v>1</v>
      </c>
      <c r="AJ962" t="s">
        <v>30</v>
      </c>
      <c r="AK962" s="18">
        <v>1656</v>
      </c>
      <c r="AL962" s="18" t="str" cm="1">
        <f t="array" ref="AL962">_xlfn.IFS(AK962&lt;1000, "Bronze", AK962&lt;2000, "Silver", AK962&lt;3000, "Gold", AK962&lt;4000, "Platinum",AK962&gt;4000, "Diamond")</f>
        <v>Silver</v>
      </c>
      <c r="AM962" t="s">
        <v>31</v>
      </c>
      <c r="AN962" t="s">
        <v>39</v>
      </c>
      <c r="AO962" t="s">
        <v>60</v>
      </c>
    </row>
    <row r="963" spans="1:41" x14ac:dyDescent="0.35">
      <c r="A963">
        <v>7424</v>
      </c>
      <c r="B963" t="s">
        <v>148</v>
      </c>
      <c r="C963" s="1">
        <v>45146</v>
      </c>
      <c r="D963" s="1">
        <v>44955</v>
      </c>
      <c r="E963" s="1"/>
      <c r="F963" s="1"/>
      <c r="G963" s="1"/>
      <c r="H963" s="1"/>
      <c r="I963" s="1"/>
      <c r="J963" t="s">
        <v>25</v>
      </c>
      <c r="K963" s="1">
        <f t="shared" ref="K963:K969" si="351">DATE(P963,O963,N963)</f>
        <v>45639</v>
      </c>
      <c r="L963">
        <f t="shared" ref="L963:L969" si="352">FIND("/",J963)</f>
        <v>3</v>
      </c>
      <c r="M963">
        <f t="shared" ref="M963:M969" si="353">FIND("/",J963,(L963+1))</f>
        <v>6</v>
      </c>
      <c r="N963" t="str">
        <f t="shared" ref="N963:N969" si="354">MID(J963, L963+1,2)</f>
        <v>13</v>
      </c>
      <c r="O963" t="str">
        <f t="shared" ref="O963:O969" si="355">LEFT(J963,L963-1)</f>
        <v>12</v>
      </c>
      <c r="P963" t="str">
        <f t="shared" ref="P963:P969" si="356">RIGHT(J963,4)</f>
        <v>2024</v>
      </c>
      <c r="Q963" s="13">
        <f t="shared" si="348"/>
        <v>97.714285714285708</v>
      </c>
      <c r="R963">
        <f t="shared" si="349"/>
        <v>27.5</v>
      </c>
      <c r="S963" s="27">
        <f t="shared" ref="S963:S1026" si="357">R963/Q963</f>
        <v>0.2814327485380117</v>
      </c>
      <c r="T963" s="11">
        <v>7.99</v>
      </c>
      <c r="U963" t="str" cm="1">
        <f t="array" ref="U963">_xlfn.IFS(T963 &lt; 8, "Standard", T963 &lt; 12, "Premium", T963 &lt; 16, "Premium Plus")</f>
        <v>Standard</v>
      </c>
      <c r="V963" s="18">
        <v>55</v>
      </c>
      <c r="W963" t="s">
        <v>73</v>
      </c>
      <c r="X963" s="18">
        <v>4</v>
      </c>
      <c r="Y963" s="18">
        <v>6</v>
      </c>
      <c r="Z963" t="b">
        <v>1</v>
      </c>
      <c r="AA963" s="18">
        <v>135</v>
      </c>
      <c r="AB963" s="18">
        <v>138</v>
      </c>
      <c r="AC963" s="18">
        <f t="shared" si="350"/>
        <v>273</v>
      </c>
      <c r="AD963" t="s">
        <v>74</v>
      </c>
      <c r="AE963" t="s">
        <v>56</v>
      </c>
      <c r="AF963" t="s">
        <v>78</v>
      </c>
      <c r="AG963" s="18">
        <v>5</v>
      </c>
      <c r="AH963" s="13">
        <v>3.4</v>
      </c>
      <c r="AI963" t="b">
        <v>0</v>
      </c>
      <c r="AJ963" t="s">
        <v>30</v>
      </c>
      <c r="AK963" s="18">
        <v>1512</v>
      </c>
      <c r="AL963" s="18" t="str" cm="1">
        <f t="array" ref="AL963">_xlfn.IFS(AK963&lt;1000, "Bronze", AK963&lt;2000, "Silver", AK963&lt;3000, "Gold", AK963&lt;4000, "Platinum",AK963&gt;4000, "Diamond")</f>
        <v>Silver</v>
      </c>
      <c r="AM963" t="s">
        <v>65</v>
      </c>
      <c r="AN963" t="s">
        <v>69</v>
      </c>
      <c r="AO963" t="s">
        <v>93</v>
      </c>
    </row>
    <row r="964" spans="1:41" x14ac:dyDescent="0.35">
      <c r="A964">
        <v>8766</v>
      </c>
      <c r="B964" t="s">
        <v>445</v>
      </c>
      <c r="C964" t="s">
        <v>446</v>
      </c>
      <c r="D964" s="1">
        <f>DATE(I964,H964,G964)</f>
        <v>45198</v>
      </c>
      <c r="E964">
        <f>FIND("/",C964)</f>
        <v>2</v>
      </c>
      <c r="F964">
        <f>FIND("/",C964,(E964+1))</f>
        <v>5</v>
      </c>
      <c r="G964" t="str">
        <f>MID(C964, E964+1,2)</f>
        <v>29</v>
      </c>
      <c r="H964" t="str">
        <f>LEFT(C964,E964-1)</f>
        <v>9</v>
      </c>
      <c r="I964" t="str">
        <f>RIGHT(C964,4)</f>
        <v>2023</v>
      </c>
      <c r="J964" t="s">
        <v>99</v>
      </c>
      <c r="K964" s="1">
        <f t="shared" si="351"/>
        <v>45623</v>
      </c>
      <c r="L964">
        <f t="shared" si="352"/>
        <v>3</v>
      </c>
      <c r="M964">
        <f t="shared" si="353"/>
        <v>6</v>
      </c>
      <c r="N964" t="str">
        <f t="shared" si="354"/>
        <v>27</v>
      </c>
      <c r="O964" t="str">
        <f t="shared" si="355"/>
        <v>11</v>
      </c>
      <c r="P964" t="str">
        <f t="shared" si="356"/>
        <v>2024</v>
      </c>
      <c r="Q964" s="13">
        <f t="shared" si="348"/>
        <v>60.714285714285715</v>
      </c>
      <c r="R964">
        <f t="shared" si="349"/>
        <v>16.5</v>
      </c>
      <c r="S964" s="27">
        <f t="shared" si="357"/>
        <v>0.27176470588235296</v>
      </c>
      <c r="T964" s="11">
        <v>15.99</v>
      </c>
      <c r="U964" t="str" cm="1">
        <f t="array" ref="U964">_xlfn.IFS(T964 &lt; 8, "Standard", T964 &lt; 12, "Premium", T964 &lt; 16, "Premium Plus")</f>
        <v>Premium Plus</v>
      </c>
      <c r="V964" s="18">
        <v>33</v>
      </c>
      <c r="W964" t="s">
        <v>51</v>
      </c>
      <c r="X964" s="18">
        <v>1</v>
      </c>
      <c r="Y964" s="18">
        <v>4</v>
      </c>
      <c r="Z964" t="b">
        <v>1</v>
      </c>
      <c r="AA964" s="18">
        <v>475</v>
      </c>
      <c r="AB964" s="18">
        <v>151</v>
      </c>
      <c r="AC964" s="18">
        <f t="shared" si="350"/>
        <v>626</v>
      </c>
      <c r="AD964" t="s">
        <v>43</v>
      </c>
      <c r="AE964" t="s">
        <v>56</v>
      </c>
      <c r="AF964" t="s">
        <v>78</v>
      </c>
      <c r="AG964" s="18">
        <v>16</v>
      </c>
      <c r="AH964" s="13">
        <v>4.7</v>
      </c>
      <c r="AI964" t="b">
        <v>1</v>
      </c>
      <c r="AJ964" t="s">
        <v>30</v>
      </c>
      <c r="AK964" s="18">
        <v>1634</v>
      </c>
      <c r="AL964" s="18" t="str" cm="1">
        <f t="array" ref="AL964">_xlfn.IFS(AK964&lt;1000, "Bronze", AK964&lt;2000, "Silver", AK964&lt;3000, "Gold", AK964&lt;4000, "Platinum",AK964&gt;4000, "Diamond")</f>
        <v>Silver</v>
      </c>
      <c r="AM964" t="s">
        <v>38</v>
      </c>
      <c r="AN964" t="s">
        <v>32</v>
      </c>
      <c r="AO964" t="s">
        <v>93</v>
      </c>
    </row>
    <row r="965" spans="1:41" x14ac:dyDescent="0.35">
      <c r="A965">
        <v>6117</v>
      </c>
      <c r="B965" t="s">
        <v>147</v>
      </c>
      <c r="C965" t="s">
        <v>265</v>
      </c>
      <c r="D965" s="1">
        <f>DATE(I965,H965,G965)</f>
        <v>45442</v>
      </c>
      <c r="E965">
        <f>FIND("/",C965)</f>
        <v>2</v>
      </c>
      <c r="F965">
        <f>FIND("/",C965,(E965+1))</f>
        <v>5</v>
      </c>
      <c r="G965" t="str">
        <f>MID(C965, E965+1,2)</f>
        <v>30</v>
      </c>
      <c r="H965" t="str">
        <f>LEFT(C965,E965-1)</f>
        <v>5</v>
      </c>
      <c r="I965" t="str">
        <f>RIGHT(C965,4)</f>
        <v>2024</v>
      </c>
      <c r="J965" t="s">
        <v>99</v>
      </c>
      <c r="K965" s="1">
        <f t="shared" si="351"/>
        <v>45623</v>
      </c>
      <c r="L965">
        <f t="shared" si="352"/>
        <v>3</v>
      </c>
      <c r="M965">
        <f t="shared" si="353"/>
        <v>6</v>
      </c>
      <c r="N965" t="str">
        <f t="shared" si="354"/>
        <v>27</v>
      </c>
      <c r="O965" t="str">
        <f t="shared" si="355"/>
        <v>11</v>
      </c>
      <c r="P965" t="str">
        <f t="shared" si="356"/>
        <v>2024</v>
      </c>
      <c r="Q965" s="13">
        <f t="shared" si="348"/>
        <v>25.857142857142858</v>
      </c>
      <c r="R965">
        <f t="shared" si="349"/>
        <v>7</v>
      </c>
      <c r="S965" s="27">
        <f t="shared" si="357"/>
        <v>0.27071823204419887</v>
      </c>
      <c r="T965" s="11">
        <v>7.99</v>
      </c>
      <c r="U965" t="str" cm="1">
        <f t="array" ref="U965">_xlfn.IFS(T965 &lt; 8, "Standard", T965 &lt; 12, "Premium", T965 &lt; 16, "Premium Plus")</f>
        <v>Standard</v>
      </c>
      <c r="V965" s="18">
        <v>14</v>
      </c>
      <c r="W965" t="s">
        <v>36</v>
      </c>
      <c r="X965" s="18">
        <v>5</v>
      </c>
      <c r="Y965" s="18">
        <v>5</v>
      </c>
      <c r="Z965" t="b">
        <v>1</v>
      </c>
      <c r="AA965" s="18">
        <v>95</v>
      </c>
      <c r="AB965" s="18">
        <v>158</v>
      </c>
      <c r="AC965" s="18">
        <f t="shared" si="350"/>
        <v>253</v>
      </c>
      <c r="AD965" t="s">
        <v>68</v>
      </c>
      <c r="AE965" t="s">
        <v>56</v>
      </c>
      <c r="AF965" t="s">
        <v>29</v>
      </c>
      <c r="AG965" s="18">
        <v>49</v>
      </c>
      <c r="AH965" s="13">
        <v>3.9</v>
      </c>
      <c r="AI965" t="b">
        <v>0</v>
      </c>
      <c r="AJ965" t="s">
        <v>30</v>
      </c>
      <c r="AK965" s="18">
        <v>1849</v>
      </c>
      <c r="AL965" s="18" t="str" cm="1">
        <f t="array" ref="AL965">_xlfn.IFS(AK965&lt;1000, "Bronze", AK965&lt;2000, "Silver", AK965&lt;3000, "Gold", AK965&lt;4000, "Platinum",AK965&gt;4000, "Diamond")</f>
        <v>Silver</v>
      </c>
      <c r="AM965" t="s">
        <v>38</v>
      </c>
      <c r="AN965" t="s">
        <v>39</v>
      </c>
      <c r="AO965" t="s">
        <v>40</v>
      </c>
    </row>
    <row r="966" spans="1:41" x14ac:dyDescent="0.35">
      <c r="A966">
        <v>8105</v>
      </c>
      <c r="B966" t="s">
        <v>52</v>
      </c>
      <c r="C966" t="s">
        <v>616</v>
      </c>
      <c r="D966" s="1">
        <f>DATE(I966,H966,G966)</f>
        <v>45192</v>
      </c>
      <c r="E966">
        <f>FIND("/",C966)</f>
        <v>2</v>
      </c>
      <c r="F966">
        <f>FIND("/",C966,(E966+1))</f>
        <v>5</v>
      </c>
      <c r="G966" t="str">
        <f>MID(C966, E966+1,2)</f>
        <v>23</v>
      </c>
      <c r="H966" t="str">
        <f>LEFT(C966,E966-1)</f>
        <v>9</v>
      </c>
      <c r="I966" t="str">
        <f>RIGHT(C966,4)</f>
        <v>2023</v>
      </c>
      <c r="J966" t="s">
        <v>214</v>
      </c>
      <c r="K966" s="1">
        <f t="shared" si="351"/>
        <v>45622</v>
      </c>
      <c r="L966">
        <f t="shared" si="352"/>
        <v>3</v>
      </c>
      <c r="M966">
        <f t="shared" si="353"/>
        <v>6</v>
      </c>
      <c r="N966" t="str">
        <f t="shared" si="354"/>
        <v>26</v>
      </c>
      <c r="O966" t="str">
        <f t="shared" si="355"/>
        <v>11</v>
      </c>
      <c r="P966" t="str">
        <f t="shared" si="356"/>
        <v>2024</v>
      </c>
      <c r="Q966" s="13">
        <f t="shared" si="348"/>
        <v>61.428571428571431</v>
      </c>
      <c r="R966">
        <f t="shared" si="349"/>
        <v>16.5</v>
      </c>
      <c r="S966" s="27">
        <f t="shared" si="357"/>
        <v>0.2686046511627907</v>
      </c>
      <c r="T966" s="11">
        <v>15.99</v>
      </c>
      <c r="U966" t="str" cm="1">
        <f t="array" ref="U966">_xlfn.IFS(T966 &lt; 8, "Standard", T966 &lt; 12, "Premium", T966 &lt; 16, "Premium Plus")</f>
        <v>Premium Plus</v>
      </c>
      <c r="V966" s="18">
        <v>33</v>
      </c>
      <c r="W966" t="s">
        <v>36</v>
      </c>
      <c r="X966" s="18">
        <v>4</v>
      </c>
      <c r="Y966" s="18">
        <v>5</v>
      </c>
      <c r="Z966" t="b">
        <v>1</v>
      </c>
      <c r="AA966" s="18">
        <v>228</v>
      </c>
      <c r="AB966" s="18">
        <v>42</v>
      </c>
      <c r="AC966" s="18">
        <f t="shared" si="350"/>
        <v>270</v>
      </c>
      <c r="AD966" t="s">
        <v>55</v>
      </c>
      <c r="AE966" t="s">
        <v>56</v>
      </c>
      <c r="AF966" t="s">
        <v>29</v>
      </c>
      <c r="AG966" s="18">
        <v>21</v>
      </c>
      <c r="AH966" s="13">
        <v>4</v>
      </c>
      <c r="AI966" t="b">
        <v>1</v>
      </c>
      <c r="AJ966" t="s">
        <v>30</v>
      </c>
      <c r="AK966" s="18">
        <v>1256</v>
      </c>
      <c r="AL966" s="18" t="str" cm="1">
        <f t="array" ref="AL966">_xlfn.IFS(AK966&lt;1000, "Bronze", AK966&lt;2000, "Silver", AK966&lt;3000, "Gold", AK966&lt;4000, "Platinum",AK966&gt;4000, "Diamond")</f>
        <v>Silver</v>
      </c>
      <c r="AM966" t="s">
        <v>38</v>
      </c>
      <c r="AN966" t="s">
        <v>32</v>
      </c>
      <c r="AO966" t="s">
        <v>33</v>
      </c>
    </row>
    <row r="967" spans="1:41" x14ac:dyDescent="0.35">
      <c r="A967">
        <v>9389</v>
      </c>
      <c r="B967" t="s">
        <v>133</v>
      </c>
      <c r="C967" s="1">
        <v>45361</v>
      </c>
      <c r="D967" s="1">
        <v>44921</v>
      </c>
      <c r="E967" s="1"/>
      <c r="F967" s="1"/>
      <c r="G967" s="1"/>
      <c r="H967" s="1"/>
      <c r="I967" s="1"/>
      <c r="J967" t="s">
        <v>134</v>
      </c>
      <c r="K967" s="1">
        <f t="shared" si="351"/>
        <v>45617</v>
      </c>
      <c r="L967">
        <f t="shared" si="352"/>
        <v>3</v>
      </c>
      <c r="M967">
        <f t="shared" si="353"/>
        <v>6</v>
      </c>
      <c r="N967" t="str">
        <f t="shared" si="354"/>
        <v>21</v>
      </c>
      <c r="O967" t="str">
        <f t="shared" si="355"/>
        <v>11</v>
      </c>
      <c r="P967" t="str">
        <f t="shared" si="356"/>
        <v>2024</v>
      </c>
      <c r="Q967" s="13">
        <f t="shared" si="348"/>
        <v>99.428571428571431</v>
      </c>
      <c r="R967">
        <f t="shared" si="349"/>
        <v>26.5</v>
      </c>
      <c r="S967" s="27">
        <f t="shared" si="357"/>
        <v>0.26652298850574713</v>
      </c>
      <c r="T967" s="11">
        <v>15.99</v>
      </c>
      <c r="U967" t="str" cm="1">
        <f t="array" ref="U967">_xlfn.IFS(T967 &lt; 8, "Standard", T967 &lt; 12, "Premium", T967 &lt; 16, "Premium Plus")</f>
        <v>Premium Plus</v>
      </c>
      <c r="V967" s="18">
        <v>53</v>
      </c>
      <c r="W967" t="s">
        <v>48</v>
      </c>
      <c r="X967" s="18">
        <v>1</v>
      </c>
      <c r="Y967" s="18">
        <v>2</v>
      </c>
      <c r="Z967" t="b">
        <v>0</v>
      </c>
      <c r="AA967" s="18">
        <v>849</v>
      </c>
      <c r="AB967" s="18">
        <v>98</v>
      </c>
      <c r="AC967" s="18">
        <f t="shared" si="350"/>
        <v>947</v>
      </c>
      <c r="AD967" t="s">
        <v>55</v>
      </c>
      <c r="AE967" t="s">
        <v>56</v>
      </c>
      <c r="AF967" t="s">
        <v>45</v>
      </c>
      <c r="AG967" s="18">
        <v>14</v>
      </c>
      <c r="AH967" s="13">
        <v>3.1</v>
      </c>
      <c r="AI967" t="b">
        <v>0</v>
      </c>
      <c r="AJ967" t="s">
        <v>30</v>
      </c>
      <c r="AK967" s="18">
        <v>2318</v>
      </c>
      <c r="AL967" s="18" t="str" cm="1">
        <f t="array" ref="AL967">_xlfn.IFS(AK967&lt;1000, "Bronze", AK967&lt;2000, "Silver", AK967&lt;3000, "Gold", AK967&lt;4000, "Platinum",AK967&gt;4000, "Diamond")</f>
        <v>Gold</v>
      </c>
      <c r="AM967" t="s">
        <v>58</v>
      </c>
      <c r="AN967" t="s">
        <v>39</v>
      </c>
      <c r="AO967" t="s">
        <v>93</v>
      </c>
    </row>
    <row r="968" spans="1:41" x14ac:dyDescent="0.35">
      <c r="A968">
        <v>8770</v>
      </c>
      <c r="B968" t="s">
        <v>106</v>
      </c>
      <c r="C968" s="1">
        <v>45268</v>
      </c>
      <c r="D968" s="1">
        <v>44977</v>
      </c>
      <c r="E968" s="1"/>
      <c r="F968" s="1"/>
      <c r="G968" s="1"/>
      <c r="H968" s="1"/>
      <c r="I968" s="1"/>
      <c r="J968" t="s">
        <v>134</v>
      </c>
      <c r="K968" s="1">
        <f t="shared" si="351"/>
        <v>45617</v>
      </c>
      <c r="L968">
        <f t="shared" si="352"/>
        <v>3</v>
      </c>
      <c r="M968">
        <f t="shared" si="353"/>
        <v>6</v>
      </c>
      <c r="N968" t="str">
        <f t="shared" si="354"/>
        <v>21</v>
      </c>
      <c r="O968" t="str">
        <f t="shared" si="355"/>
        <v>11</v>
      </c>
      <c r="P968" t="str">
        <f t="shared" si="356"/>
        <v>2024</v>
      </c>
      <c r="Q968" s="13">
        <f t="shared" si="348"/>
        <v>91.428571428571431</v>
      </c>
      <c r="R968">
        <f t="shared" si="349"/>
        <v>24</v>
      </c>
      <c r="S968" s="27">
        <f t="shared" si="357"/>
        <v>0.26250000000000001</v>
      </c>
      <c r="T968" s="11">
        <v>7.99</v>
      </c>
      <c r="U968" t="str" cm="1">
        <f t="array" ref="U968">_xlfn.IFS(T968 &lt; 8, "Standard", T968 &lt; 12, "Premium", T968 &lt; 16, "Premium Plus")</f>
        <v>Standard</v>
      </c>
      <c r="V968" s="18">
        <v>48</v>
      </c>
      <c r="W968" t="s">
        <v>36</v>
      </c>
      <c r="X968" s="18">
        <v>4</v>
      </c>
      <c r="Y968" s="18">
        <v>2</v>
      </c>
      <c r="Z968" t="b">
        <v>0</v>
      </c>
      <c r="AA968" s="18">
        <v>938</v>
      </c>
      <c r="AB968" s="18">
        <v>92</v>
      </c>
      <c r="AC968" s="18">
        <f t="shared" si="350"/>
        <v>1030</v>
      </c>
      <c r="AD968" t="s">
        <v>43</v>
      </c>
      <c r="AE968" t="s">
        <v>75</v>
      </c>
      <c r="AF968" t="s">
        <v>78</v>
      </c>
      <c r="AG968" s="18">
        <v>99</v>
      </c>
      <c r="AH968" s="13">
        <v>4.2</v>
      </c>
      <c r="AI968" t="b">
        <v>1</v>
      </c>
      <c r="AJ968" t="s">
        <v>30</v>
      </c>
      <c r="AK968" s="18">
        <v>3288</v>
      </c>
      <c r="AL968" s="18" t="str" cm="1">
        <f t="array" ref="AL968">_xlfn.IFS(AK968&lt;1000, "Bronze", AK968&lt;2000, "Silver", AK968&lt;3000, "Gold", AK968&lt;4000, "Platinum",AK968&gt;4000, "Diamond")</f>
        <v>Platinum</v>
      </c>
      <c r="AM968" t="s">
        <v>65</v>
      </c>
      <c r="AN968" t="s">
        <v>39</v>
      </c>
      <c r="AO968" t="s">
        <v>93</v>
      </c>
    </row>
    <row r="969" spans="1:41" x14ac:dyDescent="0.35">
      <c r="A969">
        <v>8033</v>
      </c>
      <c r="B969" t="s">
        <v>379</v>
      </c>
      <c r="C969" t="s">
        <v>464</v>
      </c>
      <c r="D969" s="1">
        <f>DATE(I969,H969,G969)</f>
        <v>45309</v>
      </c>
      <c r="E969">
        <f>FIND("/",C969)</f>
        <v>2</v>
      </c>
      <c r="F969">
        <f>FIND("/",C969,(E969+1))</f>
        <v>5</v>
      </c>
      <c r="G969" t="str">
        <f>MID(C969, E969+1,2)</f>
        <v>18</v>
      </c>
      <c r="H969" t="str">
        <f>LEFT(C969,E969-1)</f>
        <v>1</v>
      </c>
      <c r="I969" t="str">
        <f>RIGHT(C969,4)</f>
        <v>2024</v>
      </c>
      <c r="J969" t="s">
        <v>105</v>
      </c>
      <c r="K969" s="1">
        <f t="shared" si="351"/>
        <v>45624</v>
      </c>
      <c r="L969">
        <f t="shared" si="352"/>
        <v>3</v>
      </c>
      <c r="M969">
        <f t="shared" si="353"/>
        <v>6</v>
      </c>
      <c r="N969" t="str">
        <f t="shared" si="354"/>
        <v>28</v>
      </c>
      <c r="O969" t="str">
        <f t="shared" si="355"/>
        <v>11</v>
      </c>
      <c r="P969" t="str">
        <f t="shared" si="356"/>
        <v>2024</v>
      </c>
      <c r="Q969" s="13">
        <f t="shared" si="348"/>
        <v>45</v>
      </c>
      <c r="R969">
        <f t="shared" si="349"/>
        <v>11.5</v>
      </c>
      <c r="S969" s="27">
        <f t="shared" si="357"/>
        <v>0.25555555555555554</v>
      </c>
      <c r="T969" s="11">
        <v>15.99</v>
      </c>
      <c r="U969" t="str" cm="1">
        <f t="array" ref="U969">_xlfn.IFS(T969 &lt; 8, "Standard", T969 &lt; 12, "Premium", T969 &lt; 16, "Premium Plus")</f>
        <v>Premium Plus</v>
      </c>
      <c r="V969" s="18">
        <v>23</v>
      </c>
      <c r="W969" t="s">
        <v>100</v>
      </c>
      <c r="X969" s="18">
        <v>1</v>
      </c>
      <c r="Y969" s="18">
        <v>1</v>
      </c>
      <c r="Z969" t="b">
        <v>0</v>
      </c>
      <c r="AA969" s="18">
        <v>585</v>
      </c>
      <c r="AB969" s="18">
        <v>97</v>
      </c>
      <c r="AC969" s="18">
        <f t="shared" si="350"/>
        <v>682</v>
      </c>
      <c r="AD969" t="s">
        <v>68</v>
      </c>
      <c r="AE969" t="s">
        <v>44</v>
      </c>
      <c r="AF969" t="s">
        <v>29</v>
      </c>
      <c r="AG969" s="18">
        <v>23</v>
      </c>
      <c r="AH969" s="13">
        <v>3.4</v>
      </c>
      <c r="AI969" t="b">
        <v>1</v>
      </c>
      <c r="AJ969" t="s">
        <v>30</v>
      </c>
      <c r="AK969" s="18">
        <v>4531</v>
      </c>
      <c r="AL969" s="18" t="str" cm="1">
        <f t="array" ref="AL969">_xlfn.IFS(AK969&lt;1000, "Bronze", AK969&lt;2000, "Silver", AK969&lt;3000, "Gold", AK969&lt;4000, "Platinum",AK969&gt;4000, "Diamond")</f>
        <v>Diamond</v>
      </c>
      <c r="AM969" t="s">
        <v>58</v>
      </c>
      <c r="AN969" t="s">
        <v>79</v>
      </c>
      <c r="AO969" t="s">
        <v>33</v>
      </c>
    </row>
    <row r="970" spans="1:41" x14ac:dyDescent="0.35">
      <c r="A970">
        <v>6752</v>
      </c>
      <c r="B970" t="s">
        <v>194</v>
      </c>
      <c r="C970" t="s">
        <v>571</v>
      </c>
      <c r="D970" s="1">
        <f>DATE(I970,H970,G970)</f>
        <v>45406</v>
      </c>
      <c r="E970">
        <f>FIND("/",C970)</f>
        <v>2</v>
      </c>
      <c r="F970">
        <f>FIND("/",C970,(E970+1))</f>
        <v>5</v>
      </c>
      <c r="G970" t="str">
        <f>MID(C970, E970+1,2)</f>
        <v>24</v>
      </c>
      <c r="H970" t="str">
        <f>LEFT(C970,E970-1)</f>
        <v>4</v>
      </c>
      <c r="I970" t="str">
        <f>RIGHT(C970,4)</f>
        <v>2024</v>
      </c>
      <c r="J970" s="1">
        <v>45547</v>
      </c>
      <c r="K970" s="1">
        <f>J970</f>
        <v>45547</v>
      </c>
      <c r="L970" s="1"/>
      <c r="M970" s="1"/>
      <c r="N970" s="1"/>
      <c r="O970" s="1"/>
      <c r="P970" s="1"/>
      <c r="Q970" s="13">
        <f t="shared" si="348"/>
        <v>20.142857142857142</v>
      </c>
      <c r="R970">
        <f t="shared" si="349"/>
        <v>5</v>
      </c>
      <c r="S970" s="27">
        <f t="shared" si="357"/>
        <v>0.24822695035460993</v>
      </c>
      <c r="T970" s="11">
        <v>11.99</v>
      </c>
      <c r="U970" t="str" cm="1">
        <f t="array" ref="U970">_xlfn.IFS(T970 &lt; 8, "Standard", T970 &lt; 12, "Premium", T970 &lt; 16, "Premium Plus")</f>
        <v>Premium</v>
      </c>
      <c r="V970" s="18">
        <v>10</v>
      </c>
      <c r="W970" t="s">
        <v>51</v>
      </c>
      <c r="X970" s="18">
        <v>2</v>
      </c>
      <c r="Y970" s="18">
        <v>4</v>
      </c>
      <c r="Z970" t="b">
        <v>0</v>
      </c>
      <c r="AA970" s="18">
        <v>146</v>
      </c>
      <c r="AB970" s="18">
        <v>95</v>
      </c>
      <c r="AC970" s="18">
        <f t="shared" si="350"/>
        <v>241</v>
      </c>
      <c r="AD970" t="s">
        <v>68</v>
      </c>
      <c r="AE970" t="s">
        <v>56</v>
      </c>
      <c r="AF970" t="s">
        <v>57</v>
      </c>
      <c r="AG970" s="18">
        <v>99</v>
      </c>
      <c r="AH970" s="13">
        <v>3.8</v>
      </c>
      <c r="AI970" t="b">
        <v>1</v>
      </c>
      <c r="AJ970" t="s">
        <v>30</v>
      </c>
      <c r="AK970" s="18">
        <v>3942</v>
      </c>
      <c r="AL970" s="18" t="str" cm="1">
        <f t="array" ref="AL970">_xlfn.IFS(AK970&lt;1000, "Bronze", AK970&lt;2000, "Silver", AK970&lt;3000, "Gold", AK970&lt;4000, "Platinum",AK970&gt;4000, "Diamond")</f>
        <v>Platinum</v>
      </c>
      <c r="AM970" t="s">
        <v>31</v>
      </c>
      <c r="AN970" t="s">
        <v>32</v>
      </c>
      <c r="AO970" t="s">
        <v>40</v>
      </c>
    </row>
    <row r="971" spans="1:41" x14ac:dyDescent="0.35">
      <c r="A971">
        <v>5321</v>
      </c>
      <c r="B971" t="s">
        <v>304</v>
      </c>
      <c r="C971" t="s">
        <v>484</v>
      </c>
      <c r="D971" s="1">
        <f>DATE(I971,H971,G971)</f>
        <v>45290</v>
      </c>
      <c r="E971">
        <f>FIND("/",C971)</f>
        <v>3</v>
      </c>
      <c r="F971">
        <f>FIND("/",C971,(E971+1))</f>
        <v>6</v>
      </c>
      <c r="G971" t="str">
        <f>MID(C971, E971+1,2)</f>
        <v>30</v>
      </c>
      <c r="H971" t="str">
        <f>LEFT(C971,E971-1)</f>
        <v>12</v>
      </c>
      <c r="I971" t="str">
        <f>RIGHT(C971,4)</f>
        <v>2023</v>
      </c>
      <c r="J971" s="1">
        <v>45577</v>
      </c>
      <c r="K971" s="1">
        <f>J971</f>
        <v>45577</v>
      </c>
      <c r="L971" s="1"/>
      <c r="M971" s="1"/>
      <c r="N971" s="1"/>
      <c r="O971" s="1"/>
      <c r="P971" s="1"/>
      <c r="Q971" s="13">
        <f t="shared" si="348"/>
        <v>41</v>
      </c>
      <c r="R971">
        <f t="shared" si="349"/>
        <v>10</v>
      </c>
      <c r="S971" s="27">
        <f t="shared" si="357"/>
        <v>0.24390243902439024</v>
      </c>
      <c r="T971" s="11">
        <v>7.99</v>
      </c>
      <c r="U971" t="str" cm="1">
        <f t="array" ref="U971">_xlfn.IFS(T971 &lt; 8, "Standard", T971 &lt; 12, "Premium", T971 &lt; 16, "Premium Plus")</f>
        <v>Standard</v>
      </c>
      <c r="V971" s="18">
        <v>20</v>
      </c>
      <c r="W971" t="s">
        <v>100</v>
      </c>
      <c r="X971" s="18">
        <v>5</v>
      </c>
      <c r="Y971" s="18">
        <v>2</v>
      </c>
      <c r="Z971" t="b">
        <v>0</v>
      </c>
      <c r="AA971" s="18">
        <v>895</v>
      </c>
      <c r="AB971" s="18">
        <v>40</v>
      </c>
      <c r="AC971" s="18">
        <f t="shared" si="350"/>
        <v>935</v>
      </c>
      <c r="AD971" t="s">
        <v>43</v>
      </c>
      <c r="AE971" t="s">
        <v>75</v>
      </c>
      <c r="AF971" t="s">
        <v>64</v>
      </c>
      <c r="AG971" s="18">
        <v>97</v>
      </c>
      <c r="AH971" s="13">
        <v>3.8</v>
      </c>
      <c r="AI971" t="b">
        <v>0</v>
      </c>
      <c r="AJ971" t="s">
        <v>30</v>
      </c>
      <c r="AK971" s="18">
        <v>4216</v>
      </c>
      <c r="AL971" s="18" t="str" cm="1">
        <f t="array" ref="AL971">_xlfn.IFS(AK971&lt;1000, "Bronze", AK971&lt;2000, "Silver", AK971&lt;3000, "Gold", AK971&lt;4000, "Platinum",AK971&gt;4000, "Diamond")</f>
        <v>Diamond</v>
      </c>
      <c r="AM971" t="s">
        <v>76</v>
      </c>
      <c r="AN971" t="s">
        <v>69</v>
      </c>
      <c r="AO971" t="s">
        <v>93</v>
      </c>
    </row>
    <row r="972" spans="1:41" x14ac:dyDescent="0.35">
      <c r="A972">
        <v>7947</v>
      </c>
      <c r="B972" t="s">
        <v>572</v>
      </c>
      <c r="C972" s="1">
        <v>45241</v>
      </c>
      <c r="D972" s="1">
        <v>45165</v>
      </c>
      <c r="E972" s="1"/>
      <c r="F972" s="1"/>
      <c r="G972" s="1"/>
      <c r="H972" s="1"/>
      <c r="I972" s="1"/>
      <c r="J972" t="s">
        <v>72</v>
      </c>
      <c r="K972" s="1">
        <f>DATE(P972,O972,N972)</f>
        <v>45643</v>
      </c>
      <c r="L972">
        <f>FIND("/",J972)</f>
        <v>3</v>
      </c>
      <c r="M972">
        <f>FIND("/",J972,(L972+1))</f>
        <v>6</v>
      </c>
      <c r="N972" t="str">
        <f>MID(J972, L972+1,2)</f>
        <v>17</v>
      </c>
      <c r="O972" t="str">
        <f>LEFT(J972,L972-1)</f>
        <v>12</v>
      </c>
      <c r="P972" t="str">
        <f>RIGHT(J972,4)</f>
        <v>2024</v>
      </c>
      <c r="Q972" s="13">
        <f t="shared" si="348"/>
        <v>68.285714285714292</v>
      </c>
      <c r="R972">
        <f t="shared" si="349"/>
        <v>16</v>
      </c>
      <c r="S972" s="27">
        <f t="shared" si="357"/>
        <v>0.23430962343096232</v>
      </c>
      <c r="T972" s="11">
        <v>15.99</v>
      </c>
      <c r="U972" t="str" cm="1">
        <f t="array" ref="U972">_xlfn.IFS(T972 &lt; 8, "Standard", T972 &lt; 12, "Premium", T972 &lt; 16, "Premium Plus")</f>
        <v>Premium Plus</v>
      </c>
      <c r="V972" s="18">
        <v>32</v>
      </c>
      <c r="W972" t="s">
        <v>73</v>
      </c>
      <c r="X972" s="18">
        <v>3</v>
      </c>
      <c r="Y972" s="18">
        <v>4</v>
      </c>
      <c r="Z972" t="b">
        <v>0</v>
      </c>
      <c r="AA972" s="18">
        <v>385</v>
      </c>
      <c r="AB972" s="18">
        <v>106</v>
      </c>
      <c r="AC972" s="18">
        <f t="shared" si="350"/>
        <v>491</v>
      </c>
      <c r="AD972" t="s">
        <v>49</v>
      </c>
      <c r="AE972" t="s">
        <v>56</v>
      </c>
      <c r="AF972" t="s">
        <v>57</v>
      </c>
      <c r="AG972" s="18">
        <v>75</v>
      </c>
      <c r="AH972" s="13">
        <v>3.7</v>
      </c>
      <c r="AI972" t="b">
        <v>0</v>
      </c>
      <c r="AJ972" t="s">
        <v>30</v>
      </c>
      <c r="AK972" s="18">
        <v>1610</v>
      </c>
      <c r="AL972" s="18" t="str" cm="1">
        <f t="array" ref="AL972">_xlfn.IFS(AK972&lt;1000, "Bronze", AK972&lt;2000, "Silver", AK972&lt;3000, "Gold", AK972&lt;4000, "Platinum",AK972&gt;4000, "Diamond")</f>
        <v>Silver</v>
      </c>
      <c r="AM972" t="s">
        <v>76</v>
      </c>
      <c r="AN972" t="s">
        <v>79</v>
      </c>
      <c r="AO972" t="s">
        <v>33</v>
      </c>
    </row>
    <row r="973" spans="1:41" x14ac:dyDescent="0.35">
      <c r="A973">
        <v>2675</v>
      </c>
      <c r="B973" t="s">
        <v>701</v>
      </c>
      <c r="C973" t="s">
        <v>702</v>
      </c>
      <c r="D973" s="1">
        <f>DATE(I973,H973,G973)</f>
        <v>44975</v>
      </c>
      <c r="E973">
        <f>FIND("/",C973)</f>
        <v>2</v>
      </c>
      <c r="F973">
        <f>FIND("/",C973,(E973+1))</f>
        <v>5</v>
      </c>
      <c r="G973" t="str">
        <f>MID(C973, E973+1,2)</f>
        <v>18</v>
      </c>
      <c r="H973" t="str">
        <f>LEFT(C973,E973-1)</f>
        <v>2</v>
      </c>
      <c r="I973" t="str">
        <f>RIGHT(C973,4)</f>
        <v>2023</v>
      </c>
      <c r="J973" s="1">
        <v>45394</v>
      </c>
      <c r="K973" s="1">
        <f>J973</f>
        <v>45394</v>
      </c>
      <c r="L973" s="1"/>
      <c r="M973" s="1"/>
      <c r="N973" s="1"/>
      <c r="O973" s="1"/>
      <c r="P973" s="1"/>
      <c r="Q973" s="13">
        <f t="shared" si="348"/>
        <v>59.857142857142854</v>
      </c>
      <c r="R973">
        <f t="shared" si="349"/>
        <v>14</v>
      </c>
      <c r="S973" s="27">
        <f t="shared" si="357"/>
        <v>0.23389021479713604</v>
      </c>
      <c r="T973" s="11">
        <v>15.99</v>
      </c>
      <c r="U973" t="str" cm="1">
        <f t="array" ref="U973">_xlfn.IFS(T973 &lt; 8, "Standard", T973 &lt; 12, "Premium", T973 &lt; 16, "Premium Plus")</f>
        <v>Premium Plus</v>
      </c>
      <c r="V973" s="18">
        <v>28</v>
      </c>
      <c r="W973" t="s">
        <v>51</v>
      </c>
      <c r="X973" s="18">
        <v>2</v>
      </c>
      <c r="Y973" s="18">
        <v>1</v>
      </c>
      <c r="Z973" t="b">
        <v>1</v>
      </c>
      <c r="AA973" s="18">
        <v>666</v>
      </c>
      <c r="AB973" s="18">
        <v>65</v>
      </c>
      <c r="AC973" s="18">
        <f t="shared" si="350"/>
        <v>731</v>
      </c>
      <c r="AD973" t="s">
        <v>92</v>
      </c>
      <c r="AE973" t="s">
        <v>28</v>
      </c>
      <c r="AF973" t="s">
        <v>37</v>
      </c>
      <c r="AG973" s="18">
        <v>21</v>
      </c>
      <c r="AH973" s="13">
        <v>4.3</v>
      </c>
      <c r="AI973" t="b">
        <v>0</v>
      </c>
      <c r="AJ973" t="s">
        <v>30</v>
      </c>
      <c r="AK973" s="18">
        <v>2538</v>
      </c>
      <c r="AL973" s="18" t="str" cm="1">
        <f t="array" ref="AL973">_xlfn.IFS(AK973&lt;1000, "Bronze", AK973&lt;2000, "Silver", AK973&lt;3000, "Gold", AK973&lt;4000, "Platinum",AK973&gt;4000, "Diamond")</f>
        <v>Gold</v>
      </c>
      <c r="AM973" t="s">
        <v>31</v>
      </c>
      <c r="AN973" t="s">
        <v>59</v>
      </c>
      <c r="AO973" t="s">
        <v>40</v>
      </c>
    </row>
    <row r="974" spans="1:41" x14ac:dyDescent="0.35">
      <c r="A974">
        <v>6522</v>
      </c>
      <c r="B974" t="s">
        <v>544</v>
      </c>
      <c r="C974" s="1">
        <v>45208</v>
      </c>
      <c r="D974" s="1">
        <v>45045</v>
      </c>
      <c r="E974" s="1"/>
      <c r="F974" s="1"/>
      <c r="G974" s="1"/>
      <c r="H974" s="1"/>
      <c r="I974" s="1"/>
      <c r="J974" t="s">
        <v>99</v>
      </c>
      <c r="K974" s="1">
        <f>DATE(P974,O974,N974)</f>
        <v>45623</v>
      </c>
      <c r="L974">
        <f>FIND("/",J974)</f>
        <v>3</v>
      </c>
      <c r="M974">
        <f>FIND("/",J974,(L974+1))</f>
        <v>6</v>
      </c>
      <c r="N974" t="str">
        <f>MID(J974, L974+1,2)</f>
        <v>27</v>
      </c>
      <c r="O974" t="str">
        <f>LEFT(J974,L974-1)</f>
        <v>11</v>
      </c>
      <c r="P974" t="str">
        <f>RIGHT(J974,4)</f>
        <v>2024</v>
      </c>
      <c r="Q974" s="13">
        <f t="shared" si="348"/>
        <v>82.571428571428569</v>
      </c>
      <c r="R974">
        <f t="shared" si="349"/>
        <v>19</v>
      </c>
      <c r="S974" s="27">
        <f t="shared" si="357"/>
        <v>0.2301038062283737</v>
      </c>
      <c r="T974" s="11">
        <v>11.99</v>
      </c>
      <c r="U974" t="str" cm="1">
        <f t="array" ref="U974">_xlfn.IFS(T974 &lt; 8, "Standard", T974 &lt; 12, "Premium", T974 &lt; 16, "Premium Plus")</f>
        <v>Premium</v>
      </c>
      <c r="V974" s="18">
        <v>38</v>
      </c>
      <c r="W974" t="s">
        <v>73</v>
      </c>
      <c r="X974" s="18">
        <v>1</v>
      </c>
      <c r="Y974" s="18">
        <v>4</v>
      </c>
      <c r="Z974" t="b">
        <v>1</v>
      </c>
      <c r="AA974" s="18">
        <v>875</v>
      </c>
      <c r="AB974" s="18">
        <v>115</v>
      </c>
      <c r="AC974" s="18">
        <f t="shared" si="350"/>
        <v>990</v>
      </c>
      <c r="AD974" t="s">
        <v>43</v>
      </c>
      <c r="AE974" t="s">
        <v>75</v>
      </c>
      <c r="AF974" t="s">
        <v>37</v>
      </c>
      <c r="AG974" s="18">
        <v>75</v>
      </c>
      <c r="AH974" s="13">
        <v>4.7</v>
      </c>
      <c r="AI974" t="b">
        <v>1</v>
      </c>
      <c r="AJ974" t="s">
        <v>30</v>
      </c>
      <c r="AK974" s="18">
        <v>4972</v>
      </c>
      <c r="AL974" s="18" t="str" cm="1">
        <f t="array" ref="AL974">_xlfn.IFS(AK974&lt;1000, "Bronze", AK974&lt;2000, "Silver", AK974&lt;3000, "Gold", AK974&lt;4000, "Platinum",AK974&gt;4000, "Diamond")</f>
        <v>Diamond</v>
      </c>
      <c r="AM974" t="s">
        <v>38</v>
      </c>
      <c r="AN974" t="s">
        <v>39</v>
      </c>
      <c r="AO974" t="s">
        <v>60</v>
      </c>
    </row>
    <row r="975" spans="1:41" x14ac:dyDescent="0.35">
      <c r="A975">
        <v>1269</v>
      </c>
      <c r="B975" t="s">
        <v>726</v>
      </c>
      <c r="C975" s="1">
        <v>45170</v>
      </c>
      <c r="D975" s="1">
        <f>C975</f>
        <v>45170</v>
      </c>
      <c r="E975" s="1"/>
      <c r="F975" s="1"/>
      <c r="G975" s="1"/>
      <c r="H975" s="1"/>
      <c r="I975" s="1"/>
      <c r="J975" t="s">
        <v>168</v>
      </c>
      <c r="K975" s="1">
        <f>DATE(P975,O975,N975)</f>
        <v>45625</v>
      </c>
      <c r="L975">
        <f>FIND("/",J975)</f>
        <v>3</v>
      </c>
      <c r="M975">
        <f>FIND("/",J975,(L975+1))</f>
        <v>6</v>
      </c>
      <c r="N975" t="str">
        <f>MID(J975, L975+1,2)</f>
        <v>29</v>
      </c>
      <c r="O975" t="str">
        <f>LEFT(J975,L975-1)</f>
        <v>11</v>
      </c>
      <c r="P975" t="str">
        <f>RIGHT(J975,4)</f>
        <v>2024</v>
      </c>
      <c r="Q975" s="13">
        <f t="shared" si="348"/>
        <v>65</v>
      </c>
      <c r="R975">
        <f t="shared" si="349"/>
        <v>14.5</v>
      </c>
      <c r="S975" s="27">
        <f t="shared" si="357"/>
        <v>0.22307692307692309</v>
      </c>
      <c r="T975" s="11">
        <v>15.99</v>
      </c>
      <c r="U975" t="str" cm="1">
        <f t="array" ref="U975">_xlfn.IFS(T975 &lt; 8, "Standard", T975 &lt; 12, "Premium", T975 &lt; 16, "Premium Plus")</f>
        <v>Premium Plus</v>
      </c>
      <c r="V975" s="18">
        <v>29</v>
      </c>
      <c r="W975" t="s">
        <v>26</v>
      </c>
      <c r="X975" s="18">
        <v>3</v>
      </c>
      <c r="Y975" s="18">
        <v>2</v>
      </c>
      <c r="Z975" t="b">
        <v>0</v>
      </c>
      <c r="AA975" s="18">
        <v>404</v>
      </c>
      <c r="AB975" s="18">
        <v>177</v>
      </c>
      <c r="AC975" s="18">
        <f t="shared" si="350"/>
        <v>581</v>
      </c>
      <c r="AD975" t="s">
        <v>27</v>
      </c>
      <c r="AE975" t="s">
        <v>75</v>
      </c>
      <c r="AF975" t="s">
        <v>57</v>
      </c>
      <c r="AG975" s="18">
        <v>81</v>
      </c>
      <c r="AH975" s="13">
        <v>4.4000000000000004</v>
      </c>
      <c r="AI975" t="b">
        <v>0</v>
      </c>
      <c r="AJ975" t="s">
        <v>30</v>
      </c>
      <c r="AK975" s="18">
        <v>4127</v>
      </c>
      <c r="AL975" s="18" t="str" cm="1">
        <f t="array" ref="AL975">_xlfn.IFS(AK975&lt;1000, "Bronze", AK975&lt;2000, "Silver", AK975&lt;3000, "Gold", AK975&lt;4000, "Platinum",AK975&gt;4000, "Diamond")</f>
        <v>Diamond</v>
      </c>
      <c r="AM975" t="s">
        <v>58</v>
      </c>
      <c r="AN975" t="s">
        <v>59</v>
      </c>
      <c r="AO975" t="s">
        <v>60</v>
      </c>
    </row>
    <row r="976" spans="1:41" x14ac:dyDescent="0.35">
      <c r="A976">
        <v>3918</v>
      </c>
      <c r="B976" t="s">
        <v>88</v>
      </c>
      <c r="C976" t="s">
        <v>309</v>
      </c>
      <c r="D976" s="1">
        <f>DATE(I976,H976,G976)</f>
        <v>45216</v>
      </c>
      <c r="E976">
        <f>FIND("/",C976)</f>
        <v>3</v>
      </c>
      <c r="F976">
        <f>FIND("/",C976,(E976+1))</f>
        <v>6</v>
      </c>
      <c r="G976" t="str">
        <f>MID(C976, E976+1,2)</f>
        <v>17</v>
      </c>
      <c r="H976" t="str">
        <f>LEFT(C976,E976-1)</f>
        <v>10</v>
      </c>
      <c r="I976" t="str">
        <f>RIGHT(C976,4)</f>
        <v>2023</v>
      </c>
      <c r="J976" t="s">
        <v>105</v>
      </c>
      <c r="K976" s="1">
        <f>DATE(P976,O976,N976)</f>
        <v>45624</v>
      </c>
      <c r="L976">
        <f>FIND("/",J976)</f>
        <v>3</v>
      </c>
      <c r="M976">
        <f>FIND("/",J976,(L976+1))</f>
        <v>6</v>
      </c>
      <c r="N976" t="str">
        <f>MID(J976, L976+1,2)</f>
        <v>28</v>
      </c>
      <c r="O976" t="str">
        <f>LEFT(J976,L976-1)</f>
        <v>11</v>
      </c>
      <c r="P976" t="str">
        <f>RIGHT(J976,4)</f>
        <v>2024</v>
      </c>
      <c r="Q976" s="13">
        <f t="shared" si="348"/>
        <v>58.285714285714285</v>
      </c>
      <c r="R976">
        <f t="shared" si="349"/>
        <v>13</v>
      </c>
      <c r="S976" s="27">
        <f t="shared" si="357"/>
        <v>0.22303921568627452</v>
      </c>
      <c r="T976" s="11">
        <v>7.99</v>
      </c>
      <c r="U976" t="str" cm="1">
        <f t="array" ref="U976">_xlfn.IFS(T976 &lt; 8, "Standard", T976 &lt; 12, "Premium", T976 &lt; 16, "Premium Plus")</f>
        <v>Standard</v>
      </c>
      <c r="V976" s="18">
        <v>26</v>
      </c>
      <c r="W976" t="s">
        <v>26</v>
      </c>
      <c r="X976" s="18">
        <v>4</v>
      </c>
      <c r="Y976" s="18">
        <v>5</v>
      </c>
      <c r="Z976" t="b">
        <v>0</v>
      </c>
      <c r="AA976" s="18">
        <v>416</v>
      </c>
      <c r="AB976" s="18">
        <v>146</v>
      </c>
      <c r="AC976" s="18">
        <f t="shared" si="350"/>
        <v>562</v>
      </c>
      <c r="AD976" t="s">
        <v>49</v>
      </c>
      <c r="AE976" t="s">
        <v>44</v>
      </c>
      <c r="AF976" t="s">
        <v>45</v>
      </c>
      <c r="AG976" s="18">
        <v>41</v>
      </c>
      <c r="AH976" s="13">
        <v>3.5</v>
      </c>
      <c r="AI976" t="b">
        <v>1</v>
      </c>
      <c r="AJ976" t="s">
        <v>30</v>
      </c>
      <c r="AK976" s="18">
        <v>1506</v>
      </c>
      <c r="AL976" s="18" t="str" cm="1">
        <f t="array" ref="AL976">_xlfn.IFS(AK976&lt;1000, "Bronze", AK976&lt;2000, "Silver", AK976&lt;3000, "Gold", AK976&lt;4000, "Platinum",AK976&gt;4000, "Diamond")</f>
        <v>Silver</v>
      </c>
      <c r="AM976" t="s">
        <v>76</v>
      </c>
      <c r="AN976" t="s">
        <v>69</v>
      </c>
      <c r="AO976" t="s">
        <v>93</v>
      </c>
    </row>
    <row r="977" spans="1:41" x14ac:dyDescent="0.35">
      <c r="A977">
        <v>9333</v>
      </c>
      <c r="B977" t="s">
        <v>635</v>
      </c>
      <c r="C977" t="s">
        <v>728</v>
      </c>
      <c r="D977" s="1">
        <f>DATE(I977,H977,G977)</f>
        <v>45277</v>
      </c>
      <c r="E977">
        <f>FIND("/",C977)</f>
        <v>3</v>
      </c>
      <c r="F977">
        <f>FIND("/",C977,(E977+1))</f>
        <v>6</v>
      </c>
      <c r="G977" t="str">
        <f>MID(C977, E977+1,2)</f>
        <v>17</v>
      </c>
      <c r="H977" t="str">
        <f>LEFT(C977,E977-1)</f>
        <v>12</v>
      </c>
      <c r="I977" t="str">
        <f>RIGHT(C977,4)</f>
        <v>2023</v>
      </c>
      <c r="J977" t="s">
        <v>72</v>
      </c>
      <c r="K977" s="1">
        <f>DATE(P977,O977,N977)</f>
        <v>45643</v>
      </c>
      <c r="L977">
        <f>FIND("/",J977)</f>
        <v>3</v>
      </c>
      <c r="M977">
        <f>FIND("/",J977,(L977+1))</f>
        <v>6</v>
      </c>
      <c r="N977" t="str">
        <f>MID(J977, L977+1,2)</f>
        <v>17</v>
      </c>
      <c r="O977" t="str">
        <f>LEFT(J977,L977-1)</f>
        <v>12</v>
      </c>
      <c r="P977" t="str">
        <f>RIGHT(J977,4)</f>
        <v>2024</v>
      </c>
      <c r="Q977" s="13">
        <f t="shared" si="348"/>
        <v>52.285714285714285</v>
      </c>
      <c r="R977">
        <f t="shared" si="349"/>
        <v>11.5</v>
      </c>
      <c r="S977" s="27">
        <f t="shared" si="357"/>
        <v>0.21994535519125682</v>
      </c>
      <c r="T977" s="11">
        <v>11.99</v>
      </c>
      <c r="U977" t="str" cm="1">
        <f t="array" ref="U977">_xlfn.IFS(T977 &lt; 8, "Standard", T977 &lt; 12, "Premium", T977 &lt; 16, "Premium Plus")</f>
        <v>Premium</v>
      </c>
      <c r="V977" s="18">
        <v>23</v>
      </c>
      <c r="W977" t="s">
        <v>73</v>
      </c>
      <c r="X977" s="18">
        <v>2</v>
      </c>
      <c r="Y977" s="18">
        <v>1</v>
      </c>
      <c r="Z977" t="b">
        <v>0</v>
      </c>
      <c r="AA977" s="18">
        <v>544</v>
      </c>
      <c r="AB977" s="18">
        <v>25</v>
      </c>
      <c r="AC977" s="18">
        <f t="shared" si="350"/>
        <v>569</v>
      </c>
      <c r="AD977" t="s">
        <v>55</v>
      </c>
      <c r="AE977" t="s">
        <v>75</v>
      </c>
      <c r="AF977" t="s">
        <v>37</v>
      </c>
      <c r="AG977" s="18">
        <v>47</v>
      </c>
      <c r="AH977" s="13">
        <v>3.6</v>
      </c>
      <c r="AI977" t="b">
        <v>0</v>
      </c>
      <c r="AJ977" t="s">
        <v>30</v>
      </c>
      <c r="AK977" s="18">
        <v>2761</v>
      </c>
      <c r="AL977" s="18" t="str" cm="1">
        <f t="array" ref="AL977">_xlfn.IFS(AK977&lt;1000, "Bronze", AK977&lt;2000, "Silver", AK977&lt;3000, "Gold", AK977&lt;4000, "Platinum",AK977&gt;4000, "Diamond")</f>
        <v>Gold</v>
      </c>
      <c r="AM977" t="s">
        <v>76</v>
      </c>
      <c r="AN977" t="s">
        <v>79</v>
      </c>
      <c r="AO977" t="s">
        <v>33</v>
      </c>
    </row>
    <row r="978" spans="1:41" x14ac:dyDescent="0.35">
      <c r="A978">
        <v>5700</v>
      </c>
      <c r="B978" t="s">
        <v>242</v>
      </c>
      <c r="C978" t="s">
        <v>437</v>
      </c>
      <c r="D978" s="1">
        <f>DATE(I978,H978,G978)</f>
        <v>45072</v>
      </c>
      <c r="E978">
        <f>FIND("/",C978)</f>
        <v>2</v>
      </c>
      <c r="F978">
        <f>FIND("/",C978,(E978+1))</f>
        <v>5</v>
      </c>
      <c r="G978" t="str">
        <f>MID(C978, E978+1,2)</f>
        <v>26</v>
      </c>
      <c r="H978" t="str">
        <f>LEFT(C978,E978-1)</f>
        <v>5</v>
      </c>
      <c r="I978" t="str">
        <f>RIGHT(C978,4)</f>
        <v>2023</v>
      </c>
      <c r="J978" s="1">
        <v>45547</v>
      </c>
      <c r="K978" s="1">
        <f>J978</f>
        <v>45547</v>
      </c>
      <c r="L978" s="1"/>
      <c r="M978" s="1"/>
      <c r="N978" s="1"/>
      <c r="O978" s="1"/>
      <c r="P978" s="1"/>
      <c r="Q978" s="13">
        <f t="shared" si="348"/>
        <v>67.857142857142861</v>
      </c>
      <c r="R978">
        <f t="shared" si="349"/>
        <v>14.5</v>
      </c>
      <c r="S978" s="27">
        <f t="shared" si="357"/>
        <v>0.21368421052631578</v>
      </c>
      <c r="T978" s="11">
        <v>11.99</v>
      </c>
      <c r="U978" t="str" cm="1">
        <f t="array" ref="U978">_xlfn.IFS(T978 &lt; 8, "Standard", T978 &lt; 12, "Premium", T978 &lt; 16, "Premium Plus")</f>
        <v>Premium</v>
      </c>
      <c r="V978" s="18">
        <v>29</v>
      </c>
      <c r="W978" t="s">
        <v>48</v>
      </c>
      <c r="X978" s="18">
        <v>1</v>
      </c>
      <c r="Y978" s="18">
        <v>5</v>
      </c>
      <c r="Z978" t="b">
        <v>1</v>
      </c>
      <c r="AA978" s="18">
        <v>625</v>
      </c>
      <c r="AB978" s="18">
        <v>165</v>
      </c>
      <c r="AC978" s="18">
        <f t="shared" si="350"/>
        <v>790</v>
      </c>
      <c r="AD978" t="s">
        <v>92</v>
      </c>
      <c r="AE978" t="s">
        <v>56</v>
      </c>
      <c r="AF978" t="s">
        <v>57</v>
      </c>
      <c r="AG978" s="18">
        <v>41</v>
      </c>
      <c r="AH978" s="13">
        <v>4.3</v>
      </c>
      <c r="AI978" t="b">
        <v>0</v>
      </c>
      <c r="AJ978" t="s">
        <v>30</v>
      </c>
      <c r="AK978" s="18">
        <v>3847</v>
      </c>
      <c r="AL978" s="18" t="str" cm="1">
        <f t="array" ref="AL978">_xlfn.IFS(AK978&lt;1000, "Bronze", AK978&lt;2000, "Silver", AK978&lt;3000, "Gold", AK978&lt;4000, "Platinum",AK978&gt;4000, "Diamond")</f>
        <v>Platinum</v>
      </c>
      <c r="AM978" t="s">
        <v>76</v>
      </c>
      <c r="AN978" t="s">
        <v>69</v>
      </c>
      <c r="AO978" t="s">
        <v>93</v>
      </c>
    </row>
    <row r="979" spans="1:41" x14ac:dyDescent="0.35">
      <c r="A979">
        <v>1528</v>
      </c>
      <c r="B979" t="s">
        <v>365</v>
      </c>
      <c r="C979" s="1">
        <v>45200</v>
      </c>
      <c r="D979" s="1">
        <f>C979</f>
        <v>45200</v>
      </c>
      <c r="E979" s="1"/>
      <c r="F979" s="1"/>
      <c r="G979" s="1"/>
      <c r="H979" s="1"/>
      <c r="I979" s="1"/>
      <c r="J979" t="s">
        <v>54</v>
      </c>
      <c r="K979" s="1">
        <f>DATE(P979,O979,N979)</f>
        <v>45615</v>
      </c>
      <c r="L979">
        <f>FIND("/",J979)</f>
        <v>3</v>
      </c>
      <c r="M979">
        <f>FIND("/",J979,(L979+1))</f>
        <v>6</v>
      </c>
      <c r="N979" t="str">
        <f>MID(J979, L979+1,2)</f>
        <v>19</v>
      </c>
      <c r="O979" t="str">
        <f>LEFT(J979,L979-1)</f>
        <v>11</v>
      </c>
      <c r="P979" t="str">
        <f>RIGHT(J979,4)</f>
        <v>2024</v>
      </c>
      <c r="Q979" s="13">
        <f t="shared" si="348"/>
        <v>59.285714285714285</v>
      </c>
      <c r="R979">
        <f t="shared" si="349"/>
        <v>12.5</v>
      </c>
      <c r="S979" s="27">
        <f t="shared" si="357"/>
        <v>0.21084337349397592</v>
      </c>
      <c r="T979" s="11">
        <v>11.99</v>
      </c>
      <c r="U979" t="str" cm="1">
        <f t="array" ref="U979">_xlfn.IFS(T979 &lt; 8, "Standard", T979 &lt; 12, "Premium", T979 &lt; 16, "Premium Plus")</f>
        <v>Premium</v>
      </c>
      <c r="V979" s="18">
        <v>25</v>
      </c>
      <c r="W979" t="s">
        <v>36</v>
      </c>
      <c r="X979" s="18">
        <v>3</v>
      </c>
      <c r="Y979" s="18">
        <v>5</v>
      </c>
      <c r="Z979" t="b">
        <v>1</v>
      </c>
      <c r="AA979" s="18">
        <v>232</v>
      </c>
      <c r="AB979" s="18">
        <v>196</v>
      </c>
      <c r="AC979" s="18">
        <f t="shared" si="350"/>
        <v>428</v>
      </c>
      <c r="AD979" t="s">
        <v>49</v>
      </c>
      <c r="AE979" t="s">
        <v>44</v>
      </c>
      <c r="AF979" t="s">
        <v>57</v>
      </c>
      <c r="AG979" s="18">
        <v>48</v>
      </c>
      <c r="AH979" s="13">
        <v>3.2</v>
      </c>
      <c r="AI979" t="b">
        <v>0</v>
      </c>
      <c r="AJ979" t="s">
        <v>30</v>
      </c>
      <c r="AK979" s="18">
        <v>2805</v>
      </c>
      <c r="AL979" s="18" t="str" cm="1">
        <f t="array" ref="AL979">_xlfn.IFS(AK979&lt;1000, "Bronze", AK979&lt;2000, "Silver", AK979&lt;3000, "Gold", AK979&lt;4000, "Platinum",AK979&gt;4000, "Diamond")</f>
        <v>Gold</v>
      </c>
      <c r="AM979" t="s">
        <v>58</v>
      </c>
      <c r="AN979" t="s">
        <v>59</v>
      </c>
      <c r="AO979" t="s">
        <v>60</v>
      </c>
    </row>
    <row r="980" spans="1:41" x14ac:dyDescent="0.35">
      <c r="A980">
        <v>8888</v>
      </c>
      <c r="B980" t="s">
        <v>344</v>
      </c>
      <c r="C980" t="s">
        <v>475</v>
      </c>
      <c r="D980" s="1">
        <f>DATE(I980,H980,G980)</f>
        <v>45404</v>
      </c>
      <c r="E980">
        <f>FIND("/",C980)</f>
        <v>2</v>
      </c>
      <c r="F980">
        <f>FIND("/",C980,(E980+1))</f>
        <v>5</v>
      </c>
      <c r="G980" t="str">
        <f>MID(C980, E980+1,2)</f>
        <v>22</v>
      </c>
      <c r="H980" t="str">
        <f>LEFT(C980,E980-1)</f>
        <v>4</v>
      </c>
      <c r="I980" t="str">
        <f>RIGHT(C980,4)</f>
        <v>2024</v>
      </c>
      <c r="J980" t="s">
        <v>25</v>
      </c>
      <c r="K980" s="1">
        <f>DATE(P980,O980,N980)</f>
        <v>45639</v>
      </c>
      <c r="L980">
        <f>FIND("/",J980)</f>
        <v>3</v>
      </c>
      <c r="M980">
        <f>FIND("/",J980,(L980+1))</f>
        <v>6</v>
      </c>
      <c r="N980" t="str">
        <f>MID(J980, L980+1,2)</f>
        <v>13</v>
      </c>
      <c r="O980" t="str">
        <f>LEFT(J980,L980-1)</f>
        <v>12</v>
      </c>
      <c r="P980" t="str">
        <f>RIGHT(J980,4)</f>
        <v>2024</v>
      </c>
      <c r="Q980" s="13">
        <f t="shared" si="348"/>
        <v>33.571428571428569</v>
      </c>
      <c r="R980">
        <f t="shared" si="349"/>
        <v>7</v>
      </c>
      <c r="S980" s="27">
        <f t="shared" si="357"/>
        <v>0.20851063829787236</v>
      </c>
      <c r="T980" s="11">
        <v>15.99</v>
      </c>
      <c r="U980" t="str" cm="1">
        <f t="array" ref="U980">_xlfn.IFS(T980 &lt; 8, "Standard", T980 &lt; 12, "Premium", T980 &lt; 16, "Premium Plus")</f>
        <v>Premium Plus</v>
      </c>
      <c r="V980" s="18">
        <v>14</v>
      </c>
      <c r="W980" t="s">
        <v>63</v>
      </c>
      <c r="X980" s="18">
        <v>5</v>
      </c>
      <c r="Y980" s="18">
        <v>1</v>
      </c>
      <c r="Z980" t="b">
        <v>0</v>
      </c>
      <c r="AA980" s="18">
        <v>617</v>
      </c>
      <c r="AB980" s="18">
        <v>128</v>
      </c>
      <c r="AC980" s="18">
        <f t="shared" si="350"/>
        <v>745</v>
      </c>
      <c r="AD980" t="s">
        <v>55</v>
      </c>
      <c r="AE980" t="s">
        <v>44</v>
      </c>
      <c r="AF980" t="s">
        <v>78</v>
      </c>
      <c r="AG980" s="18">
        <v>31</v>
      </c>
      <c r="AH980" s="13">
        <v>3.5</v>
      </c>
      <c r="AI980" t="b">
        <v>0</v>
      </c>
      <c r="AJ980" t="s">
        <v>30</v>
      </c>
      <c r="AK980" s="18">
        <v>571</v>
      </c>
      <c r="AL980" s="18" t="str" cm="1">
        <f t="array" ref="AL980">_xlfn.IFS(AK980&lt;1000, "Bronze", AK980&lt;2000, "Silver", AK980&lt;3000, "Gold", AK980&lt;4000, "Platinum",AK980&gt;4000, "Diamond")</f>
        <v>Bronze</v>
      </c>
      <c r="AM980" t="s">
        <v>31</v>
      </c>
      <c r="AN980" t="s">
        <v>79</v>
      </c>
      <c r="AO980" t="s">
        <v>60</v>
      </c>
    </row>
    <row r="981" spans="1:41" x14ac:dyDescent="0.35">
      <c r="A981">
        <v>4458</v>
      </c>
      <c r="B981" t="s">
        <v>696</v>
      </c>
      <c r="C981" t="s">
        <v>697</v>
      </c>
      <c r="D981" s="1">
        <f>DATE(I981,H981,G981)</f>
        <v>45225</v>
      </c>
      <c r="E981">
        <f>FIND("/",C981)</f>
        <v>3</v>
      </c>
      <c r="F981">
        <f>FIND("/",C981,(E981+1))</f>
        <v>6</v>
      </c>
      <c r="G981" t="str">
        <f>MID(C981, E981+1,2)</f>
        <v>26</v>
      </c>
      <c r="H981" t="str">
        <f>LEFT(C981,E981-1)</f>
        <v>10</v>
      </c>
      <c r="I981" t="str">
        <f>RIGHT(C981,4)</f>
        <v>2023</v>
      </c>
      <c r="J981" t="s">
        <v>84</v>
      </c>
      <c r="K981" s="1">
        <f>DATE(P981,O981,N981)</f>
        <v>45616</v>
      </c>
      <c r="L981">
        <f>FIND("/",J981)</f>
        <v>3</v>
      </c>
      <c r="M981">
        <f>FIND("/",J981,(L981+1))</f>
        <v>6</v>
      </c>
      <c r="N981" t="str">
        <f>MID(J981, L981+1,2)</f>
        <v>20</v>
      </c>
      <c r="O981" t="str">
        <f>LEFT(J981,L981-1)</f>
        <v>11</v>
      </c>
      <c r="P981" t="str">
        <f>RIGHT(J981,4)</f>
        <v>2024</v>
      </c>
      <c r="Q981" s="13">
        <f t="shared" si="348"/>
        <v>55.857142857142854</v>
      </c>
      <c r="R981">
        <f t="shared" si="349"/>
        <v>11.5</v>
      </c>
      <c r="S981" s="27">
        <f t="shared" si="357"/>
        <v>0.20588235294117649</v>
      </c>
      <c r="T981" s="11">
        <v>15.99</v>
      </c>
      <c r="U981" t="str" cm="1">
        <f t="array" ref="U981">_xlfn.IFS(T981 &lt; 8, "Standard", T981 &lt; 12, "Premium", T981 &lt; 16, "Premium Plus")</f>
        <v>Premium Plus</v>
      </c>
      <c r="V981" s="18">
        <v>23</v>
      </c>
      <c r="W981" t="s">
        <v>48</v>
      </c>
      <c r="X981" s="18">
        <v>3</v>
      </c>
      <c r="Y981" s="18">
        <v>3</v>
      </c>
      <c r="Z981" t="b">
        <v>1</v>
      </c>
      <c r="AA981" s="18">
        <v>489</v>
      </c>
      <c r="AB981" s="18">
        <v>7</v>
      </c>
      <c r="AC981" s="18">
        <f t="shared" si="350"/>
        <v>496</v>
      </c>
      <c r="AD981" t="s">
        <v>55</v>
      </c>
      <c r="AE981" t="s">
        <v>44</v>
      </c>
      <c r="AF981" t="s">
        <v>45</v>
      </c>
      <c r="AG981" s="18">
        <v>54</v>
      </c>
      <c r="AH981" s="13">
        <v>4.5</v>
      </c>
      <c r="AI981" t="b">
        <v>1</v>
      </c>
      <c r="AJ981" t="s">
        <v>30</v>
      </c>
      <c r="AK981" s="18">
        <v>1485</v>
      </c>
      <c r="AL981" s="18" t="str" cm="1">
        <f t="array" ref="AL981">_xlfn.IFS(AK981&lt;1000, "Bronze", AK981&lt;2000, "Silver", AK981&lt;3000, "Gold", AK981&lt;4000, "Platinum",AK981&gt;4000, "Diamond")</f>
        <v>Silver</v>
      </c>
      <c r="AM981" t="s">
        <v>38</v>
      </c>
      <c r="AN981" t="s">
        <v>32</v>
      </c>
      <c r="AO981" t="s">
        <v>60</v>
      </c>
    </row>
    <row r="982" spans="1:41" x14ac:dyDescent="0.35">
      <c r="A982">
        <v>6374</v>
      </c>
      <c r="B982" t="s">
        <v>495</v>
      </c>
      <c r="C982" s="1">
        <v>45114</v>
      </c>
      <c r="D982" s="1">
        <v>45099</v>
      </c>
      <c r="E982" s="1"/>
      <c r="F982" s="1"/>
      <c r="G982" s="1"/>
      <c r="H982" s="1"/>
      <c r="I982" s="1"/>
      <c r="J982" t="s">
        <v>54</v>
      </c>
      <c r="K982" s="1">
        <f>DATE(P982,O982,N982)</f>
        <v>45615</v>
      </c>
      <c r="L982">
        <f>FIND("/",J982)</f>
        <v>3</v>
      </c>
      <c r="M982">
        <f>FIND("/",J982,(L982+1))</f>
        <v>6</v>
      </c>
      <c r="N982" t="str">
        <f>MID(J982, L982+1,2)</f>
        <v>19</v>
      </c>
      <c r="O982" t="str">
        <f>LEFT(J982,L982-1)</f>
        <v>11</v>
      </c>
      <c r="P982" t="str">
        <f>RIGHT(J982,4)</f>
        <v>2024</v>
      </c>
      <c r="Q982" s="13">
        <f t="shared" si="348"/>
        <v>73.714285714285708</v>
      </c>
      <c r="R982">
        <f t="shared" si="349"/>
        <v>15</v>
      </c>
      <c r="S982" s="27">
        <f t="shared" si="357"/>
        <v>0.20348837209302328</v>
      </c>
      <c r="T982" s="11">
        <v>15.99</v>
      </c>
      <c r="U982" t="str" cm="1">
        <f t="array" ref="U982">_xlfn.IFS(T982 &lt; 8, "Standard", T982 &lt; 12, "Premium", T982 &lt; 16, "Premium Plus")</f>
        <v>Premium Plus</v>
      </c>
      <c r="V982" s="18">
        <v>30</v>
      </c>
      <c r="W982" t="s">
        <v>26</v>
      </c>
      <c r="X982" s="18">
        <v>1</v>
      </c>
      <c r="Y982" s="18">
        <v>1</v>
      </c>
      <c r="Z982" t="b">
        <v>0</v>
      </c>
      <c r="AA982" s="18">
        <v>178</v>
      </c>
      <c r="AB982" s="18">
        <v>162</v>
      </c>
      <c r="AC982" s="18">
        <f t="shared" si="350"/>
        <v>340</v>
      </c>
      <c r="AD982" t="s">
        <v>55</v>
      </c>
      <c r="AE982" t="s">
        <v>28</v>
      </c>
      <c r="AF982" t="s">
        <v>45</v>
      </c>
      <c r="AG982" s="18">
        <v>20</v>
      </c>
      <c r="AH982" s="13">
        <v>4.5999999999999996</v>
      </c>
      <c r="AI982" t="b">
        <v>1</v>
      </c>
      <c r="AJ982" t="s">
        <v>30</v>
      </c>
      <c r="AK982" s="18">
        <v>3124</v>
      </c>
      <c r="AL982" s="18" t="str" cm="1">
        <f t="array" ref="AL982">_xlfn.IFS(AK982&lt;1000, "Bronze", AK982&lt;2000, "Silver", AK982&lt;3000, "Gold", AK982&lt;4000, "Platinum",AK982&gt;4000, "Diamond")</f>
        <v>Platinum</v>
      </c>
      <c r="AM982" t="s">
        <v>38</v>
      </c>
      <c r="AN982" t="s">
        <v>79</v>
      </c>
      <c r="AO982" t="s">
        <v>40</v>
      </c>
    </row>
    <row r="983" spans="1:41" x14ac:dyDescent="0.35">
      <c r="A983">
        <v>8934</v>
      </c>
      <c r="B983" t="s">
        <v>150</v>
      </c>
      <c r="C983" t="s">
        <v>151</v>
      </c>
      <c r="D983" s="1">
        <f>DATE(I983,H983,G983)</f>
        <v>45010</v>
      </c>
      <c r="E983">
        <f>FIND("/",C983)</f>
        <v>2</v>
      </c>
      <c r="F983">
        <f>FIND("/",C983,(E983+1))</f>
        <v>5</v>
      </c>
      <c r="G983" t="str">
        <f>MID(C983, E983+1,2)</f>
        <v>25</v>
      </c>
      <c r="H983" t="str">
        <f>LEFT(C983,E983-1)</f>
        <v>3</v>
      </c>
      <c r="I983" t="str">
        <f>RIGHT(C983,4)</f>
        <v>2023</v>
      </c>
      <c r="J983" s="1">
        <v>45424</v>
      </c>
      <c r="K983" s="1">
        <f>J983</f>
        <v>45424</v>
      </c>
      <c r="L983" s="1"/>
      <c r="M983" s="1"/>
      <c r="N983" s="1"/>
      <c r="O983" s="1"/>
      <c r="P983" s="1"/>
      <c r="Q983" s="13">
        <f t="shared" si="348"/>
        <v>59.142857142857146</v>
      </c>
      <c r="R983">
        <f t="shared" si="349"/>
        <v>11</v>
      </c>
      <c r="S983" s="27">
        <f t="shared" si="357"/>
        <v>0.1859903381642512</v>
      </c>
      <c r="T983" s="11">
        <v>7.99</v>
      </c>
      <c r="U983" t="str" cm="1">
        <f t="array" ref="U983">_xlfn.IFS(T983 &lt; 8, "Standard", T983 &lt; 12, "Premium", T983 &lt; 16, "Premium Plus")</f>
        <v>Standard</v>
      </c>
      <c r="V983" s="18">
        <v>22</v>
      </c>
      <c r="W983" t="s">
        <v>36</v>
      </c>
      <c r="X983" s="18">
        <v>4</v>
      </c>
      <c r="Y983" s="18">
        <v>3</v>
      </c>
      <c r="Z983" t="b">
        <v>0</v>
      </c>
      <c r="AA983" s="18">
        <v>707</v>
      </c>
      <c r="AB983" s="18">
        <v>156</v>
      </c>
      <c r="AC983" s="18">
        <f t="shared" si="350"/>
        <v>863</v>
      </c>
      <c r="AD983" t="s">
        <v>43</v>
      </c>
      <c r="AE983" t="s">
        <v>75</v>
      </c>
      <c r="AF983" t="s">
        <v>57</v>
      </c>
      <c r="AG983" s="18">
        <v>99</v>
      </c>
      <c r="AH983" s="13">
        <v>3.3</v>
      </c>
      <c r="AI983" t="b">
        <v>0</v>
      </c>
      <c r="AJ983" t="s">
        <v>30</v>
      </c>
      <c r="AK983" s="18">
        <v>4114</v>
      </c>
      <c r="AL983" s="18" t="str" cm="1">
        <f t="array" ref="AL983">_xlfn.IFS(AK983&lt;1000, "Bronze", AK983&lt;2000, "Silver", AK983&lt;3000, "Gold", AK983&lt;4000, "Platinum",AK983&gt;4000, "Diamond")</f>
        <v>Diamond</v>
      </c>
      <c r="AM983" t="s">
        <v>65</v>
      </c>
      <c r="AN983" t="s">
        <v>59</v>
      </c>
      <c r="AO983" t="s">
        <v>93</v>
      </c>
    </row>
    <row r="984" spans="1:41" x14ac:dyDescent="0.35">
      <c r="A984">
        <v>7001</v>
      </c>
      <c r="B984" t="s">
        <v>164</v>
      </c>
      <c r="C984" s="1">
        <v>45146</v>
      </c>
      <c r="D984" s="1">
        <f>C984</f>
        <v>45146</v>
      </c>
      <c r="E984" s="1"/>
      <c r="F984" s="1"/>
      <c r="G984" s="1"/>
      <c r="H984" s="1"/>
      <c r="I984" s="1"/>
      <c r="J984" t="s">
        <v>90</v>
      </c>
      <c r="K984" s="1">
        <f>DATE(P984,O984,N984)</f>
        <v>45626</v>
      </c>
      <c r="L984">
        <f>FIND("/",J984)</f>
        <v>3</v>
      </c>
      <c r="M984">
        <f>FIND("/",J984,(L984+1))</f>
        <v>6</v>
      </c>
      <c r="N984" t="str">
        <f>MID(J984, L984+1,2)</f>
        <v>30</v>
      </c>
      <c r="O984" t="str">
        <f>LEFT(J984,L984-1)</f>
        <v>11</v>
      </c>
      <c r="P984" t="str">
        <f>RIGHT(J984,4)</f>
        <v>2024</v>
      </c>
      <c r="Q984" s="13">
        <f t="shared" si="348"/>
        <v>68.571428571428569</v>
      </c>
      <c r="R984">
        <f t="shared" si="349"/>
        <v>12</v>
      </c>
      <c r="S984" s="27">
        <f t="shared" si="357"/>
        <v>0.17500000000000002</v>
      </c>
      <c r="T984" s="11">
        <v>11.99</v>
      </c>
      <c r="U984" t="str" cm="1">
        <f t="array" ref="U984">_xlfn.IFS(T984 &lt; 8, "Standard", T984 &lt; 12, "Premium", T984 &lt; 16, "Premium Plus")</f>
        <v>Premium</v>
      </c>
      <c r="V984" s="18">
        <v>24</v>
      </c>
      <c r="W984" t="s">
        <v>36</v>
      </c>
      <c r="X984" s="18">
        <v>4</v>
      </c>
      <c r="Y984" s="18">
        <v>4</v>
      </c>
      <c r="Z984" t="b">
        <v>0</v>
      </c>
      <c r="AA984" s="18">
        <v>30</v>
      </c>
      <c r="AB984" s="18">
        <v>20</v>
      </c>
      <c r="AC984" s="18">
        <f t="shared" si="350"/>
        <v>50</v>
      </c>
      <c r="AD984" t="s">
        <v>49</v>
      </c>
      <c r="AE984" t="s">
        <v>75</v>
      </c>
      <c r="AF984" t="s">
        <v>29</v>
      </c>
      <c r="AG984" s="18">
        <v>98</v>
      </c>
      <c r="AH984" s="13">
        <v>3.9</v>
      </c>
      <c r="AI984" t="b">
        <v>0</v>
      </c>
      <c r="AJ984" t="s">
        <v>30</v>
      </c>
      <c r="AK984" s="18">
        <v>4477</v>
      </c>
      <c r="AL984" s="18" t="str" cm="1">
        <f t="array" ref="AL984">_xlfn.IFS(AK984&lt;1000, "Bronze", AK984&lt;2000, "Silver", AK984&lt;3000, "Gold", AK984&lt;4000, "Platinum",AK984&gt;4000, "Diamond")</f>
        <v>Diamond</v>
      </c>
      <c r="AM984" t="s">
        <v>31</v>
      </c>
      <c r="AN984" t="s">
        <v>39</v>
      </c>
      <c r="AO984" t="s">
        <v>33</v>
      </c>
    </row>
    <row r="985" spans="1:41" x14ac:dyDescent="0.35">
      <c r="A985">
        <v>4718</v>
      </c>
      <c r="B985" t="s">
        <v>130</v>
      </c>
      <c r="C985" t="s">
        <v>662</v>
      </c>
      <c r="D985" s="1">
        <f>DATE(I985,H985,G985)</f>
        <v>45190</v>
      </c>
      <c r="E985">
        <f>FIND("/",C985)</f>
        <v>2</v>
      </c>
      <c r="F985">
        <f>FIND("/",C985,(E985+1))</f>
        <v>5</v>
      </c>
      <c r="G985" t="str">
        <f>MID(C985, E985+1,2)</f>
        <v>21</v>
      </c>
      <c r="H985" t="str">
        <f>LEFT(C985,E985-1)</f>
        <v>9</v>
      </c>
      <c r="I985" t="str">
        <f>RIGHT(C985,4)</f>
        <v>2023</v>
      </c>
      <c r="J985" t="s">
        <v>87</v>
      </c>
      <c r="K985" s="1">
        <f>DATE(P985,O985,N985)</f>
        <v>45621</v>
      </c>
      <c r="L985">
        <f>FIND("/",J985)</f>
        <v>3</v>
      </c>
      <c r="M985">
        <f>FIND("/",J985,(L985+1))</f>
        <v>6</v>
      </c>
      <c r="N985" t="str">
        <f>MID(J985, L985+1,2)</f>
        <v>25</v>
      </c>
      <c r="O985" t="str">
        <f>LEFT(J985,L985-1)</f>
        <v>11</v>
      </c>
      <c r="P985" t="str">
        <f>RIGHT(J985,4)</f>
        <v>2024</v>
      </c>
      <c r="Q985" s="13">
        <f t="shared" si="348"/>
        <v>61.571428571428569</v>
      </c>
      <c r="R985">
        <f t="shared" si="349"/>
        <v>10.5</v>
      </c>
      <c r="S985" s="27">
        <f t="shared" si="357"/>
        <v>0.17053364269141533</v>
      </c>
      <c r="T985" s="11">
        <v>15.99</v>
      </c>
      <c r="U985" t="str" cm="1">
        <f t="array" ref="U985">_xlfn.IFS(T985 &lt; 8, "Standard", T985 &lt; 12, "Premium", T985 &lt; 16, "Premium Plus")</f>
        <v>Premium Plus</v>
      </c>
      <c r="V985" s="18">
        <v>21</v>
      </c>
      <c r="W985" t="s">
        <v>36</v>
      </c>
      <c r="X985" s="18">
        <v>5</v>
      </c>
      <c r="Y985" s="18">
        <v>1</v>
      </c>
      <c r="Z985" t="b">
        <v>1</v>
      </c>
      <c r="AA985" s="18">
        <v>484</v>
      </c>
      <c r="AB985" s="18">
        <v>112</v>
      </c>
      <c r="AC985" s="18">
        <f t="shared" si="350"/>
        <v>596</v>
      </c>
      <c r="AD985" t="s">
        <v>55</v>
      </c>
      <c r="AE985" t="s">
        <v>56</v>
      </c>
      <c r="AF985" t="s">
        <v>29</v>
      </c>
      <c r="AG985" s="18">
        <v>88</v>
      </c>
      <c r="AH985" s="13">
        <v>3.5</v>
      </c>
      <c r="AI985" t="b">
        <v>1</v>
      </c>
      <c r="AJ985" t="s">
        <v>30</v>
      </c>
      <c r="AK985" s="18">
        <v>1683</v>
      </c>
      <c r="AL985" s="18" t="str" cm="1">
        <f t="array" ref="AL985">_xlfn.IFS(AK985&lt;1000, "Bronze", AK985&lt;2000, "Silver", AK985&lt;3000, "Gold", AK985&lt;4000, "Platinum",AK985&gt;4000, "Diamond")</f>
        <v>Silver</v>
      </c>
      <c r="AM985" t="s">
        <v>58</v>
      </c>
      <c r="AN985" t="s">
        <v>79</v>
      </c>
      <c r="AO985" t="s">
        <v>60</v>
      </c>
    </row>
    <row r="986" spans="1:41" x14ac:dyDescent="0.35">
      <c r="A986">
        <v>2701</v>
      </c>
      <c r="B986" t="s">
        <v>355</v>
      </c>
      <c r="C986" s="1">
        <v>45417</v>
      </c>
      <c r="D986" s="1">
        <v>45035</v>
      </c>
      <c r="E986" s="1"/>
      <c r="F986" s="1"/>
      <c r="G986" s="1"/>
      <c r="H986" s="1"/>
      <c r="I986" s="1"/>
      <c r="J986" s="1">
        <v>45303</v>
      </c>
      <c r="K986" s="1">
        <f>J986</f>
        <v>45303</v>
      </c>
      <c r="L986" s="1"/>
      <c r="M986" s="1"/>
      <c r="N986" s="1"/>
      <c r="O986" s="1"/>
      <c r="P986" s="1"/>
      <c r="Q986" s="13">
        <f t="shared" si="348"/>
        <v>38.285714285714285</v>
      </c>
      <c r="R986">
        <f t="shared" si="349"/>
        <v>6.5</v>
      </c>
      <c r="S986" s="27">
        <f t="shared" si="357"/>
        <v>0.16977611940298509</v>
      </c>
      <c r="T986" s="11">
        <v>11.99</v>
      </c>
      <c r="U986" t="str" cm="1">
        <f t="array" ref="U986">_xlfn.IFS(T986 &lt; 8, "Standard", T986 &lt; 12, "Premium", T986 &lt; 16, "Premium Plus")</f>
        <v>Premium</v>
      </c>
      <c r="V986" s="18">
        <v>13</v>
      </c>
      <c r="W986" t="s">
        <v>36</v>
      </c>
      <c r="X986" s="18">
        <v>4</v>
      </c>
      <c r="Y986" s="18">
        <v>6</v>
      </c>
      <c r="Z986" t="b">
        <v>1</v>
      </c>
      <c r="AA986" s="18">
        <v>537</v>
      </c>
      <c r="AB986" s="18">
        <v>121</v>
      </c>
      <c r="AC986" s="18">
        <f t="shared" si="350"/>
        <v>658</v>
      </c>
      <c r="AD986" t="s">
        <v>68</v>
      </c>
      <c r="AE986" t="s">
        <v>75</v>
      </c>
      <c r="AF986" t="s">
        <v>57</v>
      </c>
      <c r="AG986" s="18">
        <v>17</v>
      </c>
      <c r="AH986" s="13">
        <v>3.1</v>
      </c>
      <c r="AI986" t="b">
        <v>1</v>
      </c>
      <c r="AJ986" t="s">
        <v>30</v>
      </c>
      <c r="AK986" s="18">
        <v>2124</v>
      </c>
      <c r="AL986" s="18" t="str" cm="1">
        <f t="array" ref="AL986">_xlfn.IFS(AK986&lt;1000, "Bronze", AK986&lt;2000, "Silver", AK986&lt;3000, "Gold", AK986&lt;4000, "Platinum",AK986&gt;4000, "Diamond")</f>
        <v>Gold</v>
      </c>
      <c r="AM986" t="s">
        <v>65</v>
      </c>
      <c r="AN986" t="s">
        <v>39</v>
      </c>
      <c r="AO986" t="s">
        <v>33</v>
      </c>
    </row>
    <row r="987" spans="1:41" x14ac:dyDescent="0.35">
      <c r="A987">
        <v>1194</v>
      </c>
      <c r="B987" t="s">
        <v>357</v>
      </c>
      <c r="C987" t="s">
        <v>203</v>
      </c>
      <c r="D987" s="1">
        <v>45334</v>
      </c>
      <c r="E987">
        <f>FIND("/",C987)</f>
        <v>3</v>
      </c>
      <c r="F987">
        <f>FIND("/",C987,(E987+1))</f>
        <v>6</v>
      </c>
      <c r="G987" t="str">
        <f>MID(C987, E987+1,2)</f>
        <v>20</v>
      </c>
      <c r="H987" t="str">
        <f>LEFT(C987,E987-1)</f>
        <v>10</v>
      </c>
      <c r="I987" t="str">
        <f>RIGHT(C987,4)</f>
        <v>2024</v>
      </c>
      <c r="J987" s="1">
        <v>45334</v>
      </c>
      <c r="K987" s="1">
        <v>45585</v>
      </c>
      <c r="L987" s="1"/>
      <c r="M987" s="1"/>
      <c r="N987" s="1"/>
      <c r="O987" s="1"/>
      <c r="P987" s="1"/>
      <c r="Q987" s="13">
        <f t="shared" si="348"/>
        <v>35.857142857142854</v>
      </c>
      <c r="R987">
        <f t="shared" si="349"/>
        <v>5.5</v>
      </c>
      <c r="S987" s="27">
        <f t="shared" si="357"/>
        <v>0.15338645418326693</v>
      </c>
      <c r="T987" s="11">
        <v>7.99</v>
      </c>
      <c r="U987" t="str" cm="1">
        <f t="array" ref="U987">_xlfn.IFS(T987 &lt; 8, "Standard", T987 &lt; 12, "Premium", T987 &lt; 16, "Premium Plus")</f>
        <v>Standard</v>
      </c>
      <c r="V987" s="18">
        <v>11</v>
      </c>
      <c r="W987" t="s">
        <v>63</v>
      </c>
      <c r="X987" s="18">
        <v>4</v>
      </c>
      <c r="Y987" s="18">
        <v>6</v>
      </c>
      <c r="Z987" t="b">
        <v>0</v>
      </c>
      <c r="AA987" s="18">
        <v>246</v>
      </c>
      <c r="AB987" s="18">
        <v>96</v>
      </c>
      <c r="AC987" s="18">
        <f t="shared" si="350"/>
        <v>342</v>
      </c>
      <c r="AD987" t="s">
        <v>92</v>
      </c>
      <c r="AE987" t="s">
        <v>28</v>
      </c>
      <c r="AF987" t="s">
        <v>57</v>
      </c>
      <c r="AG987" s="18">
        <v>56</v>
      </c>
      <c r="AH987" s="13">
        <v>4.5999999999999996</v>
      </c>
      <c r="AI987" t="b">
        <v>1</v>
      </c>
      <c r="AJ987" t="s">
        <v>30</v>
      </c>
      <c r="AK987" s="18">
        <v>3807</v>
      </c>
      <c r="AL987" s="18" t="str" cm="1">
        <f t="array" ref="AL987">_xlfn.IFS(AK987&lt;1000, "Bronze", AK987&lt;2000, "Silver", AK987&lt;3000, "Gold", AK987&lt;4000, "Platinum",AK987&gt;4000, "Diamond")</f>
        <v>Platinum</v>
      </c>
      <c r="AM987" t="s">
        <v>58</v>
      </c>
      <c r="AN987" t="s">
        <v>59</v>
      </c>
      <c r="AO987" t="s">
        <v>60</v>
      </c>
    </row>
    <row r="988" spans="1:41" x14ac:dyDescent="0.35">
      <c r="A988">
        <v>1699</v>
      </c>
      <c r="B988" t="s">
        <v>224</v>
      </c>
      <c r="C988" t="s">
        <v>570</v>
      </c>
      <c r="D988" s="1">
        <f>DATE(I988,H988,G988)</f>
        <v>45182</v>
      </c>
      <c r="E988">
        <f>FIND("/",C988)</f>
        <v>2</v>
      </c>
      <c r="F988">
        <f>FIND("/",C988,(E988+1))</f>
        <v>5</v>
      </c>
      <c r="G988" t="str">
        <f>MID(C988, E988+1,2)</f>
        <v>13</v>
      </c>
      <c r="H988" t="str">
        <f>LEFT(C988,E988-1)</f>
        <v>9</v>
      </c>
      <c r="I988" t="str">
        <f>RIGHT(C988,4)</f>
        <v>2023</v>
      </c>
      <c r="J988" s="1">
        <v>45608</v>
      </c>
      <c r="K988" s="1">
        <f>J988</f>
        <v>45608</v>
      </c>
      <c r="L988" s="1"/>
      <c r="M988" s="1"/>
      <c r="N988" s="1"/>
      <c r="O988" s="1"/>
      <c r="P988" s="1"/>
      <c r="Q988" s="13">
        <f t="shared" si="348"/>
        <v>60.857142857142854</v>
      </c>
      <c r="R988">
        <f t="shared" si="349"/>
        <v>9</v>
      </c>
      <c r="S988" s="27">
        <f t="shared" si="357"/>
        <v>0.14788732394366197</v>
      </c>
      <c r="T988" s="11">
        <v>15.99</v>
      </c>
      <c r="U988" t="str" cm="1">
        <f t="array" ref="U988">_xlfn.IFS(T988 &lt; 8, "Standard", T988 &lt; 12, "Premium", T988 &lt; 16, "Premium Plus")</f>
        <v>Premium Plus</v>
      </c>
      <c r="V988" s="18">
        <v>18</v>
      </c>
      <c r="W988" t="s">
        <v>51</v>
      </c>
      <c r="X988" s="18">
        <v>4</v>
      </c>
      <c r="Y988" s="18">
        <v>2</v>
      </c>
      <c r="Z988" t="b">
        <v>0</v>
      </c>
      <c r="AA988" s="18">
        <v>882</v>
      </c>
      <c r="AB988" s="18">
        <v>1</v>
      </c>
      <c r="AC988" s="18">
        <f t="shared" si="350"/>
        <v>883</v>
      </c>
      <c r="AD988" t="s">
        <v>92</v>
      </c>
      <c r="AE988" t="s">
        <v>56</v>
      </c>
      <c r="AF988" t="s">
        <v>57</v>
      </c>
      <c r="AG988" s="18">
        <v>100</v>
      </c>
      <c r="AH988" s="13">
        <v>4.7</v>
      </c>
      <c r="AI988" t="b">
        <v>1</v>
      </c>
      <c r="AJ988" t="s">
        <v>30</v>
      </c>
      <c r="AK988" s="18">
        <v>3697</v>
      </c>
      <c r="AL988" s="18" t="str" cm="1">
        <f t="array" ref="AL988">_xlfn.IFS(AK988&lt;1000, "Bronze", AK988&lt;2000, "Silver", AK988&lt;3000, "Gold", AK988&lt;4000, "Platinum",AK988&gt;4000, "Diamond")</f>
        <v>Platinum</v>
      </c>
      <c r="AM988" t="s">
        <v>31</v>
      </c>
      <c r="AN988" t="s">
        <v>32</v>
      </c>
      <c r="AO988" t="s">
        <v>33</v>
      </c>
    </row>
    <row r="989" spans="1:41" x14ac:dyDescent="0.35">
      <c r="A989">
        <v>5280</v>
      </c>
      <c r="B989" t="s">
        <v>494</v>
      </c>
      <c r="C989" t="s">
        <v>151</v>
      </c>
      <c r="D989" s="1">
        <f>DATE(I989,H989,G989)</f>
        <v>45010</v>
      </c>
      <c r="E989">
        <f>FIND("/",C989)</f>
        <v>2</v>
      </c>
      <c r="F989">
        <f>FIND("/",C989,(E989+1))</f>
        <v>5</v>
      </c>
      <c r="G989" t="str">
        <f>MID(C989, E989+1,2)</f>
        <v>25</v>
      </c>
      <c r="H989" t="str">
        <f>LEFT(C989,E989-1)</f>
        <v>3</v>
      </c>
      <c r="I989" t="str">
        <f>RIGHT(C989,4)</f>
        <v>2023</v>
      </c>
      <c r="J989" t="s">
        <v>168</v>
      </c>
      <c r="K989" s="1">
        <f>DATE(P989,O989,N989)</f>
        <v>45625</v>
      </c>
      <c r="L989">
        <f>FIND("/",J989)</f>
        <v>3</v>
      </c>
      <c r="M989">
        <f>FIND("/",J989,(L989+1))</f>
        <v>6</v>
      </c>
      <c r="N989" t="str">
        <f>MID(J989, L989+1,2)</f>
        <v>29</v>
      </c>
      <c r="O989" t="str">
        <f>LEFT(J989,L989-1)</f>
        <v>11</v>
      </c>
      <c r="P989" t="str">
        <f>RIGHT(J989,4)</f>
        <v>2024</v>
      </c>
      <c r="Q989" s="13">
        <f t="shared" si="348"/>
        <v>87.857142857142861</v>
      </c>
      <c r="R989">
        <f t="shared" si="349"/>
        <v>12.5</v>
      </c>
      <c r="S989" s="27">
        <f t="shared" si="357"/>
        <v>0.14227642276422764</v>
      </c>
      <c r="T989" s="11">
        <v>7.99</v>
      </c>
      <c r="U989" t="str" cm="1">
        <f t="array" ref="U989">_xlfn.IFS(T989 &lt; 8, "Standard", T989 &lt; 12, "Premium", T989 &lt; 16, "Premium Plus")</f>
        <v>Standard</v>
      </c>
      <c r="V989" s="18">
        <v>25</v>
      </c>
      <c r="W989" t="s">
        <v>63</v>
      </c>
      <c r="X989" s="18">
        <v>5</v>
      </c>
      <c r="Y989" s="18">
        <v>2</v>
      </c>
      <c r="Z989" t="b">
        <v>1</v>
      </c>
      <c r="AA989" s="18">
        <v>429</v>
      </c>
      <c r="AB989" s="18">
        <v>138</v>
      </c>
      <c r="AC989" s="18">
        <f t="shared" si="350"/>
        <v>567</v>
      </c>
      <c r="AD989" t="s">
        <v>68</v>
      </c>
      <c r="AE989" t="s">
        <v>56</v>
      </c>
      <c r="AF989" t="s">
        <v>64</v>
      </c>
      <c r="AG989" s="18">
        <v>40</v>
      </c>
      <c r="AH989" s="13">
        <v>3.5</v>
      </c>
      <c r="AI989" t="b">
        <v>0</v>
      </c>
      <c r="AJ989" t="s">
        <v>30</v>
      </c>
      <c r="AK989" s="18">
        <v>1713</v>
      </c>
      <c r="AL989" s="18" t="str" cm="1">
        <f t="array" ref="AL989">_xlfn.IFS(AK989&lt;1000, "Bronze", AK989&lt;2000, "Silver", AK989&lt;3000, "Gold", AK989&lt;4000, "Platinum",AK989&gt;4000, "Diamond")</f>
        <v>Silver</v>
      </c>
      <c r="AM989" t="s">
        <v>31</v>
      </c>
      <c r="AN989" t="s">
        <v>69</v>
      </c>
      <c r="AO989" t="s">
        <v>60</v>
      </c>
    </row>
    <row r="990" spans="1:41" x14ac:dyDescent="0.35">
      <c r="A990">
        <v>9028</v>
      </c>
      <c r="B990" t="s">
        <v>193</v>
      </c>
      <c r="C990" s="1">
        <v>45089</v>
      </c>
      <c r="D990" s="1">
        <v>45351</v>
      </c>
      <c r="E990" s="1"/>
      <c r="F990" s="1"/>
      <c r="G990" s="1"/>
      <c r="H990" s="1"/>
      <c r="I990" s="1"/>
      <c r="J990" t="s">
        <v>105</v>
      </c>
      <c r="K990" s="1">
        <f>DATE(P990,O990,N990)</f>
        <v>45624</v>
      </c>
      <c r="L990">
        <f>FIND("/",J990)</f>
        <v>3</v>
      </c>
      <c r="M990">
        <f>FIND("/",J990,(L990+1))</f>
        <v>6</v>
      </c>
      <c r="N990" t="str">
        <f>MID(J990, L990+1,2)</f>
        <v>28</v>
      </c>
      <c r="O990" t="str">
        <f>LEFT(J990,L990-1)</f>
        <v>11</v>
      </c>
      <c r="P990" t="str">
        <f>RIGHT(J990,4)</f>
        <v>2024</v>
      </c>
      <c r="Q990" s="13">
        <f t="shared" si="348"/>
        <v>39</v>
      </c>
      <c r="R990">
        <f t="shared" si="349"/>
        <v>5.5</v>
      </c>
      <c r="S990" s="27">
        <f t="shared" si="357"/>
        <v>0.14102564102564102</v>
      </c>
      <c r="T990" s="11">
        <v>15.99</v>
      </c>
      <c r="U990" t="str" cm="1">
        <f t="array" ref="U990">_xlfn.IFS(T990 &lt; 8, "Standard", T990 &lt; 12, "Premium", T990 &lt; 16, "Premium Plus")</f>
        <v>Premium Plus</v>
      </c>
      <c r="V990" s="18">
        <v>11</v>
      </c>
      <c r="W990" t="s">
        <v>26</v>
      </c>
      <c r="X990" s="18">
        <v>1</v>
      </c>
      <c r="Y990" s="18">
        <v>4</v>
      </c>
      <c r="Z990" t="b">
        <v>0</v>
      </c>
      <c r="AA990" s="18">
        <v>557</v>
      </c>
      <c r="AB990" s="18">
        <v>165</v>
      </c>
      <c r="AC990" s="18">
        <f t="shared" si="350"/>
        <v>722</v>
      </c>
      <c r="AD990" t="s">
        <v>27</v>
      </c>
      <c r="AE990" t="s">
        <v>28</v>
      </c>
      <c r="AF990" t="s">
        <v>78</v>
      </c>
      <c r="AG990" s="18">
        <v>11</v>
      </c>
      <c r="AH990" s="13">
        <v>4</v>
      </c>
      <c r="AI990" t="b">
        <v>1</v>
      </c>
      <c r="AJ990" t="s">
        <v>30</v>
      </c>
      <c r="AK990" s="18">
        <v>2941</v>
      </c>
      <c r="AL990" s="18" t="str" cm="1">
        <f t="array" ref="AL990">_xlfn.IFS(AK990&lt;1000, "Bronze", AK990&lt;2000, "Silver", AK990&lt;3000, "Gold", AK990&lt;4000, "Platinum",AK990&gt;4000, "Diamond")</f>
        <v>Gold</v>
      </c>
      <c r="AM990" t="s">
        <v>65</v>
      </c>
      <c r="AN990" t="s">
        <v>32</v>
      </c>
      <c r="AO990" t="s">
        <v>60</v>
      </c>
    </row>
    <row r="991" spans="1:41" x14ac:dyDescent="0.35">
      <c r="A991">
        <v>1776</v>
      </c>
      <c r="B991" t="s">
        <v>215</v>
      </c>
      <c r="C991" t="s">
        <v>216</v>
      </c>
      <c r="D991" s="1">
        <f>DATE(I991,H991,G991)</f>
        <v>45221</v>
      </c>
      <c r="E991">
        <f>FIND("/",C991)</f>
        <v>3</v>
      </c>
      <c r="F991">
        <f>FIND("/",C991,(E991+1))</f>
        <v>6</v>
      </c>
      <c r="G991" t="str">
        <f>MID(C991, E991+1,2)</f>
        <v>22</v>
      </c>
      <c r="H991" t="str">
        <f>LEFT(C991,E991-1)</f>
        <v>10</v>
      </c>
      <c r="I991" t="str">
        <f>RIGHT(C991,4)</f>
        <v>2023</v>
      </c>
      <c r="J991" t="s">
        <v>84</v>
      </c>
      <c r="K991" s="1">
        <f>DATE(P991,O991,N991)</f>
        <v>45616</v>
      </c>
      <c r="L991">
        <f>FIND("/",J991)</f>
        <v>3</v>
      </c>
      <c r="M991">
        <f>FIND("/",J991,(L991+1))</f>
        <v>6</v>
      </c>
      <c r="N991" t="str">
        <f>MID(J991, L991+1,2)</f>
        <v>20</v>
      </c>
      <c r="O991" t="str">
        <f>LEFT(J991,L991-1)</f>
        <v>11</v>
      </c>
      <c r="P991" t="str">
        <f>RIGHT(J991,4)</f>
        <v>2024</v>
      </c>
      <c r="Q991" s="13">
        <f t="shared" si="348"/>
        <v>56.428571428571431</v>
      </c>
      <c r="R991">
        <f t="shared" si="349"/>
        <v>7.5</v>
      </c>
      <c r="S991" s="27">
        <f t="shared" si="357"/>
        <v>0.13291139240506328</v>
      </c>
      <c r="T991" s="11">
        <v>15.99</v>
      </c>
      <c r="U991" t="str" cm="1">
        <f t="array" ref="U991">_xlfn.IFS(T991 &lt; 8, "Standard", T991 &lt; 12, "Premium", T991 &lt; 16, "Premium Plus")</f>
        <v>Premium Plus</v>
      </c>
      <c r="V991" s="18">
        <v>15</v>
      </c>
      <c r="W991" t="s">
        <v>73</v>
      </c>
      <c r="X991" s="18">
        <v>1</v>
      </c>
      <c r="Y991" s="18">
        <v>4</v>
      </c>
      <c r="Z991" t="b">
        <v>0</v>
      </c>
      <c r="AA991" s="18">
        <v>687</v>
      </c>
      <c r="AB991" s="18">
        <v>183</v>
      </c>
      <c r="AC991" s="18">
        <f t="shared" si="350"/>
        <v>870</v>
      </c>
      <c r="AD991" t="s">
        <v>92</v>
      </c>
      <c r="AE991" t="s">
        <v>75</v>
      </c>
      <c r="AF991" t="s">
        <v>29</v>
      </c>
      <c r="AG991" s="18">
        <v>46</v>
      </c>
      <c r="AH991" s="13">
        <v>4.2</v>
      </c>
      <c r="AI991" t="b">
        <v>1</v>
      </c>
      <c r="AJ991" t="s">
        <v>30</v>
      </c>
      <c r="AK991" s="18">
        <v>1250</v>
      </c>
      <c r="AL991" s="18" t="str" cm="1">
        <f t="array" ref="AL991">_xlfn.IFS(AK991&lt;1000, "Bronze", AK991&lt;2000, "Silver", AK991&lt;3000, "Gold", AK991&lt;4000, "Platinum",AK991&gt;4000, "Diamond")</f>
        <v>Silver</v>
      </c>
      <c r="AM991" t="s">
        <v>31</v>
      </c>
      <c r="AN991" t="s">
        <v>79</v>
      </c>
      <c r="AO991" t="s">
        <v>33</v>
      </c>
    </row>
    <row r="992" spans="1:41" x14ac:dyDescent="0.35">
      <c r="A992">
        <v>7498</v>
      </c>
      <c r="B992" t="s">
        <v>389</v>
      </c>
      <c r="C992" s="1">
        <v>45171</v>
      </c>
      <c r="D992" s="1">
        <v>45193</v>
      </c>
      <c r="E992" s="1"/>
      <c r="F992" s="1"/>
      <c r="G992" s="1"/>
      <c r="H992" s="1"/>
      <c r="I992" s="1"/>
      <c r="J992" t="s">
        <v>156</v>
      </c>
      <c r="K992" s="1">
        <f>DATE(P992,O992,N992)</f>
        <v>45620</v>
      </c>
      <c r="L992">
        <f>FIND("/",J992)</f>
        <v>3</v>
      </c>
      <c r="M992">
        <f>FIND("/",J992,(L992+1))</f>
        <v>6</v>
      </c>
      <c r="N992" t="str">
        <f>MID(J992, L992+1,2)</f>
        <v>24</v>
      </c>
      <c r="O992" t="str">
        <f>LEFT(J992,L992-1)</f>
        <v>11</v>
      </c>
      <c r="P992" t="str">
        <f>RIGHT(J992,4)</f>
        <v>2024</v>
      </c>
      <c r="Q992" s="13">
        <f t="shared" si="348"/>
        <v>61</v>
      </c>
      <c r="R992">
        <f t="shared" si="349"/>
        <v>7.5</v>
      </c>
      <c r="S992" s="27">
        <f t="shared" si="357"/>
        <v>0.12295081967213115</v>
      </c>
      <c r="T992" s="11">
        <v>11.99</v>
      </c>
      <c r="U992" t="str" cm="1">
        <f t="array" ref="U992">_xlfn.IFS(T992 &lt; 8, "Standard", T992 &lt; 12, "Premium", T992 &lt; 16, "Premium Plus")</f>
        <v>Premium</v>
      </c>
      <c r="V992" s="18">
        <v>15</v>
      </c>
      <c r="W992" t="s">
        <v>51</v>
      </c>
      <c r="X992" s="18">
        <v>1</v>
      </c>
      <c r="Y992" s="18">
        <v>3</v>
      </c>
      <c r="Z992" t="b">
        <v>1</v>
      </c>
      <c r="AA992" s="18">
        <v>700</v>
      </c>
      <c r="AB992" s="18">
        <v>64</v>
      </c>
      <c r="AC992" s="18">
        <f t="shared" si="350"/>
        <v>764</v>
      </c>
      <c r="AD992" t="s">
        <v>68</v>
      </c>
      <c r="AE992" t="s">
        <v>75</v>
      </c>
      <c r="AF992" t="s">
        <v>57</v>
      </c>
      <c r="AG992" s="18">
        <v>35</v>
      </c>
      <c r="AH992" s="13">
        <v>4.7</v>
      </c>
      <c r="AI992" t="b">
        <v>0</v>
      </c>
      <c r="AJ992" t="s">
        <v>30</v>
      </c>
      <c r="AK992" s="18">
        <v>380</v>
      </c>
      <c r="AL992" s="18" t="str" cm="1">
        <f t="array" ref="AL992">_xlfn.IFS(AK992&lt;1000, "Bronze", AK992&lt;2000, "Silver", AK992&lt;3000, "Gold", AK992&lt;4000, "Platinum",AK992&gt;4000, "Diamond")</f>
        <v>Bronze</v>
      </c>
      <c r="AM992" t="s">
        <v>65</v>
      </c>
      <c r="AN992" t="s">
        <v>39</v>
      </c>
      <c r="AO992" t="s">
        <v>40</v>
      </c>
    </row>
    <row r="993" spans="1:41" x14ac:dyDescent="0.35">
      <c r="A993">
        <v>2039</v>
      </c>
      <c r="B993" t="s">
        <v>656</v>
      </c>
      <c r="C993" s="1">
        <v>44958</v>
      </c>
      <c r="D993" s="1">
        <f>C993</f>
        <v>44958</v>
      </c>
      <c r="E993" s="1"/>
      <c r="F993" s="1"/>
      <c r="G993" s="1"/>
      <c r="H993" s="1"/>
      <c r="I993" s="1"/>
      <c r="J993" s="1">
        <v>45334</v>
      </c>
      <c r="K993" s="1">
        <f>J993</f>
        <v>45334</v>
      </c>
      <c r="L993" s="1"/>
      <c r="M993" s="1"/>
      <c r="N993" s="1"/>
      <c r="O993" s="1"/>
      <c r="P993" s="1"/>
      <c r="Q993" s="13">
        <f t="shared" si="348"/>
        <v>53.714285714285715</v>
      </c>
      <c r="R993">
        <f t="shared" si="349"/>
        <v>6.5</v>
      </c>
      <c r="S993" s="27">
        <f t="shared" si="357"/>
        <v>0.12101063829787234</v>
      </c>
      <c r="T993" s="11">
        <v>15.99</v>
      </c>
      <c r="U993" t="str" cm="1">
        <f t="array" ref="U993">_xlfn.IFS(T993 &lt; 8, "Standard", T993 &lt; 12, "Premium", T993 &lt; 16, "Premium Plus")</f>
        <v>Premium Plus</v>
      </c>
      <c r="V993" s="18">
        <v>13</v>
      </c>
      <c r="W993" t="s">
        <v>100</v>
      </c>
      <c r="X993" s="18">
        <v>3</v>
      </c>
      <c r="Y993" s="18">
        <v>5</v>
      </c>
      <c r="Z993" t="b">
        <v>0</v>
      </c>
      <c r="AA993" s="18">
        <v>378</v>
      </c>
      <c r="AB993" s="18">
        <v>123</v>
      </c>
      <c r="AC993" s="18">
        <f t="shared" si="350"/>
        <v>501</v>
      </c>
      <c r="AD993" t="s">
        <v>55</v>
      </c>
      <c r="AE993" t="s">
        <v>56</v>
      </c>
      <c r="AF993" t="s">
        <v>37</v>
      </c>
      <c r="AG993" s="18">
        <v>3</v>
      </c>
      <c r="AH993" s="13">
        <v>4.2</v>
      </c>
      <c r="AI993" t="b">
        <v>0</v>
      </c>
      <c r="AJ993" t="s">
        <v>30</v>
      </c>
      <c r="AK993" s="18">
        <v>4134</v>
      </c>
      <c r="AL993" s="18" t="str" cm="1">
        <f t="array" ref="AL993">_xlfn.IFS(AK993&lt;1000, "Bronze", AK993&lt;2000, "Silver", AK993&lt;3000, "Gold", AK993&lt;4000, "Platinum",AK993&gt;4000, "Diamond")</f>
        <v>Diamond</v>
      </c>
      <c r="AM993" t="s">
        <v>76</v>
      </c>
      <c r="AN993" t="s">
        <v>59</v>
      </c>
      <c r="AO993" t="s">
        <v>33</v>
      </c>
    </row>
    <row r="994" spans="1:41" x14ac:dyDescent="0.35">
      <c r="A994">
        <v>9408</v>
      </c>
      <c r="B994" t="s">
        <v>291</v>
      </c>
      <c r="C994" s="1">
        <v>45265</v>
      </c>
      <c r="D994" s="1">
        <f>C994</f>
        <v>45265</v>
      </c>
      <c r="E994" s="1"/>
      <c r="F994" s="1"/>
      <c r="G994" s="1"/>
      <c r="H994" s="1"/>
      <c r="I994" s="1"/>
      <c r="J994" t="s">
        <v>214</v>
      </c>
      <c r="K994" s="1">
        <f>DATE(P994,O994,N994)</f>
        <v>45622</v>
      </c>
      <c r="L994">
        <f>FIND("/",J994)</f>
        <v>3</v>
      </c>
      <c r="M994">
        <f>FIND("/",J994,(L994+1))</f>
        <v>6</v>
      </c>
      <c r="N994" t="str">
        <f>MID(J994, L994+1,2)</f>
        <v>26</v>
      </c>
      <c r="O994" t="str">
        <f>LEFT(J994,L994-1)</f>
        <v>11</v>
      </c>
      <c r="P994" t="str">
        <f>RIGHT(J994,4)</f>
        <v>2024</v>
      </c>
      <c r="Q994" s="13">
        <f t="shared" si="348"/>
        <v>51</v>
      </c>
      <c r="R994">
        <f t="shared" si="349"/>
        <v>6</v>
      </c>
      <c r="S994" s="27">
        <f t="shared" si="357"/>
        <v>0.11764705882352941</v>
      </c>
      <c r="T994" s="11">
        <v>7.99</v>
      </c>
      <c r="U994" t="str" cm="1">
        <f t="array" ref="U994">_xlfn.IFS(T994 &lt; 8, "Standard", T994 &lt; 12, "Premium", T994 &lt; 16, "Premium Plus")</f>
        <v>Standard</v>
      </c>
      <c r="V994" s="18">
        <v>12</v>
      </c>
      <c r="W994" t="s">
        <v>73</v>
      </c>
      <c r="X994" s="18">
        <v>2</v>
      </c>
      <c r="Y994" s="18">
        <v>3</v>
      </c>
      <c r="Z994" t="b">
        <v>1</v>
      </c>
      <c r="AA994" s="18">
        <v>396</v>
      </c>
      <c r="AB994" s="18">
        <v>22</v>
      </c>
      <c r="AC994" s="18">
        <f t="shared" si="350"/>
        <v>418</v>
      </c>
      <c r="AD994" t="s">
        <v>68</v>
      </c>
      <c r="AE994" t="s">
        <v>75</v>
      </c>
      <c r="AF994" t="s">
        <v>29</v>
      </c>
      <c r="AG994" s="18">
        <v>70</v>
      </c>
      <c r="AH994" s="13">
        <v>3.5</v>
      </c>
      <c r="AI994" t="b">
        <v>1</v>
      </c>
      <c r="AJ994" t="s">
        <v>30</v>
      </c>
      <c r="AK994" s="18">
        <v>4808</v>
      </c>
      <c r="AL994" s="18" t="str" cm="1">
        <f t="array" ref="AL994">_xlfn.IFS(AK994&lt;1000, "Bronze", AK994&lt;2000, "Silver", AK994&lt;3000, "Gold", AK994&lt;4000, "Platinum",AK994&gt;4000, "Diamond")</f>
        <v>Diamond</v>
      </c>
      <c r="AM994" t="s">
        <v>58</v>
      </c>
      <c r="AN994" t="s">
        <v>32</v>
      </c>
      <c r="AO994" t="s">
        <v>40</v>
      </c>
    </row>
    <row r="995" spans="1:41" x14ac:dyDescent="0.35">
      <c r="A995">
        <v>5635</v>
      </c>
      <c r="B995" t="s">
        <v>492</v>
      </c>
      <c r="C995" t="s">
        <v>292</v>
      </c>
      <c r="D995" s="1">
        <f t="shared" ref="D995:D1000" si="358">DATE(I995,H995,G995)</f>
        <v>45217</v>
      </c>
      <c r="E995">
        <f t="shared" ref="E995:E1000" si="359">FIND("/",C995)</f>
        <v>3</v>
      </c>
      <c r="F995">
        <f t="shared" ref="F995:F1000" si="360">FIND("/",C995,(E995+1))</f>
        <v>6</v>
      </c>
      <c r="G995" t="str">
        <f t="shared" ref="G995:G1000" si="361">MID(C995, E995+1,2)</f>
        <v>18</v>
      </c>
      <c r="H995" t="str">
        <f t="shared" ref="H995:H1000" si="362">LEFT(C995,E995-1)</f>
        <v>10</v>
      </c>
      <c r="I995" t="str">
        <f t="shared" ref="I995:I1000" si="363">RIGHT(C995,4)</f>
        <v>2023</v>
      </c>
      <c r="J995" t="s">
        <v>156</v>
      </c>
      <c r="K995" s="1">
        <f>DATE(P995,O995,N995)</f>
        <v>45620</v>
      </c>
      <c r="L995">
        <f>FIND("/",J995)</f>
        <v>3</v>
      </c>
      <c r="M995">
        <f>FIND("/",J995,(L995+1))</f>
        <v>6</v>
      </c>
      <c r="N995" t="str">
        <f>MID(J995, L995+1,2)</f>
        <v>24</v>
      </c>
      <c r="O995" t="str">
        <f>LEFT(J995,L995-1)</f>
        <v>11</v>
      </c>
      <c r="P995" t="str">
        <f>RIGHT(J995,4)</f>
        <v>2024</v>
      </c>
      <c r="Q995" s="13">
        <f t="shared" si="348"/>
        <v>57.571428571428569</v>
      </c>
      <c r="R995">
        <f t="shared" si="349"/>
        <v>6</v>
      </c>
      <c r="S995" s="27">
        <f t="shared" si="357"/>
        <v>0.10421836228287841</v>
      </c>
      <c r="T995" s="11">
        <v>7.99</v>
      </c>
      <c r="U995" t="str" cm="1">
        <f t="array" ref="U995">_xlfn.IFS(T995 &lt; 8, "Standard", T995 &lt; 12, "Premium", T995 &lt; 16, "Premium Plus")</f>
        <v>Standard</v>
      </c>
      <c r="V995" s="18">
        <v>12</v>
      </c>
      <c r="W995" t="s">
        <v>63</v>
      </c>
      <c r="X995" s="18">
        <v>2</v>
      </c>
      <c r="Y995" s="18">
        <v>4</v>
      </c>
      <c r="Z995" t="b">
        <v>0</v>
      </c>
      <c r="AA995" s="18">
        <v>928</v>
      </c>
      <c r="AB995" s="18">
        <v>147</v>
      </c>
      <c r="AC995" s="18">
        <f t="shared" si="350"/>
        <v>1075</v>
      </c>
      <c r="AD995" t="s">
        <v>68</v>
      </c>
      <c r="AE995" t="s">
        <v>44</v>
      </c>
      <c r="AF995" t="s">
        <v>64</v>
      </c>
      <c r="AG995" s="18">
        <v>92</v>
      </c>
      <c r="AH995" s="13">
        <v>4.7</v>
      </c>
      <c r="AI995" t="b">
        <v>0</v>
      </c>
      <c r="AJ995" t="s">
        <v>30</v>
      </c>
      <c r="AK995" s="18">
        <v>3452</v>
      </c>
      <c r="AL995" s="18" t="str" cm="1">
        <f t="array" ref="AL995">_xlfn.IFS(AK995&lt;1000, "Bronze", AK995&lt;2000, "Silver", AK995&lt;3000, "Gold", AK995&lt;4000, "Platinum",AK995&gt;4000, "Diamond")</f>
        <v>Platinum</v>
      </c>
      <c r="AM995" t="s">
        <v>76</v>
      </c>
      <c r="AN995" t="s">
        <v>59</v>
      </c>
      <c r="AO995" t="s">
        <v>93</v>
      </c>
    </row>
    <row r="996" spans="1:41" x14ac:dyDescent="0.35">
      <c r="A996">
        <v>2180</v>
      </c>
      <c r="B996" t="s">
        <v>709</v>
      </c>
      <c r="C996" t="s">
        <v>699</v>
      </c>
      <c r="D996" s="1">
        <f t="shared" si="358"/>
        <v>45032</v>
      </c>
      <c r="E996">
        <f t="shared" si="359"/>
        <v>2</v>
      </c>
      <c r="F996">
        <f t="shared" si="360"/>
        <v>5</v>
      </c>
      <c r="G996" t="str">
        <f t="shared" si="361"/>
        <v>16</v>
      </c>
      <c r="H996" t="str">
        <f t="shared" si="362"/>
        <v>4</v>
      </c>
      <c r="I996" t="str">
        <f t="shared" si="363"/>
        <v>2023</v>
      </c>
      <c r="J996" t="s">
        <v>156</v>
      </c>
      <c r="K996" s="1">
        <f>DATE(P996,O996,N996)</f>
        <v>45620</v>
      </c>
      <c r="L996">
        <f>FIND("/",J996)</f>
        <v>3</v>
      </c>
      <c r="M996">
        <f>FIND("/",J996,(L996+1))</f>
        <v>6</v>
      </c>
      <c r="N996" t="str">
        <f>MID(J996, L996+1,2)</f>
        <v>24</v>
      </c>
      <c r="O996" t="str">
        <f>LEFT(J996,L996-1)</f>
        <v>11</v>
      </c>
      <c r="P996" t="str">
        <f>RIGHT(J996,4)</f>
        <v>2024</v>
      </c>
      <c r="Q996" s="13">
        <f t="shared" si="348"/>
        <v>84</v>
      </c>
      <c r="R996">
        <f t="shared" si="349"/>
        <v>8.5</v>
      </c>
      <c r="S996" s="27">
        <f t="shared" si="357"/>
        <v>0.10119047619047619</v>
      </c>
      <c r="T996" s="11">
        <v>7.99</v>
      </c>
      <c r="U996" t="str" cm="1">
        <f t="array" ref="U996">_xlfn.IFS(T996 &lt; 8, "Standard", T996 &lt; 12, "Premium", T996 &lt; 16, "Premium Plus")</f>
        <v>Standard</v>
      </c>
      <c r="V996" s="18">
        <v>17</v>
      </c>
      <c r="W996" t="s">
        <v>63</v>
      </c>
      <c r="X996" s="18">
        <v>5</v>
      </c>
      <c r="Y996" s="18">
        <v>5</v>
      </c>
      <c r="Z996" t="b">
        <v>0</v>
      </c>
      <c r="AA996" s="18">
        <v>498</v>
      </c>
      <c r="AB996" s="18">
        <v>67</v>
      </c>
      <c r="AC996" s="18">
        <f t="shared" si="350"/>
        <v>565</v>
      </c>
      <c r="AD996" t="s">
        <v>49</v>
      </c>
      <c r="AE996" t="s">
        <v>28</v>
      </c>
      <c r="AF996" t="s">
        <v>45</v>
      </c>
      <c r="AG996" s="18">
        <v>67</v>
      </c>
      <c r="AH996" s="13">
        <v>3</v>
      </c>
      <c r="AI996" t="b">
        <v>1</v>
      </c>
      <c r="AJ996" t="s">
        <v>30</v>
      </c>
      <c r="AK996" s="18">
        <v>1835</v>
      </c>
      <c r="AL996" s="18" t="str" cm="1">
        <f t="array" ref="AL996">_xlfn.IFS(AK996&lt;1000, "Bronze", AK996&lt;2000, "Silver", AK996&lt;3000, "Gold", AK996&lt;4000, "Platinum",AK996&gt;4000, "Diamond")</f>
        <v>Silver</v>
      </c>
      <c r="AM996" t="s">
        <v>31</v>
      </c>
      <c r="AN996" t="s">
        <v>69</v>
      </c>
      <c r="AO996" t="s">
        <v>93</v>
      </c>
    </row>
    <row r="997" spans="1:41" x14ac:dyDescent="0.35">
      <c r="A997">
        <v>3440</v>
      </c>
      <c r="B997" t="s">
        <v>101</v>
      </c>
      <c r="C997" t="s">
        <v>308</v>
      </c>
      <c r="D997" s="1">
        <f t="shared" si="358"/>
        <v>44982</v>
      </c>
      <c r="E997">
        <f t="shared" si="359"/>
        <v>2</v>
      </c>
      <c r="F997">
        <f t="shared" si="360"/>
        <v>5</v>
      </c>
      <c r="G997" t="str">
        <f t="shared" si="361"/>
        <v>25</v>
      </c>
      <c r="H997" t="str">
        <f t="shared" si="362"/>
        <v>2</v>
      </c>
      <c r="I997" t="str">
        <f t="shared" si="363"/>
        <v>2023</v>
      </c>
      <c r="J997" t="s">
        <v>82</v>
      </c>
      <c r="K997" s="1">
        <f>DATE(P997,O997,N997)</f>
        <v>45618</v>
      </c>
      <c r="L997">
        <f>FIND("/",J997)</f>
        <v>3</v>
      </c>
      <c r="M997">
        <f>FIND("/",J997,(L997+1))</f>
        <v>6</v>
      </c>
      <c r="N997" t="str">
        <f>MID(J997, L997+1,2)</f>
        <v>22</v>
      </c>
      <c r="O997" t="str">
        <f>LEFT(J997,L997-1)</f>
        <v>11</v>
      </c>
      <c r="P997" t="str">
        <f>RIGHT(J997,4)</f>
        <v>2024</v>
      </c>
      <c r="Q997" s="13">
        <f t="shared" si="348"/>
        <v>90.857142857142861</v>
      </c>
      <c r="R997">
        <f t="shared" si="349"/>
        <v>8</v>
      </c>
      <c r="S997" s="27">
        <f t="shared" si="357"/>
        <v>8.8050314465408799E-2</v>
      </c>
      <c r="T997" s="11">
        <v>7.99</v>
      </c>
      <c r="U997" t="str" cm="1">
        <f t="array" ref="U997">_xlfn.IFS(T997 &lt; 8, "Standard", T997 &lt; 12, "Premium", T997 &lt; 16, "Premium Plus")</f>
        <v>Standard</v>
      </c>
      <c r="V997" s="18">
        <v>16</v>
      </c>
      <c r="W997" t="s">
        <v>51</v>
      </c>
      <c r="X997" s="18">
        <v>3</v>
      </c>
      <c r="Y997" s="18">
        <v>4</v>
      </c>
      <c r="Z997" t="b">
        <v>0</v>
      </c>
      <c r="AA997" s="18">
        <v>964</v>
      </c>
      <c r="AB997" s="18">
        <v>111</v>
      </c>
      <c r="AC997" s="18">
        <f t="shared" si="350"/>
        <v>1075</v>
      </c>
      <c r="AD997" t="s">
        <v>92</v>
      </c>
      <c r="AE997" t="s">
        <v>28</v>
      </c>
      <c r="AF997" t="s">
        <v>45</v>
      </c>
      <c r="AG997" s="18">
        <v>52</v>
      </c>
      <c r="AH997" s="13">
        <v>3.1</v>
      </c>
      <c r="AI997" t="b">
        <v>1</v>
      </c>
      <c r="AJ997" t="s">
        <v>30</v>
      </c>
      <c r="AK997" s="18">
        <v>3059</v>
      </c>
      <c r="AL997" s="18" t="str" cm="1">
        <f t="array" ref="AL997">_xlfn.IFS(AK997&lt;1000, "Bronze", AK997&lt;2000, "Silver", AK997&lt;3000, "Gold", AK997&lt;4000, "Platinum",AK997&gt;4000, "Diamond")</f>
        <v>Platinum</v>
      </c>
      <c r="AM997" t="s">
        <v>31</v>
      </c>
      <c r="AN997" t="s">
        <v>32</v>
      </c>
      <c r="AO997" t="s">
        <v>40</v>
      </c>
    </row>
    <row r="998" spans="1:41" x14ac:dyDescent="0.35">
      <c r="A998">
        <v>9183</v>
      </c>
      <c r="B998" t="s">
        <v>101</v>
      </c>
      <c r="C998" t="s">
        <v>149</v>
      </c>
      <c r="D998" s="1">
        <f t="shared" si="358"/>
        <v>45042</v>
      </c>
      <c r="E998">
        <f t="shared" si="359"/>
        <v>2</v>
      </c>
      <c r="F998">
        <f t="shared" si="360"/>
        <v>5</v>
      </c>
      <c r="G998" t="str">
        <f t="shared" si="361"/>
        <v>26</v>
      </c>
      <c r="H998" t="str">
        <f t="shared" si="362"/>
        <v>4</v>
      </c>
      <c r="I998" t="str">
        <f t="shared" si="363"/>
        <v>2023</v>
      </c>
      <c r="J998" s="1">
        <v>45547</v>
      </c>
      <c r="K998" s="1">
        <f>J998</f>
        <v>45547</v>
      </c>
      <c r="L998" s="1"/>
      <c r="M998" s="1"/>
      <c r="N998" s="1"/>
      <c r="O998" s="1"/>
      <c r="P998" s="1"/>
      <c r="Q998" s="13">
        <f t="shared" si="348"/>
        <v>72.142857142857139</v>
      </c>
      <c r="R998">
        <f t="shared" si="349"/>
        <v>5.5</v>
      </c>
      <c r="S998" s="27">
        <f t="shared" si="357"/>
        <v>7.6237623762376236E-2</v>
      </c>
      <c r="T998" s="11">
        <v>15.99</v>
      </c>
      <c r="U998" t="str" cm="1">
        <f t="array" ref="U998">_xlfn.IFS(T998 &lt; 8, "Standard", T998 &lt; 12, "Premium", T998 &lt; 16, "Premium Plus")</f>
        <v>Premium Plus</v>
      </c>
      <c r="V998" s="18">
        <v>11</v>
      </c>
      <c r="W998" t="s">
        <v>48</v>
      </c>
      <c r="X998" s="18">
        <v>1</v>
      </c>
      <c r="Y998" s="18">
        <v>1</v>
      </c>
      <c r="Z998" t="b">
        <v>0</v>
      </c>
      <c r="AA998" s="18">
        <v>818</v>
      </c>
      <c r="AB998" s="18">
        <v>45</v>
      </c>
      <c r="AC998" s="18">
        <f t="shared" si="350"/>
        <v>863</v>
      </c>
      <c r="AD998" t="s">
        <v>74</v>
      </c>
      <c r="AE998" t="s">
        <v>28</v>
      </c>
      <c r="AF998" t="s">
        <v>57</v>
      </c>
      <c r="AG998" s="18">
        <v>97</v>
      </c>
      <c r="AH998" s="13">
        <v>4.9000000000000004</v>
      </c>
      <c r="AI998" t="b">
        <v>0</v>
      </c>
      <c r="AJ998" t="s">
        <v>30</v>
      </c>
      <c r="AK998" s="18">
        <v>1429</v>
      </c>
      <c r="AL998" s="18" t="str" cm="1">
        <f t="array" ref="AL998">_xlfn.IFS(AK998&lt;1000, "Bronze", AK998&lt;2000, "Silver", AK998&lt;3000, "Gold", AK998&lt;4000, "Platinum",AK998&gt;4000, "Diamond")</f>
        <v>Silver</v>
      </c>
      <c r="AM998" t="s">
        <v>38</v>
      </c>
      <c r="AN998" t="s">
        <v>79</v>
      </c>
      <c r="AO998" t="s">
        <v>40</v>
      </c>
    </row>
    <row r="999" spans="1:41" x14ac:dyDescent="0.35">
      <c r="A999">
        <v>8473</v>
      </c>
      <c r="B999" t="s">
        <v>517</v>
      </c>
      <c r="C999" t="s">
        <v>308</v>
      </c>
      <c r="D999" s="1">
        <f t="shared" si="358"/>
        <v>44982</v>
      </c>
      <c r="E999">
        <f t="shared" si="359"/>
        <v>2</v>
      </c>
      <c r="F999">
        <f t="shared" si="360"/>
        <v>5</v>
      </c>
      <c r="G999" t="str">
        <f t="shared" si="361"/>
        <v>25</v>
      </c>
      <c r="H999" t="str">
        <f t="shared" si="362"/>
        <v>2</v>
      </c>
      <c r="I999" t="str">
        <f t="shared" si="363"/>
        <v>2023</v>
      </c>
      <c r="J999" s="1">
        <v>45638</v>
      </c>
      <c r="K999" s="1">
        <f>J999</f>
        <v>45638</v>
      </c>
      <c r="L999" s="1"/>
      <c r="M999" s="1"/>
      <c r="N999" s="1"/>
      <c r="O999" s="1"/>
      <c r="P999" s="1"/>
      <c r="Q999" s="13">
        <f t="shared" si="348"/>
        <v>93.714285714285708</v>
      </c>
      <c r="R999">
        <f t="shared" si="349"/>
        <v>6</v>
      </c>
      <c r="S999" s="27">
        <f t="shared" si="357"/>
        <v>6.402439024390244E-2</v>
      </c>
      <c r="T999" s="11">
        <v>11.99</v>
      </c>
      <c r="U999" t="str" cm="1">
        <f t="array" ref="U999">_xlfn.IFS(T999 &lt; 8, "Standard", T999 &lt; 12, "Premium", T999 &lt; 16, "Premium Plus")</f>
        <v>Premium</v>
      </c>
      <c r="V999" s="18">
        <v>12</v>
      </c>
      <c r="W999" t="s">
        <v>51</v>
      </c>
      <c r="X999" s="18">
        <v>4</v>
      </c>
      <c r="Y999" s="18">
        <v>6</v>
      </c>
      <c r="Z999" t="b">
        <v>0</v>
      </c>
      <c r="AA999" s="18">
        <v>718</v>
      </c>
      <c r="AB999" s="18">
        <v>100</v>
      </c>
      <c r="AC999" s="18">
        <f t="shared" si="350"/>
        <v>818</v>
      </c>
      <c r="AD999" t="s">
        <v>92</v>
      </c>
      <c r="AE999" t="s">
        <v>44</v>
      </c>
      <c r="AF999" t="s">
        <v>45</v>
      </c>
      <c r="AG999" s="18">
        <v>24</v>
      </c>
      <c r="AH999" s="13">
        <v>4.0999999999999996</v>
      </c>
      <c r="AI999" t="b">
        <v>0</v>
      </c>
      <c r="AJ999" t="s">
        <v>30</v>
      </c>
      <c r="AK999" s="18">
        <v>1289</v>
      </c>
      <c r="AL999" s="18" t="str" cm="1">
        <f t="array" ref="AL999">_xlfn.IFS(AK999&lt;1000, "Bronze", AK999&lt;2000, "Silver", AK999&lt;3000, "Gold", AK999&lt;4000, "Platinum",AK999&gt;4000, "Diamond")</f>
        <v>Silver</v>
      </c>
      <c r="AM999" t="s">
        <v>38</v>
      </c>
      <c r="AN999" t="s">
        <v>79</v>
      </c>
      <c r="AO999" t="s">
        <v>93</v>
      </c>
    </row>
    <row r="1000" spans="1:41" x14ac:dyDescent="0.35">
      <c r="A1000">
        <v>8095</v>
      </c>
      <c r="B1000" t="s">
        <v>226</v>
      </c>
      <c r="C1000" t="s">
        <v>227</v>
      </c>
      <c r="D1000" s="1">
        <f t="shared" si="358"/>
        <v>45031</v>
      </c>
      <c r="E1000">
        <f t="shared" si="359"/>
        <v>2</v>
      </c>
      <c r="F1000">
        <f t="shared" si="360"/>
        <v>5</v>
      </c>
      <c r="G1000" t="str">
        <f t="shared" si="361"/>
        <v>15</v>
      </c>
      <c r="H1000" t="str">
        <f t="shared" si="362"/>
        <v>4</v>
      </c>
      <c r="I1000" t="str">
        <f t="shared" si="363"/>
        <v>2023</v>
      </c>
      <c r="J1000" s="1">
        <v>45608</v>
      </c>
      <c r="K1000" s="1">
        <f>J1000</f>
        <v>45608</v>
      </c>
      <c r="L1000" s="1"/>
      <c r="M1000" s="1"/>
      <c r="N1000" s="1"/>
      <c r="O1000" s="1"/>
      <c r="P1000" s="1"/>
      <c r="Q1000" s="13">
        <f t="shared" si="348"/>
        <v>82.428571428571431</v>
      </c>
      <c r="R1000">
        <f t="shared" si="349"/>
        <v>5</v>
      </c>
      <c r="S1000" s="27">
        <f t="shared" si="357"/>
        <v>6.0658578856152515E-2</v>
      </c>
      <c r="T1000" s="11">
        <v>7.99</v>
      </c>
      <c r="U1000" t="str" cm="1">
        <f t="array" ref="U1000">_xlfn.IFS(T1000 &lt; 8, "Standard", T1000 &lt; 12, "Premium", T1000 &lt; 16, "Premium Plus")</f>
        <v>Standard</v>
      </c>
      <c r="V1000" s="18">
        <v>10</v>
      </c>
      <c r="W1000" t="s">
        <v>26</v>
      </c>
      <c r="X1000" s="18">
        <v>2</v>
      </c>
      <c r="Y1000" s="18">
        <v>5</v>
      </c>
      <c r="Z1000" t="b">
        <v>1</v>
      </c>
      <c r="AA1000" s="18">
        <v>22</v>
      </c>
      <c r="AB1000" s="18">
        <v>14</v>
      </c>
      <c r="AC1000" s="18">
        <f t="shared" si="350"/>
        <v>36</v>
      </c>
      <c r="AD1000" t="s">
        <v>68</v>
      </c>
      <c r="AE1000" t="s">
        <v>44</v>
      </c>
      <c r="AF1000" t="s">
        <v>64</v>
      </c>
      <c r="AG1000" s="18">
        <v>25</v>
      </c>
      <c r="AH1000" s="13">
        <v>4.0999999999999996</v>
      </c>
      <c r="AI1000" t="b">
        <v>1</v>
      </c>
      <c r="AJ1000" t="s">
        <v>30</v>
      </c>
      <c r="AK1000" s="18">
        <v>2927</v>
      </c>
      <c r="AL1000" s="18" t="str" cm="1">
        <f t="array" ref="AL1000">_xlfn.IFS(AK1000&lt;1000, "Bronze", AK1000&lt;2000, "Silver", AK1000&lt;3000, "Gold", AK1000&lt;4000, "Platinum",AK1000&gt;4000, "Diamond")</f>
        <v>Gold</v>
      </c>
      <c r="AM1000" t="s">
        <v>38</v>
      </c>
      <c r="AN1000" t="s">
        <v>79</v>
      </c>
      <c r="AO1000" t="s">
        <v>40</v>
      </c>
    </row>
    <row r="1001" spans="1:41" x14ac:dyDescent="0.35">
      <c r="A1001">
        <v>6138</v>
      </c>
      <c r="B1001" t="s">
        <v>70</v>
      </c>
      <c r="C1001" s="1">
        <v>45536</v>
      </c>
      <c r="D1001" s="1">
        <v>45013</v>
      </c>
      <c r="E1001" s="1"/>
      <c r="F1001" s="1"/>
      <c r="G1001" s="1"/>
      <c r="H1001" s="1"/>
      <c r="I1001" s="1"/>
      <c r="J1001" t="s">
        <v>109</v>
      </c>
      <c r="K1001" s="1">
        <f>DATE(P1001,O1001,N1001)</f>
        <v>45619</v>
      </c>
      <c r="L1001">
        <f>FIND("/",J1001)</f>
        <v>3</v>
      </c>
      <c r="M1001">
        <f>FIND("/",J1001,(L1001+1))</f>
        <v>6</v>
      </c>
      <c r="N1001" t="str">
        <f>MID(J1001, L1001+1,2)</f>
        <v>23</v>
      </c>
      <c r="O1001" t="str">
        <f>LEFT(J1001,L1001-1)</f>
        <v>11</v>
      </c>
      <c r="P1001" t="str">
        <f>RIGHT(J1001,4)</f>
        <v>2024</v>
      </c>
      <c r="Q1001" s="13">
        <f t="shared" si="348"/>
        <v>86.571428571428569</v>
      </c>
      <c r="R1001">
        <f t="shared" si="349"/>
        <v>5</v>
      </c>
      <c r="S1001" s="27">
        <f t="shared" si="357"/>
        <v>5.7755775577557754E-2</v>
      </c>
      <c r="T1001" s="11">
        <v>15.99</v>
      </c>
      <c r="U1001" t="str" cm="1">
        <f t="array" ref="U1001">_xlfn.IFS(T1001 &lt; 8, "Standard", T1001 &lt; 12, "Premium", T1001 &lt; 16, "Premium Plus")</f>
        <v>Premium Plus</v>
      </c>
      <c r="V1001" s="18">
        <v>10</v>
      </c>
      <c r="W1001" t="s">
        <v>51</v>
      </c>
      <c r="X1001" s="18">
        <v>4</v>
      </c>
      <c r="Y1001" s="18">
        <v>6</v>
      </c>
      <c r="Z1001" t="b">
        <v>1</v>
      </c>
      <c r="AA1001" s="18">
        <v>236</v>
      </c>
      <c r="AB1001" s="18">
        <v>183</v>
      </c>
      <c r="AC1001" s="18">
        <f t="shared" si="350"/>
        <v>419</v>
      </c>
      <c r="AD1001" t="s">
        <v>55</v>
      </c>
      <c r="AE1001" t="s">
        <v>56</v>
      </c>
      <c r="AF1001" t="s">
        <v>64</v>
      </c>
      <c r="AG1001" s="18">
        <v>86</v>
      </c>
      <c r="AH1001" s="13">
        <v>3.8</v>
      </c>
      <c r="AI1001" t="b">
        <v>0</v>
      </c>
      <c r="AJ1001" t="s">
        <v>30</v>
      </c>
      <c r="AK1001" s="18">
        <v>959</v>
      </c>
      <c r="AL1001" s="18" t="str" cm="1">
        <f t="array" ref="AL1001">_xlfn.IFS(AK1001&lt;1000, "Bronze", AK1001&lt;2000, "Silver", AK1001&lt;3000, "Gold", AK1001&lt;4000, "Platinum",AK1001&gt;4000, "Diamond")</f>
        <v>Bronze</v>
      </c>
      <c r="AM1001" t="s">
        <v>65</v>
      </c>
      <c r="AN1001" t="s">
        <v>59</v>
      </c>
      <c r="AO1001" t="s">
        <v>33</v>
      </c>
    </row>
  </sheetData>
  <autoFilter ref="A1:AO1001" xr:uid="{347005B5-0DFE-4B42-91A1-711C37DCE681}">
    <sortState xmlns:xlrd2="http://schemas.microsoft.com/office/spreadsheetml/2017/richdata2" ref="A2:AO1001">
      <sortCondition descending="1" ref="S1:S1001"/>
    </sortState>
  </autoFilter>
  <conditionalFormatting sqref="A2:A1001">
    <cfRule type="duplicateValues" dxfId="731"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Tables</vt:lpstr>
      <vt:lpstr>Graphs</vt:lpstr>
      <vt:lpstr>streaming_service_data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 Hangshing</dc:creator>
  <cp:lastModifiedBy>shawn Hangshing</cp:lastModifiedBy>
  <dcterms:created xsi:type="dcterms:W3CDTF">2025-07-30T19:32:47Z</dcterms:created>
  <dcterms:modified xsi:type="dcterms:W3CDTF">2025-08-02T12:49:13Z</dcterms:modified>
</cp:coreProperties>
</file>