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學位論文II\實驗內容\MNIST\"/>
    </mc:Choice>
  </mc:AlternateContent>
  <bookViews>
    <workbookView xWindow="0" yWindow="0" windowWidth="16005" windowHeight="8280"/>
  </bookViews>
  <sheets>
    <sheet name="MNIST合併模型統計結果" sheetId="1" r:id="rId1"/>
  </sheets>
  <definedNames>
    <definedName name="_xlnm._FilterDatabase" localSheetId="0" hidden="1">MNIST合併模型統計結果!$A$2:$M$104</definedName>
  </definedNames>
  <calcPr calcId="152511"/>
</workbook>
</file>

<file path=xl/calcChain.xml><?xml version="1.0" encoding="utf-8"?>
<calcChain xmlns="http://schemas.openxmlformats.org/spreadsheetml/2006/main">
  <c r="N120" i="1" l="1"/>
  <c r="N121" i="1"/>
  <c r="N122" i="1"/>
  <c r="N123" i="1"/>
  <c r="N124" i="1"/>
  <c r="N125" i="1"/>
  <c r="N126" i="1"/>
  <c r="N119" i="1"/>
  <c r="F117" i="1" l="1"/>
  <c r="F116" i="1"/>
  <c r="F115" i="1"/>
  <c r="F114" i="1"/>
  <c r="F113" i="1"/>
  <c r="E117" i="1"/>
  <c r="E116" i="1"/>
  <c r="E115" i="1"/>
  <c r="E114" i="1"/>
  <c r="E113" i="1"/>
  <c r="D117" i="1"/>
  <c r="D116" i="1"/>
  <c r="D115" i="1"/>
  <c r="D114" i="1"/>
  <c r="D113" i="1"/>
  <c r="C117" i="1"/>
  <c r="C116" i="1"/>
  <c r="C115" i="1"/>
  <c r="C114" i="1"/>
  <c r="C113" i="1"/>
  <c r="C105" i="1" l="1"/>
  <c r="P119" i="1" l="1"/>
  <c r="P120" i="1"/>
  <c r="P121" i="1"/>
  <c r="P122" i="1"/>
  <c r="P123" i="1"/>
  <c r="P124" i="1"/>
  <c r="P125" i="1"/>
  <c r="P126" i="1"/>
  <c r="O118" i="1"/>
  <c r="P118" i="1" s="1"/>
  <c r="L105" i="1"/>
  <c r="I105" i="1"/>
  <c r="F105" i="1"/>
  <c r="M4" i="1" l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M3" i="1"/>
  <c r="J3" i="1"/>
  <c r="G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3" i="1"/>
  <c r="C103" i="1" l="1"/>
  <c r="D103" i="1"/>
  <c r="E103" i="1"/>
  <c r="F103" i="1"/>
  <c r="G103" i="1"/>
  <c r="H103" i="1"/>
  <c r="I103" i="1"/>
  <c r="J103" i="1"/>
  <c r="K103" i="1"/>
  <c r="L103" i="1"/>
  <c r="M103" i="1"/>
  <c r="C104" i="1"/>
  <c r="D104" i="1"/>
  <c r="E104" i="1"/>
  <c r="F104" i="1"/>
  <c r="G104" i="1"/>
  <c r="H104" i="1"/>
  <c r="I104" i="1"/>
  <c r="J104" i="1"/>
  <c r="K104" i="1"/>
  <c r="L104" i="1"/>
  <c r="M104" i="1"/>
  <c r="B104" i="1"/>
  <c r="B103" i="1"/>
  <c r="I106" i="1" l="1"/>
  <c r="I107" i="1"/>
  <c r="C107" i="1"/>
  <c r="C106" i="1"/>
  <c r="C108" i="1"/>
  <c r="C109" i="1"/>
  <c r="F106" i="1"/>
  <c r="F107" i="1"/>
</calcChain>
</file>

<file path=xl/sharedStrings.xml><?xml version="1.0" encoding="utf-8"?>
<sst xmlns="http://schemas.openxmlformats.org/spreadsheetml/2006/main" count="55" uniqueCount="31">
  <si>
    <t>額外選擇層</t>
  </si>
  <si>
    <t>後向新增層次</t>
  </si>
  <si>
    <t>前向新增層次</t>
  </si>
  <si>
    <t>對照組</t>
  </si>
  <si>
    <t>model_id</t>
  </si>
  <si>
    <t>parameter_count</t>
  </si>
  <si>
    <t>accuracy</t>
  </si>
  <si>
    <t>score</t>
  </si>
  <si>
    <t>mean</t>
  </si>
  <si>
    <t>std</t>
  </si>
  <si>
    <t>隨機組</t>
  </si>
  <si>
    <t>隨機組</t>
    <phoneticPr fontId="18" type="noConversion"/>
  </si>
  <si>
    <t>後向組</t>
  </si>
  <si>
    <t>後向組</t>
    <phoneticPr fontId="18" type="noConversion"/>
  </si>
  <si>
    <t>前向組</t>
  </si>
  <si>
    <t>前向組</t>
    <phoneticPr fontId="18" type="noConversion"/>
  </si>
  <si>
    <t>控制組</t>
  </si>
  <si>
    <t>控制組</t>
    <phoneticPr fontId="18" type="noConversion"/>
  </si>
  <si>
    <t>平均值</t>
    <phoneticPr fontId="18" type="noConversion"/>
  </si>
  <si>
    <t>標準差</t>
    <phoneticPr fontId="18" type="noConversion"/>
  </si>
  <si>
    <t>參數數量</t>
    <phoneticPr fontId="18" type="noConversion"/>
  </si>
  <si>
    <t>百分比</t>
    <phoneticPr fontId="18" type="noConversion"/>
  </si>
  <si>
    <t>max</t>
    <phoneticPr fontId="18" type="noConversion"/>
  </si>
  <si>
    <t>min</t>
    <phoneticPr fontId="18" type="noConversion"/>
  </si>
  <si>
    <t>med</t>
    <phoneticPr fontId="18" type="noConversion"/>
  </si>
  <si>
    <t>q1</t>
    <phoneticPr fontId="18" type="noConversion"/>
  </si>
  <si>
    <t>q3</t>
    <phoneticPr fontId="18" type="noConversion"/>
  </si>
  <si>
    <t>後向組</t>
    <phoneticPr fontId="18" type="noConversion"/>
  </si>
  <si>
    <t>控制組</t>
    <phoneticPr fontId="18" type="noConversion"/>
  </si>
  <si>
    <t>start</t>
    <phoneticPr fontId="18" type="noConversion"/>
  </si>
  <si>
    <t>準確度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</si>
</sst>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);[Red]\(0.00\)"/>
    <numFmt numFmtId="177" formatCode="0_);[Red]\(0\)"/>
  </numFmts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9" fillId="0" borderId="0" xfId="0" applyFont="1">
      <alignment vertical="center"/>
    </xf>
    <xf numFmtId="177" fontId="19" fillId="34" borderId="0" xfId="0" applyNumberFormat="1" applyFont="1" applyFill="1">
      <alignment vertical="center"/>
    </xf>
    <xf numFmtId="176" fontId="20" fillId="34" borderId="0" xfId="0" applyNumberFormat="1" applyFont="1" applyFill="1">
      <alignment vertical="center"/>
    </xf>
    <xf numFmtId="177" fontId="20" fillId="36" borderId="0" xfId="0" applyNumberFormat="1" applyFont="1" applyFill="1">
      <alignment vertical="center"/>
    </xf>
    <xf numFmtId="176" fontId="20" fillId="36" borderId="0" xfId="0" applyNumberFormat="1" applyFont="1" applyFill="1">
      <alignment vertical="center"/>
    </xf>
    <xf numFmtId="177" fontId="20" fillId="35" borderId="0" xfId="0" applyNumberFormat="1" applyFont="1" applyFill="1">
      <alignment vertical="center"/>
    </xf>
    <xf numFmtId="176" fontId="20" fillId="35" borderId="0" xfId="0" applyNumberFormat="1" applyFont="1" applyFill="1">
      <alignment vertical="center"/>
    </xf>
    <xf numFmtId="177" fontId="20" fillId="37" borderId="0" xfId="0" applyNumberFormat="1" applyFont="1" applyFill="1">
      <alignment vertical="center"/>
    </xf>
    <xf numFmtId="176" fontId="20" fillId="37" borderId="0" xfId="0" applyNumberFormat="1" applyFont="1" applyFill="1">
      <alignment vertical="center"/>
    </xf>
    <xf numFmtId="177" fontId="20" fillId="34" borderId="0" xfId="0" applyNumberFormat="1" applyFont="1" applyFill="1">
      <alignment vertical="center"/>
    </xf>
    <xf numFmtId="176" fontId="20" fillId="33" borderId="0" xfId="0" applyNumberFormat="1" applyFont="1" applyFill="1">
      <alignment vertical="center"/>
    </xf>
    <xf numFmtId="177" fontId="14" fillId="34" borderId="0" xfId="0" applyNumberFormat="1" applyFont="1" applyFill="1">
      <alignment vertical="center"/>
    </xf>
    <xf numFmtId="176" fontId="14" fillId="34" borderId="0" xfId="0" applyNumberFormat="1" applyFont="1" applyFill="1">
      <alignment vertical="center"/>
    </xf>
    <xf numFmtId="177" fontId="21" fillId="36" borderId="0" xfId="0" applyNumberFormat="1" applyFont="1" applyFill="1">
      <alignment vertical="center"/>
    </xf>
    <xf numFmtId="176" fontId="21" fillId="36" borderId="0" xfId="0" applyNumberFormat="1" applyFont="1" applyFill="1">
      <alignment vertical="center"/>
    </xf>
    <xf numFmtId="177" fontId="21" fillId="35" borderId="0" xfId="0" applyNumberFormat="1" applyFont="1" applyFill="1">
      <alignment vertical="center"/>
    </xf>
    <xf numFmtId="176" fontId="21" fillId="35" borderId="0" xfId="0" applyNumberFormat="1" applyFont="1" applyFill="1">
      <alignment vertical="center"/>
    </xf>
    <xf numFmtId="177" fontId="21" fillId="37" borderId="0" xfId="0" applyNumberFormat="1" applyFont="1" applyFill="1">
      <alignment vertical="center"/>
    </xf>
    <xf numFmtId="176" fontId="21" fillId="37" borderId="0" xfId="0" applyNumberFormat="1" applyFont="1" applyFill="1">
      <alignment vertical="center"/>
    </xf>
    <xf numFmtId="176" fontId="19" fillId="0" borderId="0" xfId="0" applyNumberFormat="1" applyFont="1">
      <alignment vertical="center"/>
    </xf>
    <xf numFmtId="177" fontId="19" fillId="0" borderId="0" xfId="0" applyNumberFormat="1" applyFont="1" applyFill="1">
      <alignment vertical="center"/>
    </xf>
    <xf numFmtId="9" fontId="20" fillId="0" borderId="0" xfId="42" applyFont="1" applyFill="1">
      <alignment vertical="center"/>
    </xf>
    <xf numFmtId="176" fontId="20" fillId="0" borderId="0" xfId="0" applyNumberFormat="1" applyFont="1" applyFill="1">
      <alignment vertical="center"/>
    </xf>
    <xf numFmtId="177" fontId="20" fillId="0" borderId="0" xfId="0" applyNumberFormat="1" applyFont="1" applyFill="1">
      <alignment vertical="center"/>
    </xf>
    <xf numFmtId="9" fontId="20" fillId="0" borderId="0" xfId="0" applyNumberFormat="1" applyFont="1" applyFill="1">
      <alignment vertical="center"/>
    </xf>
    <xf numFmtId="0" fontId="19" fillId="0" borderId="10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176" fontId="19" fillId="0" borderId="0" xfId="0" applyNumberFormat="1" applyFont="1" applyBorder="1">
      <alignment vertical="center"/>
    </xf>
    <xf numFmtId="176" fontId="19" fillId="0" borderId="14" xfId="0" applyNumberFormat="1" applyFont="1" applyBorder="1">
      <alignment vertical="center"/>
    </xf>
    <xf numFmtId="0" fontId="19" fillId="0" borderId="15" xfId="0" applyFont="1" applyBorder="1" applyAlignment="1">
      <alignment horizontal="center" vertical="center"/>
    </xf>
    <xf numFmtId="176" fontId="19" fillId="0" borderId="16" xfId="0" applyNumberFormat="1" applyFont="1" applyBorder="1">
      <alignment vertical="center"/>
    </xf>
    <xf numFmtId="176" fontId="19" fillId="0" borderId="17" xfId="0" applyNumberFormat="1" applyFont="1" applyBorder="1">
      <alignment vertical="center"/>
    </xf>
    <xf numFmtId="176" fontId="19" fillId="0" borderId="0" xfId="0" applyNumberFormat="1" applyFont="1" applyBorder="1" applyAlignment="1">
      <alignment horizontal="right" vertical="center"/>
    </xf>
    <xf numFmtId="176" fontId="19" fillId="0" borderId="14" xfId="0" applyNumberFormat="1" applyFont="1" applyBorder="1" applyAlignment="1">
      <alignment horizontal="right" vertical="center"/>
    </xf>
    <xf numFmtId="176" fontId="19" fillId="0" borderId="16" xfId="0" applyNumberFormat="1" applyFont="1" applyBorder="1" applyAlignment="1">
      <alignment horizontal="right" vertical="center"/>
    </xf>
    <xf numFmtId="176" fontId="19" fillId="0" borderId="17" xfId="0" applyNumberFormat="1" applyFont="1" applyBorder="1" applyAlignment="1">
      <alignment horizontal="right" vertical="center"/>
    </xf>
    <xf numFmtId="177" fontId="19" fillId="0" borderId="13" xfId="0" applyNumberFormat="1" applyFont="1" applyBorder="1">
      <alignment vertical="center"/>
    </xf>
    <xf numFmtId="9" fontId="19" fillId="0" borderId="0" xfId="0" applyNumberFormat="1" applyFont="1" applyBorder="1">
      <alignment vertical="center"/>
    </xf>
    <xf numFmtId="177" fontId="19" fillId="0" borderId="0" xfId="0" applyNumberFormat="1" applyFont="1" applyBorder="1">
      <alignment vertical="center"/>
    </xf>
    <xf numFmtId="9" fontId="19" fillId="0" borderId="14" xfId="0" applyNumberFormat="1" applyFont="1" applyBorder="1">
      <alignment vertical="center"/>
    </xf>
    <xf numFmtId="177" fontId="19" fillId="0" borderId="15" xfId="0" applyNumberFormat="1" applyFont="1" applyBorder="1">
      <alignment vertical="center"/>
    </xf>
    <xf numFmtId="9" fontId="19" fillId="0" borderId="16" xfId="0" applyNumberFormat="1" applyFont="1" applyBorder="1">
      <alignment vertical="center"/>
    </xf>
    <xf numFmtId="177" fontId="19" fillId="0" borderId="16" xfId="0" applyNumberFormat="1" applyFont="1" applyBorder="1">
      <alignment vertical="center"/>
    </xf>
    <xf numFmtId="0" fontId="0" fillId="0" borderId="0" xfId="0" applyAlignment="1">
      <alignment horizontal="center" vertical="center"/>
    </xf>
    <xf numFmtId="177" fontId="19" fillId="0" borderId="0" xfId="0" applyNumberFormat="1" applyFont="1" applyFill="1" applyAlignment="1">
      <alignment horizontal="center" vertical="center"/>
    </xf>
    <xf numFmtId="176" fontId="0" fillId="0" borderId="0" xfId="0" applyNumberFormat="1" applyAlignment="1">
      <alignment horizontal="right" vertical="center"/>
    </xf>
    <xf numFmtId="0" fontId="19" fillId="0" borderId="0" xfId="0" applyFont="1" applyAlignment="1">
      <alignment horizontal="left" vertical="center"/>
    </xf>
    <xf numFmtId="10" fontId="19" fillId="0" borderId="0" xfId="0" applyNumberFormat="1" applyFont="1">
      <alignment vertical="center"/>
    </xf>
    <xf numFmtId="0" fontId="19" fillId="0" borderId="11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</cellXfs>
  <cellStyles count="43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百分比" xfId="42" builtinId="5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 sz="1600"/>
              <a:t>隨機組</a:t>
            </a:r>
            <a:endParaRPr lang="zh-TW" sz="16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pieChart>
        <c:varyColors val="1"/>
        <c:ser>
          <c:idx val="0"/>
          <c:order val="0"/>
          <c:spPr>
            <a:effectLst/>
          </c:spPr>
          <c:dPt>
            <c:idx val="0"/>
            <c:bubble3D val="0"/>
            <c:spPr>
              <a:solidFill>
                <a:schemeClr val="dk1">
                  <a:tint val="88500"/>
                </a:schemeClr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dk1">
                  <a:tint val="55000"/>
                </a:schemeClr>
              </a:solidFill>
              <a:ln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dk1">
                  <a:tint val="75000"/>
                </a:schemeClr>
              </a:solidFill>
              <a:ln>
                <a:noFill/>
              </a:ln>
              <a:effectLst/>
            </c:spPr>
          </c:dPt>
          <c:dPt>
            <c:idx val="3"/>
            <c:bubble3D val="0"/>
            <c:spPr>
              <a:solidFill>
                <a:schemeClr val="dk1">
                  <a:tint val="98500"/>
                </a:schemeClr>
              </a:solidFill>
              <a:ln>
                <a:noFill/>
              </a:ln>
              <a:effectLst/>
            </c:spPr>
          </c:dPt>
          <c:dPt>
            <c:idx val="4"/>
            <c:bubble3D val="0"/>
            <c:spPr>
              <a:solidFill>
                <a:schemeClr val="dk1">
                  <a:tint val="30000"/>
                </a:schemeClr>
              </a:solidFill>
              <a:ln>
                <a:noFill/>
              </a:ln>
              <a:effectLst/>
            </c:spPr>
          </c:dPt>
          <c:dLbls>
            <c:dLbl>
              <c:idx val="0"/>
              <c:layout>
                <c:manualLayout>
                  <c:x val="1.6190481654080723E-2"/>
                  <c:y val="3.2407407407407406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spc="0" baseline="0">
                      <a:solidFill>
                        <a:sysClr val="windowText" lastClr="000000"/>
                      </a:solidFill>
                      <a:latin typeface="Times New Roman" panose="02020603050405020304" pitchFamily="18" charset="0"/>
                      <a:ea typeface="標楷體" panose="03000509000000000000" pitchFamily="65" charset="-120"/>
                      <a:cs typeface="+mn-cs"/>
                    </a:defRPr>
                  </a:pPr>
                  <a:endParaRPr lang="zh-TW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spc="0" baseline="0">
                      <a:solidFill>
                        <a:sysClr val="windowText" lastClr="000000"/>
                      </a:solidFill>
                      <a:latin typeface="Times New Roman" panose="02020603050405020304" pitchFamily="18" charset="0"/>
                      <a:ea typeface="標楷體" panose="03000509000000000000" pitchFamily="65" charset="-120"/>
                      <a:cs typeface="+mn-cs"/>
                    </a:defRPr>
                  </a:pPr>
                  <a:endParaRPr lang="zh-TW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spc="0" baseline="0">
                      <a:solidFill>
                        <a:sysClr val="windowText" lastClr="000000"/>
                      </a:solidFill>
                      <a:latin typeface="Times New Roman" panose="02020603050405020304" pitchFamily="18" charset="0"/>
                      <a:ea typeface="標楷體" panose="03000509000000000000" pitchFamily="65" charset="-120"/>
                      <a:cs typeface="+mn-cs"/>
                    </a:defRPr>
                  </a:pPr>
                  <a:endParaRPr lang="zh-TW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3"/>
              <c:layout>
                <c:manualLayout>
                  <c:x val="0.12547623281912618"/>
                  <c:y val="-4.6296296296296294E-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spc="0" baseline="0">
                      <a:solidFill>
                        <a:sysClr val="windowText" lastClr="000000"/>
                      </a:solidFill>
                      <a:latin typeface="Times New Roman" panose="02020603050405020304" pitchFamily="18" charset="0"/>
                      <a:ea typeface="標楷體" panose="03000509000000000000" pitchFamily="65" charset="-120"/>
                      <a:cs typeface="+mn-cs"/>
                    </a:defRPr>
                  </a:pPr>
                  <a:endParaRPr lang="zh-TW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spc="0" baseline="0">
                      <a:solidFill>
                        <a:sysClr val="windowText" lastClr="000000"/>
                      </a:solidFill>
                      <a:latin typeface="Times New Roman" panose="02020603050405020304" pitchFamily="18" charset="0"/>
                      <a:ea typeface="標楷體" panose="03000509000000000000" pitchFamily="65" charset="-120"/>
                      <a:cs typeface="+mn-cs"/>
                    </a:defRPr>
                  </a:pPr>
                  <a:endParaRPr lang="zh-TW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spc="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MNIST合併模型統計結果!$B$105:$B$109</c:f>
              <c:numCache>
                <c:formatCode>0_);[Red]\(0\)</c:formatCode>
                <c:ptCount val="5"/>
                <c:pt idx="0">
                  <c:v>4714</c:v>
                </c:pt>
                <c:pt idx="1">
                  <c:v>5106</c:v>
                </c:pt>
                <c:pt idx="2">
                  <c:v>7066</c:v>
                </c:pt>
                <c:pt idx="3">
                  <c:v>7850</c:v>
                </c:pt>
                <c:pt idx="4">
                  <c:v>18826</c:v>
                </c:pt>
              </c:numCache>
            </c:numRef>
          </c:cat>
          <c:val>
            <c:numRef>
              <c:f>MNIST合併模型統計結果!$B$105:$B$109</c:f>
              <c:numCache>
                <c:formatCode>0_);[Red]\(0\)</c:formatCode>
                <c:ptCount val="5"/>
                <c:pt idx="0">
                  <c:v>4714</c:v>
                </c:pt>
                <c:pt idx="1">
                  <c:v>5106</c:v>
                </c:pt>
                <c:pt idx="2">
                  <c:v>7066</c:v>
                </c:pt>
                <c:pt idx="3">
                  <c:v>7850</c:v>
                </c:pt>
                <c:pt idx="4">
                  <c:v>18826</c:v>
                </c:pt>
              </c:numCache>
            </c:numRef>
          </c:val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 sz="1600"/>
              <a:t>後向組</a:t>
            </a:r>
            <a:endParaRPr lang="zh-TW" sz="16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pieChart>
        <c:varyColors val="1"/>
        <c:ser>
          <c:idx val="0"/>
          <c:order val="0"/>
          <c:spPr>
            <a:effectLst/>
          </c:spPr>
          <c:dPt>
            <c:idx val="0"/>
            <c:bubble3D val="0"/>
            <c:spPr>
              <a:solidFill>
                <a:schemeClr val="dk1">
                  <a:tint val="88500"/>
                </a:schemeClr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dk1">
                  <a:tint val="55000"/>
                </a:schemeClr>
              </a:solidFill>
              <a:ln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dk1">
                  <a:tint val="75000"/>
                </a:schemeClr>
              </a:solidFill>
              <a:ln>
                <a:noFill/>
              </a:ln>
              <a:effectLst/>
            </c:spPr>
          </c:dPt>
          <c:dPt>
            <c:idx val="3"/>
            <c:bubble3D val="0"/>
            <c:spPr>
              <a:solidFill>
                <a:schemeClr val="dk1">
                  <a:tint val="98500"/>
                </a:schemeClr>
              </a:solidFill>
              <a:ln>
                <a:noFill/>
              </a:ln>
              <a:effectLst/>
            </c:spPr>
          </c:dPt>
          <c:dPt>
            <c:idx val="4"/>
            <c:bubble3D val="0"/>
            <c:spPr>
              <a:solidFill>
                <a:schemeClr val="dk1">
                  <a:tint val="30000"/>
                </a:schemeClr>
              </a:solidFill>
              <a:ln>
                <a:noFill/>
              </a:ln>
              <a:effectLst/>
            </c:spPr>
          </c:dPt>
          <c:dLbls>
            <c:dLbl>
              <c:idx val="0"/>
              <c:layout>
                <c:manualLayout>
                  <c:x val="1.6190481654080723E-2"/>
                  <c:y val="3.2407407407407406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spc="0" baseline="0">
                      <a:solidFill>
                        <a:sysClr val="windowText" lastClr="000000"/>
                      </a:solidFill>
                      <a:latin typeface="Times New Roman" panose="02020603050405020304" pitchFamily="18" charset="0"/>
                      <a:ea typeface="標楷體" panose="03000509000000000000" pitchFamily="65" charset="-120"/>
                      <a:cs typeface="+mn-cs"/>
                    </a:defRPr>
                  </a:pPr>
                  <a:endParaRPr lang="zh-TW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spc="0" baseline="0">
                      <a:solidFill>
                        <a:sysClr val="windowText" lastClr="000000"/>
                      </a:solidFill>
                      <a:latin typeface="Times New Roman" panose="02020603050405020304" pitchFamily="18" charset="0"/>
                      <a:ea typeface="標楷體" panose="03000509000000000000" pitchFamily="65" charset="-120"/>
                      <a:cs typeface="+mn-cs"/>
                    </a:defRPr>
                  </a:pPr>
                  <a:endParaRPr lang="zh-TW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spc="0" baseline="0">
                      <a:solidFill>
                        <a:sysClr val="windowText" lastClr="000000"/>
                      </a:solidFill>
                      <a:latin typeface="Times New Roman" panose="02020603050405020304" pitchFamily="18" charset="0"/>
                      <a:ea typeface="標楷體" panose="03000509000000000000" pitchFamily="65" charset="-120"/>
                      <a:cs typeface="+mn-cs"/>
                    </a:defRPr>
                  </a:pPr>
                  <a:endParaRPr lang="zh-TW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3"/>
              <c:layout>
                <c:manualLayout>
                  <c:x val="0.12547623281912618"/>
                  <c:y val="-4.6296296296296294E-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spc="0" baseline="0">
                      <a:solidFill>
                        <a:sysClr val="windowText" lastClr="000000"/>
                      </a:solidFill>
                      <a:latin typeface="Times New Roman" panose="02020603050405020304" pitchFamily="18" charset="0"/>
                      <a:ea typeface="標楷體" panose="03000509000000000000" pitchFamily="65" charset="-120"/>
                      <a:cs typeface="+mn-cs"/>
                    </a:defRPr>
                  </a:pPr>
                  <a:endParaRPr lang="zh-TW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spc="0" baseline="0">
                      <a:solidFill>
                        <a:sysClr val="windowText" lastClr="000000"/>
                      </a:solidFill>
                      <a:latin typeface="Times New Roman" panose="02020603050405020304" pitchFamily="18" charset="0"/>
                      <a:ea typeface="標楷體" panose="03000509000000000000" pitchFamily="65" charset="-120"/>
                      <a:cs typeface="+mn-cs"/>
                    </a:defRPr>
                  </a:pPr>
                  <a:endParaRPr lang="zh-TW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spc="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MNIST合併模型統計結果!$E$105:$E$107</c:f>
              <c:numCache>
                <c:formatCode>0_);[Red]\(0\)</c:formatCode>
                <c:ptCount val="3"/>
                <c:pt idx="0">
                  <c:v>7066</c:v>
                </c:pt>
                <c:pt idx="1">
                  <c:v>7850</c:v>
                </c:pt>
                <c:pt idx="2">
                  <c:v>18826</c:v>
                </c:pt>
              </c:numCache>
            </c:numRef>
          </c:cat>
          <c:val>
            <c:numRef>
              <c:f>MNIST合併模型統計結果!$E$105:$E$107</c:f>
              <c:numCache>
                <c:formatCode>0_);[Red]\(0\)</c:formatCode>
                <c:ptCount val="3"/>
                <c:pt idx="0">
                  <c:v>7066</c:v>
                </c:pt>
                <c:pt idx="1">
                  <c:v>7850</c:v>
                </c:pt>
                <c:pt idx="2">
                  <c:v>18826</c:v>
                </c:pt>
              </c:numCache>
            </c:numRef>
          </c:val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 sz="1600"/>
              <a:t>前向組</a:t>
            </a:r>
            <a:endParaRPr lang="zh-TW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pieChart>
        <c:varyColors val="1"/>
        <c:ser>
          <c:idx val="0"/>
          <c:order val="0"/>
          <c:spPr>
            <a:effectLst/>
          </c:spPr>
          <c:dPt>
            <c:idx val="0"/>
            <c:bubble3D val="0"/>
            <c:spPr>
              <a:solidFill>
                <a:schemeClr val="dk1">
                  <a:tint val="88500"/>
                </a:schemeClr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dk1">
                  <a:tint val="55000"/>
                </a:schemeClr>
              </a:solidFill>
              <a:ln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dk1">
                  <a:tint val="75000"/>
                </a:schemeClr>
              </a:solidFill>
              <a:ln>
                <a:noFill/>
              </a:ln>
              <a:effectLst/>
            </c:spPr>
          </c:dPt>
          <c:dPt>
            <c:idx val="3"/>
            <c:bubble3D val="0"/>
            <c:spPr>
              <a:solidFill>
                <a:schemeClr val="dk1">
                  <a:tint val="98500"/>
                </a:schemeClr>
              </a:solidFill>
              <a:ln>
                <a:noFill/>
              </a:ln>
              <a:effectLst/>
            </c:spPr>
          </c:dPt>
          <c:dPt>
            <c:idx val="4"/>
            <c:bubble3D val="0"/>
            <c:spPr>
              <a:solidFill>
                <a:schemeClr val="dk1">
                  <a:tint val="30000"/>
                </a:schemeClr>
              </a:solidFill>
              <a:ln>
                <a:noFill/>
              </a:ln>
              <a:effectLst/>
            </c:spPr>
          </c:dPt>
          <c:dLbls>
            <c:dLbl>
              <c:idx val="0"/>
              <c:layout>
                <c:manualLayout>
                  <c:x val="1.6190481654080723E-2"/>
                  <c:y val="3.2407407407407406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spc="0" baseline="0">
                      <a:solidFill>
                        <a:sysClr val="windowText" lastClr="000000"/>
                      </a:solidFill>
                      <a:latin typeface="Times New Roman" panose="02020603050405020304" pitchFamily="18" charset="0"/>
                      <a:ea typeface="標楷體" panose="03000509000000000000" pitchFamily="65" charset="-120"/>
                      <a:cs typeface="+mn-cs"/>
                    </a:defRPr>
                  </a:pPr>
                  <a:endParaRPr lang="zh-TW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spc="0" baseline="0">
                      <a:solidFill>
                        <a:sysClr val="windowText" lastClr="000000"/>
                      </a:solidFill>
                      <a:latin typeface="Times New Roman" panose="02020603050405020304" pitchFamily="18" charset="0"/>
                      <a:ea typeface="標楷體" panose="03000509000000000000" pitchFamily="65" charset="-120"/>
                      <a:cs typeface="+mn-cs"/>
                    </a:defRPr>
                  </a:pPr>
                  <a:endParaRPr lang="zh-TW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spc="0" baseline="0">
                      <a:solidFill>
                        <a:sysClr val="windowText" lastClr="000000"/>
                      </a:solidFill>
                      <a:latin typeface="Times New Roman" panose="02020603050405020304" pitchFamily="18" charset="0"/>
                      <a:ea typeface="標楷體" panose="03000509000000000000" pitchFamily="65" charset="-120"/>
                      <a:cs typeface="+mn-cs"/>
                    </a:defRPr>
                  </a:pPr>
                  <a:endParaRPr lang="zh-TW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3"/>
              <c:layout>
                <c:manualLayout>
                  <c:x val="0.12547623281912618"/>
                  <c:y val="-4.6296296296296294E-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spc="0" baseline="0">
                      <a:solidFill>
                        <a:sysClr val="windowText" lastClr="000000"/>
                      </a:solidFill>
                      <a:latin typeface="Times New Roman" panose="02020603050405020304" pitchFamily="18" charset="0"/>
                      <a:ea typeface="標楷體" panose="03000509000000000000" pitchFamily="65" charset="-120"/>
                      <a:cs typeface="+mn-cs"/>
                    </a:defRPr>
                  </a:pPr>
                  <a:endParaRPr lang="zh-TW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spc="0" baseline="0">
                      <a:solidFill>
                        <a:sysClr val="windowText" lastClr="000000"/>
                      </a:solidFill>
                      <a:latin typeface="Times New Roman" panose="02020603050405020304" pitchFamily="18" charset="0"/>
                      <a:ea typeface="標楷體" panose="03000509000000000000" pitchFamily="65" charset="-120"/>
                      <a:cs typeface="+mn-cs"/>
                    </a:defRPr>
                  </a:pPr>
                  <a:endParaRPr lang="zh-TW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spc="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MNIST合併模型統計結果!$H$105:$H$107</c:f>
              <c:numCache>
                <c:formatCode>0_);[Red]\(0\)</c:formatCode>
                <c:ptCount val="3"/>
                <c:pt idx="0">
                  <c:v>7850</c:v>
                </c:pt>
                <c:pt idx="1">
                  <c:v>4714</c:v>
                </c:pt>
                <c:pt idx="2">
                  <c:v>18826</c:v>
                </c:pt>
              </c:numCache>
            </c:numRef>
          </c:cat>
          <c:val>
            <c:numRef>
              <c:f>MNIST合併模型統計結果!$H$105:$H$107</c:f>
              <c:numCache>
                <c:formatCode>0_);[Red]\(0\)</c:formatCode>
                <c:ptCount val="3"/>
                <c:pt idx="0">
                  <c:v>7850</c:v>
                </c:pt>
                <c:pt idx="1">
                  <c:v>4714</c:v>
                </c:pt>
                <c:pt idx="2">
                  <c:v>18826</c:v>
                </c:pt>
              </c:numCache>
            </c:numRef>
          </c:val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44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標楷體" panose="03000509000000000000" pitchFamily="65" charset="-120"/>
              </a:rPr>
              <a:t>MNIST </a:t>
            </a:r>
            <a:r>
              <a:rPr lang="zh-TW" altLang="en-US" sz="144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標楷體" panose="03000509000000000000" pitchFamily="65" charset="-120"/>
              </a:rPr>
              <a:t>各組準確度盒狀圖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MNIST合併模型統計結果!$B$116</c:f>
              <c:strCache>
                <c:ptCount val="1"/>
                <c:pt idx="0">
                  <c:v>q3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MNIST合併模型統計結果!$C$112:$F$112</c:f>
              <c:strCache>
                <c:ptCount val="4"/>
                <c:pt idx="0">
                  <c:v>隨機組</c:v>
                </c:pt>
                <c:pt idx="1">
                  <c:v>後向組</c:v>
                </c:pt>
                <c:pt idx="2">
                  <c:v>前向組</c:v>
                </c:pt>
                <c:pt idx="3">
                  <c:v>控制組</c:v>
                </c:pt>
              </c:strCache>
            </c:strRef>
          </c:cat>
          <c:val>
            <c:numRef>
              <c:f>MNIST合併模型統計結果!$C$116:$F$116</c:f>
              <c:numCache>
                <c:formatCode>0.00_);[Red]\(0.00\)</c:formatCode>
                <c:ptCount val="4"/>
                <c:pt idx="0">
                  <c:v>0.96120002746582001</c:v>
                </c:pt>
                <c:pt idx="1">
                  <c:v>0.94970001220703093</c:v>
                </c:pt>
                <c:pt idx="2">
                  <c:v>0.95847497940063453</c:v>
                </c:pt>
                <c:pt idx="3">
                  <c:v>0.92082500457763605</c:v>
                </c:pt>
              </c:numCache>
            </c:numRef>
          </c:val>
          <c:smooth val="0"/>
        </c:ser>
        <c:ser>
          <c:idx val="4"/>
          <c:order val="1"/>
          <c:tx>
            <c:strRef>
              <c:f>MNIST合併模型統計結果!$B$117</c:f>
              <c:strCache>
                <c:ptCount val="1"/>
                <c:pt idx="0">
                  <c:v>max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dash"/>
            <c:size val="1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cat>
            <c:strRef>
              <c:f>MNIST合併模型統計結果!$C$112:$F$112</c:f>
              <c:strCache>
                <c:ptCount val="4"/>
                <c:pt idx="0">
                  <c:v>隨機組</c:v>
                </c:pt>
                <c:pt idx="1">
                  <c:v>後向組</c:v>
                </c:pt>
                <c:pt idx="2">
                  <c:v>前向組</c:v>
                </c:pt>
                <c:pt idx="3">
                  <c:v>控制組</c:v>
                </c:pt>
              </c:strCache>
            </c:strRef>
          </c:cat>
          <c:val>
            <c:numRef>
              <c:f>MNIST合併模型統計結果!$C$117:$F$117</c:f>
              <c:numCache>
                <c:formatCode>0.00_);[Red]\(0.00\)</c:formatCode>
                <c:ptCount val="4"/>
                <c:pt idx="0">
                  <c:v>0.96629997253417899</c:v>
                </c:pt>
                <c:pt idx="1">
                  <c:v>0.95940002441406191</c:v>
                </c:pt>
                <c:pt idx="2">
                  <c:v>0.96370002746582006</c:v>
                </c:pt>
                <c:pt idx="3">
                  <c:v>0.92260002136230401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MNIST合併模型統計結果!$B$115</c:f>
              <c:strCache>
                <c:ptCount val="1"/>
                <c:pt idx="0">
                  <c:v>med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dash"/>
            <c:size val="1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cat>
            <c:strRef>
              <c:f>MNIST合併模型統計結果!$C$112:$F$112</c:f>
              <c:strCache>
                <c:ptCount val="4"/>
                <c:pt idx="0">
                  <c:v>隨機組</c:v>
                </c:pt>
                <c:pt idx="1">
                  <c:v>後向組</c:v>
                </c:pt>
                <c:pt idx="2">
                  <c:v>前向組</c:v>
                </c:pt>
                <c:pt idx="3">
                  <c:v>控制組</c:v>
                </c:pt>
              </c:strCache>
            </c:strRef>
          </c:cat>
          <c:val>
            <c:numRef>
              <c:f>MNIST合併模型統計結果!$C$115:$F$115</c:f>
              <c:numCache>
                <c:formatCode>0.00_);[Red]\(0.00\)</c:formatCode>
                <c:ptCount val="4"/>
                <c:pt idx="0">
                  <c:v>0.95905002593994115</c:v>
                </c:pt>
                <c:pt idx="1">
                  <c:v>0.9428499984741211</c:v>
                </c:pt>
                <c:pt idx="2">
                  <c:v>0.95540000915527301</c:v>
                </c:pt>
                <c:pt idx="3">
                  <c:v>0.92019996643066404</c:v>
                </c:pt>
              </c:numCache>
            </c:numRef>
          </c:val>
          <c:smooth val="0"/>
        </c:ser>
        <c:ser>
          <c:idx val="0"/>
          <c:order val="3"/>
          <c:tx>
            <c:strRef>
              <c:f>MNIST合併模型統計結果!$B$113</c:f>
              <c:strCache>
                <c:ptCount val="1"/>
                <c:pt idx="0">
                  <c:v>min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dash"/>
            <c:size val="1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cat>
            <c:strRef>
              <c:f>MNIST合併模型統計結果!$C$112:$F$112</c:f>
              <c:strCache>
                <c:ptCount val="4"/>
                <c:pt idx="0">
                  <c:v>隨機組</c:v>
                </c:pt>
                <c:pt idx="1">
                  <c:v>後向組</c:v>
                </c:pt>
                <c:pt idx="2">
                  <c:v>前向組</c:v>
                </c:pt>
                <c:pt idx="3">
                  <c:v>控制組</c:v>
                </c:pt>
              </c:strCache>
            </c:strRef>
          </c:cat>
          <c:val>
            <c:numRef>
              <c:f>MNIST合併模型統計結果!$C$113:$F$113</c:f>
              <c:numCache>
                <c:formatCode>0.00_);[Red]\(0.00\)</c:formatCode>
                <c:ptCount val="4"/>
                <c:pt idx="0">
                  <c:v>0.91830001831054597</c:v>
                </c:pt>
                <c:pt idx="1">
                  <c:v>0.91809997558593692</c:v>
                </c:pt>
                <c:pt idx="2">
                  <c:v>0.91889999389648391</c:v>
                </c:pt>
                <c:pt idx="3">
                  <c:v>0.91790000915527303</c:v>
                </c:pt>
              </c:numCache>
            </c:numRef>
          </c:val>
          <c:smooth val="0"/>
        </c:ser>
        <c:ser>
          <c:idx val="1"/>
          <c:order val="4"/>
          <c:tx>
            <c:strRef>
              <c:f>MNIST合併模型統計結果!$B$114</c:f>
              <c:strCache>
                <c:ptCount val="1"/>
                <c:pt idx="0">
                  <c:v>q1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MNIST合併模型統計結果!$C$112:$F$112</c:f>
              <c:strCache>
                <c:ptCount val="4"/>
                <c:pt idx="0">
                  <c:v>隨機組</c:v>
                </c:pt>
                <c:pt idx="1">
                  <c:v>後向組</c:v>
                </c:pt>
                <c:pt idx="2">
                  <c:v>前向組</c:v>
                </c:pt>
                <c:pt idx="3">
                  <c:v>控制組</c:v>
                </c:pt>
              </c:strCache>
            </c:strRef>
          </c:cat>
          <c:val>
            <c:numRef>
              <c:f>MNIST合併模型統計結果!$C$114:$F$114</c:f>
              <c:numCache>
                <c:formatCode>0.00_);[Red]\(0.00\)</c:formatCode>
                <c:ptCount val="4"/>
                <c:pt idx="0">
                  <c:v>0.95099998474121028</c:v>
                </c:pt>
                <c:pt idx="1">
                  <c:v>0.92139999389648397</c:v>
                </c:pt>
                <c:pt idx="2">
                  <c:v>0.94945001602172818</c:v>
                </c:pt>
                <c:pt idx="3">
                  <c:v>0.91970001220703101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upDownBars>
          <c:gapWidth val="219"/>
          <c:upBars>
            <c:spPr>
              <a:solidFill>
                <a:schemeClr val="lt1"/>
              </a:solidFill>
              <a:ln w="9525">
                <a:solidFill>
                  <a:schemeClr val="tx1">
                    <a:lumMod val="15000"/>
                    <a:lumOff val="85000"/>
                  </a:schemeClr>
                </a:solidFill>
              </a:ln>
              <a:effectLst/>
            </c:spPr>
          </c:upBars>
          <c:downBars>
            <c:spPr>
              <a:noFill/>
              <a:ln w="9525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</c:downBars>
        </c:upDownBars>
        <c:smooth val="0"/>
        <c:axId val="290922840"/>
        <c:axId val="291526296"/>
      </c:lineChart>
      <c:catAx>
        <c:axId val="290922840"/>
        <c:scaling>
          <c:orientation val="minMax"/>
        </c:scaling>
        <c:delete val="0"/>
        <c:axPos val="b"/>
        <c:numFmt formatCode="#,##0.0_);[Red]\(#,##0.0\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291526296"/>
        <c:crosses val="autoZero"/>
        <c:auto val="1"/>
        <c:lblAlgn val="ctr"/>
        <c:lblOffset val="100"/>
        <c:tickLblSkip val="1"/>
        <c:noMultiLvlLbl val="0"/>
      </c:catAx>
      <c:valAx>
        <c:axId val="291526296"/>
        <c:scaling>
          <c:orientation val="minMax"/>
          <c:max val="0.97"/>
          <c:min val="0.915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\ 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290922840"/>
        <c:crosses val="autoZero"/>
        <c:crossBetween val="between"/>
        <c:majorUnit val="5.000000000000001E-3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+mn-cs"/>
              </a:defRPr>
            </a:pPr>
            <a:r>
              <a:rPr lang="en-US" altLang="zh-TW"/>
              <a:t>MNIST </a:t>
            </a:r>
            <a:r>
              <a:rPr lang="zh-TW" altLang="en-US"/>
              <a:t>最佳模型成長折線圖 </a:t>
            </a:r>
            <a:r>
              <a:rPr lang="en-US" altLang="zh-TW"/>
              <a:t>(</a:t>
            </a:r>
            <a:r>
              <a:rPr lang="zh-TW" altLang="en-US"/>
              <a:t>隨機組</a:t>
            </a:r>
            <a:r>
              <a:rPr lang="en-US" altLang="zh-TW"/>
              <a:t>)</a:t>
            </a:r>
            <a:endParaRPr lang="zh-TW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標楷體" panose="03000509000000000000" pitchFamily="65" charset="-120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7.1986220472440951E-2"/>
                  <c:y val="-5.902777777777777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-6.0875109361329831E-2"/>
                  <c:y val="-5.902777777777777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1.1347112860892388E-2"/>
                  <c:y val="-8.1018518518519364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MNIST合併模型統計結果!$N$118:$N$126</c:f>
              <c:strCache>
                <c:ptCount val="9"/>
                <c:pt idx="0">
                  <c:v>start</c:v>
                </c:pt>
                <c:pt idx="1">
                  <c:v>1</c:v>
                </c:pt>
                <c:pt idx="2">
                  <c:v>11</c:v>
                </c:pt>
                <c:pt idx="3">
                  <c:v>15</c:v>
                </c:pt>
                <c:pt idx="4">
                  <c:v>17</c:v>
                </c:pt>
                <c:pt idx="5">
                  <c:v>44</c:v>
                </c:pt>
                <c:pt idx="6">
                  <c:v>53</c:v>
                </c:pt>
                <c:pt idx="7">
                  <c:v>66</c:v>
                </c:pt>
                <c:pt idx="8">
                  <c:v>73</c:v>
                </c:pt>
              </c:strCache>
            </c:strRef>
          </c:cat>
          <c:val>
            <c:numRef>
              <c:f>MNIST合併模型統計結果!$P$118:$P$126</c:f>
              <c:numCache>
                <c:formatCode>0.00%</c:formatCode>
                <c:ptCount val="9"/>
                <c:pt idx="0">
                  <c:v>0.92028999999999994</c:v>
                </c:pt>
                <c:pt idx="1">
                  <c:v>0.92059000000000002</c:v>
                </c:pt>
                <c:pt idx="2">
                  <c:v>0.92579999999999996</c:v>
                </c:pt>
                <c:pt idx="3">
                  <c:v>0.92739000000000005</c:v>
                </c:pt>
                <c:pt idx="4">
                  <c:v>0.94969999999999999</c:v>
                </c:pt>
                <c:pt idx="5">
                  <c:v>0.95430000000000004</c:v>
                </c:pt>
                <c:pt idx="6">
                  <c:v>0.95940000000000003</c:v>
                </c:pt>
                <c:pt idx="7">
                  <c:v>0.96120000000000005</c:v>
                </c:pt>
                <c:pt idx="8">
                  <c:v>0.96629000000000009</c:v>
                </c:pt>
              </c:numCache>
            </c:numRef>
          </c: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1585600"/>
        <c:axId val="289736600"/>
      </c:lineChart>
      <c:catAx>
        <c:axId val="291585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289736600"/>
        <c:crosses val="autoZero"/>
        <c:auto val="1"/>
        <c:lblAlgn val="ctr"/>
        <c:lblOffset val="100"/>
        <c:noMultiLvlLbl val="0"/>
      </c:catAx>
      <c:valAx>
        <c:axId val="289736600"/>
        <c:scaling>
          <c:orientation val="minMax"/>
          <c:min val="0.9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en-US" baseline="0"/>
                  <a:t>準確度 </a:t>
                </a:r>
                <a:r>
                  <a:rPr lang="en-US" altLang="zh-TW" baseline="0"/>
                  <a:t>(%)</a:t>
                </a:r>
                <a:endParaRPr lang="zh-TW" altLang="en-US" baseline="0"/>
              </a:p>
            </c:rich>
          </c:tx>
          <c:layout>
            <c:manualLayout>
              <c:xMode val="edge"/>
              <c:yMode val="edge"/>
              <c:x val="1.9444444444444445E-2"/>
              <c:y val="0.378379629629629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291585600"/>
        <c:crosses val="autoZero"/>
        <c:crossBetween val="between"/>
        <c:majorUnit val="1.0000000000000002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 baseline="0">
          <a:solidFill>
            <a:sysClr val="windowText" lastClr="000000"/>
          </a:solidFill>
          <a:latin typeface="Times New Roman" panose="02020603050405020304" pitchFamily="18" charset="0"/>
          <a:ea typeface="標楷體" panose="03000509000000000000" pitchFamily="65" charset="-12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131</xdr:row>
      <xdr:rowOff>45944</xdr:rowOff>
    </xdr:from>
    <xdr:to>
      <xdr:col>4</xdr:col>
      <xdr:colOff>493057</xdr:colOff>
      <xdr:row>146</xdr:row>
      <xdr:rowOff>22413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537882</xdr:colOff>
      <xdr:row>131</xdr:row>
      <xdr:rowOff>56030</xdr:rowOff>
    </xdr:from>
    <xdr:to>
      <xdr:col>9</xdr:col>
      <xdr:colOff>123263</xdr:colOff>
      <xdr:row>146</xdr:row>
      <xdr:rowOff>32499</xdr:rowOff>
    </xdr:to>
    <xdr:graphicFrame macro="">
      <xdr:nvGraphicFramePr>
        <xdr:cNvPr id="3" name="圖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146</xdr:row>
      <xdr:rowOff>56030</xdr:rowOff>
    </xdr:from>
    <xdr:to>
      <xdr:col>4</xdr:col>
      <xdr:colOff>493057</xdr:colOff>
      <xdr:row>161</xdr:row>
      <xdr:rowOff>32500</xdr:rowOff>
    </xdr:to>
    <xdr:graphicFrame macro="">
      <xdr:nvGraphicFramePr>
        <xdr:cNvPr id="4" name="圖表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12888</xdr:colOff>
      <xdr:row>111</xdr:row>
      <xdr:rowOff>3920</xdr:rowOff>
    </xdr:from>
    <xdr:to>
      <xdr:col>12</xdr:col>
      <xdr:colOff>102535</xdr:colOff>
      <xdr:row>128</xdr:row>
      <xdr:rowOff>164420</xdr:rowOff>
    </xdr:to>
    <xdr:graphicFrame macro="">
      <xdr:nvGraphicFramePr>
        <xdr:cNvPr id="6" name="圖表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128868</xdr:colOff>
      <xdr:row>117</xdr:row>
      <xdr:rowOff>1120</xdr:rowOff>
    </xdr:from>
    <xdr:to>
      <xdr:col>22</xdr:col>
      <xdr:colOff>599515</xdr:colOff>
      <xdr:row>129</xdr:row>
      <xdr:rowOff>189378</xdr:rowOff>
    </xdr:to>
    <xdr:graphicFrame macro="">
      <xdr:nvGraphicFramePr>
        <xdr:cNvPr id="8" name="圖表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1"/>
  <sheetViews>
    <sheetView tabSelected="1" topLeftCell="H115" zoomScale="85" zoomScaleNormal="85" workbookViewId="0">
      <selection activeCell="P128" sqref="P128"/>
    </sheetView>
  </sheetViews>
  <sheetFormatPr defaultRowHeight="16.5" x14ac:dyDescent="0.25"/>
  <cols>
    <col min="1" max="1" width="9" style="1"/>
    <col min="2" max="2" width="11.75" style="2" bestFit="1" customWidth="1"/>
    <col min="3" max="4" width="9.125" style="3" bestFit="1" customWidth="1"/>
    <col min="5" max="5" width="11.75" style="4" bestFit="1" customWidth="1"/>
    <col min="6" max="7" width="9.125" style="5" bestFit="1" customWidth="1"/>
    <col min="8" max="8" width="11.75" style="6" bestFit="1" customWidth="1"/>
    <col min="9" max="10" width="9.125" style="7" bestFit="1" customWidth="1"/>
    <col min="11" max="11" width="10.625" style="8" bestFit="1" customWidth="1"/>
    <col min="12" max="13" width="9.125" style="9" bestFit="1" customWidth="1"/>
    <col min="14" max="16384" width="9" style="1"/>
  </cols>
  <sheetData>
    <row r="1" spans="1:14" x14ac:dyDescent="0.25">
      <c r="B1" s="2" t="s">
        <v>0</v>
      </c>
      <c r="E1" s="4" t="s">
        <v>1</v>
      </c>
      <c r="H1" s="6" t="s">
        <v>2</v>
      </c>
      <c r="K1" s="8" t="s">
        <v>3</v>
      </c>
    </row>
    <row r="2" spans="1:14" x14ac:dyDescent="0.25">
      <c r="A2" s="1" t="s">
        <v>4</v>
      </c>
      <c r="B2" s="2" t="s">
        <v>5</v>
      </c>
      <c r="C2" s="3" t="s">
        <v>6</v>
      </c>
      <c r="D2" s="3" t="s">
        <v>7</v>
      </c>
      <c r="E2" s="4" t="s">
        <v>5</v>
      </c>
      <c r="F2" s="5" t="s">
        <v>6</v>
      </c>
      <c r="G2" s="5" t="s">
        <v>7</v>
      </c>
      <c r="H2" s="6" t="s">
        <v>5</v>
      </c>
      <c r="I2" s="7" t="s">
        <v>6</v>
      </c>
      <c r="J2" s="7" t="s">
        <v>7</v>
      </c>
      <c r="K2" s="8" t="s">
        <v>5</v>
      </c>
      <c r="L2" s="9" t="s">
        <v>6</v>
      </c>
      <c r="M2" s="9" t="s">
        <v>7</v>
      </c>
    </row>
    <row r="3" spans="1:14" x14ac:dyDescent="0.25">
      <c r="A3" s="1">
        <v>1</v>
      </c>
      <c r="B3" s="2">
        <v>4714</v>
      </c>
      <c r="C3" s="3">
        <v>96.190002441406193</v>
      </c>
      <c r="D3" s="3">
        <f t="shared" ref="D3:D34" si="0">C3-(B3/1000000)</f>
        <v>96.185288441406186</v>
      </c>
      <c r="E3" s="4">
        <v>7066</v>
      </c>
      <c r="F3" s="5">
        <v>93.410003662109304</v>
      </c>
      <c r="G3" s="5">
        <f t="shared" ref="G3:G34" si="1">F3-(E3/1000000)</f>
        <v>93.402937662109309</v>
      </c>
      <c r="H3" s="6">
        <v>7850</v>
      </c>
      <c r="I3" s="7">
        <v>92.059997558593693</v>
      </c>
      <c r="J3" s="7">
        <f t="shared" ref="J3:J34" si="2">I3-(H3/1000000)</f>
        <v>92.052147558593688</v>
      </c>
      <c r="K3" s="8">
        <v>7850</v>
      </c>
      <c r="L3" s="9">
        <v>92</v>
      </c>
      <c r="M3" s="9">
        <f t="shared" ref="M3:M34" si="3">L3-(K3/1000000)</f>
        <v>91.992149999999995</v>
      </c>
      <c r="N3"/>
    </row>
    <row r="4" spans="1:14" x14ac:dyDescent="0.25">
      <c r="A4" s="1">
        <v>2</v>
      </c>
      <c r="B4" s="2">
        <v>4714</v>
      </c>
      <c r="C4" s="3">
        <v>96.120002746582003</v>
      </c>
      <c r="D4" s="3">
        <f t="shared" si="0"/>
        <v>96.115288746581996</v>
      </c>
      <c r="E4" s="4">
        <v>7850</v>
      </c>
      <c r="F4" s="5">
        <v>92.139999389648395</v>
      </c>
      <c r="G4" s="5">
        <f t="shared" si="1"/>
        <v>92.13214938964839</v>
      </c>
      <c r="H4" s="6">
        <v>4714</v>
      </c>
      <c r="I4" s="7">
        <v>95.870002746582003</v>
      </c>
      <c r="J4" s="7">
        <f t="shared" si="2"/>
        <v>95.865288746581996</v>
      </c>
      <c r="K4" s="8">
        <v>7850</v>
      </c>
      <c r="L4" s="9">
        <v>91.970001220703097</v>
      </c>
      <c r="M4" s="9">
        <f t="shared" si="3"/>
        <v>91.962151220703092</v>
      </c>
      <c r="N4"/>
    </row>
    <row r="5" spans="1:14" x14ac:dyDescent="0.25">
      <c r="A5" s="1">
        <v>3</v>
      </c>
      <c r="B5" s="2">
        <v>4714</v>
      </c>
      <c r="C5" s="3">
        <v>96.360000610351506</v>
      </c>
      <c r="D5" s="3">
        <f t="shared" si="0"/>
        <v>96.355286610351499</v>
      </c>
      <c r="E5" s="4">
        <v>18826</v>
      </c>
      <c r="F5" s="5">
        <v>94.970001220703097</v>
      </c>
      <c r="G5" s="5">
        <f t="shared" si="1"/>
        <v>94.951175220703092</v>
      </c>
      <c r="H5" s="16">
        <v>4714</v>
      </c>
      <c r="I5" s="17">
        <v>96.370002746582003</v>
      </c>
      <c r="J5" s="17">
        <f t="shared" si="2"/>
        <v>96.365288746581996</v>
      </c>
      <c r="K5" s="8">
        <v>7850</v>
      </c>
      <c r="L5" s="9">
        <v>92.050003051757798</v>
      </c>
      <c r="M5" s="9">
        <f t="shared" si="3"/>
        <v>92.042153051757793</v>
      </c>
      <c r="N5"/>
    </row>
    <row r="6" spans="1:14" x14ac:dyDescent="0.25">
      <c r="A6" s="1">
        <v>4</v>
      </c>
      <c r="B6" s="2">
        <v>7850</v>
      </c>
      <c r="C6" s="3">
        <v>91.980003356933594</v>
      </c>
      <c r="D6" s="3">
        <f t="shared" si="0"/>
        <v>91.972153356933589</v>
      </c>
      <c r="E6" s="14">
        <v>7066</v>
      </c>
      <c r="F6" s="15">
        <v>94.860000610351506</v>
      </c>
      <c r="G6" s="15">
        <f t="shared" si="1"/>
        <v>94.852934610351511</v>
      </c>
      <c r="H6" s="6">
        <v>18826</v>
      </c>
      <c r="I6" s="7">
        <v>94.720001220703097</v>
      </c>
      <c r="J6" s="7">
        <f t="shared" si="2"/>
        <v>94.701175220703092</v>
      </c>
      <c r="K6" s="8">
        <v>7850</v>
      </c>
      <c r="L6" s="9">
        <v>92.019996643066406</v>
      </c>
      <c r="M6" s="9">
        <f t="shared" si="3"/>
        <v>92.012146643066401</v>
      </c>
      <c r="N6"/>
    </row>
    <row r="7" spans="1:14" x14ac:dyDescent="0.25">
      <c r="A7" s="1">
        <v>5</v>
      </c>
      <c r="B7" s="2">
        <v>7850</v>
      </c>
      <c r="C7" s="3">
        <v>92.120002746582003</v>
      </c>
      <c r="D7" s="3">
        <f t="shared" si="0"/>
        <v>92.112152746581998</v>
      </c>
      <c r="E7" s="4">
        <v>18826</v>
      </c>
      <c r="F7" s="5">
        <v>95.089996337890597</v>
      </c>
      <c r="G7" s="5">
        <f t="shared" si="1"/>
        <v>95.071170337890592</v>
      </c>
      <c r="H7" s="6">
        <v>4714</v>
      </c>
      <c r="I7" s="7">
        <v>95.559997558593693</v>
      </c>
      <c r="J7" s="7">
        <f t="shared" si="2"/>
        <v>95.555283558593686</v>
      </c>
      <c r="K7" s="8">
        <v>7850</v>
      </c>
      <c r="L7" s="9">
        <v>92.150001525878906</v>
      </c>
      <c r="M7" s="9">
        <f t="shared" si="3"/>
        <v>92.142151525878901</v>
      </c>
      <c r="N7"/>
    </row>
    <row r="8" spans="1:14" x14ac:dyDescent="0.25">
      <c r="A8" s="1">
        <v>6</v>
      </c>
      <c r="B8" s="2">
        <v>18826</v>
      </c>
      <c r="C8" s="3">
        <v>95.290000915527301</v>
      </c>
      <c r="D8" s="3">
        <f t="shared" si="0"/>
        <v>95.271174915527297</v>
      </c>
      <c r="E8" s="4">
        <v>18826</v>
      </c>
      <c r="F8" s="5">
        <v>93.610000610351506</v>
      </c>
      <c r="G8" s="5">
        <f t="shared" si="1"/>
        <v>93.591174610351501</v>
      </c>
      <c r="H8" s="6">
        <v>4714</v>
      </c>
      <c r="I8" s="7">
        <v>96.25</v>
      </c>
      <c r="J8" s="7">
        <f t="shared" si="2"/>
        <v>96.245285999999993</v>
      </c>
      <c r="K8" s="8">
        <v>7850</v>
      </c>
      <c r="L8" s="9">
        <v>92.010002136230398</v>
      </c>
      <c r="M8" s="9">
        <f t="shared" si="3"/>
        <v>92.002152136230393</v>
      </c>
      <c r="N8"/>
    </row>
    <row r="9" spans="1:14" x14ac:dyDescent="0.25">
      <c r="A9" s="1">
        <v>7</v>
      </c>
      <c r="B9" s="2">
        <v>4714</v>
      </c>
      <c r="C9" s="3">
        <v>96.309997558593693</v>
      </c>
      <c r="D9" s="3">
        <f t="shared" si="0"/>
        <v>96.305283558593686</v>
      </c>
      <c r="E9" s="4">
        <v>7850</v>
      </c>
      <c r="F9" s="5">
        <v>92.110000610351506</v>
      </c>
      <c r="G9" s="5">
        <f t="shared" si="1"/>
        <v>92.102150610351501</v>
      </c>
      <c r="H9" s="6">
        <v>7850</v>
      </c>
      <c r="I9" s="7">
        <v>92</v>
      </c>
      <c r="J9" s="7">
        <f t="shared" si="2"/>
        <v>91.992149999999995</v>
      </c>
      <c r="K9" s="8">
        <v>7850</v>
      </c>
      <c r="L9" s="9">
        <v>92.069999694824205</v>
      </c>
      <c r="M9" s="9">
        <f t="shared" si="3"/>
        <v>92.0621496948242</v>
      </c>
      <c r="N9"/>
    </row>
    <row r="10" spans="1:14" x14ac:dyDescent="0.25">
      <c r="A10" s="1">
        <v>8</v>
      </c>
      <c r="B10" s="2">
        <v>4714</v>
      </c>
      <c r="C10" s="3">
        <v>96.040000915527301</v>
      </c>
      <c r="D10" s="3">
        <f t="shared" si="0"/>
        <v>96.035286915527294</v>
      </c>
      <c r="E10" s="4">
        <v>18826</v>
      </c>
      <c r="F10" s="5">
        <v>94.620002746582003</v>
      </c>
      <c r="G10" s="5">
        <f t="shared" si="1"/>
        <v>94.601176746581999</v>
      </c>
      <c r="H10" s="6">
        <v>7850</v>
      </c>
      <c r="I10" s="7">
        <v>91.980003356933594</v>
      </c>
      <c r="J10" s="7">
        <f t="shared" si="2"/>
        <v>91.972153356933589</v>
      </c>
      <c r="K10" s="8">
        <v>7850</v>
      </c>
      <c r="L10" s="9">
        <v>91.989997863769503</v>
      </c>
      <c r="M10" s="9">
        <f t="shared" si="3"/>
        <v>91.982147863769498</v>
      </c>
      <c r="N10"/>
    </row>
    <row r="11" spans="1:14" x14ac:dyDescent="0.25">
      <c r="A11" s="1">
        <v>9</v>
      </c>
      <c r="B11" s="2">
        <v>7850</v>
      </c>
      <c r="C11" s="3">
        <v>91.830001831054602</v>
      </c>
      <c r="D11" s="3">
        <f t="shared" si="0"/>
        <v>91.822151831054597</v>
      </c>
      <c r="E11" s="4">
        <v>7066</v>
      </c>
      <c r="F11" s="5">
        <v>93.779998779296804</v>
      </c>
      <c r="G11" s="5">
        <f t="shared" si="1"/>
        <v>93.772932779296809</v>
      </c>
      <c r="H11" s="6">
        <v>4714</v>
      </c>
      <c r="I11" s="7">
        <v>95.949996948242102</v>
      </c>
      <c r="J11" s="7">
        <f t="shared" si="2"/>
        <v>95.945282948242095</v>
      </c>
      <c r="K11" s="8">
        <v>7850</v>
      </c>
      <c r="L11" s="9">
        <v>92.089996337890597</v>
      </c>
      <c r="M11" s="9">
        <f t="shared" si="3"/>
        <v>92.082146337890592</v>
      </c>
      <c r="N11"/>
    </row>
    <row r="12" spans="1:14" x14ac:dyDescent="0.25">
      <c r="A12" s="1">
        <v>10</v>
      </c>
      <c r="B12" s="2">
        <v>18826</v>
      </c>
      <c r="C12" s="3">
        <v>95.629997253417898</v>
      </c>
      <c r="D12" s="3">
        <f t="shared" si="0"/>
        <v>95.611171253417893</v>
      </c>
      <c r="E12" s="4">
        <v>18826</v>
      </c>
      <c r="F12" s="5">
        <v>95.589996337890597</v>
      </c>
      <c r="G12" s="5">
        <f t="shared" si="1"/>
        <v>95.571170337890592</v>
      </c>
      <c r="H12" s="6">
        <v>18826</v>
      </c>
      <c r="I12" s="7">
        <v>94.25</v>
      </c>
      <c r="J12" s="7">
        <f t="shared" si="2"/>
        <v>94.231173999999996</v>
      </c>
      <c r="K12" s="8">
        <v>7850</v>
      </c>
      <c r="L12" s="9">
        <v>92</v>
      </c>
      <c r="M12" s="9">
        <f t="shared" si="3"/>
        <v>91.992149999999995</v>
      </c>
      <c r="N12"/>
    </row>
    <row r="13" spans="1:14" x14ac:dyDescent="0.25">
      <c r="A13" s="1">
        <v>11</v>
      </c>
      <c r="B13" s="2">
        <v>4714</v>
      </c>
      <c r="C13" s="3">
        <v>95.970001220703097</v>
      </c>
      <c r="D13" s="3">
        <f t="shared" si="0"/>
        <v>95.96528722070309</v>
      </c>
      <c r="E13" s="4">
        <v>7850</v>
      </c>
      <c r="F13" s="5">
        <v>92.010002136230398</v>
      </c>
      <c r="G13" s="5">
        <f t="shared" si="1"/>
        <v>92.002152136230393</v>
      </c>
      <c r="H13" s="6">
        <v>7850</v>
      </c>
      <c r="I13" s="7">
        <v>92.010002136230398</v>
      </c>
      <c r="J13" s="7">
        <f t="shared" si="2"/>
        <v>92.002152136230393</v>
      </c>
      <c r="K13" s="8">
        <v>7850</v>
      </c>
      <c r="L13" s="9">
        <v>91.989997863769503</v>
      </c>
      <c r="M13" s="9">
        <f t="shared" si="3"/>
        <v>91.982147863769498</v>
      </c>
      <c r="N13"/>
    </row>
    <row r="14" spans="1:14" x14ac:dyDescent="0.25">
      <c r="A14" s="1">
        <v>12</v>
      </c>
      <c r="B14" s="10">
        <v>4714</v>
      </c>
      <c r="C14" s="3">
        <v>96.169998168945298</v>
      </c>
      <c r="D14" s="3">
        <f t="shared" si="0"/>
        <v>96.165284168945291</v>
      </c>
      <c r="E14" s="4">
        <v>7850</v>
      </c>
      <c r="F14" s="5">
        <v>92.139999389648395</v>
      </c>
      <c r="G14" s="5">
        <f t="shared" si="1"/>
        <v>92.13214938964839</v>
      </c>
      <c r="H14" s="6">
        <v>4714</v>
      </c>
      <c r="I14" s="7">
        <v>96.059997558593693</v>
      </c>
      <c r="J14" s="7">
        <f t="shared" si="2"/>
        <v>96.055283558593686</v>
      </c>
      <c r="K14" s="8">
        <v>7850</v>
      </c>
      <c r="L14" s="9">
        <v>91.910003662109304</v>
      </c>
      <c r="M14" s="9">
        <f t="shared" si="3"/>
        <v>91.902153662109299</v>
      </c>
      <c r="N14"/>
    </row>
    <row r="15" spans="1:14" x14ac:dyDescent="0.25">
      <c r="A15" s="1">
        <v>13</v>
      </c>
      <c r="B15" s="2">
        <v>7066</v>
      </c>
      <c r="C15" s="3">
        <v>94.930000305175696</v>
      </c>
      <c r="D15" s="3">
        <f t="shared" si="0"/>
        <v>94.922934305175701</v>
      </c>
      <c r="E15" s="4">
        <v>18826</v>
      </c>
      <c r="F15" s="5">
        <v>94.910003662109304</v>
      </c>
      <c r="G15" s="5">
        <f t="shared" si="1"/>
        <v>94.8911776621093</v>
      </c>
      <c r="H15" s="6">
        <v>18826</v>
      </c>
      <c r="I15" s="7">
        <v>94.970001220703097</v>
      </c>
      <c r="J15" s="7">
        <f t="shared" si="2"/>
        <v>94.951175220703092</v>
      </c>
      <c r="K15" s="8">
        <v>7850</v>
      </c>
      <c r="L15" s="9">
        <v>92</v>
      </c>
      <c r="M15" s="9">
        <f t="shared" si="3"/>
        <v>91.992149999999995</v>
      </c>
      <c r="N15"/>
    </row>
    <row r="16" spans="1:14" x14ac:dyDescent="0.25">
      <c r="A16" s="1">
        <v>14</v>
      </c>
      <c r="B16" s="2">
        <v>5106</v>
      </c>
      <c r="C16" s="3">
        <v>95.819999694824205</v>
      </c>
      <c r="D16" s="3">
        <f t="shared" si="0"/>
        <v>95.814893694824207</v>
      </c>
      <c r="E16" s="4">
        <v>18826</v>
      </c>
      <c r="F16" s="5">
        <v>95.620002746582003</v>
      </c>
      <c r="G16" s="5">
        <f t="shared" si="1"/>
        <v>95.601176746581999</v>
      </c>
      <c r="H16" s="6">
        <v>4714</v>
      </c>
      <c r="I16" s="7">
        <v>95.080001831054602</v>
      </c>
      <c r="J16" s="7">
        <f t="shared" si="2"/>
        <v>95.075287831054595</v>
      </c>
      <c r="K16" s="8">
        <v>7850</v>
      </c>
      <c r="L16" s="9">
        <v>92.069999694824205</v>
      </c>
      <c r="M16" s="9">
        <f t="shared" si="3"/>
        <v>92.0621496948242</v>
      </c>
      <c r="N16"/>
    </row>
    <row r="17" spans="1:14" x14ac:dyDescent="0.25">
      <c r="A17" s="1">
        <v>15</v>
      </c>
      <c r="B17" s="10">
        <v>4714</v>
      </c>
      <c r="C17" s="3">
        <v>96.129997253417898</v>
      </c>
      <c r="D17" s="3">
        <f t="shared" si="0"/>
        <v>96.125283253417891</v>
      </c>
      <c r="E17" s="4">
        <v>18826</v>
      </c>
      <c r="F17" s="5">
        <v>94.870002746582003</v>
      </c>
      <c r="G17" s="5">
        <f t="shared" si="1"/>
        <v>94.851176746581999</v>
      </c>
      <c r="H17" s="6">
        <v>4714</v>
      </c>
      <c r="I17" s="7">
        <v>95.970001220703097</v>
      </c>
      <c r="J17" s="7">
        <f t="shared" si="2"/>
        <v>95.96528722070309</v>
      </c>
      <c r="K17" s="8">
        <v>7850</v>
      </c>
      <c r="L17" s="9">
        <v>92.019996643066406</v>
      </c>
      <c r="M17" s="9">
        <f t="shared" si="3"/>
        <v>92.012146643066401</v>
      </c>
      <c r="N17"/>
    </row>
    <row r="18" spans="1:14" x14ac:dyDescent="0.25">
      <c r="A18" s="1">
        <v>16</v>
      </c>
      <c r="B18" s="2">
        <v>4714</v>
      </c>
      <c r="C18" s="3">
        <v>96.370002746582003</v>
      </c>
      <c r="D18" s="3">
        <f t="shared" si="0"/>
        <v>96.365288746581996</v>
      </c>
      <c r="E18" s="4">
        <v>7850</v>
      </c>
      <c r="F18" s="5">
        <v>92</v>
      </c>
      <c r="G18" s="5">
        <f t="shared" si="1"/>
        <v>91.992149999999995</v>
      </c>
      <c r="H18" s="6">
        <v>4714</v>
      </c>
      <c r="I18" s="7">
        <v>95.839996337890597</v>
      </c>
      <c r="J18" s="7">
        <f t="shared" si="2"/>
        <v>95.83528233789059</v>
      </c>
      <c r="K18" s="8">
        <v>7850</v>
      </c>
      <c r="L18" s="9">
        <v>91.980003356933594</v>
      </c>
      <c r="M18" s="9">
        <f t="shared" si="3"/>
        <v>91.972153356933589</v>
      </c>
      <c r="N18"/>
    </row>
    <row r="19" spans="1:14" x14ac:dyDescent="0.25">
      <c r="A19" s="1">
        <v>17</v>
      </c>
      <c r="B19" s="2">
        <v>7850</v>
      </c>
      <c r="C19" s="3">
        <v>91.980003356933594</v>
      </c>
      <c r="D19" s="3">
        <f t="shared" si="0"/>
        <v>91.972153356933589</v>
      </c>
      <c r="E19" s="4">
        <v>18826</v>
      </c>
      <c r="F19" s="5">
        <v>95.190002441406193</v>
      </c>
      <c r="G19" s="5">
        <f t="shared" si="1"/>
        <v>95.171176441406189</v>
      </c>
      <c r="H19" s="6">
        <v>18826</v>
      </c>
      <c r="I19" s="7">
        <v>95.230003356933594</v>
      </c>
      <c r="J19" s="7">
        <f t="shared" si="2"/>
        <v>95.21117735693359</v>
      </c>
      <c r="K19" s="8">
        <v>7850</v>
      </c>
      <c r="L19" s="9">
        <v>92.129997253417898</v>
      </c>
      <c r="M19" s="9">
        <f t="shared" si="3"/>
        <v>92.122147253417893</v>
      </c>
      <c r="N19"/>
    </row>
    <row r="20" spans="1:14" x14ac:dyDescent="0.25">
      <c r="A20" s="1">
        <v>18</v>
      </c>
      <c r="B20" s="2">
        <v>4714</v>
      </c>
      <c r="C20" s="3">
        <v>95.989997863769503</v>
      </c>
      <c r="D20" s="3">
        <f t="shared" si="0"/>
        <v>95.985283863769496</v>
      </c>
      <c r="E20" s="4">
        <v>7850</v>
      </c>
      <c r="F20" s="5">
        <v>92.25</v>
      </c>
      <c r="G20" s="5">
        <f t="shared" si="1"/>
        <v>92.242149999999995</v>
      </c>
      <c r="H20" s="6">
        <v>4714</v>
      </c>
      <c r="I20" s="7">
        <v>95.430000305175696</v>
      </c>
      <c r="J20" s="7">
        <f t="shared" si="2"/>
        <v>95.425286305175689</v>
      </c>
      <c r="K20" s="8">
        <v>7850</v>
      </c>
      <c r="L20" s="9">
        <v>92.129997253417898</v>
      </c>
      <c r="M20" s="9">
        <f t="shared" si="3"/>
        <v>92.122147253417893</v>
      </c>
      <c r="N20"/>
    </row>
    <row r="21" spans="1:14" x14ac:dyDescent="0.25">
      <c r="A21" s="1">
        <v>19</v>
      </c>
      <c r="B21" s="2">
        <v>18826</v>
      </c>
      <c r="C21" s="3">
        <v>94.550003051757798</v>
      </c>
      <c r="D21" s="3">
        <f t="shared" si="0"/>
        <v>94.531177051757794</v>
      </c>
      <c r="E21" s="4">
        <v>18826</v>
      </c>
      <c r="F21" s="5">
        <v>95.069999694824205</v>
      </c>
      <c r="G21" s="5">
        <f t="shared" si="1"/>
        <v>95.0511736948242</v>
      </c>
      <c r="H21" s="6">
        <v>4714</v>
      </c>
      <c r="I21" s="7">
        <v>95.930000305175696</v>
      </c>
      <c r="J21" s="7">
        <f t="shared" si="2"/>
        <v>95.925286305175689</v>
      </c>
      <c r="K21" s="8">
        <v>7850</v>
      </c>
      <c r="L21" s="9">
        <v>91.930000305175696</v>
      </c>
      <c r="M21" s="9">
        <f t="shared" si="3"/>
        <v>91.922150305175691</v>
      </c>
      <c r="N21"/>
    </row>
    <row r="22" spans="1:14" x14ac:dyDescent="0.25">
      <c r="A22" s="1">
        <v>20</v>
      </c>
      <c r="B22" s="2">
        <v>4714</v>
      </c>
      <c r="C22" s="3">
        <v>96.050003051757798</v>
      </c>
      <c r="D22" s="3">
        <f t="shared" si="0"/>
        <v>96.045289051757791</v>
      </c>
      <c r="E22" s="4">
        <v>7066</v>
      </c>
      <c r="F22" s="5">
        <v>94.550003051757798</v>
      </c>
      <c r="G22" s="5">
        <f t="shared" si="1"/>
        <v>94.542937051757804</v>
      </c>
      <c r="H22" s="6">
        <v>4714</v>
      </c>
      <c r="I22" s="7">
        <v>95.769996643066406</v>
      </c>
      <c r="J22" s="7">
        <f t="shared" si="2"/>
        <v>95.765282643066399</v>
      </c>
      <c r="K22" s="8">
        <v>7850</v>
      </c>
      <c r="L22" s="9">
        <v>91.980003356933594</v>
      </c>
      <c r="M22" s="9">
        <f t="shared" si="3"/>
        <v>91.972153356933589</v>
      </c>
      <c r="N22"/>
    </row>
    <row r="23" spans="1:14" x14ac:dyDescent="0.25">
      <c r="A23" s="1">
        <v>21</v>
      </c>
      <c r="B23" s="2">
        <v>4714</v>
      </c>
      <c r="C23" s="3">
        <v>96.470001220703097</v>
      </c>
      <c r="D23" s="3">
        <f t="shared" si="0"/>
        <v>96.46528722070309</v>
      </c>
      <c r="E23" s="4">
        <v>7066</v>
      </c>
      <c r="F23" s="5">
        <v>92.980003356933594</v>
      </c>
      <c r="G23" s="5">
        <f t="shared" si="1"/>
        <v>92.972937356933599</v>
      </c>
      <c r="H23" s="6">
        <v>18826</v>
      </c>
      <c r="I23" s="7">
        <v>96.110000610351506</v>
      </c>
      <c r="J23" s="7">
        <f t="shared" si="2"/>
        <v>96.091174610351501</v>
      </c>
      <c r="K23" s="8">
        <v>7850</v>
      </c>
      <c r="L23" s="9">
        <v>91.980003356933594</v>
      </c>
      <c r="M23" s="9">
        <f t="shared" si="3"/>
        <v>91.972153356933589</v>
      </c>
      <c r="N23"/>
    </row>
    <row r="24" spans="1:14" x14ac:dyDescent="0.25">
      <c r="A24" s="1">
        <v>22</v>
      </c>
      <c r="B24" s="2">
        <v>4714</v>
      </c>
      <c r="C24" s="3">
        <v>95.879997253417898</v>
      </c>
      <c r="D24" s="3">
        <f t="shared" si="0"/>
        <v>95.875283253417891</v>
      </c>
      <c r="E24" s="4">
        <v>7850</v>
      </c>
      <c r="F24" s="5">
        <v>91.809997558593693</v>
      </c>
      <c r="G24" s="5">
        <f t="shared" si="1"/>
        <v>91.802147558593688</v>
      </c>
      <c r="H24" s="6">
        <v>4714</v>
      </c>
      <c r="I24" s="7">
        <v>96.059997558593693</v>
      </c>
      <c r="J24" s="7">
        <f t="shared" si="2"/>
        <v>96.055283558593686</v>
      </c>
      <c r="K24" s="8">
        <v>7850</v>
      </c>
      <c r="L24" s="9">
        <v>92.120002746582003</v>
      </c>
      <c r="M24" s="9">
        <f t="shared" si="3"/>
        <v>92.112152746581998</v>
      </c>
      <c r="N24"/>
    </row>
    <row r="25" spans="1:14" x14ac:dyDescent="0.25">
      <c r="A25" s="1">
        <v>23</v>
      </c>
      <c r="B25" s="2">
        <v>4714</v>
      </c>
      <c r="C25" s="3">
        <v>96.110000610351506</v>
      </c>
      <c r="D25" s="3">
        <f t="shared" si="0"/>
        <v>96.105286610351499</v>
      </c>
      <c r="E25" s="4">
        <v>18826</v>
      </c>
      <c r="F25" s="5">
        <v>94.980003356933594</v>
      </c>
      <c r="G25" s="5">
        <f t="shared" si="1"/>
        <v>94.96117735693359</v>
      </c>
      <c r="H25" s="6">
        <v>4714</v>
      </c>
      <c r="I25" s="7">
        <v>95.620002746582003</v>
      </c>
      <c r="J25" s="7">
        <f t="shared" si="2"/>
        <v>95.615288746581996</v>
      </c>
      <c r="K25" s="8">
        <v>7850</v>
      </c>
      <c r="L25" s="9">
        <v>91.970001220703097</v>
      </c>
      <c r="M25" s="9">
        <f t="shared" si="3"/>
        <v>91.962151220703092</v>
      </c>
      <c r="N25"/>
    </row>
    <row r="26" spans="1:14" x14ac:dyDescent="0.25">
      <c r="A26" s="1">
        <v>24</v>
      </c>
      <c r="B26" s="2">
        <v>4714</v>
      </c>
      <c r="C26" s="3">
        <v>96.019996643066406</v>
      </c>
      <c r="D26" s="3">
        <f t="shared" si="0"/>
        <v>96.015282643066399</v>
      </c>
      <c r="E26" s="4">
        <v>7850</v>
      </c>
      <c r="F26" s="5">
        <v>91.980003356933594</v>
      </c>
      <c r="G26" s="5">
        <f t="shared" si="1"/>
        <v>91.972153356933589</v>
      </c>
      <c r="H26" s="6">
        <v>4714</v>
      </c>
      <c r="I26" s="7">
        <v>95.260002136230398</v>
      </c>
      <c r="J26" s="7">
        <f t="shared" si="2"/>
        <v>95.255288136230391</v>
      </c>
      <c r="K26" s="8">
        <v>7850</v>
      </c>
      <c r="L26" s="9">
        <v>91.980003356933594</v>
      </c>
      <c r="M26" s="9">
        <f t="shared" si="3"/>
        <v>91.972153356933589</v>
      </c>
      <c r="N26"/>
    </row>
    <row r="27" spans="1:14" x14ac:dyDescent="0.25">
      <c r="A27" s="1">
        <v>25</v>
      </c>
      <c r="B27" s="2">
        <v>7850</v>
      </c>
      <c r="C27" s="3">
        <v>91.900001525878906</v>
      </c>
      <c r="D27" s="3">
        <f t="shared" si="0"/>
        <v>91.892151525878901</v>
      </c>
      <c r="E27" s="4">
        <v>18826</v>
      </c>
      <c r="F27" s="5">
        <v>95.059997558593693</v>
      </c>
      <c r="G27" s="5">
        <f t="shared" si="1"/>
        <v>95.041171558593689</v>
      </c>
      <c r="H27" s="6">
        <v>7850</v>
      </c>
      <c r="I27" s="7">
        <v>92.050003051757798</v>
      </c>
      <c r="J27" s="7">
        <f t="shared" si="2"/>
        <v>92.042153051757793</v>
      </c>
      <c r="K27" s="8">
        <v>7850</v>
      </c>
      <c r="L27" s="9">
        <v>92.139999389648395</v>
      </c>
      <c r="M27" s="9">
        <f t="shared" si="3"/>
        <v>92.13214938964839</v>
      </c>
      <c r="N27"/>
    </row>
    <row r="28" spans="1:14" x14ac:dyDescent="0.25">
      <c r="A28" s="1">
        <v>26</v>
      </c>
      <c r="B28" s="2">
        <v>4714</v>
      </c>
      <c r="C28" s="3">
        <v>96.529998779296804</v>
      </c>
      <c r="D28" s="3">
        <f t="shared" si="0"/>
        <v>96.525284779296797</v>
      </c>
      <c r="E28" s="4">
        <v>7066</v>
      </c>
      <c r="F28" s="5">
        <v>93.959999084472599</v>
      </c>
      <c r="G28" s="5">
        <f t="shared" si="1"/>
        <v>93.952933084472605</v>
      </c>
      <c r="H28" s="6">
        <v>4714</v>
      </c>
      <c r="I28" s="7">
        <v>95.580001831054602</v>
      </c>
      <c r="J28" s="7">
        <f t="shared" si="2"/>
        <v>95.575287831054595</v>
      </c>
      <c r="K28" s="8">
        <v>7850</v>
      </c>
      <c r="L28" s="9">
        <v>91.949996948242102</v>
      </c>
      <c r="M28" s="9">
        <f t="shared" si="3"/>
        <v>91.942146948242097</v>
      </c>
      <c r="N28"/>
    </row>
    <row r="29" spans="1:14" x14ac:dyDescent="0.25">
      <c r="A29" s="1">
        <v>27</v>
      </c>
      <c r="B29" s="2">
        <v>4714</v>
      </c>
      <c r="C29" s="3">
        <v>96</v>
      </c>
      <c r="D29" s="3">
        <f t="shared" si="0"/>
        <v>95.995285999999993</v>
      </c>
      <c r="E29" s="4">
        <v>18826</v>
      </c>
      <c r="F29" s="5">
        <v>94.25</v>
      </c>
      <c r="G29" s="5">
        <f t="shared" si="1"/>
        <v>94.231173999999996</v>
      </c>
      <c r="H29" s="6">
        <v>7850</v>
      </c>
      <c r="I29" s="7">
        <v>91.910003662109304</v>
      </c>
      <c r="J29" s="7">
        <f t="shared" si="2"/>
        <v>91.902153662109299</v>
      </c>
      <c r="K29" s="8">
        <v>7850</v>
      </c>
      <c r="L29" s="9">
        <v>91.959999084472599</v>
      </c>
      <c r="M29" s="9">
        <f t="shared" si="3"/>
        <v>91.952149084472595</v>
      </c>
      <c r="N29"/>
    </row>
    <row r="30" spans="1:14" x14ac:dyDescent="0.25">
      <c r="A30" s="1">
        <v>28</v>
      </c>
      <c r="B30" s="2">
        <v>4714</v>
      </c>
      <c r="C30" s="3">
        <v>95.980003356933594</v>
      </c>
      <c r="D30" s="3">
        <f t="shared" si="0"/>
        <v>95.975289356933587</v>
      </c>
      <c r="E30" s="4">
        <v>7066</v>
      </c>
      <c r="F30" s="5">
        <v>93.930000305175696</v>
      </c>
      <c r="G30" s="5">
        <f t="shared" si="1"/>
        <v>93.922934305175701</v>
      </c>
      <c r="H30" s="6">
        <v>4714</v>
      </c>
      <c r="I30" s="7">
        <v>95.809997558593693</v>
      </c>
      <c r="J30" s="7">
        <f t="shared" si="2"/>
        <v>95.805283558593686</v>
      </c>
      <c r="K30" s="8">
        <v>7850</v>
      </c>
      <c r="L30" s="9">
        <v>91.930000305175696</v>
      </c>
      <c r="M30" s="9">
        <f t="shared" si="3"/>
        <v>91.922150305175691</v>
      </c>
      <c r="N30"/>
    </row>
    <row r="31" spans="1:14" x14ac:dyDescent="0.25">
      <c r="A31" s="1">
        <v>29</v>
      </c>
      <c r="B31" s="2">
        <v>4714</v>
      </c>
      <c r="C31" s="3">
        <v>96.230003356933594</v>
      </c>
      <c r="D31" s="3">
        <f t="shared" si="0"/>
        <v>96.225289356933587</v>
      </c>
      <c r="E31" s="4">
        <v>18826</v>
      </c>
      <c r="F31" s="5">
        <v>94.860000610351506</v>
      </c>
      <c r="G31" s="5">
        <f t="shared" si="1"/>
        <v>94.841174610351501</v>
      </c>
      <c r="H31" s="6">
        <v>7850</v>
      </c>
      <c r="I31" s="7">
        <v>91.970001220703097</v>
      </c>
      <c r="J31" s="7">
        <f t="shared" si="2"/>
        <v>91.962151220703092</v>
      </c>
      <c r="K31" s="8">
        <v>7850</v>
      </c>
      <c r="L31" s="9">
        <v>92.010002136230398</v>
      </c>
      <c r="M31" s="9">
        <f t="shared" si="3"/>
        <v>92.002152136230393</v>
      </c>
      <c r="N31"/>
    </row>
    <row r="32" spans="1:14" x14ac:dyDescent="0.25">
      <c r="A32" s="1">
        <v>30</v>
      </c>
      <c r="B32" s="2">
        <v>4714</v>
      </c>
      <c r="C32" s="3">
        <v>95.809997558593693</v>
      </c>
      <c r="D32" s="3">
        <f t="shared" si="0"/>
        <v>95.805283558593686</v>
      </c>
      <c r="E32" s="4">
        <v>7850</v>
      </c>
      <c r="F32" s="5">
        <v>92.059997558593693</v>
      </c>
      <c r="G32" s="5">
        <f t="shared" si="1"/>
        <v>92.052147558593688</v>
      </c>
      <c r="H32" s="6">
        <v>4714</v>
      </c>
      <c r="I32" s="7">
        <v>96.160003662109304</v>
      </c>
      <c r="J32" s="7">
        <f t="shared" si="2"/>
        <v>96.155289662109297</v>
      </c>
      <c r="K32" s="8">
        <v>7850</v>
      </c>
      <c r="L32" s="9">
        <v>92.029998779296804</v>
      </c>
      <c r="M32" s="9">
        <f t="shared" si="3"/>
        <v>92.022148779296799</v>
      </c>
      <c r="N32"/>
    </row>
    <row r="33" spans="1:14" x14ac:dyDescent="0.25">
      <c r="A33" s="1">
        <v>31</v>
      </c>
      <c r="B33" s="2">
        <v>7850</v>
      </c>
      <c r="C33" s="3">
        <v>92.089996337890597</v>
      </c>
      <c r="D33" s="3">
        <f t="shared" si="0"/>
        <v>92.082146337890592</v>
      </c>
      <c r="E33" s="4">
        <v>7850</v>
      </c>
      <c r="F33" s="5">
        <v>92.139999389648395</v>
      </c>
      <c r="G33" s="5">
        <f t="shared" si="1"/>
        <v>92.13214938964839</v>
      </c>
      <c r="H33" s="6">
        <v>4714</v>
      </c>
      <c r="I33" s="7">
        <v>96.050003051757798</v>
      </c>
      <c r="J33" s="7">
        <f t="shared" si="2"/>
        <v>96.045289051757791</v>
      </c>
      <c r="K33" s="8">
        <v>7850</v>
      </c>
      <c r="L33" s="9">
        <v>92.050003051757798</v>
      </c>
      <c r="M33" s="9">
        <f t="shared" si="3"/>
        <v>92.042153051757793</v>
      </c>
      <c r="N33"/>
    </row>
    <row r="34" spans="1:14" x14ac:dyDescent="0.25">
      <c r="A34" s="1">
        <v>32</v>
      </c>
      <c r="B34" s="2">
        <v>4714</v>
      </c>
      <c r="C34" s="3">
        <v>96.190002441406193</v>
      </c>
      <c r="D34" s="3">
        <f t="shared" si="0"/>
        <v>96.185288441406186</v>
      </c>
      <c r="E34" s="4">
        <v>18826</v>
      </c>
      <c r="F34" s="5">
        <v>94.360000610351506</v>
      </c>
      <c r="G34" s="5">
        <f t="shared" si="1"/>
        <v>94.341174610351501</v>
      </c>
      <c r="H34" s="6">
        <v>4714</v>
      </c>
      <c r="I34" s="7">
        <v>95.900001525878906</v>
      </c>
      <c r="J34" s="7">
        <f t="shared" si="2"/>
        <v>95.895287525878899</v>
      </c>
      <c r="K34" s="8">
        <v>7850</v>
      </c>
      <c r="L34" s="9">
        <v>92</v>
      </c>
      <c r="M34" s="9">
        <f t="shared" si="3"/>
        <v>91.992149999999995</v>
      </c>
      <c r="N34"/>
    </row>
    <row r="35" spans="1:14" x14ac:dyDescent="0.25">
      <c r="A35" s="1">
        <v>33</v>
      </c>
      <c r="B35" s="2">
        <v>4714</v>
      </c>
      <c r="C35" s="3">
        <v>95.919998168945298</v>
      </c>
      <c r="D35" s="3">
        <f t="shared" ref="D35:D66" si="4">C35-(B35/1000000)</f>
        <v>95.915284168945291</v>
      </c>
      <c r="E35" s="4">
        <v>7066</v>
      </c>
      <c r="F35" s="5">
        <v>93.730003356933594</v>
      </c>
      <c r="G35" s="5">
        <f t="shared" ref="G35:G66" si="5">F35-(E35/1000000)</f>
        <v>93.722937356933599</v>
      </c>
      <c r="H35" s="6">
        <v>4714</v>
      </c>
      <c r="I35" s="7">
        <v>96</v>
      </c>
      <c r="J35" s="7">
        <f t="shared" ref="J35:J66" si="6">I35-(H35/1000000)</f>
        <v>95.995285999999993</v>
      </c>
      <c r="K35" s="8">
        <v>7850</v>
      </c>
      <c r="L35" s="9">
        <v>92.190002441406193</v>
      </c>
      <c r="M35" s="9">
        <f t="shared" ref="M35:M66" si="7">L35-(K35/1000000)</f>
        <v>92.182152441406188</v>
      </c>
      <c r="N35"/>
    </row>
    <row r="36" spans="1:14" x14ac:dyDescent="0.25">
      <c r="A36" s="1">
        <v>34</v>
      </c>
      <c r="B36" s="2">
        <v>4714</v>
      </c>
      <c r="C36" s="3">
        <v>96.25</v>
      </c>
      <c r="D36" s="3">
        <f t="shared" si="4"/>
        <v>96.245285999999993</v>
      </c>
      <c r="E36" s="4">
        <v>7850</v>
      </c>
      <c r="F36" s="5">
        <v>92.150001525878906</v>
      </c>
      <c r="G36" s="5">
        <f t="shared" si="5"/>
        <v>92.142151525878901</v>
      </c>
      <c r="H36" s="6">
        <v>4714</v>
      </c>
      <c r="I36" s="7">
        <v>95.690002441406193</v>
      </c>
      <c r="J36" s="7">
        <f t="shared" si="6"/>
        <v>95.685288441406186</v>
      </c>
      <c r="K36" s="8">
        <v>7850</v>
      </c>
      <c r="L36" s="9">
        <v>92.080001831054602</v>
      </c>
      <c r="M36" s="9">
        <f t="shared" si="7"/>
        <v>92.072151831054597</v>
      </c>
      <c r="N36"/>
    </row>
    <row r="37" spans="1:14" x14ac:dyDescent="0.25">
      <c r="A37" s="1">
        <v>35</v>
      </c>
      <c r="B37" s="2">
        <v>4714</v>
      </c>
      <c r="C37" s="3">
        <v>96.279998779296804</v>
      </c>
      <c r="D37" s="3">
        <f t="shared" si="4"/>
        <v>96.275284779296797</v>
      </c>
      <c r="E37" s="4">
        <v>7066</v>
      </c>
      <c r="F37" s="5">
        <v>93.540000915527301</v>
      </c>
      <c r="G37" s="5">
        <f t="shared" si="5"/>
        <v>93.532934915527306</v>
      </c>
      <c r="H37" s="6">
        <v>4714</v>
      </c>
      <c r="I37" s="7">
        <v>95.779998779296804</v>
      </c>
      <c r="J37" s="7">
        <f t="shared" si="6"/>
        <v>95.775284779296797</v>
      </c>
      <c r="K37" s="8">
        <v>7850</v>
      </c>
      <c r="L37" s="9">
        <v>91.970001220703097</v>
      </c>
      <c r="M37" s="9">
        <f t="shared" si="7"/>
        <v>91.962151220703092</v>
      </c>
      <c r="N37"/>
    </row>
    <row r="38" spans="1:14" x14ac:dyDescent="0.25">
      <c r="A38" s="1">
        <v>36</v>
      </c>
      <c r="B38" s="2">
        <v>4714</v>
      </c>
      <c r="C38" s="3">
        <v>96.120002746582003</v>
      </c>
      <c r="D38" s="3">
        <f t="shared" si="4"/>
        <v>96.115288746581996</v>
      </c>
      <c r="E38" s="4">
        <v>7850</v>
      </c>
      <c r="F38" s="5">
        <v>92.139999389648395</v>
      </c>
      <c r="G38" s="5">
        <f t="shared" si="5"/>
        <v>92.13214938964839</v>
      </c>
      <c r="H38" s="6">
        <v>7850</v>
      </c>
      <c r="I38" s="7">
        <v>92.069999694824205</v>
      </c>
      <c r="J38" s="7">
        <f t="shared" si="6"/>
        <v>92.0621496948242</v>
      </c>
      <c r="K38" s="8">
        <v>7850</v>
      </c>
      <c r="L38" s="9">
        <v>92.129997253417898</v>
      </c>
      <c r="M38" s="9">
        <f t="shared" si="7"/>
        <v>92.122147253417893</v>
      </c>
      <c r="N38"/>
    </row>
    <row r="39" spans="1:14" x14ac:dyDescent="0.25">
      <c r="A39" s="1">
        <v>37</v>
      </c>
      <c r="B39" s="2">
        <v>18826</v>
      </c>
      <c r="C39" s="3">
        <v>94.709999084472599</v>
      </c>
      <c r="D39" s="3">
        <f t="shared" si="4"/>
        <v>94.691173084472595</v>
      </c>
      <c r="E39" s="4">
        <v>7850</v>
      </c>
      <c r="F39" s="5">
        <v>92.059997558593693</v>
      </c>
      <c r="G39" s="5">
        <f t="shared" si="5"/>
        <v>92.052147558593688</v>
      </c>
      <c r="H39" s="6">
        <v>7850</v>
      </c>
      <c r="I39" s="7">
        <v>92.139999389648395</v>
      </c>
      <c r="J39" s="7">
        <f t="shared" si="6"/>
        <v>92.13214938964839</v>
      </c>
      <c r="K39" s="8">
        <v>7850</v>
      </c>
      <c r="L39" s="9">
        <v>91.910003662109304</v>
      </c>
      <c r="M39" s="9">
        <f t="shared" si="7"/>
        <v>91.902153662109299</v>
      </c>
      <c r="N39"/>
    </row>
    <row r="40" spans="1:14" x14ac:dyDescent="0.25">
      <c r="A40" s="1">
        <v>38</v>
      </c>
      <c r="B40" s="2">
        <v>4714</v>
      </c>
      <c r="C40" s="3">
        <v>96.040000915527301</v>
      </c>
      <c r="D40" s="3">
        <f t="shared" si="4"/>
        <v>96.035286915527294</v>
      </c>
      <c r="E40" s="4">
        <v>18826</v>
      </c>
      <c r="F40" s="5">
        <v>95.940002441406193</v>
      </c>
      <c r="G40" s="5">
        <f t="shared" si="5"/>
        <v>95.921176441406189</v>
      </c>
      <c r="H40" s="6">
        <v>7850</v>
      </c>
      <c r="I40" s="7">
        <v>91.949996948242102</v>
      </c>
      <c r="J40" s="7">
        <f t="shared" si="6"/>
        <v>91.942146948242097</v>
      </c>
      <c r="K40" s="8">
        <v>7850</v>
      </c>
      <c r="L40" s="9">
        <v>91.790000915527301</v>
      </c>
      <c r="M40" s="9">
        <f t="shared" si="7"/>
        <v>91.782150915527296</v>
      </c>
      <c r="N40"/>
    </row>
    <row r="41" spans="1:14" x14ac:dyDescent="0.25">
      <c r="A41" s="1">
        <v>39</v>
      </c>
      <c r="B41" s="2">
        <v>4714</v>
      </c>
      <c r="C41" s="3">
        <v>95.910003662109304</v>
      </c>
      <c r="D41" s="3">
        <f t="shared" si="4"/>
        <v>95.905289662109297</v>
      </c>
      <c r="E41" s="4">
        <v>18826</v>
      </c>
      <c r="F41" s="5">
        <v>95.319999694824205</v>
      </c>
      <c r="G41" s="5">
        <f t="shared" si="5"/>
        <v>95.3011736948242</v>
      </c>
      <c r="H41" s="6">
        <v>4714</v>
      </c>
      <c r="I41" s="7">
        <v>95.330001831054602</v>
      </c>
      <c r="J41" s="7">
        <f t="shared" si="6"/>
        <v>95.325287831054595</v>
      </c>
      <c r="K41" s="8">
        <v>7850</v>
      </c>
      <c r="L41" s="9">
        <v>92.080001831054602</v>
      </c>
      <c r="M41" s="9">
        <f t="shared" si="7"/>
        <v>92.072151831054597</v>
      </c>
      <c r="N41"/>
    </row>
    <row r="42" spans="1:14" x14ac:dyDescent="0.25">
      <c r="A42" s="1">
        <v>40</v>
      </c>
      <c r="B42" s="2">
        <v>4714</v>
      </c>
      <c r="C42" s="3">
        <v>95.819999694824205</v>
      </c>
      <c r="D42" s="3">
        <f t="shared" si="4"/>
        <v>95.815285694824198</v>
      </c>
      <c r="E42" s="4">
        <v>7850</v>
      </c>
      <c r="F42" s="5">
        <v>92</v>
      </c>
      <c r="G42" s="5">
        <f t="shared" si="5"/>
        <v>91.992149999999995</v>
      </c>
      <c r="H42" s="6">
        <v>4714</v>
      </c>
      <c r="I42" s="7">
        <v>95.989997863769503</v>
      </c>
      <c r="J42" s="7">
        <f t="shared" si="6"/>
        <v>95.985283863769496</v>
      </c>
      <c r="K42" s="8">
        <v>7850</v>
      </c>
      <c r="L42" s="9">
        <v>92.040000915527301</v>
      </c>
      <c r="M42" s="9">
        <f t="shared" si="7"/>
        <v>92.032150915527296</v>
      </c>
      <c r="N42"/>
    </row>
    <row r="43" spans="1:14" x14ac:dyDescent="0.25">
      <c r="A43" s="1">
        <v>41</v>
      </c>
      <c r="B43" s="2">
        <v>18826</v>
      </c>
      <c r="C43" s="3">
        <v>95.550003051757798</v>
      </c>
      <c r="D43" s="3">
        <f t="shared" si="4"/>
        <v>95.531177051757794</v>
      </c>
      <c r="E43" s="4">
        <v>7850</v>
      </c>
      <c r="F43" s="5">
        <v>91.879997253417898</v>
      </c>
      <c r="G43" s="5">
        <f t="shared" si="5"/>
        <v>91.872147253417893</v>
      </c>
      <c r="H43" s="6">
        <v>4714</v>
      </c>
      <c r="I43" s="7">
        <v>95.040000915527301</v>
      </c>
      <c r="J43" s="7">
        <f t="shared" si="6"/>
        <v>95.035286915527294</v>
      </c>
      <c r="K43" s="8">
        <v>7850</v>
      </c>
      <c r="L43" s="9">
        <v>91.970001220703097</v>
      </c>
      <c r="M43" s="9">
        <f t="shared" si="7"/>
        <v>91.962151220703092</v>
      </c>
      <c r="N43"/>
    </row>
    <row r="44" spans="1:14" x14ac:dyDescent="0.25">
      <c r="A44" s="1">
        <v>42</v>
      </c>
      <c r="B44" s="2">
        <v>4714</v>
      </c>
      <c r="C44" s="3">
        <v>96.080001831054602</v>
      </c>
      <c r="D44" s="3">
        <f t="shared" si="4"/>
        <v>96.075287831054595</v>
      </c>
      <c r="E44" s="4">
        <v>18826</v>
      </c>
      <c r="F44" s="5">
        <v>95.180000305175696</v>
      </c>
      <c r="G44" s="5">
        <f t="shared" si="5"/>
        <v>95.161174305175692</v>
      </c>
      <c r="H44" s="6">
        <v>4714</v>
      </c>
      <c r="I44" s="7">
        <v>95.529998779296804</v>
      </c>
      <c r="J44" s="7">
        <f t="shared" si="6"/>
        <v>95.525284779296797</v>
      </c>
      <c r="K44" s="8">
        <v>7850</v>
      </c>
      <c r="L44" s="9">
        <v>92.099998474121094</v>
      </c>
      <c r="M44" s="9">
        <f t="shared" si="7"/>
        <v>92.092148474121089</v>
      </c>
      <c r="N44"/>
    </row>
    <row r="45" spans="1:14" x14ac:dyDescent="0.25">
      <c r="A45" s="1">
        <v>43</v>
      </c>
      <c r="B45" s="2">
        <v>4714</v>
      </c>
      <c r="C45" s="3">
        <v>95.819999694824205</v>
      </c>
      <c r="D45" s="3">
        <f t="shared" si="4"/>
        <v>95.815285694824198</v>
      </c>
      <c r="E45" s="4">
        <v>7850</v>
      </c>
      <c r="F45" s="5">
        <v>92.099998474121094</v>
      </c>
      <c r="G45" s="5">
        <f t="shared" si="5"/>
        <v>92.092148474121089</v>
      </c>
      <c r="H45" s="6">
        <v>4714</v>
      </c>
      <c r="I45" s="7">
        <v>95.720001220703097</v>
      </c>
      <c r="J45" s="7">
        <f t="shared" si="6"/>
        <v>95.71528722070309</v>
      </c>
      <c r="K45" s="8">
        <v>7850</v>
      </c>
      <c r="L45" s="9">
        <v>92.120002746582003</v>
      </c>
      <c r="M45" s="9">
        <f t="shared" si="7"/>
        <v>92.112152746581998</v>
      </c>
      <c r="N45"/>
    </row>
    <row r="46" spans="1:14" x14ac:dyDescent="0.25">
      <c r="A46" s="1">
        <v>44</v>
      </c>
      <c r="B46" s="2">
        <v>18826</v>
      </c>
      <c r="C46" s="3">
        <v>95.589996337890597</v>
      </c>
      <c r="D46" s="3">
        <f t="shared" si="4"/>
        <v>95.571170337890592</v>
      </c>
      <c r="E46" s="4">
        <v>7066</v>
      </c>
      <c r="F46" s="5">
        <v>93.989997863769503</v>
      </c>
      <c r="G46" s="5">
        <f t="shared" si="5"/>
        <v>93.982931863769508</v>
      </c>
      <c r="H46" s="6">
        <v>18826</v>
      </c>
      <c r="I46" s="7">
        <v>95.050003051757798</v>
      </c>
      <c r="J46" s="7">
        <f t="shared" si="6"/>
        <v>95.031177051757794</v>
      </c>
      <c r="K46" s="8">
        <v>7850</v>
      </c>
      <c r="L46" s="9">
        <v>92.019996643066406</v>
      </c>
      <c r="M46" s="9">
        <f t="shared" si="7"/>
        <v>92.012146643066401</v>
      </c>
      <c r="N46"/>
    </row>
    <row r="47" spans="1:14" x14ac:dyDescent="0.25">
      <c r="A47" s="1">
        <v>45</v>
      </c>
      <c r="B47" s="2">
        <v>4714</v>
      </c>
      <c r="C47" s="3">
        <v>96.029998779296804</v>
      </c>
      <c r="D47" s="3">
        <f t="shared" si="4"/>
        <v>96.025284779296797</v>
      </c>
      <c r="E47" s="4">
        <v>18826</v>
      </c>
      <c r="F47" s="5">
        <v>94.400001525878906</v>
      </c>
      <c r="G47" s="5">
        <f t="shared" si="5"/>
        <v>94.381175525878902</v>
      </c>
      <c r="H47" s="6">
        <v>4714</v>
      </c>
      <c r="I47" s="7">
        <v>95.489997863769503</v>
      </c>
      <c r="J47" s="7">
        <f t="shared" si="6"/>
        <v>95.485283863769496</v>
      </c>
      <c r="K47" s="8">
        <v>7850</v>
      </c>
      <c r="L47" s="9">
        <v>92.019996643066406</v>
      </c>
      <c r="M47" s="9">
        <f t="shared" si="7"/>
        <v>92.012146643066401</v>
      </c>
      <c r="N47"/>
    </row>
    <row r="48" spans="1:14" x14ac:dyDescent="0.25">
      <c r="A48" s="1">
        <v>46</v>
      </c>
      <c r="B48" s="2">
        <v>18826</v>
      </c>
      <c r="C48" s="3">
        <v>95.150001525878906</v>
      </c>
      <c r="D48" s="3">
        <f t="shared" si="4"/>
        <v>95.131175525878902</v>
      </c>
      <c r="E48" s="4">
        <v>18826</v>
      </c>
      <c r="F48" s="5">
        <v>94.430000305175696</v>
      </c>
      <c r="G48" s="5">
        <f t="shared" si="5"/>
        <v>94.411174305175692</v>
      </c>
      <c r="H48" s="6">
        <v>4714</v>
      </c>
      <c r="I48" s="7">
        <v>95.569999694824205</v>
      </c>
      <c r="J48" s="7">
        <f t="shared" si="6"/>
        <v>95.565285694824198</v>
      </c>
      <c r="K48" s="8">
        <v>7850</v>
      </c>
      <c r="L48" s="9">
        <v>92.099998474121094</v>
      </c>
      <c r="M48" s="9">
        <f t="shared" si="7"/>
        <v>92.092148474121089</v>
      </c>
      <c r="N48"/>
    </row>
    <row r="49" spans="1:14" x14ac:dyDescent="0.25">
      <c r="A49" s="1">
        <v>47</v>
      </c>
      <c r="B49" s="2">
        <v>18826</v>
      </c>
      <c r="C49" s="3">
        <v>94.5</v>
      </c>
      <c r="D49" s="3">
        <f t="shared" si="4"/>
        <v>94.481173999999996</v>
      </c>
      <c r="E49" s="4">
        <v>18826</v>
      </c>
      <c r="F49" s="5">
        <v>95.760002136230398</v>
      </c>
      <c r="G49" s="5">
        <f t="shared" si="5"/>
        <v>95.741176136230393</v>
      </c>
      <c r="H49" s="6">
        <v>4714</v>
      </c>
      <c r="I49" s="7">
        <v>95.360000610351506</v>
      </c>
      <c r="J49" s="7">
        <f t="shared" si="6"/>
        <v>95.355286610351499</v>
      </c>
      <c r="K49" s="8">
        <v>7850</v>
      </c>
      <c r="L49" s="9">
        <v>91.970001220703097</v>
      </c>
      <c r="M49" s="9">
        <f t="shared" si="7"/>
        <v>91.962151220703092</v>
      </c>
      <c r="N49"/>
    </row>
    <row r="50" spans="1:14" x14ac:dyDescent="0.25">
      <c r="A50" s="1">
        <v>48</v>
      </c>
      <c r="B50" s="2">
        <v>4714</v>
      </c>
      <c r="C50" s="3">
        <v>95.989997863769503</v>
      </c>
      <c r="D50" s="3">
        <f t="shared" si="4"/>
        <v>95.985283863769496</v>
      </c>
      <c r="E50" s="4">
        <v>18826</v>
      </c>
      <c r="F50" s="5">
        <v>94.519996643066406</v>
      </c>
      <c r="G50" s="5">
        <f t="shared" si="5"/>
        <v>94.501170643066402</v>
      </c>
      <c r="H50" s="6">
        <v>4714</v>
      </c>
      <c r="I50" s="7">
        <v>96</v>
      </c>
      <c r="J50" s="7">
        <f t="shared" si="6"/>
        <v>95.995285999999993</v>
      </c>
      <c r="K50" s="8">
        <v>7850</v>
      </c>
      <c r="L50" s="9">
        <v>92.029998779296804</v>
      </c>
      <c r="M50" s="9">
        <f t="shared" si="7"/>
        <v>92.022148779296799</v>
      </c>
      <c r="N50"/>
    </row>
    <row r="51" spans="1:14" x14ac:dyDescent="0.25">
      <c r="A51" s="1">
        <v>49</v>
      </c>
      <c r="B51" s="2">
        <v>4714</v>
      </c>
      <c r="C51" s="3">
        <v>95.919998168945298</v>
      </c>
      <c r="D51" s="3">
        <f t="shared" si="4"/>
        <v>95.915284168945291</v>
      </c>
      <c r="E51" s="4">
        <v>18826</v>
      </c>
      <c r="F51" s="5">
        <v>94.319999694824205</v>
      </c>
      <c r="G51" s="5">
        <f t="shared" si="5"/>
        <v>94.3011736948242</v>
      </c>
      <c r="H51" s="6">
        <v>4714</v>
      </c>
      <c r="I51" s="7">
        <v>95.959999084472599</v>
      </c>
      <c r="J51" s="7">
        <f t="shared" si="6"/>
        <v>95.955285084472592</v>
      </c>
      <c r="K51" s="8">
        <v>7850</v>
      </c>
      <c r="L51" s="9">
        <v>92.099998474121094</v>
      </c>
      <c r="M51" s="9">
        <f t="shared" si="7"/>
        <v>92.092148474121089</v>
      </c>
      <c r="N51"/>
    </row>
    <row r="52" spans="1:14" x14ac:dyDescent="0.25">
      <c r="A52" s="1">
        <v>50</v>
      </c>
      <c r="B52" s="2">
        <v>4714</v>
      </c>
      <c r="C52" s="3">
        <v>96.379997253417898</v>
      </c>
      <c r="D52" s="3">
        <f t="shared" si="4"/>
        <v>96.375283253417891</v>
      </c>
      <c r="E52" s="4">
        <v>18826</v>
      </c>
      <c r="F52" s="5">
        <v>94.879997253417898</v>
      </c>
      <c r="G52" s="5">
        <f t="shared" si="5"/>
        <v>94.861171253417893</v>
      </c>
      <c r="H52" s="6">
        <v>4714</v>
      </c>
      <c r="I52" s="7">
        <v>94.870002746582003</v>
      </c>
      <c r="J52" s="7">
        <f t="shared" si="6"/>
        <v>94.865288746581996</v>
      </c>
      <c r="K52" s="8">
        <v>7850</v>
      </c>
      <c r="L52" s="9">
        <v>92.059997558593693</v>
      </c>
      <c r="M52" s="9">
        <f t="shared" si="7"/>
        <v>92.052147558593688</v>
      </c>
      <c r="N52"/>
    </row>
    <row r="53" spans="1:14" x14ac:dyDescent="0.25">
      <c r="A53" s="1">
        <v>51</v>
      </c>
      <c r="B53" s="2">
        <v>4714</v>
      </c>
      <c r="C53" s="3">
        <v>95.849998474121094</v>
      </c>
      <c r="D53" s="3">
        <f t="shared" si="4"/>
        <v>95.845284474121087</v>
      </c>
      <c r="E53" s="4">
        <v>18826</v>
      </c>
      <c r="F53" s="5">
        <v>93.360000610351506</v>
      </c>
      <c r="G53" s="5">
        <f t="shared" si="5"/>
        <v>93.341174610351501</v>
      </c>
      <c r="H53" s="6">
        <v>4714</v>
      </c>
      <c r="I53" s="7">
        <v>95.870002746582003</v>
      </c>
      <c r="J53" s="7">
        <f t="shared" si="6"/>
        <v>95.865288746581996</v>
      </c>
      <c r="K53" s="8">
        <v>7850</v>
      </c>
      <c r="L53" s="9">
        <v>92.139999389648395</v>
      </c>
      <c r="M53" s="9">
        <f t="shared" si="7"/>
        <v>92.13214938964839</v>
      </c>
      <c r="N53"/>
    </row>
    <row r="54" spans="1:14" x14ac:dyDescent="0.25">
      <c r="A54" s="1">
        <v>52</v>
      </c>
      <c r="B54" s="2">
        <v>4714</v>
      </c>
      <c r="C54" s="3">
        <v>96.139999389648395</v>
      </c>
      <c r="D54" s="3">
        <f t="shared" si="4"/>
        <v>96.135285389648388</v>
      </c>
      <c r="E54" s="4">
        <v>7850</v>
      </c>
      <c r="F54" s="5">
        <v>92.019996643066406</v>
      </c>
      <c r="G54" s="5">
        <f t="shared" si="5"/>
        <v>92.012146643066401</v>
      </c>
      <c r="H54" s="6">
        <v>4714</v>
      </c>
      <c r="I54" s="7">
        <v>95.050003051757798</v>
      </c>
      <c r="J54" s="7">
        <f t="shared" si="6"/>
        <v>95.045289051757791</v>
      </c>
      <c r="K54" s="8">
        <v>7850</v>
      </c>
      <c r="L54" s="9">
        <v>92.069999694824205</v>
      </c>
      <c r="M54" s="9">
        <f t="shared" si="7"/>
        <v>92.0621496948242</v>
      </c>
      <c r="N54"/>
    </row>
    <row r="55" spans="1:14" x14ac:dyDescent="0.25">
      <c r="A55" s="1">
        <v>53</v>
      </c>
      <c r="B55" s="2">
        <v>18826</v>
      </c>
      <c r="C55" s="3">
        <v>95.25</v>
      </c>
      <c r="D55" s="3">
        <f t="shared" si="4"/>
        <v>95.231173999999996</v>
      </c>
      <c r="E55" s="4">
        <v>7850</v>
      </c>
      <c r="F55" s="5">
        <v>92.139999389648395</v>
      </c>
      <c r="G55" s="5">
        <f t="shared" si="5"/>
        <v>92.13214938964839</v>
      </c>
      <c r="H55" s="6">
        <v>4714</v>
      </c>
      <c r="I55" s="7">
        <v>95.790000915527301</v>
      </c>
      <c r="J55" s="7">
        <f t="shared" si="6"/>
        <v>95.785286915527294</v>
      </c>
      <c r="K55" s="8">
        <v>7850</v>
      </c>
      <c r="L55" s="9">
        <v>92.230003356933594</v>
      </c>
      <c r="M55" s="9">
        <f t="shared" si="7"/>
        <v>92.222153356933589</v>
      </c>
      <c r="N55"/>
    </row>
    <row r="56" spans="1:14" x14ac:dyDescent="0.25">
      <c r="A56" s="1">
        <v>54</v>
      </c>
      <c r="B56" s="2">
        <v>4714</v>
      </c>
      <c r="C56" s="3">
        <v>95.739997863769503</v>
      </c>
      <c r="D56" s="3">
        <f t="shared" si="4"/>
        <v>95.735283863769496</v>
      </c>
      <c r="E56" s="4">
        <v>18826</v>
      </c>
      <c r="F56" s="5">
        <v>94.069999694824205</v>
      </c>
      <c r="G56" s="5">
        <f t="shared" si="5"/>
        <v>94.0511736948242</v>
      </c>
      <c r="H56" s="6">
        <v>4714</v>
      </c>
      <c r="I56" s="7">
        <v>95.129997253417898</v>
      </c>
      <c r="J56" s="7">
        <f t="shared" si="6"/>
        <v>95.125283253417891</v>
      </c>
      <c r="K56" s="8">
        <v>7850</v>
      </c>
      <c r="L56" s="9">
        <v>92.040000915527301</v>
      </c>
      <c r="M56" s="9">
        <f t="shared" si="7"/>
        <v>92.032150915527296</v>
      </c>
      <c r="N56"/>
    </row>
    <row r="57" spans="1:14" x14ac:dyDescent="0.25">
      <c r="A57" s="1">
        <v>55</v>
      </c>
      <c r="B57" s="2">
        <v>4714</v>
      </c>
      <c r="C57" s="3">
        <v>95.980003356933594</v>
      </c>
      <c r="D57" s="3">
        <f t="shared" si="4"/>
        <v>95.975289356933587</v>
      </c>
      <c r="E57" s="4">
        <v>18826</v>
      </c>
      <c r="F57" s="5">
        <v>95.110000610351506</v>
      </c>
      <c r="G57" s="5">
        <f t="shared" si="5"/>
        <v>95.091174610351501</v>
      </c>
      <c r="H57" s="6">
        <v>4714</v>
      </c>
      <c r="I57" s="7">
        <v>95.819999694824205</v>
      </c>
      <c r="J57" s="7">
        <f t="shared" si="6"/>
        <v>95.815285694824198</v>
      </c>
      <c r="K57" s="8">
        <v>7850</v>
      </c>
      <c r="L57" s="9">
        <v>91.930000305175696</v>
      </c>
      <c r="M57" s="9">
        <f t="shared" si="7"/>
        <v>91.922150305175691</v>
      </c>
      <c r="N57"/>
    </row>
    <row r="58" spans="1:14" x14ac:dyDescent="0.25">
      <c r="A58" s="1">
        <v>56</v>
      </c>
      <c r="B58" s="2">
        <v>4714</v>
      </c>
      <c r="C58" s="3">
        <v>96.120002746582003</v>
      </c>
      <c r="D58" s="3">
        <f t="shared" si="4"/>
        <v>96.115288746581996</v>
      </c>
      <c r="E58" s="4">
        <v>18826</v>
      </c>
      <c r="F58" s="5">
        <v>94.879997253417898</v>
      </c>
      <c r="G58" s="5">
        <f t="shared" si="5"/>
        <v>94.861171253417893</v>
      </c>
      <c r="H58" s="6">
        <v>4714</v>
      </c>
      <c r="I58" s="7">
        <v>95.300003051757798</v>
      </c>
      <c r="J58" s="7">
        <f t="shared" si="6"/>
        <v>95.295289051757791</v>
      </c>
      <c r="K58" s="8">
        <v>7850</v>
      </c>
      <c r="L58" s="9">
        <v>92</v>
      </c>
      <c r="M58" s="9">
        <f t="shared" si="7"/>
        <v>91.992149999999995</v>
      </c>
      <c r="N58"/>
    </row>
    <row r="59" spans="1:14" x14ac:dyDescent="0.25">
      <c r="A59" s="1">
        <v>57</v>
      </c>
      <c r="B59" s="2">
        <v>4714</v>
      </c>
      <c r="C59" s="3">
        <v>96.25</v>
      </c>
      <c r="D59" s="3">
        <f t="shared" si="4"/>
        <v>96.245285999999993</v>
      </c>
      <c r="E59" s="4">
        <v>18826</v>
      </c>
      <c r="F59" s="5">
        <v>93.709999084472599</v>
      </c>
      <c r="G59" s="5">
        <f t="shared" si="5"/>
        <v>93.691173084472595</v>
      </c>
      <c r="H59" s="6">
        <v>7850</v>
      </c>
      <c r="I59" s="7">
        <v>91.910003662109304</v>
      </c>
      <c r="J59" s="7">
        <f t="shared" si="6"/>
        <v>91.902153662109299</v>
      </c>
      <c r="K59" s="8">
        <v>7850</v>
      </c>
      <c r="L59" s="9">
        <v>92.110000610351506</v>
      </c>
      <c r="M59" s="9">
        <f t="shared" si="7"/>
        <v>92.102150610351501</v>
      </c>
      <c r="N59"/>
    </row>
    <row r="60" spans="1:14" x14ac:dyDescent="0.25">
      <c r="A60" s="1">
        <v>58</v>
      </c>
      <c r="B60" s="2">
        <v>7850</v>
      </c>
      <c r="C60" s="3">
        <v>92.050003051757798</v>
      </c>
      <c r="D60" s="3">
        <f t="shared" si="4"/>
        <v>92.042153051757793</v>
      </c>
      <c r="E60" s="4">
        <v>18826</v>
      </c>
      <c r="F60" s="5">
        <v>94.330001831054602</v>
      </c>
      <c r="G60" s="5">
        <f t="shared" si="5"/>
        <v>94.311175831054598</v>
      </c>
      <c r="H60" s="6">
        <v>4714</v>
      </c>
      <c r="I60" s="7">
        <v>95.400001525878906</v>
      </c>
      <c r="J60" s="7">
        <f t="shared" si="6"/>
        <v>95.395287525878899</v>
      </c>
      <c r="K60" s="8">
        <v>7850</v>
      </c>
      <c r="L60" s="9">
        <v>92.080001831054602</v>
      </c>
      <c r="M60" s="9">
        <f t="shared" si="7"/>
        <v>92.072151831054597</v>
      </c>
      <c r="N60"/>
    </row>
    <row r="61" spans="1:14" x14ac:dyDescent="0.25">
      <c r="A61" s="1">
        <v>59</v>
      </c>
      <c r="B61" s="2">
        <v>4714</v>
      </c>
      <c r="C61" s="3">
        <v>95.720001220703097</v>
      </c>
      <c r="D61" s="3">
        <f t="shared" si="4"/>
        <v>95.71528722070309</v>
      </c>
      <c r="E61" s="4">
        <v>18826</v>
      </c>
      <c r="F61" s="5">
        <v>95.150001525878906</v>
      </c>
      <c r="G61" s="5">
        <f t="shared" si="5"/>
        <v>95.131175525878902</v>
      </c>
      <c r="H61" s="6">
        <v>4714</v>
      </c>
      <c r="I61" s="7">
        <v>95.379997253417898</v>
      </c>
      <c r="J61" s="7">
        <f t="shared" si="6"/>
        <v>95.375283253417891</v>
      </c>
      <c r="K61" s="8">
        <v>7850</v>
      </c>
      <c r="L61" s="9">
        <v>91.980003356933594</v>
      </c>
      <c r="M61" s="9">
        <f t="shared" si="7"/>
        <v>91.972153356933589</v>
      </c>
      <c r="N61"/>
    </row>
    <row r="62" spans="1:14" x14ac:dyDescent="0.25">
      <c r="A62" s="1">
        <v>60</v>
      </c>
      <c r="B62" s="2">
        <v>18826</v>
      </c>
      <c r="C62" s="3">
        <v>95.569999694824205</v>
      </c>
      <c r="D62" s="3">
        <f t="shared" si="4"/>
        <v>95.5511736948242</v>
      </c>
      <c r="E62" s="4">
        <v>18826</v>
      </c>
      <c r="F62" s="5">
        <v>95.209999084472599</v>
      </c>
      <c r="G62" s="5">
        <f t="shared" si="5"/>
        <v>95.191173084472595</v>
      </c>
      <c r="H62" s="6">
        <v>4714</v>
      </c>
      <c r="I62" s="7">
        <v>96.069999694824205</v>
      </c>
      <c r="J62" s="7">
        <f t="shared" si="6"/>
        <v>96.065285694824198</v>
      </c>
      <c r="K62" s="8">
        <v>7850</v>
      </c>
      <c r="L62" s="9">
        <v>92.129997253417898</v>
      </c>
      <c r="M62" s="9">
        <f t="shared" si="7"/>
        <v>92.122147253417893</v>
      </c>
      <c r="N62"/>
    </row>
    <row r="63" spans="1:14" x14ac:dyDescent="0.25">
      <c r="A63" s="1">
        <v>61</v>
      </c>
      <c r="B63" s="12">
        <v>4714</v>
      </c>
      <c r="C63" s="13">
        <v>96.629997253417898</v>
      </c>
      <c r="D63" s="13">
        <f t="shared" si="4"/>
        <v>96.625283253417891</v>
      </c>
      <c r="E63" s="4">
        <v>18826</v>
      </c>
      <c r="F63" s="5">
        <v>95.089996337890597</v>
      </c>
      <c r="G63" s="5">
        <f t="shared" si="5"/>
        <v>95.071170337890592</v>
      </c>
      <c r="H63" s="6">
        <v>4714</v>
      </c>
      <c r="I63" s="7">
        <v>95.150001525878906</v>
      </c>
      <c r="J63" s="7">
        <f t="shared" si="6"/>
        <v>95.145287525878899</v>
      </c>
      <c r="K63" s="8">
        <v>7850</v>
      </c>
      <c r="L63" s="9">
        <v>91.989997863769503</v>
      </c>
      <c r="M63" s="9">
        <f t="shared" si="7"/>
        <v>91.982147863769498</v>
      </c>
      <c r="N63"/>
    </row>
    <row r="64" spans="1:14" x14ac:dyDescent="0.25">
      <c r="A64" s="1">
        <v>62</v>
      </c>
      <c r="B64" s="2">
        <v>18826</v>
      </c>
      <c r="C64" s="3">
        <v>95.010002136230398</v>
      </c>
      <c r="D64" s="3">
        <f t="shared" si="4"/>
        <v>94.991176136230393</v>
      </c>
      <c r="E64" s="4">
        <v>7850</v>
      </c>
      <c r="F64" s="5">
        <v>92.040000915527301</v>
      </c>
      <c r="G64" s="5">
        <f t="shared" si="5"/>
        <v>92.032150915527296</v>
      </c>
      <c r="H64" s="6">
        <v>4714</v>
      </c>
      <c r="I64" s="7">
        <v>95.680000305175696</v>
      </c>
      <c r="J64" s="7">
        <f t="shared" si="6"/>
        <v>95.675286305175689</v>
      </c>
      <c r="K64" s="8">
        <v>7850</v>
      </c>
      <c r="L64" s="9">
        <v>92.089996337890597</v>
      </c>
      <c r="M64" s="9">
        <f t="shared" si="7"/>
        <v>92.082146337890592</v>
      </c>
      <c r="N64"/>
    </row>
    <row r="65" spans="1:14" x14ac:dyDescent="0.25">
      <c r="A65" s="1">
        <v>63</v>
      </c>
      <c r="B65" s="2">
        <v>4714</v>
      </c>
      <c r="C65" s="3">
        <v>96.059997558593693</v>
      </c>
      <c r="D65" s="3">
        <f t="shared" si="4"/>
        <v>96.055283558593686</v>
      </c>
      <c r="E65" s="4">
        <v>18826</v>
      </c>
      <c r="F65" s="5">
        <v>95.400001525878906</v>
      </c>
      <c r="G65" s="5">
        <f t="shared" si="5"/>
        <v>95.381175525878902</v>
      </c>
      <c r="H65" s="6">
        <v>7850</v>
      </c>
      <c r="I65" s="7">
        <v>92.029998779296804</v>
      </c>
      <c r="J65" s="7">
        <f t="shared" si="6"/>
        <v>92.022148779296799</v>
      </c>
      <c r="K65" s="8">
        <v>7850</v>
      </c>
      <c r="L65" s="9">
        <v>92.069999694824205</v>
      </c>
      <c r="M65" s="9">
        <f t="shared" si="7"/>
        <v>92.0621496948242</v>
      </c>
      <c r="N65"/>
    </row>
    <row r="66" spans="1:14" x14ac:dyDescent="0.25">
      <c r="A66" s="1">
        <v>64</v>
      </c>
      <c r="B66" s="2">
        <v>4714</v>
      </c>
      <c r="C66" s="3">
        <v>96.120002746582003</v>
      </c>
      <c r="D66" s="3">
        <f t="shared" si="4"/>
        <v>96.115288746581996</v>
      </c>
      <c r="E66" s="4">
        <v>7066</v>
      </c>
      <c r="F66" s="5">
        <v>94.059997558593693</v>
      </c>
      <c r="G66" s="5">
        <f t="shared" si="5"/>
        <v>94.052931558593698</v>
      </c>
      <c r="H66" s="6">
        <v>18826</v>
      </c>
      <c r="I66" s="7">
        <v>92.889999389648395</v>
      </c>
      <c r="J66" s="7">
        <f t="shared" si="6"/>
        <v>92.871173389648391</v>
      </c>
      <c r="K66" s="8">
        <v>7850</v>
      </c>
      <c r="L66" s="9">
        <v>91.919998168945298</v>
      </c>
      <c r="M66" s="9">
        <f t="shared" si="7"/>
        <v>91.912148168945293</v>
      </c>
      <c r="N66"/>
    </row>
    <row r="67" spans="1:14" x14ac:dyDescent="0.25">
      <c r="A67" s="1">
        <v>65</v>
      </c>
      <c r="B67" s="2">
        <v>4714</v>
      </c>
      <c r="C67" s="3">
        <v>95.870002746582003</v>
      </c>
      <c r="D67" s="3">
        <f t="shared" ref="D67:D98" si="8">C67-(B67/1000000)</f>
        <v>95.865288746581996</v>
      </c>
      <c r="E67" s="4">
        <v>7850</v>
      </c>
      <c r="F67" s="5">
        <v>92.050003051757798</v>
      </c>
      <c r="G67" s="5">
        <f t="shared" ref="G67:G98" si="9">F67-(E67/1000000)</f>
        <v>92.042153051757793</v>
      </c>
      <c r="H67" s="6">
        <v>4714</v>
      </c>
      <c r="I67" s="7">
        <v>95.559997558593693</v>
      </c>
      <c r="J67" s="7">
        <f t="shared" ref="J67:J98" si="10">I67-(H67/1000000)</f>
        <v>95.555283558593686</v>
      </c>
      <c r="K67" s="18">
        <v>7850</v>
      </c>
      <c r="L67" s="19">
        <v>92.260002136230398</v>
      </c>
      <c r="M67" s="19">
        <f t="shared" ref="M67:M98" si="11">L67-(K67/1000000)</f>
        <v>92.252152136230393</v>
      </c>
      <c r="N67"/>
    </row>
    <row r="68" spans="1:14" x14ac:dyDescent="0.25">
      <c r="A68" s="1">
        <v>66</v>
      </c>
      <c r="B68" s="2">
        <v>4714</v>
      </c>
      <c r="C68" s="3">
        <v>95.669998168945298</v>
      </c>
      <c r="D68" s="3">
        <f t="shared" si="8"/>
        <v>95.665284168945291</v>
      </c>
      <c r="E68" s="4">
        <v>18826</v>
      </c>
      <c r="F68" s="5">
        <v>94.889999389648395</v>
      </c>
      <c r="G68" s="5">
        <f t="shared" si="9"/>
        <v>94.871173389648391</v>
      </c>
      <c r="H68" s="6">
        <v>4714</v>
      </c>
      <c r="I68" s="7">
        <v>95.5</v>
      </c>
      <c r="J68" s="7">
        <f t="shared" si="10"/>
        <v>95.495285999999993</v>
      </c>
      <c r="K68" s="8">
        <v>7850</v>
      </c>
      <c r="L68" s="9">
        <v>91.930000305175696</v>
      </c>
      <c r="M68" s="9">
        <f t="shared" si="11"/>
        <v>91.922150305175691</v>
      </c>
      <c r="N68"/>
    </row>
    <row r="69" spans="1:14" x14ac:dyDescent="0.25">
      <c r="A69" s="1">
        <v>67</v>
      </c>
      <c r="B69" s="2">
        <v>18826</v>
      </c>
      <c r="C69" s="3">
        <v>94.699996948242102</v>
      </c>
      <c r="D69" s="3">
        <f t="shared" si="8"/>
        <v>94.681170948242098</v>
      </c>
      <c r="E69" s="4">
        <v>7066</v>
      </c>
      <c r="F69" s="5">
        <v>94.059997558593693</v>
      </c>
      <c r="G69" s="5">
        <f t="shared" si="9"/>
        <v>94.052931558593698</v>
      </c>
      <c r="H69" s="6">
        <v>4714</v>
      </c>
      <c r="I69" s="7">
        <v>95.709999084472599</v>
      </c>
      <c r="J69" s="7">
        <f t="shared" si="10"/>
        <v>95.705285084472592</v>
      </c>
      <c r="K69" s="8">
        <v>7850</v>
      </c>
      <c r="L69" s="9">
        <v>92.010002136230398</v>
      </c>
      <c r="M69" s="9">
        <f t="shared" si="11"/>
        <v>92.002152136230393</v>
      </c>
      <c r="N69"/>
    </row>
    <row r="70" spans="1:14" x14ac:dyDescent="0.25">
      <c r="A70" s="1">
        <v>68</v>
      </c>
      <c r="B70" s="2">
        <v>7850</v>
      </c>
      <c r="C70" s="3">
        <v>92</v>
      </c>
      <c r="D70" s="3">
        <f t="shared" si="8"/>
        <v>91.992149999999995</v>
      </c>
      <c r="E70" s="4">
        <v>18826</v>
      </c>
      <c r="F70" s="5">
        <v>94.760002136230398</v>
      </c>
      <c r="G70" s="5">
        <f t="shared" si="9"/>
        <v>94.741176136230393</v>
      </c>
      <c r="H70" s="6">
        <v>4714</v>
      </c>
      <c r="I70" s="7">
        <v>95.910003662109304</v>
      </c>
      <c r="J70" s="7">
        <f t="shared" si="10"/>
        <v>95.905289662109297</v>
      </c>
      <c r="K70" s="8">
        <v>7850</v>
      </c>
      <c r="L70" s="9">
        <v>92.040000915527301</v>
      </c>
      <c r="M70" s="9">
        <f t="shared" si="11"/>
        <v>92.032150915527296</v>
      </c>
      <c r="N70"/>
    </row>
    <row r="71" spans="1:14" x14ac:dyDescent="0.25">
      <c r="A71" s="1">
        <v>69</v>
      </c>
      <c r="B71" s="2">
        <v>4714</v>
      </c>
      <c r="C71" s="3">
        <v>96.040000915527301</v>
      </c>
      <c r="D71" s="3">
        <f t="shared" si="8"/>
        <v>96.035286915527294</v>
      </c>
      <c r="E71" s="4">
        <v>7850</v>
      </c>
      <c r="F71" s="5">
        <v>92.089996337890597</v>
      </c>
      <c r="G71" s="5">
        <f t="shared" si="9"/>
        <v>92.082146337890592</v>
      </c>
      <c r="H71" s="6">
        <v>18826</v>
      </c>
      <c r="I71" s="7">
        <v>93.949996948242102</v>
      </c>
      <c r="J71" s="7">
        <f t="shared" si="10"/>
        <v>93.931170948242098</v>
      </c>
      <c r="K71" s="8">
        <v>7850</v>
      </c>
      <c r="L71" s="9">
        <v>92.029998779296804</v>
      </c>
      <c r="M71" s="9">
        <f t="shared" si="11"/>
        <v>92.022148779296799</v>
      </c>
      <c r="N71"/>
    </row>
    <row r="72" spans="1:14" x14ac:dyDescent="0.25">
      <c r="A72" s="1">
        <v>70</v>
      </c>
      <c r="B72" s="2">
        <v>7850</v>
      </c>
      <c r="C72" s="3">
        <v>92.080001831054602</v>
      </c>
      <c r="D72" s="3">
        <f t="shared" si="8"/>
        <v>92.072151831054597</v>
      </c>
      <c r="E72" s="4">
        <v>7850</v>
      </c>
      <c r="F72" s="5">
        <v>91.949996948242102</v>
      </c>
      <c r="G72" s="5">
        <f t="shared" si="9"/>
        <v>91.942146948242097</v>
      </c>
      <c r="H72" s="6">
        <v>18826</v>
      </c>
      <c r="I72" s="7">
        <v>95.430000305175696</v>
      </c>
      <c r="J72" s="7">
        <f t="shared" si="10"/>
        <v>95.411174305175692</v>
      </c>
      <c r="K72" s="8">
        <v>7850</v>
      </c>
      <c r="L72" s="9">
        <v>92.050003051757798</v>
      </c>
      <c r="M72" s="9">
        <f t="shared" si="11"/>
        <v>92.042153051757793</v>
      </c>
      <c r="N72"/>
    </row>
    <row r="73" spans="1:14" x14ac:dyDescent="0.25">
      <c r="A73" s="1">
        <v>71</v>
      </c>
      <c r="B73" s="2">
        <v>4714</v>
      </c>
      <c r="C73" s="3">
        <v>96.029998779296804</v>
      </c>
      <c r="D73" s="3">
        <f t="shared" si="8"/>
        <v>96.025284779296797</v>
      </c>
      <c r="E73" s="4">
        <v>7850</v>
      </c>
      <c r="F73" s="5">
        <v>92.110000610351506</v>
      </c>
      <c r="G73" s="5">
        <f t="shared" si="9"/>
        <v>92.102150610351501</v>
      </c>
      <c r="H73" s="6">
        <v>7850</v>
      </c>
      <c r="I73" s="7">
        <v>92.110000610351506</v>
      </c>
      <c r="J73" s="7">
        <f t="shared" si="10"/>
        <v>92.102150610351501</v>
      </c>
      <c r="K73" s="8">
        <v>7850</v>
      </c>
      <c r="L73" s="9">
        <v>92.089996337890597</v>
      </c>
      <c r="M73" s="9">
        <f t="shared" si="11"/>
        <v>92.082146337890592</v>
      </c>
      <c r="N73"/>
    </row>
    <row r="74" spans="1:14" x14ac:dyDescent="0.25">
      <c r="A74" s="1">
        <v>72</v>
      </c>
      <c r="B74" s="2">
        <v>7066</v>
      </c>
      <c r="C74" s="3">
        <v>94.400001525878906</v>
      </c>
      <c r="D74" s="3">
        <f t="shared" si="8"/>
        <v>94.392935525878912</v>
      </c>
      <c r="E74" s="4">
        <v>7850</v>
      </c>
      <c r="F74" s="5">
        <v>92.040000915527301</v>
      </c>
      <c r="G74" s="5">
        <f t="shared" si="9"/>
        <v>92.032150915527296</v>
      </c>
      <c r="H74" s="6">
        <v>7850</v>
      </c>
      <c r="I74" s="7">
        <v>92.160003662109304</v>
      </c>
      <c r="J74" s="7">
        <f t="shared" si="10"/>
        <v>92.152153662109299</v>
      </c>
      <c r="K74" s="8">
        <v>7850</v>
      </c>
      <c r="L74" s="9">
        <v>92.110000610351506</v>
      </c>
      <c r="M74" s="9">
        <f t="shared" si="11"/>
        <v>92.102150610351501</v>
      </c>
      <c r="N74"/>
    </row>
    <row r="75" spans="1:14" x14ac:dyDescent="0.25">
      <c r="A75" s="1">
        <v>73</v>
      </c>
      <c r="B75" s="2">
        <v>4714</v>
      </c>
      <c r="C75" s="3">
        <v>95.699996948242102</v>
      </c>
      <c r="D75" s="3">
        <f t="shared" si="8"/>
        <v>95.695282948242095</v>
      </c>
      <c r="E75" s="4">
        <v>18826</v>
      </c>
      <c r="F75" s="5">
        <v>94.709999084472599</v>
      </c>
      <c r="G75" s="5">
        <f t="shared" si="9"/>
        <v>94.691173084472595</v>
      </c>
      <c r="H75" s="6">
        <v>4714</v>
      </c>
      <c r="I75" s="7">
        <v>95.980003356933594</v>
      </c>
      <c r="J75" s="7">
        <f t="shared" si="10"/>
        <v>95.975289356933587</v>
      </c>
      <c r="K75" s="8">
        <v>7850</v>
      </c>
      <c r="L75" s="9">
        <v>91.980003356933594</v>
      </c>
      <c r="M75" s="9">
        <f t="shared" si="11"/>
        <v>91.972153356933589</v>
      </c>
      <c r="N75"/>
    </row>
    <row r="76" spans="1:14" x14ac:dyDescent="0.25">
      <c r="A76" s="1">
        <v>74</v>
      </c>
      <c r="B76" s="2">
        <v>4714</v>
      </c>
      <c r="C76" s="3">
        <v>96.230003356933594</v>
      </c>
      <c r="D76" s="3">
        <f t="shared" si="8"/>
        <v>96.225289356933587</v>
      </c>
      <c r="E76" s="4">
        <v>18826</v>
      </c>
      <c r="F76" s="5">
        <v>94.839996337890597</v>
      </c>
      <c r="G76" s="5">
        <f t="shared" si="9"/>
        <v>94.821170337890592</v>
      </c>
      <c r="H76" s="6">
        <v>4714</v>
      </c>
      <c r="I76" s="7">
        <v>95.430000305175696</v>
      </c>
      <c r="J76" s="7">
        <f t="shared" si="10"/>
        <v>95.425286305175689</v>
      </c>
      <c r="K76" s="8">
        <v>7850</v>
      </c>
      <c r="L76" s="9">
        <v>91.900001525878906</v>
      </c>
      <c r="M76" s="9">
        <f t="shared" si="11"/>
        <v>91.892151525878901</v>
      </c>
      <c r="N76"/>
    </row>
    <row r="77" spans="1:14" x14ac:dyDescent="0.25">
      <c r="A77" s="1">
        <v>75</v>
      </c>
      <c r="B77" s="2">
        <v>4714</v>
      </c>
      <c r="C77" s="3">
        <v>96.099998474121094</v>
      </c>
      <c r="D77" s="3">
        <f t="shared" si="8"/>
        <v>96.095284474121087</v>
      </c>
      <c r="E77" s="4">
        <v>18826</v>
      </c>
      <c r="F77" s="5">
        <v>94.970001220703097</v>
      </c>
      <c r="G77" s="5">
        <f t="shared" si="9"/>
        <v>94.951175220703092</v>
      </c>
      <c r="H77" s="6">
        <v>4714</v>
      </c>
      <c r="I77" s="7">
        <v>95.989997863769503</v>
      </c>
      <c r="J77" s="7">
        <f t="shared" si="10"/>
        <v>95.985283863769496</v>
      </c>
      <c r="K77" s="8">
        <v>7850</v>
      </c>
      <c r="L77" s="9">
        <v>91.879997253417898</v>
      </c>
      <c r="M77" s="9">
        <f t="shared" si="11"/>
        <v>91.872147253417893</v>
      </c>
      <c r="N77"/>
    </row>
    <row r="78" spans="1:14" x14ac:dyDescent="0.25">
      <c r="A78" s="1">
        <v>76</v>
      </c>
      <c r="B78" s="2">
        <v>18826</v>
      </c>
      <c r="C78" s="3">
        <v>94.900001525878906</v>
      </c>
      <c r="D78" s="3">
        <f t="shared" si="8"/>
        <v>94.881175525878902</v>
      </c>
      <c r="E78" s="4">
        <v>18826</v>
      </c>
      <c r="F78" s="5">
        <v>95</v>
      </c>
      <c r="G78" s="5">
        <f t="shared" si="9"/>
        <v>94.981173999999996</v>
      </c>
      <c r="H78" s="6">
        <v>7850</v>
      </c>
      <c r="I78" s="7">
        <v>91.889999389648395</v>
      </c>
      <c r="J78" s="7">
        <f t="shared" si="10"/>
        <v>91.88214938964839</v>
      </c>
      <c r="K78" s="8">
        <v>7850</v>
      </c>
      <c r="L78" s="9">
        <v>91.980003356933594</v>
      </c>
      <c r="M78" s="9">
        <f t="shared" si="11"/>
        <v>91.972153356933589</v>
      </c>
      <c r="N78"/>
    </row>
    <row r="79" spans="1:14" x14ac:dyDescent="0.25">
      <c r="A79" s="1">
        <v>77</v>
      </c>
      <c r="B79" s="2">
        <v>4714</v>
      </c>
      <c r="C79" s="3">
        <v>95.900001525878906</v>
      </c>
      <c r="D79" s="3">
        <f t="shared" si="8"/>
        <v>95.895287525878899</v>
      </c>
      <c r="E79" s="4">
        <v>7850</v>
      </c>
      <c r="F79" s="5">
        <v>91.949996948242102</v>
      </c>
      <c r="G79" s="5">
        <f t="shared" si="9"/>
        <v>91.942146948242097</v>
      </c>
      <c r="H79" s="6">
        <v>4714</v>
      </c>
      <c r="I79" s="7">
        <v>95.510002136230398</v>
      </c>
      <c r="J79" s="7">
        <f t="shared" si="10"/>
        <v>95.505288136230391</v>
      </c>
      <c r="K79" s="8">
        <v>7850</v>
      </c>
      <c r="L79" s="9">
        <v>92.110000610351506</v>
      </c>
      <c r="M79" s="9">
        <f t="shared" si="11"/>
        <v>92.102150610351501</v>
      </c>
      <c r="N79"/>
    </row>
    <row r="80" spans="1:14" x14ac:dyDescent="0.25">
      <c r="A80" s="1">
        <v>78</v>
      </c>
      <c r="B80" s="2">
        <v>4714</v>
      </c>
      <c r="C80" s="3">
        <v>96.050003051757798</v>
      </c>
      <c r="D80" s="3">
        <f t="shared" si="8"/>
        <v>96.045289051757791</v>
      </c>
      <c r="E80" s="4">
        <v>7850</v>
      </c>
      <c r="F80" s="5">
        <v>92.069999694824205</v>
      </c>
      <c r="G80" s="5">
        <f t="shared" si="9"/>
        <v>92.0621496948242</v>
      </c>
      <c r="H80" s="6">
        <v>4714</v>
      </c>
      <c r="I80" s="7">
        <v>96.010002136230398</v>
      </c>
      <c r="J80" s="7">
        <f t="shared" si="10"/>
        <v>96.005288136230391</v>
      </c>
      <c r="K80" s="8">
        <v>7850</v>
      </c>
      <c r="L80" s="9">
        <v>91.910003662109304</v>
      </c>
      <c r="M80" s="9">
        <f t="shared" si="11"/>
        <v>91.902153662109299</v>
      </c>
      <c r="N80"/>
    </row>
    <row r="81" spans="1:14" x14ac:dyDescent="0.25">
      <c r="A81" s="1">
        <v>79</v>
      </c>
      <c r="B81" s="2">
        <v>5106</v>
      </c>
      <c r="C81" s="3">
        <v>96.480003356933594</v>
      </c>
      <c r="D81" s="3">
        <f t="shared" si="8"/>
        <v>96.474897356933596</v>
      </c>
      <c r="E81" s="4">
        <v>18826</v>
      </c>
      <c r="F81" s="5">
        <v>94.889999389648395</v>
      </c>
      <c r="G81" s="5">
        <f t="shared" si="9"/>
        <v>94.871173389648391</v>
      </c>
      <c r="H81" s="6">
        <v>4714</v>
      </c>
      <c r="I81" s="7">
        <v>95.870002746582003</v>
      </c>
      <c r="J81" s="7">
        <f t="shared" si="10"/>
        <v>95.865288746581996</v>
      </c>
      <c r="K81" s="8">
        <v>7850</v>
      </c>
      <c r="L81" s="9">
        <v>92.059997558593693</v>
      </c>
      <c r="M81" s="9">
        <f t="shared" si="11"/>
        <v>92.052147558593688</v>
      </c>
      <c r="N81"/>
    </row>
    <row r="82" spans="1:14" x14ac:dyDescent="0.25">
      <c r="A82" s="1">
        <v>80</v>
      </c>
      <c r="B82" s="2">
        <v>18826</v>
      </c>
      <c r="C82" s="3">
        <v>95.279998779296804</v>
      </c>
      <c r="D82" s="3">
        <f t="shared" si="8"/>
        <v>95.2611727792968</v>
      </c>
      <c r="E82" s="4">
        <v>18826</v>
      </c>
      <c r="F82" s="5">
        <v>94.459999084472599</v>
      </c>
      <c r="G82" s="5">
        <f t="shared" si="9"/>
        <v>94.441173084472595</v>
      </c>
      <c r="H82" s="6">
        <v>4714</v>
      </c>
      <c r="I82" s="7">
        <v>95.660003662109304</v>
      </c>
      <c r="J82" s="7">
        <f t="shared" si="10"/>
        <v>95.655289662109297</v>
      </c>
      <c r="K82" s="8">
        <v>7850</v>
      </c>
      <c r="L82" s="9">
        <v>92.110000610351506</v>
      </c>
      <c r="M82" s="9">
        <f t="shared" si="11"/>
        <v>92.102150610351501</v>
      </c>
      <c r="N82"/>
    </row>
    <row r="83" spans="1:14" x14ac:dyDescent="0.25">
      <c r="A83" s="1">
        <v>81</v>
      </c>
      <c r="B83" s="2">
        <v>18826</v>
      </c>
      <c r="C83" s="3">
        <v>94.949996948242102</v>
      </c>
      <c r="D83" s="3">
        <f t="shared" si="8"/>
        <v>94.931170948242098</v>
      </c>
      <c r="E83" s="4">
        <v>7066</v>
      </c>
      <c r="F83" s="5">
        <v>94.769996643066406</v>
      </c>
      <c r="G83" s="5">
        <f t="shared" si="9"/>
        <v>94.762930643066412</v>
      </c>
      <c r="H83" s="6">
        <v>4714</v>
      </c>
      <c r="I83" s="7">
        <v>95.879997253417898</v>
      </c>
      <c r="J83" s="7">
        <f t="shared" si="10"/>
        <v>95.875283253417891</v>
      </c>
      <c r="K83" s="8">
        <v>7850</v>
      </c>
      <c r="L83" s="9">
        <v>91.879997253417898</v>
      </c>
      <c r="M83" s="9">
        <f t="shared" si="11"/>
        <v>91.872147253417893</v>
      </c>
      <c r="N83"/>
    </row>
    <row r="84" spans="1:14" x14ac:dyDescent="0.25">
      <c r="A84" s="1">
        <v>82</v>
      </c>
      <c r="B84" s="2">
        <v>7066</v>
      </c>
      <c r="C84" s="3">
        <v>94.010002136230398</v>
      </c>
      <c r="D84" s="3">
        <f t="shared" si="8"/>
        <v>94.002936136230403</v>
      </c>
      <c r="E84" s="4">
        <v>18826</v>
      </c>
      <c r="F84" s="5">
        <v>95.330001831054602</v>
      </c>
      <c r="G84" s="5">
        <f t="shared" si="9"/>
        <v>95.311175831054598</v>
      </c>
      <c r="H84" s="6">
        <v>4714</v>
      </c>
      <c r="I84" s="7">
        <v>95.639999389648395</v>
      </c>
      <c r="J84" s="7">
        <f t="shared" si="10"/>
        <v>95.635285389648388</v>
      </c>
      <c r="K84" s="8">
        <v>7850</v>
      </c>
      <c r="L84" s="9">
        <v>92.139999389648395</v>
      </c>
      <c r="M84" s="9">
        <f t="shared" si="11"/>
        <v>92.13214938964839</v>
      </c>
      <c r="N84"/>
    </row>
    <row r="85" spans="1:14" x14ac:dyDescent="0.25">
      <c r="A85" s="1">
        <v>83</v>
      </c>
      <c r="B85" s="2">
        <v>4714</v>
      </c>
      <c r="C85" s="3">
        <v>95.629997253417898</v>
      </c>
      <c r="D85" s="3">
        <f t="shared" si="8"/>
        <v>95.625283253417891</v>
      </c>
      <c r="E85" s="4">
        <v>18826</v>
      </c>
      <c r="F85" s="5">
        <v>95.010002136230398</v>
      </c>
      <c r="G85" s="5">
        <f t="shared" si="9"/>
        <v>94.991176136230393</v>
      </c>
      <c r="H85" s="6">
        <v>4714</v>
      </c>
      <c r="I85" s="7">
        <v>95.489997863769503</v>
      </c>
      <c r="J85" s="7">
        <f t="shared" si="10"/>
        <v>95.485283863769496</v>
      </c>
      <c r="K85" s="8">
        <v>7850</v>
      </c>
      <c r="L85" s="9">
        <v>91.970001220703097</v>
      </c>
      <c r="M85" s="9">
        <f t="shared" si="11"/>
        <v>91.962151220703092</v>
      </c>
      <c r="N85"/>
    </row>
    <row r="86" spans="1:14" x14ac:dyDescent="0.25">
      <c r="A86" s="1">
        <v>84</v>
      </c>
      <c r="B86" s="2">
        <v>4714</v>
      </c>
      <c r="C86" s="3">
        <v>96.139999389648395</v>
      </c>
      <c r="D86" s="3">
        <f t="shared" si="8"/>
        <v>96.135285389648388</v>
      </c>
      <c r="E86" s="4">
        <v>18826</v>
      </c>
      <c r="F86" s="5">
        <v>95.279998779296804</v>
      </c>
      <c r="G86" s="5">
        <f t="shared" si="9"/>
        <v>95.2611727792968</v>
      </c>
      <c r="H86" s="6">
        <v>18826</v>
      </c>
      <c r="I86" s="7">
        <v>95.209999084472599</v>
      </c>
      <c r="J86" s="7">
        <f t="shared" si="10"/>
        <v>95.191173084472595</v>
      </c>
      <c r="K86" s="8">
        <v>7850</v>
      </c>
      <c r="L86" s="9">
        <v>91.980003356933594</v>
      </c>
      <c r="M86" s="9">
        <f t="shared" si="11"/>
        <v>91.972153356933589</v>
      </c>
      <c r="N86"/>
    </row>
    <row r="87" spans="1:14" x14ac:dyDescent="0.25">
      <c r="A87" s="1">
        <v>85</v>
      </c>
      <c r="B87" s="2">
        <v>4714</v>
      </c>
      <c r="C87" s="3">
        <v>96.199996948242102</v>
      </c>
      <c r="D87" s="3">
        <f t="shared" si="8"/>
        <v>96.195282948242095</v>
      </c>
      <c r="E87" s="4">
        <v>18826</v>
      </c>
      <c r="F87" s="5">
        <v>95.489997863769503</v>
      </c>
      <c r="G87" s="5">
        <f t="shared" si="9"/>
        <v>95.471171863769499</v>
      </c>
      <c r="H87" s="6">
        <v>4714</v>
      </c>
      <c r="I87" s="7">
        <v>95.690002441406193</v>
      </c>
      <c r="J87" s="7">
        <f t="shared" si="10"/>
        <v>95.685288441406186</v>
      </c>
      <c r="K87" s="8">
        <v>7850</v>
      </c>
      <c r="L87" s="9">
        <v>92.080001831054602</v>
      </c>
      <c r="M87" s="9">
        <f t="shared" si="11"/>
        <v>92.072151831054597</v>
      </c>
      <c r="N87"/>
    </row>
    <row r="88" spans="1:14" x14ac:dyDescent="0.25">
      <c r="A88" s="1">
        <v>86</v>
      </c>
      <c r="B88" s="2">
        <v>4714</v>
      </c>
      <c r="C88" s="3">
        <v>95.629997253417898</v>
      </c>
      <c r="D88" s="3">
        <f t="shared" si="8"/>
        <v>95.625283253417891</v>
      </c>
      <c r="E88" s="4">
        <v>18826</v>
      </c>
      <c r="F88" s="5">
        <v>94.650001525878906</v>
      </c>
      <c r="G88" s="5">
        <f t="shared" si="9"/>
        <v>94.631175525878902</v>
      </c>
      <c r="H88" s="6">
        <v>18826</v>
      </c>
      <c r="I88" s="7">
        <v>94.860000610351506</v>
      </c>
      <c r="J88" s="7">
        <f t="shared" si="10"/>
        <v>94.841174610351501</v>
      </c>
      <c r="K88" s="8">
        <v>7850</v>
      </c>
      <c r="L88" s="9">
        <v>92.019996643066406</v>
      </c>
      <c r="M88" s="9">
        <f t="shared" si="11"/>
        <v>92.012146643066401</v>
      </c>
      <c r="N88"/>
    </row>
    <row r="89" spans="1:14" x14ac:dyDescent="0.25">
      <c r="A89" s="1">
        <v>87</v>
      </c>
      <c r="B89" s="2">
        <v>18826</v>
      </c>
      <c r="C89" s="3">
        <v>94.849998474121094</v>
      </c>
      <c r="D89" s="3">
        <f t="shared" si="8"/>
        <v>94.83117247412109</v>
      </c>
      <c r="E89" s="4">
        <v>7850</v>
      </c>
      <c r="F89" s="5">
        <v>92.150001525878906</v>
      </c>
      <c r="G89" s="5">
        <f t="shared" si="9"/>
        <v>92.142151525878901</v>
      </c>
      <c r="H89" s="6">
        <v>18826</v>
      </c>
      <c r="I89" s="7">
        <v>94.400001525878906</v>
      </c>
      <c r="J89" s="7">
        <f t="shared" si="10"/>
        <v>94.381175525878902</v>
      </c>
      <c r="K89" s="8">
        <v>7850</v>
      </c>
      <c r="L89" s="9">
        <v>92.059997558593693</v>
      </c>
      <c r="M89" s="9">
        <f t="shared" si="11"/>
        <v>92.052147558593688</v>
      </c>
      <c r="N89"/>
    </row>
    <row r="90" spans="1:14" x14ac:dyDescent="0.25">
      <c r="A90" s="1">
        <v>88</v>
      </c>
      <c r="B90" s="2">
        <v>18826</v>
      </c>
      <c r="C90" s="3">
        <v>94.709999084472599</v>
      </c>
      <c r="D90" s="3">
        <f t="shared" si="8"/>
        <v>94.691173084472595</v>
      </c>
      <c r="E90" s="4">
        <v>7066</v>
      </c>
      <c r="F90" s="5">
        <v>94.220001220703097</v>
      </c>
      <c r="G90" s="5">
        <f t="shared" si="9"/>
        <v>94.212935220703102</v>
      </c>
      <c r="H90" s="6">
        <v>7850</v>
      </c>
      <c r="I90" s="7">
        <v>92.150001525878906</v>
      </c>
      <c r="J90" s="7">
        <f t="shared" si="10"/>
        <v>92.142151525878901</v>
      </c>
      <c r="K90" s="8">
        <v>7850</v>
      </c>
      <c r="L90" s="9">
        <v>91.940002441406193</v>
      </c>
      <c r="M90" s="9">
        <f t="shared" si="11"/>
        <v>91.932152441406188</v>
      </c>
      <c r="N90"/>
    </row>
    <row r="91" spans="1:14" x14ac:dyDescent="0.25">
      <c r="A91" s="1">
        <v>89</v>
      </c>
      <c r="B91" s="2">
        <v>7850</v>
      </c>
      <c r="C91" s="3">
        <v>92.029998779296804</v>
      </c>
      <c r="D91" s="3">
        <f t="shared" si="8"/>
        <v>92.022148779296799</v>
      </c>
      <c r="E91" s="4">
        <v>18826</v>
      </c>
      <c r="F91" s="5">
        <v>95.010002136230398</v>
      </c>
      <c r="G91" s="5">
        <f t="shared" si="9"/>
        <v>94.991176136230393</v>
      </c>
      <c r="H91" s="6">
        <v>4714</v>
      </c>
      <c r="I91" s="7">
        <v>95.519996643066406</v>
      </c>
      <c r="J91" s="7">
        <f t="shared" si="10"/>
        <v>95.515282643066399</v>
      </c>
      <c r="K91" s="8">
        <v>7850</v>
      </c>
      <c r="L91" s="9">
        <v>91.889999389648395</v>
      </c>
      <c r="M91" s="9">
        <f t="shared" si="11"/>
        <v>91.88214938964839</v>
      </c>
      <c r="N91"/>
    </row>
    <row r="92" spans="1:14" x14ac:dyDescent="0.25">
      <c r="A92" s="1">
        <v>90</v>
      </c>
      <c r="B92" s="2">
        <v>7850</v>
      </c>
      <c r="C92" s="3">
        <v>92.019996643066406</v>
      </c>
      <c r="D92" s="3">
        <f t="shared" si="8"/>
        <v>92.012146643066401</v>
      </c>
      <c r="E92" s="4">
        <v>18826</v>
      </c>
      <c r="F92" s="5">
        <v>95.589996337890597</v>
      </c>
      <c r="G92" s="5">
        <f t="shared" si="9"/>
        <v>95.571170337890592</v>
      </c>
      <c r="H92" s="6">
        <v>4714</v>
      </c>
      <c r="I92" s="7">
        <v>95.589996337890597</v>
      </c>
      <c r="J92" s="7">
        <f t="shared" si="10"/>
        <v>95.58528233789059</v>
      </c>
      <c r="K92" s="8">
        <v>7850</v>
      </c>
      <c r="L92" s="9">
        <v>91.919998168945298</v>
      </c>
      <c r="M92" s="9">
        <f t="shared" si="11"/>
        <v>91.912148168945293</v>
      </c>
      <c r="N92"/>
    </row>
    <row r="93" spans="1:14" x14ac:dyDescent="0.25">
      <c r="A93" s="1">
        <v>91</v>
      </c>
      <c r="B93" s="2">
        <v>4714</v>
      </c>
      <c r="C93" s="3">
        <v>96.069999694824205</v>
      </c>
      <c r="D93" s="3">
        <f t="shared" si="8"/>
        <v>96.065285694824198</v>
      </c>
      <c r="E93" s="4">
        <v>7850</v>
      </c>
      <c r="F93" s="5">
        <v>91.989997863769503</v>
      </c>
      <c r="G93" s="5">
        <f t="shared" si="9"/>
        <v>91.982147863769498</v>
      </c>
      <c r="H93" s="6">
        <v>4714</v>
      </c>
      <c r="I93" s="7">
        <v>95.370002746582003</v>
      </c>
      <c r="J93" s="7">
        <f t="shared" si="10"/>
        <v>95.365288746581996</v>
      </c>
      <c r="K93" s="8">
        <v>7850</v>
      </c>
      <c r="L93" s="9">
        <v>92.129997253417898</v>
      </c>
      <c r="M93" s="9">
        <f t="shared" si="11"/>
        <v>92.122147253417893</v>
      </c>
      <c r="N93"/>
    </row>
    <row r="94" spans="1:14" x14ac:dyDescent="0.25">
      <c r="A94" s="1">
        <v>92</v>
      </c>
      <c r="B94" s="2">
        <v>18826</v>
      </c>
      <c r="C94" s="3">
        <v>95.620002746582003</v>
      </c>
      <c r="D94" s="3">
        <f t="shared" si="8"/>
        <v>95.601176746581999</v>
      </c>
      <c r="E94" s="4">
        <v>7850</v>
      </c>
      <c r="F94" s="5">
        <v>92.139999389648395</v>
      </c>
      <c r="G94" s="5">
        <f t="shared" si="9"/>
        <v>92.13214938964839</v>
      </c>
      <c r="H94" s="6">
        <v>4714</v>
      </c>
      <c r="I94" s="7">
        <v>95.639999389648395</v>
      </c>
      <c r="J94" s="7">
        <f t="shared" si="10"/>
        <v>95.635285389648388</v>
      </c>
      <c r="K94" s="8">
        <v>7850</v>
      </c>
      <c r="L94" s="9">
        <v>91.870002746582003</v>
      </c>
      <c r="M94" s="9">
        <f t="shared" si="11"/>
        <v>91.862152746581998</v>
      </c>
      <c r="N94"/>
    </row>
    <row r="95" spans="1:14" x14ac:dyDescent="0.25">
      <c r="A95" s="1">
        <v>93</v>
      </c>
      <c r="B95" s="2">
        <v>4714</v>
      </c>
      <c r="C95" s="3">
        <v>96.389999389648395</v>
      </c>
      <c r="D95" s="3">
        <f t="shared" si="8"/>
        <v>96.385285389648388</v>
      </c>
      <c r="E95" s="4">
        <v>7850</v>
      </c>
      <c r="F95" s="5">
        <v>92.080001831054602</v>
      </c>
      <c r="G95" s="5">
        <f t="shared" si="9"/>
        <v>92.072151831054597</v>
      </c>
      <c r="H95" s="6">
        <v>18826</v>
      </c>
      <c r="I95" s="7">
        <v>93.529998779296804</v>
      </c>
      <c r="J95" s="7">
        <f t="shared" si="10"/>
        <v>93.5111727792968</v>
      </c>
      <c r="K95" s="8">
        <v>7850</v>
      </c>
      <c r="L95" s="9">
        <v>91.910003662109304</v>
      </c>
      <c r="M95" s="9">
        <f t="shared" si="11"/>
        <v>91.902153662109299</v>
      </c>
      <c r="N95"/>
    </row>
    <row r="96" spans="1:14" x14ac:dyDescent="0.25">
      <c r="A96" s="1">
        <v>94</v>
      </c>
      <c r="B96" s="2">
        <v>7850</v>
      </c>
      <c r="C96" s="3">
        <v>92.160003662109304</v>
      </c>
      <c r="D96" s="3">
        <f t="shared" si="8"/>
        <v>92.152153662109299</v>
      </c>
      <c r="E96" s="4">
        <v>18826</v>
      </c>
      <c r="F96" s="5">
        <v>94.919998168945298</v>
      </c>
      <c r="G96" s="5">
        <f t="shared" si="9"/>
        <v>94.901172168945294</v>
      </c>
      <c r="H96" s="6">
        <v>18826</v>
      </c>
      <c r="I96" s="7">
        <v>93.669998168945298</v>
      </c>
      <c r="J96" s="7">
        <f t="shared" si="10"/>
        <v>93.651172168945294</v>
      </c>
      <c r="K96" s="8">
        <v>7850</v>
      </c>
      <c r="L96" s="9">
        <v>91.970001220703097</v>
      </c>
      <c r="M96" s="9">
        <f t="shared" si="11"/>
        <v>91.962151220703092</v>
      </c>
      <c r="N96"/>
    </row>
    <row r="97" spans="1:21" x14ac:dyDescent="0.25">
      <c r="A97" s="1">
        <v>95</v>
      </c>
      <c r="B97" s="2">
        <v>7850</v>
      </c>
      <c r="C97" s="3">
        <v>92.010002136230398</v>
      </c>
      <c r="D97" s="3">
        <f t="shared" si="8"/>
        <v>92.002152136230393</v>
      </c>
      <c r="E97" s="4">
        <v>7850</v>
      </c>
      <c r="F97" s="5">
        <v>92.080001831054602</v>
      </c>
      <c r="G97" s="5">
        <f t="shared" si="9"/>
        <v>92.072151831054597</v>
      </c>
      <c r="H97" s="6">
        <v>4714</v>
      </c>
      <c r="I97" s="7">
        <v>95.620002746582003</v>
      </c>
      <c r="J97" s="7">
        <f t="shared" si="10"/>
        <v>95.615288746581996</v>
      </c>
      <c r="K97" s="8">
        <v>7850</v>
      </c>
      <c r="L97" s="9">
        <v>91.980003356933594</v>
      </c>
      <c r="M97" s="9">
        <f t="shared" si="11"/>
        <v>91.972153356933589</v>
      </c>
      <c r="N97"/>
    </row>
    <row r="98" spans="1:21" x14ac:dyDescent="0.25">
      <c r="A98" s="1">
        <v>96</v>
      </c>
      <c r="B98" s="2">
        <v>4714</v>
      </c>
      <c r="C98" s="3">
        <v>96.230003356933594</v>
      </c>
      <c r="D98" s="3">
        <f t="shared" si="8"/>
        <v>96.225289356933587</v>
      </c>
      <c r="E98" s="4">
        <v>18826</v>
      </c>
      <c r="F98" s="5">
        <v>95.209999084472599</v>
      </c>
      <c r="G98" s="5">
        <f t="shared" si="9"/>
        <v>95.191173084472595</v>
      </c>
      <c r="H98" s="6">
        <v>4714</v>
      </c>
      <c r="I98" s="7">
        <v>95.879997253417898</v>
      </c>
      <c r="J98" s="7">
        <f t="shared" si="10"/>
        <v>95.875283253417891</v>
      </c>
      <c r="K98" s="8">
        <v>7850</v>
      </c>
      <c r="L98" s="9">
        <v>91.940002441406193</v>
      </c>
      <c r="M98" s="9">
        <f t="shared" si="11"/>
        <v>91.932152441406188</v>
      </c>
      <c r="N98"/>
    </row>
    <row r="99" spans="1:21" x14ac:dyDescent="0.25">
      <c r="A99" s="1">
        <v>97</v>
      </c>
      <c r="B99" s="2">
        <v>4714</v>
      </c>
      <c r="C99" s="3">
        <v>96.099998474121094</v>
      </c>
      <c r="D99" s="3">
        <f t="shared" ref="D99:D102" si="12">C99-(B99/1000000)</f>
        <v>96.095284474121087</v>
      </c>
      <c r="E99" s="4">
        <v>7066</v>
      </c>
      <c r="F99" s="5">
        <v>93.300003051757798</v>
      </c>
      <c r="G99" s="5">
        <f t="shared" ref="G99:G102" si="13">F99-(E99/1000000)</f>
        <v>93.292937051757804</v>
      </c>
      <c r="H99" s="6">
        <v>4714</v>
      </c>
      <c r="I99" s="7">
        <v>95.769996643066406</v>
      </c>
      <c r="J99" s="7">
        <f t="shared" ref="J99:J102" si="14">I99-(H99/1000000)</f>
        <v>95.765282643066399</v>
      </c>
      <c r="K99" s="8">
        <v>7850</v>
      </c>
      <c r="L99" s="9">
        <v>91.989997863769503</v>
      </c>
      <c r="M99" s="9">
        <f t="shared" ref="M99:M102" si="15">L99-(K99/1000000)</f>
        <v>91.982147863769498</v>
      </c>
      <c r="N99"/>
    </row>
    <row r="100" spans="1:21" x14ac:dyDescent="0.25">
      <c r="A100" s="1">
        <v>98</v>
      </c>
      <c r="B100" s="2">
        <v>7066</v>
      </c>
      <c r="C100" s="3">
        <v>95.129997253417898</v>
      </c>
      <c r="D100" s="3">
        <f t="shared" si="12"/>
        <v>95.122931253417903</v>
      </c>
      <c r="E100" s="4">
        <v>18826</v>
      </c>
      <c r="F100" s="5">
        <v>94.680000305175696</v>
      </c>
      <c r="G100" s="5">
        <f t="shared" si="13"/>
        <v>94.661174305175692</v>
      </c>
      <c r="H100" s="6">
        <v>4714</v>
      </c>
      <c r="I100" s="7">
        <v>95.550003051757798</v>
      </c>
      <c r="J100" s="7">
        <f t="shared" si="14"/>
        <v>95.545289051757791</v>
      </c>
      <c r="K100" s="8">
        <v>7850</v>
      </c>
      <c r="L100" s="9">
        <v>92.010002136230398</v>
      </c>
      <c r="M100" s="9">
        <f t="shared" si="15"/>
        <v>92.002152136230393</v>
      </c>
      <c r="N100"/>
    </row>
    <row r="101" spans="1:21" x14ac:dyDescent="0.25">
      <c r="A101" s="1">
        <v>99</v>
      </c>
      <c r="B101" s="2">
        <v>18826</v>
      </c>
      <c r="C101" s="3">
        <v>95.339996337890597</v>
      </c>
      <c r="D101" s="3">
        <f t="shared" si="12"/>
        <v>95.321170337890592</v>
      </c>
      <c r="E101" s="4">
        <v>7850</v>
      </c>
      <c r="F101" s="5">
        <v>92.110000610351506</v>
      </c>
      <c r="G101" s="5">
        <f t="shared" si="13"/>
        <v>92.102150610351501</v>
      </c>
      <c r="H101" s="6">
        <v>4714</v>
      </c>
      <c r="I101" s="7">
        <v>95.669998168945298</v>
      </c>
      <c r="J101" s="7">
        <f t="shared" si="14"/>
        <v>95.665284168945291</v>
      </c>
      <c r="K101" s="8">
        <v>7850</v>
      </c>
      <c r="L101" s="9">
        <v>92.029998779296804</v>
      </c>
      <c r="M101" s="9">
        <f t="shared" si="15"/>
        <v>92.022148779296799</v>
      </c>
      <c r="N101"/>
    </row>
    <row r="102" spans="1:21" x14ac:dyDescent="0.25">
      <c r="A102" s="1">
        <v>100</v>
      </c>
      <c r="B102" s="2">
        <v>4714</v>
      </c>
      <c r="C102" s="3">
        <v>95.919998168945298</v>
      </c>
      <c r="D102" s="3">
        <f t="shared" si="12"/>
        <v>95.915284168945291</v>
      </c>
      <c r="E102" s="4">
        <v>18826</v>
      </c>
      <c r="F102" s="5">
        <v>93.860000610351506</v>
      </c>
      <c r="G102" s="5">
        <f t="shared" si="13"/>
        <v>93.841174610351501</v>
      </c>
      <c r="H102" s="6">
        <v>4714</v>
      </c>
      <c r="I102" s="7">
        <v>95.660003662109304</v>
      </c>
      <c r="J102" s="7">
        <f t="shared" si="14"/>
        <v>95.655289662109297</v>
      </c>
      <c r="K102" s="8">
        <v>7850</v>
      </c>
      <c r="L102" s="9">
        <v>92.150001525878906</v>
      </c>
      <c r="M102" s="9">
        <f t="shared" si="15"/>
        <v>92.142151525878901</v>
      </c>
      <c r="N102"/>
    </row>
    <row r="103" spans="1:21" s="11" customFormat="1" x14ac:dyDescent="0.25">
      <c r="A103" s="11" t="s">
        <v>8</v>
      </c>
      <c r="B103" s="11">
        <f t="shared" ref="B103:M103" si="16">AVERAGE(B3:B102)</f>
        <v>7904.88</v>
      </c>
      <c r="C103" s="11">
        <f t="shared" si="16"/>
        <v>95.301600112915025</v>
      </c>
      <c r="D103" s="11">
        <f t="shared" si="16"/>
        <v>95.293695232915027</v>
      </c>
      <c r="E103" s="11">
        <f t="shared" si="16"/>
        <v>13549.68</v>
      </c>
      <c r="F103" s="11">
        <f t="shared" si="16"/>
        <v>93.827799987792957</v>
      </c>
      <c r="G103" s="11">
        <f t="shared" si="16"/>
        <v>93.814250307792861</v>
      </c>
      <c r="H103" s="11">
        <f t="shared" si="16"/>
        <v>7191.44</v>
      </c>
      <c r="I103" s="11">
        <f t="shared" si="16"/>
        <v>94.942500381469728</v>
      </c>
      <c r="J103" s="11">
        <f t="shared" si="16"/>
        <v>94.935308941469714</v>
      </c>
      <c r="K103" s="11">
        <f t="shared" si="16"/>
        <v>7850</v>
      </c>
      <c r="L103" s="11">
        <f t="shared" si="16"/>
        <v>92.023800277709967</v>
      </c>
      <c r="M103" s="11">
        <f t="shared" si="16"/>
        <v>92.015950277709976</v>
      </c>
    </row>
    <row r="104" spans="1:21" s="11" customFormat="1" x14ac:dyDescent="0.25">
      <c r="A104" s="11" t="s">
        <v>9</v>
      </c>
      <c r="B104" s="11">
        <f t="shared" ref="B104:M104" si="17">STDEV(B3:B102)</f>
        <v>5427.1429790219718</v>
      </c>
      <c r="C104" s="11">
        <f t="shared" si="17"/>
        <v>1.3729657149437549</v>
      </c>
      <c r="D104" s="11">
        <f t="shared" si="17"/>
        <v>1.3743743952846412</v>
      </c>
      <c r="E104" s="11">
        <f t="shared" si="17"/>
        <v>5636.8477093660995</v>
      </c>
      <c r="F104" s="11">
        <f t="shared" si="17"/>
        <v>1.330835348464301</v>
      </c>
      <c r="G104" s="11">
        <f t="shared" si="17"/>
        <v>1.3262856218281711</v>
      </c>
      <c r="H104" s="11">
        <f t="shared" si="17"/>
        <v>4853.0534557996052</v>
      </c>
      <c r="I104" s="11">
        <f t="shared" si="17"/>
        <v>1.3938379042601019</v>
      </c>
      <c r="J104" s="11">
        <f t="shared" si="17"/>
        <v>1.3954102280462632</v>
      </c>
      <c r="K104" s="11">
        <f t="shared" si="17"/>
        <v>0</v>
      </c>
      <c r="L104" s="11">
        <f t="shared" si="17"/>
        <v>8.3626791732295855E-2</v>
      </c>
      <c r="M104" s="11">
        <f t="shared" si="17"/>
        <v>8.3626791732295869E-2</v>
      </c>
    </row>
    <row r="105" spans="1:21" x14ac:dyDescent="0.25">
      <c r="B105" s="21">
        <v>4714</v>
      </c>
      <c r="C105" s="22">
        <f>COUNTIF(B3:B102,B105)/100</f>
        <v>0.62</v>
      </c>
      <c r="D105" s="23"/>
      <c r="E105" s="24">
        <v>7066</v>
      </c>
      <c r="F105" s="25">
        <f>COUNTIF(E3:E102,E105)/100</f>
        <v>0.15</v>
      </c>
      <c r="G105" s="23"/>
      <c r="H105" s="24">
        <v>7850</v>
      </c>
      <c r="I105" s="25">
        <f>COUNTIF(H3:H102,H105)/100</f>
        <v>0.16</v>
      </c>
      <c r="J105" s="23"/>
      <c r="K105" s="24">
        <v>7850</v>
      </c>
      <c r="L105" s="25">
        <f>COUNTIF(K3:K102,K105)/100</f>
        <v>1</v>
      </c>
      <c r="M105" s="23"/>
      <c r="N105" s="53" t="s">
        <v>11</v>
      </c>
      <c r="O105" s="51"/>
      <c r="P105" s="51" t="s">
        <v>13</v>
      </c>
      <c r="Q105" s="51"/>
      <c r="R105" s="51" t="s">
        <v>15</v>
      </c>
      <c r="S105" s="51"/>
      <c r="T105" s="51" t="s">
        <v>17</v>
      </c>
      <c r="U105" s="52"/>
    </row>
    <row r="106" spans="1:21" x14ac:dyDescent="0.25">
      <c r="B106" s="21">
        <v>5106</v>
      </c>
      <c r="C106" s="22">
        <f>COUNTIF(B4:B103,B106)/100</f>
        <v>0.02</v>
      </c>
      <c r="D106" s="23"/>
      <c r="E106" s="24">
        <v>7850</v>
      </c>
      <c r="F106" s="25">
        <f>COUNTIF(E4:E103,E106)/100</f>
        <v>0.32</v>
      </c>
      <c r="G106" s="23"/>
      <c r="H106" s="24">
        <v>4714</v>
      </c>
      <c r="I106" s="25">
        <f>COUNTIF(H4:H103,H106)/100</f>
        <v>0.7</v>
      </c>
      <c r="J106" s="23"/>
      <c r="K106" s="24"/>
      <c r="L106" s="23"/>
      <c r="M106" s="23"/>
      <c r="N106" s="27" t="s">
        <v>20</v>
      </c>
      <c r="O106" s="28" t="s">
        <v>21</v>
      </c>
      <c r="P106" s="28" t="s">
        <v>20</v>
      </c>
      <c r="Q106" s="28" t="s">
        <v>21</v>
      </c>
      <c r="R106" s="28" t="s">
        <v>20</v>
      </c>
      <c r="S106" s="28" t="s">
        <v>21</v>
      </c>
      <c r="T106" s="28" t="s">
        <v>20</v>
      </c>
      <c r="U106" s="29" t="s">
        <v>21</v>
      </c>
    </row>
    <row r="107" spans="1:21" x14ac:dyDescent="0.25">
      <c r="B107" s="21">
        <v>7066</v>
      </c>
      <c r="C107" s="22">
        <f>COUNTIF(B5:B104,B107)/100</f>
        <v>0.04</v>
      </c>
      <c r="D107" s="23"/>
      <c r="E107" s="24">
        <v>18826</v>
      </c>
      <c r="F107" s="25">
        <f>COUNTIF(E5:E104,E107)/100</f>
        <v>0.53</v>
      </c>
      <c r="G107" s="23"/>
      <c r="H107" s="24">
        <v>18826</v>
      </c>
      <c r="I107" s="25">
        <f>COUNTIF(H5:H104,H107)/100</f>
        <v>0.14000000000000001</v>
      </c>
      <c r="J107" s="23"/>
      <c r="K107" s="24"/>
      <c r="L107" s="23"/>
      <c r="M107" s="23"/>
      <c r="N107" s="39">
        <v>4714</v>
      </c>
      <c r="O107" s="40">
        <v>0.62</v>
      </c>
      <c r="P107" s="41">
        <v>7066</v>
      </c>
      <c r="Q107" s="40">
        <v>0.15</v>
      </c>
      <c r="R107" s="41">
        <v>4714</v>
      </c>
      <c r="S107" s="40">
        <v>0.7</v>
      </c>
      <c r="T107" s="41">
        <v>7850</v>
      </c>
      <c r="U107" s="42">
        <v>1</v>
      </c>
    </row>
    <row r="108" spans="1:21" x14ac:dyDescent="0.25">
      <c r="B108" s="21">
        <v>7850</v>
      </c>
      <c r="C108" s="22">
        <f>COUNTIF(B6:B105,B108)/100</f>
        <v>0.13</v>
      </c>
      <c r="D108" s="23"/>
      <c r="E108" s="24"/>
      <c r="F108" s="23"/>
      <c r="G108" s="23"/>
      <c r="H108" s="24"/>
      <c r="I108" s="23"/>
      <c r="J108" s="23"/>
      <c r="K108" s="24"/>
      <c r="L108" s="23"/>
      <c r="M108" s="23"/>
      <c r="N108" s="39">
        <v>5106</v>
      </c>
      <c r="O108" s="40">
        <v>0.02</v>
      </c>
      <c r="P108" s="41">
        <v>7850</v>
      </c>
      <c r="Q108" s="40">
        <v>0.32</v>
      </c>
      <c r="R108" s="41">
        <v>7850</v>
      </c>
      <c r="S108" s="40">
        <v>0.16</v>
      </c>
      <c r="T108" s="41"/>
      <c r="U108" s="31"/>
    </row>
    <row r="109" spans="1:21" x14ac:dyDescent="0.25">
      <c r="B109" s="21">
        <v>18826</v>
      </c>
      <c r="C109" s="22">
        <f>COUNTIF(B7:B106,B109)/100</f>
        <v>0.19</v>
      </c>
      <c r="D109" s="23"/>
      <c r="E109" s="24"/>
      <c r="F109" s="23"/>
      <c r="G109" s="23"/>
      <c r="H109" s="24"/>
      <c r="I109" s="23"/>
      <c r="J109" s="23"/>
      <c r="K109" s="24"/>
      <c r="L109" s="23"/>
      <c r="M109" s="23"/>
      <c r="N109" s="39">
        <v>7066</v>
      </c>
      <c r="O109" s="40">
        <v>0.04</v>
      </c>
      <c r="P109" s="41">
        <v>18826</v>
      </c>
      <c r="Q109" s="40">
        <v>0.53</v>
      </c>
      <c r="R109" s="41">
        <v>18826</v>
      </c>
      <c r="S109" s="40">
        <v>0.14000000000000001</v>
      </c>
      <c r="T109" s="41"/>
      <c r="U109" s="31"/>
    </row>
    <row r="110" spans="1:21" x14ac:dyDescent="0.25">
      <c r="B110" s="21"/>
      <c r="C110" s="23"/>
      <c r="D110" s="23"/>
      <c r="E110" s="24"/>
      <c r="F110" s="23"/>
      <c r="G110" s="23"/>
      <c r="H110" s="24"/>
      <c r="I110" s="23"/>
      <c r="J110" s="23"/>
      <c r="K110" s="24"/>
      <c r="L110" s="23"/>
      <c r="M110" s="23"/>
      <c r="N110" s="39">
        <v>7850</v>
      </c>
      <c r="O110" s="40">
        <v>0.13</v>
      </c>
      <c r="P110" s="41"/>
      <c r="Q110" s="30"/>
      <c r="T110" s="41"/>
      <c r="U110" s="31"/>
    </row>
    <row r="111" spans="1:21" x14ac:dyDescent="0.25">
      <c r="B111"/>
      <c r="C111"/>
      <c r="D111"/>
      <c r="E111"/>
      <c r="F111"/>
      <c r="G111"/>
      <c r="H111"/>
      <c r="I111"/>
      <c r="J111"/>
      <c r="K111"/>
      <c r="L111"/>
      <c r="M111"/>
      <c r="N111" s="43">
        <v>18826</v>
      </c>
      <c r="O111" s="44">
        <v>0.19</v>
      </c>
      <c r="P111" s="45"/>
      <c r="Q111" s="33"/>
      <c r="R111" s="45"/>
      <c r="S111" s="33"/>
      <c r="T111" s="45"/>
      <c r="U111" s="34"/>
    </row>
    <row r="112" spans="1:21" x14ac:dyDescent="0.25">
      <c r="B112"/>
      <c r="C112" t="s">
        <v>10</v>
      </c>
      <c r="D112" t="s">
        <v>12</v>
      </c>
      <c r="E112" t="s">
        <v>14</v>
      </c>
      <c r="F112" t="s">
        <v>16</v>
      </c>
      <c r="G112"/>
      <c r="H112"/>
      <c r="I112"/>
      <c r="J112"/>
      <c r="K112"/>
      <c r="L112"/>
      <c r="M112"/>
    </row>
    <row r="113" spans="2:22" x14ac:dyDescent="0.25">
      <c r="B113" s="46" t="s">
        <v>23</v>
      </c>
      <c r="C113" s="48">
        <f>MIN(C3:C102)/100</f>
        <v>0.91830001831054597</v>
      </c>
      <c r="D113" s="48">
        <f>MIN(F3:F102)/100</f>
        <v>0.91809997558593692</v>
      </c>
      <c r="E113" s="48">
        <f>MIN(I3:I102)/100</f>
        <v>0.91889999389648391</v>
      </c>
      <c r="F113" s="48">
        <f>MIN(L3:L102)/100</f>
        <v>0.91790000915527303</v>
      </c>
      <c r="G113"/>
      <c r="H113"/>
      <c r="I113"/>
      <c r="J113"/>
      <c r="K113"/>
      <c r="L113"/>
      <c r="M113"/>
      <c r="N113" s="26"/>
      <c r="O113" s="51" t="s">
        <v>11</v>
      </c>
      <c r="P113" s="51"/>
      <c r="Q113" s="51" t="s">
        <v>27</v>
      </c>
      <c r="R113" s="51"/>
      <c r="S113" s="51" t="s">
        <v>15</v>
      </c>
      <c r="T113" s="51"/>
      <c r="U113" s="51" t="s">
        <v>28</v>
      </c>
      <c r="V113" s="52"/>
    </row>
    <row r="114" spans="2:22" x14ac:dyDescent="0.25">
      <c r="B114" s="47" t="s">
        <v>25</v>
      </c>
      <c r="C114" s="48">
        <f xml:space="preserve"> PERCENTILE(C3:C102, 0.25)/100</f>
        <v>0.95099998474121028</v>
      </c>
      <c r="D114" s="48">
        <f xml:space="preserve"> PERCENTILE(F3:F102, 0.25)/100</f>
        <v>0.92139999389648397</v>
      </c>
      <c r="E114" s="48">
        <f xml:space="preserve"> PERCENTILE(I3:I102, 0.25)/100</f>
        <v>0.94945001602172818</v>
      </c>
      <c r="F114" s="48">
        <f xml:space="preserve"> PERCENTILE(L3:L102, 0.25)/100</f>
        <v>0.91970001220703101</v>
      </c>
      <c r="G114"/>
      <c r="H114"/>
      <c r="I114"/>
      <c r="J114"/>
      <c r="K114"/>
      <c r="L114"/>
      <c r="M114"/>
      <c r="N114" s="27"/>
      <c r="O114" s="28" t="s">
        <v>18</v>
      </c>
      <c r="P114" s="28" t="s">
        <v>19</v>
      </c>
      <c r="Q114" s="28" t="s">
        <v>18</v>
      </c>
      <c r="R114" s="28" t="s">
        <v>19</v>
      </c>
      <c r="S114" s="28" t="s">
        <v>18</v>
      </c>
      <c r="T114" s="28" t="s">
        <v>19</v>
      </c>
      <c r="U114" s="28" t="s">
        <v>18</v>
      </c>
      <c r="V114" s="29" t="s">
        <v>19</v>
      </c>
    </row>
    <row r="115" spans="2:22" x14ac:dyDescent="0.25">
      <c r="B115" s="46" t="s">
        <v>24</v>
      </c>
      <c r="C115" s="48">
        <f xml:space="preserve"> PERCENTILE(C3:C102, 0.5)/100</f>
        <v>0.95905002593994115</v>
      </c>
      <c r="D115" s="48">
        <f xml:space="preserve"> PERCENTILE(F3:F102, 0.5)/100</f>
        <v>0.9428499984741211</v>
      </c>
      <c r="E115" s="48">
        <f xml:space="preserve"> PERCENTILE(I3:I102, 0.5)/100</f>
        <v>0.95540000915527301</v>
      </c>
      <c r="F115" s="48">
        <f xml:space="preserve"> PERCENTILE(L3:L102, 0.5)/100</f>
        <v>0.92019996643066404</v>
      </c>
      <c r="G115"/>
      <c r="H115"/>
      <c r="I115"/>
      <c r="J115"/>
      <c r="K115"/>
      <c r="L115"/>
      <c r="M115"/>
      <c r="N115" s="27" t="s">
        <v>20</v>
      </c>
      <c r="O115" s="35">
        <v>7904.88</v>
      </c>
      <c r="P115" s="35">
        <v>5427.1429790219718</v>
      </c>
      <c r="Q115" s="35">
        <v>13549.68</v>
      </c>
      <c r="R115" s="35">
        <v>5636.8477093660995</v>
      </c>
      <c r="S115" s="35">
        <v>7191.44</v>
      </c>
      <c r="T115" s="35">
        <v>4853.0534557996052</v>
      </c>
      <c r="U115" s="35">
        <v>7850</v>
      </c>
      <c r="V115" s="36">
        <v>0</v>
      </c>
    </row>
    <row r="116" spans="2:22" x14ac:dyDescent="0.25">
      <c r="B116" s="46" t="s">
        <v>26</v>
      </c>
      <c r="C116" s="48">
        <f xml:space="preserve"> PERCENTILE(C3:C102, 0.75)/100</f>
        <v>0.96120002746582001</v>
      </c>
      <c r="D116" s="48">
        <f xml:space="preserve"> PERCENTILE(F3:F102, 0.75)/100</f>
        <v>0.94970001220703093</v>
      </c>
      <c r="E116" s="48">
        <f xml:space="preserve"> PERCENTILE(I3:I102, 0.75)/100</f>
        <v>0.95847497940063453</v>
      </c>
      <c r="F116" s="48">
        <f xml:space="preserve"> PERCENTILE(L3:L102, 0.75)/100</f>
        <v>0.92082500457763605</v>
      </c>
      <c r="G116"/>
      <c r="H116"/>
      <c r="I116"/>
      <c r="J116"/>
      <c r="K116"/>
      <c r="L116"/>
      <c r="M116"/>
      <c r="N116" s="32" t="s">
        <v>30</v>
      </c>
      <c r="O116" s="37">
        <v>95.301600112915025</v>
      </c>
      <c r="P116" s="37">
        <v>1.3729657149437549</v>
      </c>
      <c r="Q116" s="37">
        <v>93.827799987792957</v>
      </c>
      <c r="R116" s="37">
        <v>1.330835348464301</v>
      </c>
      <c r="S116" s="37">
        <v>94.942500381469728</v>
      </c>
      <c r="T116" s="37">
        <v>1.3938379042601019</v>
      </c>
      <c r="U116" s="37">
        <v>92.023800277709967</v>
      </c>
      <c r="V116" s="38">
        <v>8.3626791732295855E-2</v>
      </c>
    </row>
    <row r="117" spans="2:22" x14ac:dyDescent="0.25">
      <c r="B117" s="46" t="s">
        <v>22</v>
      </c>
      <c r="C117" s="48">
        <f>MAX(C3:C102)/100</f>
        <v>0.96629997253417899</v>
      </c>
      <c r="D117" s="48">
        <f>MAX(F3:F102)/100</f>
        <v>0.95940002441406191</v>
      </c>
      <c r="E117" s="48">
        <f>MAX(I3:I102)/100</f>
        <v>0.96370002746582006</v>
      </c>
      <c r="F117" s="48">
        <f>MAX(L3:L102)/100</f>
        <v>0.92260002136230401</v>
      </c>
      <c r="G117"/>
      <c r="H117"/>
      <c r="I117"/>
      <c r="J117"/>
      <c r="K117"/>
      <c r="L117"/>
      <c r="M117"/>
    </row>
    <row r="118" spans="2:22" x14ac:dyDescent="0.25">
      <c r="B118"/>
      <c r="C118"/>
      <c r="D118"/>
      <c r="E118"/>
      <c r="F118"/>
      <c r="G118"/>
      <c r="H118"/>
      <c r="I118"/>
      <c r="J118"/>
      <c r="K118"/>
      <c r="L118"/>
      <c r="M118"/>
      <c r="N118" s="49" t="s">
        <v>29</v>
      </c>
      <c r="O118" s="20">
        <f>92.029</f>
        <v>92.028999999999996</v>
      </c>
      <c r="P118" s="50">
        <f>O118/100</f>
        <v>0.92028999999999994</v>
      </c>
    </row>
    <row r="119" spans="2:22" x14ac:dyDescent="0.25">
      <c r="B119"/>
      <c r="C119"/>
      <c r="D119"/>
      <c r="E119"/>
      <c r="F119"/>
      <c r="G119"/>
      <c r="H119"/>
      <c r="I119"/>
      <c r="J119"/>
      <c r="K119"/>
      <c r="L119"/>
      <c r="M119" s="49">
        <v>0</v>
      </c>
      <c r="N119" s="49">
        <f>M119+1</f>
        <v>1</v>
      </c>
      <c r="O119" s="20">
        <v>92.058999999999997</v>
      </c>
      <c r="P119" s="50">
        <f t="shared" ref="P119:P126" si="18">O119/100</f>
        <v>0.92059000000000002</v>
      </c>
    </row>
    <row r="120" spans="2:22" x14ac:dyDescent="0.25">
      <c r="B120"/>
      <c r="C120"/>
      <c r="D120"/>
      <c r="E120"/>
      <c r="F120"/>
      <c r="G120"/>
      <c r="H120"/>
      <c r="I120"/>
      <c r="J120"/>
      <c r="K120"/>
      <c r="L120"/>
      <c r="M120" s="49">
        <v>10</v>
      </c>
      <c r="N120" s="49">
        <f t="shared" ref="N120:N126" si="19">M120+1</f>
        <v>11</v>
      </c>
      <c r="O120" s="20">
        <v>92.58</v>
      </c>
      <c r="P120" s="50">
        <f t="shared" si="18"/>
        <v>0.92579999999999996</v>
      </c>
    </row>
    <row r="121" spans="2:22" x14ac:dyDescent="0.25">
      <c r="B121"/>
      <c r="C121"/>
      <c r="D121"/>
      <c r="E121"/>
      <c r="F121"/>
      <c r="G121"/>
      <c r="H121"/>
      <c r="I121"/>
      <c r="J121"/>
      <c r="K121"/>
      <c r="L121"/>
      <c r="M121" s="49">
        <v>14</v>
      </c>
      <c r="N121" s="49">
        <f t="shared" si="19"/>
        <v>15</v>
      </c>
      <c r="O121" s="20">
        <v>92.739000000000004</v>
      </c>
      <c r="P121" s="50">
        <f t="shared" si="18"/>
        <v>0.92739000000000005</v>
      </c>
    </row>
    <row r="122" spans="2:22" x14ac:dyDescent="0.25">
      <c r="B122"/>
      <c r="C122"/>
      <c r="D122"/>
      <c r="E122"/>
      <c r="F122"/>
      <c r="G122"/>
      <c r="H122"/>
      <c r="I122"/>
      <c r="J122"/>
      <c r="K122"/>
      <c r="L122"/>
      <c r="M122" s="49">
        <v>16</v>
      </c>
      <c r="N122" s="49">
        <f t="shared" si="19"/>
        <v>17</v>
      </c>
      <c r="O122" s="20">
        <v>94.97</v>
      </c>
      <c r="P122" s="50">
        <f t="shared" si="18"/>
        <v>0.94969999999999999</v>
      </c>
    </row>
    <row r="123" spans="2:22" x14ac:dyDescent="0.25">
      <c r="B123"/>
      <c r="C123"/>
      <c r="D123"/>
      <c r="E123"/>
      <c r="F123"/>
      <c r="G123"/>
      <c r="H123"/>
      <c r="I123"/>
      <c r="J123"/>
      <c r="K123"/>
      <c r="L123"/>
      <c r="M123" s="49">
        <v>43</v>
      </c>
      <c r="N123" s="49">
        <f t="shared" si="19"/>
        <v>44</v>
      </c>
      <c r="O123" s="20">
        <v>95.43</v>
      </c>
      <c r="P123" s="50">
        <f t="shared" si="18"/>
        <v>0.95430000000000004</v>
      </c>
    </row>
    <row r="124" spans="2:22" x14ac:dyDescent="0.25">
      <c r="B124"/>
      <c r="C124"/>
      <c r="D124"/>
      <c r="E124"/>
      <c r="F124"/>
      <c r="G124"/>
      <c r="H124"/>
      <c r="I124"/>
      <c r="J124"/>
      <c r="K124"/>
      <c r="L124"/>
      <c r="M124" s="49">
        <v>52</v>
      </c>
      <c r="N124" s="49">
        <f t="shared" si="19"/>
        <v>53</v>
      </c>
      <c r="O124" s="20">
        <v>95.94</v>
      </c>
      <c r="P124" s="50">
        <f t="shared" si="18"/>
        <v>0.95940000000000003</v>
      </c>
    </row>
    <row r="125" spans="2:22" x14ac:dyDescent="0.25">
      <c r="B125"/>
      <c r="C125"/>
      <c r="D125"/>
      <c r="E125"/>
      <c r="F125"/>
      <c r="G125"/>
      <c r="H125"/>
      <c r="I125"/>
      <c r="J125"/>
      <c r="K125"/>
      <c r="L125"/>
      <c r="M125" s="49">
        <v>65</v>
      </c>
      <c r="N125" s="49">
        <f t="shared" si="19"/>
        <v>66</v>
      </c>
      <c r="O125" s="20">
        <v>96.12</v>
      </c>
      <c r="P125" s="50">
        <f t="shared" si="18"/>
        <v>0.96120000000000005</v>
      </c>
    </row>
    <row r="126" spans="2:22" x14ac:dyDescent="0.25">
      <c r="B126"/>
      <c r="C126"/>
      <c r="D126"/>
      <c r="E126"/>
      <c r="F126"/>
      <c r="G126"/>
      <c r="H126"/>
      <c r="I126"/>
      <c r="J126"/>
      <c r="K126"/>
      <c r="L126"/>
      <c r="M126" s="49">
        <v>72</v>
      </c>
      <c r="N126" s="49">
        <f t="shared" si="19"/>
        <v>73</v>
      </c>
      <c r="O126" s="20">
        <v>96.629000000000005</v>
      </c>
      <c r="P126" s="50">
        <f t="shared" si="18"/>
        <v>0.96629000000000009</v>
      </c>
    </row>
    <row r="127" spans="2:22" x14ac:dyDescent="0.25">
      <c r="B127"/>
      <c r="C127"/>
      <c r="D127"/>
      <c r="E127"/>
      <c r="F127"/>
      <c r="G127"/>
      <c r="H127"/>
      <c r="I127"/>
      <c r="J127"/>
      <c r="K127"/>
      <c r="L127"/>
      <c r="M127"/>
    </row>
    <row r="128" spans="2:22" x14ac:dyDescent="0.25">
      <c r="B128"/>
      <c r="C128"/>
      <c r="D128"/>
      <c r="E128"/>
      <c r="F128"/>
      <c r="G128"/>
      <c r="H128"/>
      <c r="I128"/>
      <c r="J128"/>
      <c r="K128"/>
      <c r="L128"/>
      <c r="M128"/>
    </row>
    <row r="129" spans="2:13" x14ac:dyDescent="0.25">
      <c r="B129"/>
      <c r="C129"/>
      <c r="D129"/>
      <c r="E129"/>
      <c r="F129"/>
      <c r="G129"/>
      <c r="H129"/>
      <c r="I129"/>
      <c r="J129"/>
      <c r="K129"/>
      <c r="L129"/>
      <c r="M129"/>
    </row>
    <row r="130" spans="2:13" x14ac:dyDescent="0.25">
      <c r="B130"/>
      <c r="C130"/>
      <c r="D130"/>
      <c r="E130"/>
      <c r="F130"/>
      <c r="G130"/>
      <c r="H130"/>
      <c r="I130"/>
      <c r="J130"/>
      <c r="K130"/>
      <c r="L130"/>
      <c r="M130"/>
    </row>
    <row r="131" spans="2:13" x14ac:dyDescent="0.25">
      <c r="B131"/>
      <c r="C131"/>
      <c r="D131"/>
      <c r="E131"/>
      <c r="F131"/>
      <c r="G131"/>
      <c r="H131"/>
      <c r="I131"/>
      <c r="J131"/>
      <c r="K131"/>
      <c r="L131"/>
      <c r="M131"/>
    </row>
  </sheetData>
  <sortState ref="B105:B109">
    <sortCondition ref="B105"/>
  </sortState>
  <mergeCells count="8">
    <mergeCell ref="O113:P113"/>
    <mergeCell ref="Q113:R113"/>
    <mergeCell ref="S113:T113"/>
    <mergeCell ref="U113:V113"/>
    <mergeCell ref="T105:U105"/>
    <mergeCell ref="N105:O105"/>
    <mergeCell ref="P105:Q105"/>
    <mergeCell ref="R105:S105"/>
  </mergeCells>
  <phoneticPr fontId="1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MNIST合併模型統計結果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2021-11-07T08:28:32Z</dcterms:created>
  <dcterms:modified xsi:type="dcterms:W3CDTF">2021-12-17T07:09:24Z</dcterms:modified>
</cp:coreProperties>
</file>