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7890" firstSheet="7" activeTab="10"/>
  </bookViews>
  <sheets>
    <sheet name="数据源" sheetId="1" r:id="rId1"/>
    <sheet name="类型转换" sheetId="2" r:id="rId2"/>
    <sheet name="Sheet3" sheetId="4" r:id="rId3"/>
    <sheet name="转置" sheetId="5" r:id="rId4"/>
    <sheet name="透视表" sheetId="6" r:id="rId5"/>
    <sheet name="公式和函数" sheetId="7" r:id="rId6"/>
    <sheet name="countif" sheetId="8" r:id="rId7"/>
    <sheet name="sumif" sheetId="9" r:id="rId8"/>
    <sheet name="数据有效性" sheetId="10" r:id="rId9"/>
    <sheet name="跨表引用（vlookup）" sheetId="11" r:id="rId10"/>
    <sheet name="跨表引用（match-index）" sheetId="12" r:id="rId11"/>
  </sheets>
  <definedNames>
    <definedName name="_xlnm._FilterDatabase" localSheetId="2" hidden="1">Sheet3!$D$1:$D$5</definedName>
    <definedName name="_xlnm._FilterDatabase" localSheetId="7" hidden="1">sumif!$B:$B</definedName>
    <definedName name="_xlnm._FilterDatabase" localSheetId="1" hidden="1">类型转换!$G$2:$G$13</definedName>
    <definedName name="_xlnm.Extract" localSheetId="2">Sheet3!$I$1</definedName>
    <definedName name="_xlnm.Extract" localSheetId="7">sumif!#REF!</definedName>
    <definedName name="_xlnm.Extract" localSheetId="1">类型转换!$H$2:$H$13</definedName>
  </definedNames>
  <calcPr calcId="145621"/>
  <pivotCaches>
    <pivotCache cacheId="0" r:id="rId12"/>
  </pivotCaches>
</workbook>
</file>

<file path=xl/calcChain.xml><?xml version="1.0" encoding="utf-8"?>
<calcChain xmlns="http://schemas.openxmlformats.org/spreadsheetml/2006/main">
  <c r="B5" i="12" l="1"/>
  <c r="B3" i="12"/>
  <c r="B4" i="12"/>
  <c r="B2" i="12"/>
  <c r="B3" i="11" l="1"/>
  <c r="B4" i="11"/>
  <c r="B5" i="11"/>
  <c r="B6" i="11"/>
  <c r="B2" i="11"/>
  <c r="G3" i="10"/>
  <c r="H14" i="2" l="1"/>
  <c r="G14" i="2"/>
  <c r="H7" i="9" l="1"/>
  <c r="H6" i="9"/>
  <c r="H5" i="9"/>
  <c r="K2" i="8" l="1"/>
  <c r="K3" i="8"/>
  <c r="K4" i="8"/>
  <c r="K5" i="8"/>
  <c r="K6" i="8"/>
  <c r="K7" i="8"/>
  <c r="K1" i="8"/>
  <c r="F3" i="8"/>
  <c r="C3" i="8"/>
  <c r="C2" i="8"/>
  <c r="B5" i="7" l="1"/>
  <c r="C5" i="7"/>
  <c r="D5" i="7"/>
  <c r="A5" i="7"/>
  <c r="A4" i="7"/>
  <c r="B4" i="7"/>
  <c r="C4" i="7"/>
  <c r="D4" i="7"/>
  <c r="G10" i="7"/>
  <c r="H10" i="7"/>
  <c r="I10" i="7"/>
  <c r="J10" i="7"/>
  <c r="K10" i="7"/>
  <c r="L10" i="7"/>
  <c r="M10" i="7"/>
  <c r="N10" i="7"/>
  <c r="O10" i="7"/>
  <c r="G11" i="7"/>
  <c r="H11" i="7"/>
  <c r="I11" i="7"/>
  <c r="J11" i="7"/>
  <c r="K11" i="7"/>
  <c r="L11" i="7"/>
  <c r="M11" i="7"/>
  <c r="N11" i="7"/>
  <c r="O11" i="7"/>
  <c r="G12" i="7"/>
  <c r="H12" i="7"/>
  <c r="I12" i="7"/>
  <c r="J12" i="7"/>
  <c r="K12" i="7"/>
  <c r="L12" i="7"/>
  <c r="M12" i="7"/>
  <c r="N12" i="7"/>
  <c r="O12" i="7"/>
  <c r="G13" i="7"/>
  <c r="H13" i="7"/>
  <c r="I13" i="7"/>
  <c r="J13" i="7"/>
  <c r="K13" i="7"/>
  <c r="L13" i="7"/>
  <c r="M13" i="7"/>
  <c r="N13" i="7"/>
  <c r="O13" i="7"/>
  <c r="G14" i="7"/>
  <c r="H14" i="7"/>
  <c r="I14" i="7"/>
  <c r="J14" i="7"/>
  <c r="K14" i="7"/>
  <c r="L14" i="7"/>
  <c r="M14" i="7"/>
  <c r="N14" i="7"/>
  <c r="O14" i="7"/>
  <c r="G15" i="7"/>
  <c r="H15" i="7"/>
  <c r="I15" i="7"/>
  <c r="J15" i="7"/>
  <c r="K15" i="7"/>
  <c r="L15" i="7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H9" i="7"/>
  <c r="I9" i="7"/>
  <c r="J9" i="7"/>
  <c r="K9" i="7"/>
  <c r="L9" i="7"/>
  <c r="M9" i="7"/>
  <c r="N9" i="7"/>
  <c r="O9" i="7"/>
  <c r="G9" i="7"/>
  <c r="D2" i="7"/>
  <c r="C3" i="7"/>
  <c r="D3" i="7" s="1"/>
  <c r="C2" i="7"/>
  <c r="C4" i="5" l="1"/>
  <c r="B4" i="5"/>
  <c r="D15" i="1" l="1"/>
  <c r="D3" i="2" l="1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<sst xmlns="http://schemas.openxmlformats.org/spreadsheetml/2006/main" count="155" uniqueCount="90">
  <si>
    <t>累计折旧</t>
  </si>
  <si>
    <t>折旧方法</t>
  </si>
  <si>
    <t>折旧年限</t>
  </si>
  <si>
    <t>已提折旧月数</t>
  </si>
  <si>
    <t>净值</t>
  </si>
  <si>
    <t>x</t>
    <phoneticPr fontId="2" type="noConversion"/>
  </si>
  <si>
    <t>y</t>
    <phoneticPr fontId="2" type="noConversion"/>
  </si>
  <si>
    <t>z</t>
    <phoneticPr fontId="2" type="noConversion"/>
  </si>
  <si>
    <t>合计</t>
    <phoneticPr fontId="2" type="noConversion"/>
  </si>
  <si>
    <t>价值</t>
    <phoneticPr fontId="2" type="noConversion"/>
  </si>
  <si>
    <t>aaa</t>
    <phoneticPr fontId="2" type="noConversion"/>
  </si>
  <si>
    <t>身份证</t>
  </si>
  <si>
    <t>员工编号</t>
  </si>
  <si>
    <t>姓名</t>
  </si>
  <si>
    <t>电话号码</t>
  </si>
  <si>
    <t>阿</t>
  </si>
  <si>
    <t>311234343345555</t>
  </si>
  <si>
    <t>444444444345555</t>
  </si>
  <si>
    <t>666666666665555</t>
  </si>
  <si>
    <t>信用</t>
    <phoneticPr fontId="2" type="noConversion"/>
  </si>
  <si>
    <t>王</t>
    <phoneticPr fontId="2" type="noConversion"/>
  </si>
  <si>
    <t>张</t>
    <phoneticPr fontId="2" type="noConversion"/>
  </si>
  <si>
    <t>谢</t>
    <phoneticPr fontId="2" type="noConversion"/>
  </si>
  <si>
    <t>付款方式</t>
    <phoneticPr fontId="2" type="noConversion"/>
  </si>
  <si>
    <t>转账</t>
  </si>
  <si>
    <t>现金</t>
  </si>
  <si>
    <t>英文</t>
    <phoneticPr fontId="2" type="noConversion"/>
  </si>
  <si>
    <t>eee</t>
    <phoneticPr fontId="2" type="noConversion"/>
  </si>
  <si>
    <t>jjj</t>
    <phoneticPr fontId="2" type="noConversion"/>
  </si>
  <si>
    <t>aaa</t>
    <phoneticPr fontId="2" type="noConversion"/>
  </si>
  <si>
    <t>信息</t>
    <phoneticPr fontId="2" type="noConversion"/>
  </si>
  <si>
    <t>dd</t>
    <phoneticPr fontId="2" type="noConversion"/>
  </si>
  <si>
    <t>ddd</t>
    <phoneticPr fontId="2" type="noConversion"/>
  </si>
  <si>
    <t>地点</t>
    <phoneticPr fontId="2" type="noConversion"/>
  </si>
  <si>
    <t>地点</t>
    <phoneticPr fontId="2" type="noConversion"/>
  </si>
  <si>
    <t>烦烦烦</t>
    <phoneticPr fontId="2" type="noConversion"/>
  </si>
  <si>
    <t>ff</t>
    <phoneticPr fontId="2" type="noConversion"/>
  </si>
  <si>
    <t>烦烦烦</t>
    <phoneticPr fontId="2" type="noConversion"/>
  </si>
  <si>
    <t>总计</t>
  </si>
  <si>
    <t>0-3000</t>
  </si>
  <si>
    <t>3000-6000</t>
  </si>
  <si>
    <t>6000-9000</t>
  </si>
  <si>
    <t>9000-12000</t>
  </si>
  <si>
    <t>资产净值区间</t>
  </si>
  <si>
    <t>计数</t>
  </si>
  <si>
    <t>成本</t>
    <phoneticPr fontId="2" type="noConversion"/>
  </si>
  <si>
    <t>利润</t>
    <phoneticPr fontId="2" type="noConversion"/>
  </si>
  <si>
    <t>加500</t>
    <phoneticPr fontId="2" type="noConversion"/>
  </si>
  <si>
    <t>九九乘法表</t>
    <phoneticPr fontId="2" type="noConversion"/>
  </si>
  <si>
    <t>合计</t>
    <phoneticPr fontId="2" type="noConversion"/>
  </si>
  <si>
    <t>金额</t>
    <phoneticPr fontId="2" type="noConversion"/>
  </si>
  <si>
    <t>名次</t>
    <phoneticPr fontId="2" type="noConversion"/>
  </si>
  <si>
    <t>x</t>
    <phoneticPr fontId="2" type="noConversion"/>
  </si>
  <si>
    <t>y</t>
    <phoneticPr fontId="2" type="noConversion"/>
  </si>
  <si>
    <t>商</t>
    <phoneticPr fontId="2" type="noConversion"/>
  </si>
  <si>
    <t>共有几条记录</t>
    <phoneticPr fontId="2" type="noConversion"/>
  </si>
  <si>
    <t>学生名单</t>
    <phoneticPr fontId="2" type="noConversion"/>
  </si>
  <si>
    <t>可可</t>
    <phoneticPr fontId="2" type="noConversion"/>
  </si>
  <si>
    <t>大大</t>
    <phoneticPr fontId="2" type="noConversion"/>
  </si>
  <si>
    <t>猫猫</t>
    <phoneticPr fontId="2" type="noConversion"/>
  </si>
  <si>
    <t>明明</t>
    <phoneticPr fontId="2" type="noConversion"/>
  </si>
  <si>
    <t>花花</t>
    <phoneticPr fontId="2" type="noConversion"/>
  </si>
  <si>
    <t>找重复改颜色（条件格式）</t>
    <phoneticPr fontId="2" type="noConversion"/>
  </si>
  <si>
    <t>禁止J列输入重复值</t>
    <phoneticPr fontId="2" type="noConversion"/>
  </si>
  <si>
    <t>哇哇</t>
    <phoneticPr fontId="2" type="noConversion"/>
  </si>
  <si>
    <t>金额</t>
    <phoneticPr fontId="2" type="noConversion"/>
  </si>
  <si>
    <t>身份证</t>
    <phoneticPr fontId="2" type="noConversion"/>
  </si>
  <si>
    <t>金额求和</t>
    <phoneticPr fontId="2" type="noConversion"/>
  </si>
  <si>
    <t>信用</t>
    <phoneticPr fontId="2" type="noConversion"/>
  </si>
  <si>
    <t>90-100</t>
    <phoneticPr fontId="2" type="noConversion"/>
  </si>
  <si>
    <t>80-100</t>
    <phoneticPr fontId="2" type="noConversion"/>
  </si>
  <si>
    <t>文本</t>
    <phoneticPr fontId="2" type="noConversion"/>
  </si>
  <si>
    <t>22</t>
    <phoneticPr fontId="2" type="noConversion"/>
  </si>
  <si>
    <t>数值</t>
    <phoneticPr fontId="2" type="noConversion"/>
  </si>
  <si>
    <t>库存表</t>
    <phoneticPr fontId="2" type="noConversion"/>
  </si>
  <si>
    <t>笔记本</t>
  </si>
  <si>
    <t>笔记本</t>
    <phoneticPr fontId="2" type="noConversion"/>
  </si>
  <si>
    <t>电脑</t>
  </si>
  <si>
    <t>电脑</t>
    <phoneticPr fontId="2" type="noConversion"/>
  </si>
  <si>
    <t>睡袋</t>
    <phoneticPr fontId="2" type="noConversion"/>
  </si>
  <si>
    <t>卫生纸</t>
    <phoneticPr fontId="2" type="noConversion"/>
  </si>
  <si>
    <t>净化器</t>
    <phoneticPr fontId="2" type="noConversion"/>
  </si>
  <si>
    <t>日期</t>
    <phoneticPr fontId="2" type="noConversion"/>
  </si>
  <si>
    <t>产品</t>
    <phoneticPr fontId="2" type="noConversion"/>
  </si>
  <si>
    <t>数量</t>
    <phoneticPr fontId="2" type="noConversion"/>
  </si>
  <si>
    <t>出库单(超出库存不能进行)</t>
    <phoneticPr fontId="2" type="noConversion"/>
  </si>
  <si>
    <t>卡片ID</t>
    <phoneticPr fontId="2" type="noConversion"/>
  </si>
  <si>
    <t>卡片ID</t>
    <phoneticPr fontId="2" type="noConversion"/>
  </si>
  <si>
    <t>折旧方法</t>
    <phoneticPr fontId="2" type="noConversion"/>
  </si>
  <si>
    <t>卡片ID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</si>
</sst>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0.00_);[Red]\(0.00\)"/>
  </numFmts>
  <fonts count="6" x14ac:knownFonts="1">
    <font>
      <sz val="11"/>
      <color theme="1"/>
      <name val="宋体"/>
      <family val="2"/>
      <charset val="134"/>
      <scheme val="minor"/>
    </font>
    <font>
      <b/>
      <sz val="9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5" borderId="7" applyNumberFormat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3" fillId="2" borderId="1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right" vertical="center"/>
    </xf>
    <xf numFmtId="177" fontId="3" fillId="3" borderId="1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6" xfId="0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6" borderId="7" xfId="1" applyFill="1">
      <alignment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178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输入" xfId="1" builtinId="20"/>
  </cellStyles>
  <dxfs count="12">
    <dxf>
      <fill>
        <patternFill>
          <bgColor theme="8" tint="0.59996337778862885"/>
        </patternFill>
      </fill>
    </dxf>
    <dxf>
      <font>
        <color rgb="FFFFC000"/>
      </font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李佳林" refreshedDate="43963.588304513891" createdVersion="4" refreshedVersion="4" minRefreshableVersion="3" recordCount="28">
  <cacheSource type="worksheet">
    <worksheetSource ref="B1:G29" sheet="数据源"/>
  </cacheSource>
  <cacheFields count="6">
    <cacheField name="价值" numFmtId="176">
      <sharedItems containsSemiMixedTypes="0" containsString="0" containsNumber="1" minValue="1350" maxValue="102662.94"/>
    </cacheField>
    <cacheField name="累计折旧" numFmtId="176">
      <sharedItems containsSemiMixedTypes="0" containsString="0" containsNumber="1" minValue="816" maxValue="102662.94"/>
    </cacheField>
    <cacheField name="折旧方法" numFmtId="0">
      <sharedItems/>
    </cacheField>
    <cacheField name="折旧年限" numFmtId="177">
      <sharedItems containsSemiMixedTypes="0" containsString="0" containsNumber="1" containsInteger="1" minValue="60" maxValue="180" count="5">
        <n v="72"/>
        <n v="180"/>
        <n v="120"/>
        <n v="96"/>
        <n v="60"/>
      </sharedItems>
    </cacheField>
    <cacheField name="已提折旧月数" numFmtId="177">
      <sharedItems containsSemiMixedTypes="0" containsString="0" containsNumber="1" containsInteger="1" minValue="23" maxValue="154"/>
    </cacheField>
    <cacheField name="净值" numFmtId="176">
      <sharedItems containsSemiMixedTypes="0" containsString="0" containsNumber="1" minValue="0" maxValue="11856" count="19">
        <n v="2695"/>
        <n v="3470.91"/>
        <n v="2976.71"/>
        <n v="798.82"/>
        <n v="1701.18"/>
        <n v="1633.12"/>
        <n v="412.5"/>
        <n v="2064"/>
        <n v="1360.88"/>
        <n v="3524.79"/>
        <n v="437.57"/>
        <n v="418.61"/>
        <n v="6359.05"/>
        <n v="105.4"/>
        <n v="119.6"/>
        <n v="332.96"/>
        <n v="147.72"/>
        <n v="0"/>
        <n v="11856"/>
      </sharedItems>
      <fieldGroup base="5">
        <rangePr autoEnd="0" startNum="0" endNum="12000" groupInterval="3000"/>
        <groupItems count="6">
          <s v="&lt;0"/>
          <s v="0-3000"/>
          <s v="3000-6000"/>
          <s v="6000-9000"/>
          <s v="9000-12000"/>
          <s v="&gt;12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3960"/>
    <n v="1265"/>
    <s v="平均年限法"/>
    <x v="0"/>
    <n v="23"/>
    <x v="0"/>
  </r>
  <r>
    <n v="5100"/>
    <n v="1629.09"/>
    <s v="平均年限法"/>
    <x v="0"/>
    <n v="23"/>
    <x v="1"/>
  </r>
  <r>
    <n v="3800"/>
    <n v="823.29"/>
    <s v="平均年限法"/>
    <x v="1"/>
    <n v="39"/>
    <x v="2"/>
  </r>
  <r>
    <n v="2300"/>
    <n v="1501.18"/>
    <s v="平均年限法"/>
    <x v="0"/>
    <n v="47"/>
    <x v="3"/>
  </r>
  <r>
    <n v="4900"/>
    <n v="3198.82"/>
    <s v="平均年限法"/>
    <x v="0"/>
    <n v="47"/>
    <x v="4"/>
  </r>
  <r>
    <n v="4900"/>
    <n v="3266.88"/>
    <s v="平均年限法"/>
    <x v="0"/>
    <n v="48"/>
    <x v="5"/>
  </r>
  <r>
    <n v="1350"/>
    <n v="937.5"/>
    <s v="平均年限法"/>
    <x v="0"/>
    <n v="50"/>
    <x v="6"/>
  </r>
  <r>
    <n v="2880"/>
    <n v="816"/>
    <s v="平均年限法"/>
    <x v="1"/>
    <n v="51"/>
    <x v="7"/>
  </r>
  <r>
    <n v="4900"/>
    <n v="3539.12"/>
    <s v="平均年限法"/>
    <x v="0"/>
    <n v="52"/>
    <x v="8"/>
  </r>
  <r>
    <n v="4900"/>
    <n v="3539.12"/>
    <s v="平均年限法"/>
    <x v="0"/>
    <n v="52"/>
    <x v="8"/>
  </r>
  <r>
    <n v="4900"/>
    <n v="3539.12"/>
    <s v="平均年限法"/>
    <x v="0"/>
    <n v="52"/>
    <x v="8"/>
  </r>
  <r>
    <n v="4900"/>
    <n v="3539.12"/>
    <s v="平均年限法"/>
    <x v="0"/>
    <n v="52"/>
    <x v="8"/>
  </r>
  <r>
    <n v="4900"/>
    <n v="3539.12"/>
    <s v="平均年限法"/>
    <x v="0"/>
    <n v="52"/>
    <x v="8"/>
  </r>
  <r>
    <n v="4900"/>
    <n v="3539.12"/>
    <s v="平均年限法"/>
    <x v="0"/>
    <n v="52"/>
    <x v="8"/>
  </r>
  <r>
    <n v="28200"/>
    <n v="24675.21"/>
    <s v="平均年限法"/>
    <x v="0"/>
    <n v="63"/>
    <x v="9"/>
  </r>
  <r>
    <n v="3500"/>
    <n v="3062.43"/>
    <s v="平均年限法"/>
    <x v="0"/>
    <n v="63"/>
    <x v="10"/>
  </r>
  <r>
    <n v="3350"/>
    <n v="2931.39"/>
    <s v="平均年限法"/>
    <x v="0"/>
    <n v="63"/>
    <x v="11"/>
  </r>
  <r>
    <n v="13875"/>
    <n v="7515.95"/>
    <s v="平均年限法"/>
    <x v="2"/>
    <n v="65"/>
    <x v="12"/>
  </r>
  <r>
    <n v="13875"/>
    <n v="7515.95"/>
    <s v="平均年限法"/>
    <x v="2"/>
    <n v="65"/>
    <x v="12"/>
  </r>
  <r>
    <n v="3800"/>
    <n v="3694.6"/>
    <s v="平均年限法"/>
    <x v="0"/>
    <n v="70"/>
    <x v="13"/>
  </r>
  <r>
    <n v="3800"/>
    <n v="3694.6"/>
    <s v="平均年限法"/>
    <x v="0"/>
    <n v="70"/>
    <x v="13"/>
  </r>
  <r>
    <n v="4300"/>
    <n v="4180.3999999999996"/>
    <s v="平均年限法"/>
    <x v="0"/>
    <n v="70"/>
    <x v="14"/>
  </r>
  <r>
    <n v="5000"/>
    <n v="4667.04"/>
    <s v="平均年限法"/>
    <x v="2"/>
    <n v="112"/>
    <x v="15"/>
  </r>
  <r>
    <n v="5000"/>
    <n v="4667.04"/>
    <s v="平均年限法"/>
    <x v="2"/>
    <n v="112"/>
    <x v="15"/>
  </r>
  <r>
    <n v="4449"/>
    <n v="4301.28"/>
    <s v="平均年限法"/>
    <x v="2"/>
    <n v="116"/>
    <x v="16"/>
  </r>
  <r>
    <n v="102662.94"/>
    <n v="102662.94"/>
    <s v="不提折旧"/>
    <x v="3"/>
    <n v="96"/>
    <x v="17"/>
  </r>
  <r>
    <n v="2400"/>
    <n v="2400"/>
    <s v="不提折旧"/>
    <x v="4"/>
    <n v="60"/>
    <x v="17"/>
  </r>
  <r>
    <n v="82080"/>
    <n v="70224"/>
    <s v="平均年限法"/>
    <x v="1"/>
    <n v="154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资产净值区间">
  <location ref="B3:C8" firstHeaderRow="1" firstDataRow="1" firstDataCol="1"/>
  <pivotFields count="6">
    <pivotField numFmtId="176" showAll="0"/>
    <pivotField numFmtId="176" showAll="0"/>
    <pivotField showAll="0"/>
    <pivotField numFmtId="177" showAll="0">
      <items count="6">
        <item x="4"/>
        <item x="0"/>
        <item x="3"/>
        <item x="2"/>
        <item x="1"/>
        <item t="default"/>
      </items>
    </pivotField>
    <pivotField numFmtId="177" showAll="0"/>
    <pivotField axis="axisRow" dataField="1" numFmtId="176" showAll="0" defaultSubtotal="0">
      <items count="6">
        <item sd="0" x="0"/>
        <item x="1"/>
        <item sd="0" x="2"/>
        <item sd="0" x="3"/>
        <item sd="0" x="4"/>
        <item sd="0" x="5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D4" totalsRowCount="1" headerRowDxfId="11" dataDxfId="10">
  <autoFilter ref="A1:D3"/>
  <tableColumns count="4">
    <tableColumn id="1" name="金额" totalsRowFunction="custom" dataDxfId="9" totalsRowDxfId="8">
      <totalsRowFormula>SUM(表1[金额])</totalsRowFormula>
    </tableColumn>
    <tableColumn id="2" name="成本" totalsRowFunction="custom" dataDxfId="7" totalsRowDxfId="6">
      <totalsRowFormula>SUM(表1[成本])</totalsRowFormula>
    </tableColumn>
    <tableColumn id="3" name="利润" totalsRowFunction="custom" dataDxfId="5" totalsRowDxfId="4">
      <calculatedColumnFormula>A2-B2</calculatedColumnFormula>
      <totalsRowFormula>SUM(表1[利润])</totalsRowFormula>
    </tableColumn>
    <tableColumn id="4" name="加500" totalsRowFunction="custom" dataDxfId="3" totalsRowDxfId="2">
      <calculatedColumnFormula>表1[[#This Row],[利润]]+$E$3</calculatedColumnFormula>
      <totalsRowFormula>SUM(表1[加500])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29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defaultRowHeight="13.5" x14ac:dyDescent="0.15"/>
  <cols>
    <col min="2" max="3" width="9.75" style="4" bestFit="1" customWidth="1"/>
    <col min="4" max="4" width="9" style="4" bestFit="1" customWidth="1"/>
    <col min="5" max="5" width="8" style="4" bestFit="1" customWidth="1"/>
    <col min="6" max="6" width="11.375" style="4" bestFit="1" customWidth="1"/>
    <col min="7" max="7" width="9" style="4" bestFit="1" customWidth="1"/>
  </cols>
  <sheetData>
    <row r="1" spans="1:7" x14ac:dyDescent="0.15">
      <c r="A1" t="s">
        <v>86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15">
      <c r="A2">
        <v>1</v>
      </c>
      <c r="B2" s="2">
        <v>3960</v>
      </c>
      <c r="C2" s="2">
        <v>1265</v>
      </c>
      <c r="D2" s="5" t="str">
        <f>IF(B2&lt;=C2,"不提折旧","平均年限法")</f>
        <v>平均年限法</v>
      </c>
      <c r="E2" s="6">
        <v>72</v>
      </c>
      <c r="F2" s="6">
        <v>23</v>
      </c>
      <c r="G2" s="2">
        <v>2695</v>
      </c>
    </row>
    <row r="3" spans="1:7" x14ac:dyDescent="0.15">
      <c r="A3">
        <v>2</v>
      </c>
      <c r="B3" s="2">
        <v>5100</v>
      </c>
      <c r="C3" s="2">
        <v>1629.09</v>
      </c>
      <c r="D3" s="5" t="str">
        <f t="shared" ref="D3:D29" si="0">IF(B3&lt;=C3,"不提折旧","平均年限法")</f>
        <v>平均年限法</v>
      </c>
      <c r="E3" s="6">
        <v>72</v>
      </c>
      <c r="F3" s="6">
        <v>23</v>
      </c>
      <c r="G3" s="2">
        <v>3470.91</v>
      </c>
    </row>
    <row r="4" spans="1:7" x14ac:dyDescent="0.15">
      <c r="A4">
        <v>3</v>
      </c>
      <c r="B4" s="2">
        <v>3800</v>
      </c>
      <c r="C4" s="2">
        <v>823.29</v>
      </c>
      <c r="D4" s="5" t="str">
        <f t="shared" si="0"/>
        <v>平均年限法</v>
      </c>
      <c r="E4" s="6">
        <v>180</v>
      </c>
      <c r="F4" s="6">
        <v>39</v>
      </c>
      <c r="G4" s="2">
        <v>2976.71</v>
      </c>
    </row>
    <row r="5" spans="1:7" x14ac:dyDescent="0.15">
      <c r="A5">
        <v>4</v>
      </c>
      <c r="B5" s="2">
        <v>2300</v>
      </c>
      <c r="C5" s="2">
        <v>1501.18</v>
      </c>
      <c r="D5" s="5" t="str">
        <f t="shared" si="0"/>
        <v>平均年限法</v>
      </c>
      <c r="E5" s="6">
        <v>72</v>
      </c>
      <c r="F5" s="6">
        <v>47</v>
      </c>
      <c r="G5" s="2">
        <v>798.82</v>
      </c>
    </row>
    <row r="6" spans="1:7" x14ac:dyDescent="0.15">
      <c r="A6">
        <v>5</v>
      </c>
      <c r="B6" s="2">
        <v>4900</v>
      </c>
      <c r="C6" s="2">
        <v>3198.82</v>
      </c>
      <c r="D6" s="5" t="str">
        <f t="shared" si="0"/>
        <v>平均年限法</v>
      </c>
      <c r="E6" s="6">
        <v>72</v>
      </c>
      <c r="F6" s="6">
        <v>47</v>
      </c>
      <c r="G6" s="2">
        <v>1701.18</v>
      </c>
    </row>
    <row r="7" spans="1:7" x14ac:dyDescent="0.15">
      <c r="A7">
        <v>6</v>
      </c>
      <c r="B7" s="2">
        <v>4900</v>
      </c>
      <c r="C7" s="2">
        <v>3266.88</v>
      </c>
      <c r="D7" s="5" t="str">
        <f t="shared" si="0"/>
        <v>平均年限法</v>
      </c>
      <c r="E7" s="6">
        <v>72</v>
      </c>
      <c r="F7" s="6">
        <v>48</v>
      </c>
      <c r="G7" s="2">
        <v>1633.12</v>
      </c>
    </row>
    <row r="8" spans="1:7" x14ac:dyDescent="0.15">
      <c r="A8">
        <v>7</v>
      </c>
      <c r="B8" s="2">
        <v>1350</v>
      </c>
      <c r="C8" s="2">
        <v>937.5</v>
      </c>
      <c r="D8" s="5" t="str">
        <f t="shared" si="0"/>
        <v>平均年限法</v>
      </c>
      <c r="E8" s="6">
        <v>72</v>
      </c>
      <c r="F8" s="6">
        <v>50</v>
      </c>
      <c r="G8" s="2">
        <v>412.5</v>
      </c>
    </row>
    <row r="9" spans="1:7" x14ac:dyDescent="0.15">
      <c r="A9">
        <v>8</v>
      </c>
      <c r="B9" s="2">
        <v>2880</v>
      </c>
      <c r="C9" s="2">
        <v>816</v>
      </c>
      <c r="D9" s="5" t="str">
        <f t="shared" si="0"/>
        <v>平均年限法</v>
      </c>
      <c r="E9" s="6">
        <v>180</v>
      </c>
      <c r="F9" s="6">
        <v>51</v>
      </c>
      <c r="G9" s="2">
        <v>2064</v>
      </c>
    </row>
    <row r="10" spans="1:7" x14ac:dyDescent="0.15">
      <c r="A10">
        <v>9</v>
      </c>
      <c r="B10" s="2">
        <v>4900</v>
      </c>
      <c r="C10" s="2">
        <v>3539.12</v>
      </c>
      <c r="D10" s="5" t="str">
        <f t="shared" si="0"/>
        <v>平均年限法</v>
      </c>
      <c r="E10" s="6">
        <v>72</v>
      </c>
      <c r="F10" s="6">
        <v>52</v>
      </c>
      <c r="G10" s="2">
        <v>1360.88</v>
      </c>
    </row>
    <row r="11" spans="1:7" x14ac:dyDescent="0.15">
      <c r="A11">
        <v>10</v>
      </c>
      <c r="B11" s="2">
        <v>4900</v>
      </c>
      <c r="C11" s="2">
        <v>3539.12</v>
      </c>
      <c r="D11" s="5" t="str">
        <f t="shared" si="0"/>
        <v>平均年限法</v>
      </c>
      <c r="E11" s="6">
        <v>72</v>
      </c>
      <c r="F11" s="6">
        <v>52</v>
      </c>
      <c r="G11" s="2">
        <v>1360.88</v>
      </c>
    </row>
    <row r="12" spans="1:7" x14ac:dyDescent="0.15">
      <c r="A12">
        <v>11</v>
      </c>
      <c r="B12" s="2">
        <v>4900</v>
      </c>
      <c r="C12" s="2">
        <v>3539.12</v>
      </c>
      <c r="D12" s="5" t="str">
        <f t="shared" si="0"/>
        <v>平均年限法</v>
      </c>
      <c r="E12" s="6">
        <v>72</v>
      </c>
      <c r="F12" s="6">
        <v>52</v>
      </c>
      <c r="G12" s="2">
        <v>1360.88</v>
      </c>
    </row>
    <row r="13" spans="1:7" x14ac:dyDescent="0.15">
      <c r="A13">
        <v>12</v>
      </c>
      <c r="B13" s="2">
        <v>4900</v>
      </c>
      <c r="C13" s="2">
        <v>3539.12</v>
      </c>
      <c r="D13" s="5" t="str">
        <f t="shared" si="0"/>
        <v>平均年限法</v>
      </c>
      <c r="E13" s="6">
        <v>72</v>
      </c>
      <c r="F13" s="6">
        <v>52</v>
      </c>
      <c r="G13" s="2">
        <v>1360.88</v>
      </c>
    </row>
    <row r="14" spans="1:7" x14ac:dyDescent="0.15">
      <c r="A14">
        <v>13</v>
      </c>
      <c r="B14" s="2">
        <v>4900</v>
      </c>
      <c r="C14" s="2">
        <v>3539.12</v>
      </c>
      <c r="D14" s="5" t="str">
        <f t="shared" si="0"/>
        <v>平均年限法</v>
      </c>
      <c r="E14" s="6">
        <v>72</v>
      </c>
      <c r="F14" s="6">
        <v>52</v>
      </c>
      <c r="G14" s="2">
        <v>1360.88</v>
      </c>
    </row>
    <row r="15" spans="1:7" x14ac:dyDescent="0.15">
      <c r="A15">
        <v>14</v>
      </c>
      <c r="B15" s="2">
        <v>4900</v>
      </c>
      <c r="C15" s="2">
        <v>3539.12</v>
      </c>
      <c r="D15" s="5" t="str">
        <f>IF(B15&lt;=C15,"不提折旧","平均年限法")</f>
        <v>平均年限法</v>
      </c>
      <c r="E15" s="6">
        <v>72</v>
      </c>
      <c r="F15" s="6">
        <v>52</v>
      </c>
      <c r="G15" s="2">
        <v>1360.88</v>
      </c>
    </row>
    <row r="16" spans="1:7" x14ac:dyDescent="0.15">
      <c r="A16">
        <v>15</v>
      </c>
      <c r="B16" s="2">
        <v>28200</v>
      </c>
      <c r="C16" s="2">
        <v>24675.21</v>
      </c>
      <c r="D16" s="5" t="str">
        <f t="shared" si="0"/>
        <v>平均年限法</v>
      </c>
      <c r="E16" s="6">
        <v>72</v>
      </c>
      <c r="F16" s="6">
        <v>63</v>
      </c>
      <c r="G16" s="2">
        <v>3524.79</v>
      </c>
    </row>
    <row r="17" spans="1:7" x14ac:dyDescent="0.15">
      <c r="A17">
        <v>16</v>
      </c>
      <c r="B17" s="2">
        <v>3500</v>
      </c>
      <c r="C17" s="2">
        <v>3062.43</v>
      </c>
      <c r="D17" s="5" t="str">
        <f t="shared" si="0"/>
        <v>平均年限法</v>
      </c>
      <c r="E17" s="6">
        <v>72</v>
      </c>
      <c r="F17" s="6">
        <v>63</v>
      </c>
      <c r="G17" s="2">
        <v>437.57</v>
      </c>
    </row>
    <row r="18" spans="1:7" x14ac:dyDescent="0.15">
      <c r="A18">
        <v>17</v>
      </c>
      <c r="B18" s="2">
        <v>3350</v>
      </c>
      <c r="C18" s="2">
        <v>2931.39</v>
      </c>
      <c r="D18" s="5" t="str">
        <f t="shared" si="0"/>
        <v>平均年限法</v>
      </c>
      <c r="E18" s="6">
        <v>72</v>
      </c>
      <c r="F18" s="6">
        <v>63</v>
      </c>
      <c r="G18" s="2">
        <v>418.61</v>
      </c>
    </row>
    <row r="19" spans="1:7" x14ac:dyDescent="0.15">
      <c r="A19">
        <v>18</v>
      </c>
      <c r="B19" s="2">
        <v>13875</v>
      </c>
      <c r="C19" s="2">
        <v>7515.95</v>
      </c>
      <c r="D19" s="5" t="str">
        <f t="shared" si="0"/>
        <v>平均年限法</v>
      </c>
      <c r="E19" s="6">
        <v>120</v>
      </c>
      <c r="F19" s="6">
        <v>65</v>
      </c>
      <c r="G19" s="2">
        <v>6359.05</v>
      </c>
    </row>
    <row r="20" spans="1:7" x14ac:dyDescent="0.15">
      <c r="A20">
        <v>19</v>
      </c>
      <c r="B20" s="2">
        <v>13875</v>
      </c>
      <c r="C20" s="2">
        <v>7515.95</v>
      </c>
      <c r="D20" s="5" t="str">
        <f t="shared" si="0"/>
        <v>平均年限法</v>
      </c>
      <c r="E20" s="6">
        <v>120</v>
      </c>
      <c r="F20" s="6">
        <v>65</v>
      </c>
      <c r="G20" s="2">
        <v>6359.05</v>
      </c>
    </row>
    <row r="21" spans="1:7" x14ac:dyDescent="0.15">
      <c r="A21">
        <v>20</v>
      </c>
      <c r="B21" s="2">
        <v>3800</v>
      </c>
      <c r="C21" s="2">
        <v>3694.6</v>
      </c>
      <c r="D21" s="5" t="str">
        <f t="shared" si="0"/>
        <v>平均年限法</v>
      </c>
      <c r="E21" s="6">
        <v>72</v>
      </c>
      <c r="F21" s="6">
        <v>70</v>
      </c>
      <c r="G21" s="2">
        <v>105.4</v>
      </c>
    </row>
    <row r="22" spans="1:7" x14ac:dyDescent="0.15">
      <c r="A22">
        <v>21</v>
      </c>
      <c r="B22" s="2">
        <v>3800</v>
      </c>
      <c r="C22" s="2">
        <v>3694.6</v>
      </c>
      <c r="D22" s="5" t="str">
        <f t="shared" si="0"/>
        <v>平均年限法</v>
      </c>
      <c r="E22" s="6">
        <v>72</v>
      </c>
      <c r="F22" s="6">
        <v>70</v>
      </c>
      <c r="G22" s="2">
        <v>105.4</v>
      </c>
    </row>
    <row r="23" spans="1:7" x14ac:dyDescent="0.15">
      <c r="A23">
        <v>22</v>
      </c>
      <c r="B23" s="2">
        <v>4300</v>
      </c>
      <c r="C23" s="2">
        <v>4180.3999999999996</v>
      </c>
      <c r="D23" s="5" t="str">
        <f t="shared" si="0"/>
        <v>平均年限法</v>
      </c>
      <c r="E23" s="6">
        <v>72</v>
      </c>
      <c r="F23" s="6">
        <v>70</v>
      </c>
      <c r="G23" s="2">
        <v>119.6</v>
      </c>
    </row>
    <row r="24" spans="1:7" x14ac:dyDescent="0.15">
      <c r="A24">
        <v>23</v>
      </c>
      <c r="B24" s="3">
        <v>5000</v>
      </c>
      <c r="C24" s="3">
        <v>4667.04</v>
      </c>
      <c r="D24" s="5" t="str">
        <f t="shared" si="0"/>
        <v>平均年限法</v>
      </c>
      <c r="E24" s="7">
        <v>120</v>
      </c>
      <c r="F24" s="7">
        <v>112</v>
      </c>
      <c r="G24" s="3">
        <v>332.96</v>
      </c>
    </row>
    <row r="25" spans="1:7" x14ac:dyDescent="0.15">
      <c r="A25">
        <v>24</v>
      </c>
      <c r="B25" s="3">
        <v>5000</v>
      </c>
      <c r="C25" s="2">
        <v>4667.04</v>
      </c>
      <c r="D25" s="5" t="str">
        <f t="shared" si="0"/>
        <v>平均年限法</v>
      </c>
      <c r="E25" s="7">
        <v>120</v>
      </c>
      <c r="F25" s="7">
        <v>112</v>
      </c>
      <c r="G25" s="3">
        <v>332.96</v>
      </c>
    </row>
    <row r="26" spans="1:7" x14ac:dyDescent="0.15">
      <c r="A26">
        <v>25</v>
      </c>
      <c r="B26" s="3">
        <v>4449</v>
      </c>
      <c r="C26" s="2">
        <v>4301.28</v>
      </c>
      <c r="D26" s="5" t="str">
        <f t="shared" si="0"/>
        <v>平均年限法</v>
      </c>
      <c r="E26" s="7">
        <v>120</v>
      </c>
      <c r="F26" s="7">
        <v>116</v>
      </c>
      <c r="G26" s="3">
        <v>147.72</v>
      </c>
    </row>
    <row r="27" spans="1:7" x14ac:dyDescent="0.15">
      <c r="A27">
        <v>26</v>
      </c>
      <c r="B27" s="2">
        <v>102662.94</v>
      </c>
      <c r="C27" s="2">
        <v>102662.94</v>
      </c>
      <c r="D27" s="5" t="str">
        <f t="shared" si="0"/>
        <v>不提折旧</v>
      </c>
      <c r="E27" s="6">
        <v>96</v>
      </c>
      <c r="F27" s="6">
        <v>96</v>
      </c>
      <c r="G27" s="2">
        <v>0</v>
      </c>
    </row>
    <row r="28" spans="1:7" x14ac:dyDescent="0.15">
      <c r="A28">
        <v>27</v>
      </c>
      <c r="B28" s="2">
        <v>2400</v>
      </c>
      <c r="C28" s="2">
        <v>2400</v>
      </c>
      <c r="D28" s="5" t="str">
        <f t="shared" si="0"/>
        <v>不提折旧</v>
      </c>
      <c r="E28" s="6">
        <v>60</v>
      </c>
      <c r="F28" s="6">
        <v>60</v>
      </c>
      <c r="G28" s="2">
        <v>0</v>
      </c>
    </row>
    <row r="29" spans="1:7" x14ac:dyDescent="0.15">
      <c r="A29">
        <v>28</v>
      </c>
      <c r="B29" s="2">
        <v>82080</v>
      </c>
      <c r="C29" s="2">
        <v>70224</v>
      </c>
      <c r="D29" s="5" t="str">
        <f t="shared" si="0"/>
        <v>平均年限法</v>
      </c>
      <c r="E29" s="6">
        <v>180</v>
      </c>
      <c r="F29" s="6">
        <v>154</v>
      </c>
      <c r="G29" s="2">
        <v>11856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XFD1048576"/>
    </sheetView>
  </sheetViews>
  <sheetFormatPr defaultRowHeight="13.5" x14ac:dyDescent="0.15"/>
  <cols>
    <col min="2" max="2" width="17.5" customWidth="1"/>
  </cols>
  <sheetData>
    <row r="1" spans="1:2" x14ac:dyDescent="0.15">
      <c r="A1" t="s">
        <v>87</v>
      </c>
      <c r="B1" t="s">
        <v>88</v>
      </c>
    </row>
    <row r="2" spans="1:2" x14ac:dyDescent="0.15">
      <c r="A2">
        <v>5</v>
      </c>
      <c r="B2" t="str">
        <f>VLOOKUP(A2,数据源!A:D,4,0)</f>
        <v>平均年限法</v>
      </c>
    </row>
    <row r="3" spans="1:2" x14ac:dyDescent="0.15">
      <c r="A3">
        <v>7</v>
      </c>
      <c r="B3" t="str">
        <f>VLOOKUP(A3,数据源!A:D,4,0)</f>
        <v>平均年限法</v>
      </c>
    </row>
    <row r="4" spans="1:2" x14ac:dyDescent="0.15">
      <c r="A4">
        <v>9</v>
      </c>
      <c r="B4" t="str">
        <f>VLOOKUP(A4,数据源!A:D,4,0)</f>
        <v>平均年限法</v>
      </c>
    </row>
    <row r="5" spans="1:2" x14ac:dyDescent="0.15">
      <c r="A5">
        <v>12</v>
      </c>
      <c r="B5" t="str">
        <f>VLOOKUP(A5,数据源!A:D,4,0)</f>
        <v>平均年限法</v>
      </c>
    </row>
    <row r="6" spans="1:2" x14ac:dyDescent="0.15">
      <c r="A6">
        <v>26</v>
      </c>
      <c r="B6" t="str">
        <f>VLOOKUP(A6,数据源!A:D,4,0)</f>
        <v>不提折旧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3.5" x14ac:dyDescent="0.15"/>
  <cols>
    <col min="2" max="2" width="17.5" customWidth="1"/>
  </cols>
  <sheetData>
    <row r="1" spans="1:2" x14ac:dyDescent="0.15">
      <c r="A1" s="1" t="s">
        <v>4</v>
      </c>
      <c r="B1" s="1" t="s">
        <v>89</v>
      </c>
    </row>
    <row r="2" spans="1:2" x14ac:dyDescent="0.15">
      <c r="A2" s="2">
        <v>2695</v>
      </c>
      <c r="B2">
        <f>INDEX(数据源!A:A,MATCH(A2,数据源!G:G,0))</f>
        <v>1</v>
      </c>
    </row>
    <row r="3" spans="1:2" x14ac:dyDescent="0.15">
      <c r="A3">
        <v>3000</v>
      </c>
      <c r="B3" t="e">
        <f>INDEX(数据源!A:A,MATCH(A3,数据源!G:G,0))</f>
        <v>#N/A</v>
      </c>
    </row>
    <row r="4" spans="1:2" x14ac:dyDescent="0.15">
      <c r="A4" s="2">
        <v>3470.91</v>
      </c>
      <c r="B4">
        <f>INDEX(数据源!A:A,MATCH(A4,数据源!G:G,0))</f>
        <v>2</v>
      </c>
    </row>
    <row r="5" spans="1:2" x14ac:dyDescent="0.15">
      <c r="A5" s="2">
        <v>412.5</v>
      </c>
      <c r="B5">
        <f>INDEX(数据源!A:A,MATCH(A5,数据源!G:G,0))</f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4" sqref="G14"/>
    </sheetView>
  </sheetViews>
  <sheetFormatPr defaultRowHeight="13.5" x14ac:dyDescent="0.15"/>
  <cols>
    <col min="7" max="7" width="10.625" customWidth="1"/>
  </cols>
  <sheetData>
    <row r="1" spans="1:8" ht="24" customHeight="1" x14ac:dyDescent="0.15">
      <c r="A1" s="8" t="s">
        <v>5</v>
      </c>
      <c r="B1" s="8" t="s">
        <v>6</v>
      </c>
      <c r="C1" s="8" t="s">
        <v>7</v>
      </c>
      <c r="D1" s="8" t="s">
        <v>8</v>
      </c>
      <c r="E1" s="9"/>
      <c r="F1" s="11"/>
      <c r="G1" s="21" t="s">
        <v>71</v>
      </c>
      <c r="H1" s="21" t="s">
        <v>73</v>
      </c>
    </row>
    <row r="2" spans="1:8" x14ac:dyDescent="0.15">
      <c r="A2" s="10">
        <v>2</v>
      </c>
      <c r="B2" s="10">
        <v>2</v>
      </c>
      <c r="C2" s="10">
        <v>2</v>
      </c>
      <c r="D2" s="10">
        <f>A2+B2+C2</f>
        <v>6</v>
      </c>
      <c r="E2" s="10">
        <v>1</v>
      </c>
      <c r="G2" s="22" t="s">
        <v>72</v>
      </c>
      <c r="H2" s="15">
        <v>22</v>
      </c>
    </row>
    <row r="3" spans="1:8" x14ac:dyDescent="0.15">
      <c r="A3" s="10">
        <v>3</v>
      </c>
      <c r="B3" s="10">
        <v>3</v>
      </c>
      <c r="C3" s="10">
        <v>3</v>
      </c>
      <c r="D3" s="10">
        <f>A3+B3+C3</f>
        <v>9</v>
      </c>
      <c r="E3" s="10">
        <v>1</v>
      </c>
      <c r="G3" s="22" t="s">
        <v>72</v>
      </c>
      <c r="H3" s="15">
        <v>22</v>
      </c>
    </row>
    <row r="4" spans="1:8" x14ac:dyDescent="0.15">
      <c r="A4" s="10"/>
      <c r="B4" s="10" t="s">
        <v>10</v>
      </c>
      <c r="C4" s="24">
        <v>1</v>
      </c>
      <c r="D4" s="25"/>
      <c r="E4" s="26"/>
      <c r="G4" s="22" t="s">
        <v>72</v>
      </c>
      <c r="H4" s="15">
        <v>22</v>
      </c>
    </row>
    <row r="5" spans="1:8" x14ac:dyDescent="0.15">
      <c r="A5" s="10"/>
      <c r="B5" s="10" t="s">
        <v>10</v>
      </c>
      <c r="C5" s="24">
        <v>1</v>
      </c>
      <c r="D5" s="25"/>
      <c r="E5" s="26"/>
      <c r="G5" s="22" t="s">
        <v>72</v>
      </c>
      <c r="H5" s="15">
        <v>22</v>
      </c>
    </row>
    <row r="6" spans="1:8" x14ac:dyDescent="0.15">
      <c r="A6" s="10"/>
      <c r="B6" s="10" t="s">
        <v>10</v>
      </c>
      <c r="C6" s="24">
        <v>1</v>
      </c>
      <c r="D6" s="25"/>
      <c r="E6" s="26"/>
      <c r="G6" s="22" t="s">
        <v>72</v>
      </c>
      <c r="H6" s="15">
        <v>22</v>
      </c>
    </row>
    <row r="7" spans="1:8" x14ac:dyDescent="0.15">
      <c r="A7" s="10"/>
      <c r="B7" s="10" t="s">
        <v>10</v>
      </c>
      <c r="C7" s="24">
        <v>1</v>
      </c>
      <c r="D7" s="25"/>
      <c r="E7" s="26"/>
      <c r="G7" s="22" t="s">
        <v>72</v>
      </c>
      <c r="H7" s="15">
        <v>22</v>
      </c>
    </row>
    <row r="8" spans="1:8" x14ac:dyDescent="0.15">
      <c r="A8" s="10"/>
      <c r="B8" s="10" t="s">
        <v>10</v>
      </c>
      <c r="C8" s="24">
        <v>1</v>
      </c>
      <c r="D8" s="25"/>
      <c r="E8" s="26"/>
      <c r="G8" s="22" t="s">
        <v>72</v>
      </c>
      <c r="H8" s="15">
        <v>22</v>
      </c>
    </row>
    <row r="9" spans="1:8" x14ac:dyDescent="0.15">
      <c r="A9" s="10"/>
      <c r="B9" s="10" t="s">
        <v>10</v>
      </c>
      <c r="C9" s="24">
        <v>1</v>
      </c>
      <c r="D9" s="25"/>
      <c r="E9" s="26"/>
      <c r="G9" s="22" t="s">
        <v>72</v>
      </c>
      <c r="H9" s="15">
        <v>22</v>
      </c>
    </row>
    <row r="10" spans="1:8" x14ac:dyDescent="0.15">
      <c r="A10" s="10"/>
      <c r="B10" s="10" t="s">
        <v>10</v>
      </c>
      <c r="C10" s="24">
        <v>1</v>
      </c>
      <c r="D10" s="25"/>
      <c r="E10" s="26"/>
      <c r="G10" s="22" t="s">
        <v>72</v>
      </c>
      <c r="H10" s="15">
        <v>22</v>
      </c>
    </row>
    <row r="11" spans="1:8" x14ac:dyDescent="0.15">
      <c r="A11" s="10"/>
      <c r="B11" s="10" t="s">
        <v>10</v>
      </c>
      <c r="C11" s="24">
        <v>1</v>
      </c>
      <c r="D11" s="25"/>
      <c r="E11" s="26"/>
      <c r="G11" s="22" t="s">
        <v>72</v>
      </c>
      <c r="H11" s="15">
        <v>22</v>
      </c>
    </row>
    <row r="12" spans="1:8" x14ac:dyDescent="0.15">
      <c r="A12" s="10"/>
      <c r="B12" s="10" t="s">
        <v>10</v>
      </c>
      <c r="C12" s="24">
        <v>1</v>
      </c>
      <c r="D12" s="25"/>
      <c r="E12" s="26"/>
      <c r="G12" s="22" t="s">
        <v>72</v>
      </c>
      <c r="H12" s="15">
        <v>22</v>
      </c>
    </row>
    <row r="13" spans="1:8" x14ac:dyDescent="0.15">
      <c r="A13" s="10"/>
      <c r="B13" s="10" t="s">
        <v>10</v>
      </c>
      <c r="C13" s="24">
        <v>1</v>
      </c>
      <c r="D13" s="25"/>
      <c r="E13" s="26"/>
      <c r="G13" s="22" t="s">
        <v>72</v>
      </c>
      <c r="H13" s="15">
        <v>22</v>
      </c>
    </row>
    <row r="14" spans="1:8" x14ac:dyDescent="0.15">
      <c r="G14" s="23">
        <f>SUMPRODUCT((G2:G13)*1)</f>
        <v>264</v>
      </c>
      <c r="H14">
        <f>SUM(_xlnm.Extract)</f>
        <v>264</v>
      </c>
    </row>
  </sheetData>
  <mergeCells count="10">
    <mergeCell ref="C10:E10"/>
    <mergeCell ref="C11:E11"/>
    <mergeCell ref="C12:E12"/>
    <mergeCell ref="C13:E13"/>
    <mergeCell ref="C4:E4"/>
    <mergeCell ref="C5:E5"/>
    <mergeCell ref="C6:E6"/>
    <mergeCell ref="C7:E7"/>
    <mergeCell ref="C8:E8"/>
    <mergeCell ref="C9:E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" sqref="C1:F9"/>
    </sheetView>
  </sheetViews>
  <sheetFormatPr defaultRowHeight="13.5" x14ac:dyDescent="0.15"/>
  <cols>
    <col min="2" max="2" width="5.25" bestFit="1" customWidth="1"/>
    <col min="3" max="3" width="9" bestFit="1" customWidth="1"/>
    <col min="4" max="4" width="17.25" style="12" bestFit="1" customWidth="1"/>
    <col min="5" max="5" width="11.5" bestFit="1" customWidth="1"/>
    <col min="6" max="6" width="16.375" style="14" customWidth="1"/>
    <col min="8" max="8" width="9" customWidth="1"/>
    <col min="9" max="9" width="23.625" customWidth="1"/>
  </cols>
  <sheetData>
    <row r="1" spans="1:13" x14ac:dyDescent="0.15">
      <c r="A1" t="s">
        <v>26</v>
      </c>
      <c r="B1" t="s">
        <v>13</v>
      </c>
      <c r="C1" t="s">
        <v>12</v>
      </c>
      <c r="D1" s="12" t="s">
        <v>11</v>
      </c>
      <c r="E1" t="s">
        <v>14</v>
      </c>
      <c r="F1" s="14" t="s">
        <v>19</v>
      </c>
      <c r="H1" t="s">
        <v>23</v>
      </c>
      <c r="I1" s="12"/>
      <c r="K1" s="12"/>
      <c r="M1" s="14"/>
    </row>
    <row r="2" spans="1:13" x14ac:dyDescent="0.15">
      <c r="A2" t="s">
        <v>27</v>
      </c>
      <c r="B2" s="27" t="s">
        <v>15</v>
      </c>
      <c r="C2">
        <v>1</v>
      </c>
      <c r="D2" s="13" t="s">
        <v>16</v>
      </c>
      <c r="E2">
        <v>1111</v>
      </c>
      <c r="F2" s="15">
        <v>90</v>
      </c>
      <c r="H2" t="s">
        <v>24</v>
      </c>
      <c r="I2" s="13"/>
      <c r="K2" s="13"/>
      <c r="M2" s="15"/>
    </row>
    <row r="3" spans="1:13" x14ac:dyDescent="0.15">
      <c r="B3" s="27" t="s">
        <v>15</v>
      </c>
      <c r="C3">
        <v>5</v>
      </c>
      <c r="D3" s="13" t="s">
        <v>16</v>
      </c>
      <c r="E3">
        <v>1111</v>
      </c>
      <c r="F3" s="15">
        <v>90</v>
      </c>
      <c r="H3" t="s">
        <v>25</v>
      </c>
      <c r="I3" s="13"/>
      <c r="K3" s="13"/>
      <c r="M3" s="15"/>
    </row>
    <row r="4" spans="1:13" x14ac:dyDescent="0.15">
      <c r="B4" s="27" t="s">
        <v>20</v>
      </c>
      <c r="C4">
        <v>2</v>
      </c>
      <c r="D4" s="13" t="s">
        <v>18</v>
      </c>
      <c r="E4">
        <v>1111</v>
      </c>
      <c r="F4" s="15">
        <v>82</v>
      </c>
      <c r="I4" s="13"/>
      <c r="K4" s="13"/>
      <c r="M4" s="15"/>
    </row>
    <row r="5" spans="1:13" x14ac:dyDescent="0.15">
      <c r="B5" s="27" t="s">
        <v>20</v>
      </c>
      <c r="C5">
        <v>6</v>
      </c>
      <c r="D5" s="13" t="s">
        <v>18</v>
      </c>
      <c r="E5">
        <v>1111</v>
      </c>
      <c r="F5" s="15">
        <v>82</v>
      </c>
      <c r="H5" t="s">
        <v>24</v>
      </c>
      <c r="K5" s="13"/>
      <c r="M5" s="15"/>
    </row>
    <row r="6" spans="1:13" x14ac:dyDescent="0.15">
      <c r="B6" s="27" t="s">
        <v>22</v>
      </c>
      <c r="C6">
        <v>4</v>
      </c>
      <c r="D6" s="13" t="s">
        <v>18</v>
      </c>
      <c r="E6">
        <v>1111</v>
      </c>
      <c r="F6" s="15">
        <v>70</v>
      </c>
      <c r="K6" s="13"/>
      <c r="M6" s="15"/>
    </row>
    <row r="7" spans="1:13" x14ac:dyDescent="0.15">
      <c r="B7" s="27" t="s">
        <v>22</v>
      </c>
      <c r="C7">
        <v>8</v>
      </c>
      <c r="D7" s="13" t="s">
        <v>18</v>
      </c>
      <c r="E7">
        <v>1111</v>
      </c>
      <c r="F7" s="15">
        <v>70</v>
      </c>
      <c r="K7" s="13"/>
      <c r="M7" s="15"/>
    </row>
    <row r="8" spans="1:13" x14ac:dyDescent="0.15">
      <c r="B8" s="27" t="s">
        <v>21</v>
      </c>
      <c r="C8">
        <v>3</v>
      </c>
      <c r="D8" s="13" t="s">
        <v>17</v>
      </c>
      <c r="E8">
        <v>1111</v>
      </c>
      <c r="F8" s="15">
        <v>75</v>
      </c>
      <c r="H8" s="12"/>
    </row>
    <row r="9" spans="1:13" x14ac:dyDescent="0.15">
      <c r="A9" t="s">
        <v>29</v>
      </c>
      <c r="B9" s="27" t="s">
        <v>21</v>
      </c>
      <c r="C9">
        <v>7</v>
      </c>
      <c r="D9" s="13" t="s">
        <v>17</v>
      </c>
      <c r="E9">
        <v>1111</v>
      </c>
      <c r="F9" s="15">
        <v>75</v>
      </c>
    </row>
    <row r="10" spans="1:13" x14ac:dyDescent="0.15">
      <c r="B10" t="s">
        <v>28</v>
      </c>
    </row>
    <row r="11" spans="1:13" x14ac:dyDescent="0.15">
      <c r="B11" t="s">
        <v>28</v>
      </c>
    </row>
    <row r="12" spans="1:13" x14ac:dyDescent="0.15">
      <c r="A12" t="s">
        <v>30</v>
      </c>
      <c r="D12" s="13"/>
      <c r="F12" s="15"/>
    </row>
    <row r="13" spans="1:13" x14ac:dyDescent="0.15">
      <c r="A13" t="s">
        <v>33</v>
      </c>
      <c r="B13" t="s">
        <v>31</v>
      </c>
      <c r="D13" s="13"/>
      <c r="F13" s="15"/>
    </row>
    <row r="14" spans="1:13" x14ac:dyDescent="0.15">
      <c r="A14" t="s">
        <v>34</v>
      </c>
      <c r="B14" t="s">
        <v>31</v>
      </c>
      <c r="D14" s="13"/>
      <c r="F14" s="15"/>
    </row>
    <row r="15" spans="1:13" x14ac:dyDescent="0.15">
      <c r="A15" t="s">
        <v>32</v>
      </c>
      <c r="B15" t="s">
        <v>31</v>
      </c>
      <c r="F15" s="15"/>
    </row>
    <row r="18" spans="1:2" x14ac:dyDescent="0.15">
      <c r="A18" t="s">
        <v>35</v>
      </c>
      <c r="B18" t="s">
        <v>36</v>
      </c>
    </row>
    <row r="19" spans="1:2" x14ac:dyDescent="0.15">
      <c r="A19" t="s">
        <v>37</v>
      </c>
    </row>
  </sheetData>
  <sortState ref="B2:F9">
    <sortCondition ref="B1"/>
  </sortState>
  <mergeCells count="4">
    <mergeCell ref="B2:B3"/>
    <mergeCell ref="B4:B5"/>
    <mergeCell ref="B6:B7"/>
    <mergeCell ref="B8:B9"/>
  </mergeCells>
  <phoneticPr fontId="2" type="noConversion"/>
  <dataValidations count="3">
    <dataValidation type="list" allowBlank="1" showInputMessage="1" showErrorMessage="1" sqref="H1:H1048576">
      <formula1>"现金,转账"</formula1>
    </dataValidation>
    <dataValidation imeMode="off" allowBlank="1" showInputMessage="1" showErrorMessage="1" sqref="B1:B1048576"/>
    <dataValidation imeMode="on" allowBlank="1" showInputMessage="1" showErrorMessage="1" sqref="A1:A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O4" sqref="O4"/>
    </sheetView>
  </sheetViews>
  <sheetFormatPr defaultRowHeight="13.5" x14ac:dyDescent="0.15"/>
  <cols>
    <col min="1" max="1" width="5.75" bestFit="1" customWidth="1"/>
    <col min="2" max="3" width="2.5" bestFit="1" customWidth="1"/>
    <col min="4" max="13" width="4.5" bestFit="1" customWidth="1"/>
  </cols>
  <sheetData>
    <row r="1" spans="1:13" x14ac:dyDescent="0.15">
      <c r="A1" s="8" t="s">
        <v>5</v>
      </c>
      <c r="B1" s="10">
        <v>2</v>
      </c>
      <c r="C1" s="10">
        <v>3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15">
      <c r="A2" s="8" t="s">
        <v>6</v>
      </c>
      <c r="B2" s="10">
        <v>2</v>
      </c>
      <c r="C2" s="10">
        <v>3</v>
      </c>
      <c r="D2" s="10" t="s">
        <v>10</v>
      </c>
      <c r="E2" s="10" t="s">
        <v>10</v>
      </c>
      <c r="F2" s="10" t="s">
        <v>10</v>
      </c>
      <c r="G2" s="10" t="s">
        <v>10</v>
      </c>
      <c r="H2" s="10" t="s">
        <v>10</v>
      </c>
      <c r="I2" s="10" t="s">
        <v>10</v>
      </c>
      <c r="J2" s="10" t="s">
        <v>10</v>
      </c>
      <c r="K2" s="10" t="s">
        <v>10</v>
      </c>
      <c r="L2" s="10" t="s">
        <v>10</v>
      </c>
      <c r="M2" s="10" t="s">
        <v>10</v>
      </c>
    </row>
    <row r="3" spans="1:13" x14ac:dyDescent="0.15">
      <c r="A3" s="8" t="s">
        <v>7</v>
      </c>
      <c r="B3" s="10">
        <v>2</v>
      </c>
      <c r="C3" s="10">
        <v>3</v>
      </c>
      <c r="D3" s="24">
        <v>1</v>
      </c>
      <c r="E3" s="24">
        <v>1</v>
      </c>
      <c r="F3" s="24">
        <v>1</v>
      </c>
      <c r="G3" s="24">
        <v>1</v>
      </c>
      <c r="H3" s="24">
        <v>1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</row>
    <row r="4" spans="1:13" x14ac:dyDescent="0.15">
      <c r="A4" s="8" t="s">
        <v>8</v>
      </c>
      <c r="B4" s="10">
        <f>B1+B2+B3</f>
        <v>6</v>
      </c>
      <c r="C4" s="10">
        <f>C1+C2+C3</f>
        <v>9</v>
      </c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15">
      <c r="A5" s="9"/>
      <c r="B5" s="10">
        <v>1</v>
      </c>
      <c r="C5" s="10">
        <v>1</v>
      </c>
      <c r="D5" s="26"/>
      <c r="E5" s="26"/>
      <c r="F5" s="26"/>
      <c r="G5" s="26"/>
      <c r="H5" s="26"/>
      <c r="I5" s="26"/>
      <c r="J5" s="26"/>
      <c r="K5" s="26"/>
      <c r="L5" s="26"/>
      <c r="M5" s="26"/>
    </row>
  </sheetData>
  <mergeCells count="10">
    <mergeCell ref="J3:J5"/>
    <mergeCell ref="K3:K5"/>
    <mergeCell ref="L3:L5"/>
    <mergeCell ref="M3:M5"/>
    <mergeCell ref="D3:D5"/>
    <mergeCell ref="E3:E5"/>
    <mergeCell ref="F3:F5"/>
    <mergeCell ref="G3:G5"/>
    <mergeCell ref="H3:H5"/>
    <mergeCell ref="I3:I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7" sqref="C7"/>
    </sheetView>
  </sheetViews>
  <sheetFormatPr defaultRowHeight="13.5" x14ac:dyDescent="0.15"/>
  <cols>
    <col min="1" max="1" width="11.625" bestFit="1" customWidth="1"/>
    <col min="2" max="2" width="16.125" customWidth="1"/>
    <col min="3" max="3" width="7.375" customWidth="1"/>
  </cols>
  <sheetData>
    <row r="3" spans="2:3" x14ac:dyDescent="0.15">
      <c r="B3" s="17" t="s">
        <v>43</v>
      </c>
      <c r="C3" t="s">
        <v>44</v>
      </c>
    </row>
    <row r="4" spans="2:3" x14ac:dyDescent="0.15">
      <c r="B4" s="18" t="s">
        <v>39</v>
      </c>
      <c r="C4" s="14">
        <v>23</v>
      </c>
    </row>
    <row r="5" spans="2:3" x14ac:dyDescent="0.15">
      <c r="B5" s="18" t="s">
        <v>40</v>
      </c>
      <c r="C5" s="14">
        <v>2</v>
      </c>
    </row>
    <row r="6" spans="2:3" x14ac:dyDescent="0.15">
      <c r="B6" s="18" t="s">
        <v>41</v>
      </c>
      <c r="C6" s="14">
        <v>2</v>
      </c>
    </row>
    <row r="7" spans="2:3" x14ac:dyDescent="0.15">
      <c r="B7" s="18" t="s">
        <v>42</v>
      </c>
      <c r="C7" s="14">
        <v>1</v>
      </c>
    </row>
    <row r="8" spans="2:3" x14ac:dyDescent="0.15">
      <c r="B8" s="18" t="s">
        <v>38</v>
      </c>
      <c r="C8" s="14">
        <v>28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5" sqref="D5"/>
    </sheetView>
  </sheetViews>
  <sheetFormatPr defaultRowHeight="13.5" x14ac:dyDescent="0.15"/>
  <cols>
    <col min="1" max="1" width="11" bestFit="1" customWidth="1"/>
    <col min="2" max="3" width="9.75" bestFit="1" customWidth="1"/>
    <col min="4" max="4" width="11.125" bestFit="1" customWidth="1"/>
  </cols>
  <sheetData>
    <row r="1" spans="1:15" x14ac:dyDescent="0.15">
      <c r="A1" s="19" t="s">
        <v>50</v>
      </c>
      <c r="B1" s="19" t="s">
        <v>45</v>
      </c>
      <c r="C1" s="19" t="s">
        <v>46</v>
      </c>
      <c r="D1" s="19" t="s">
        <v>47</v>
      </c>
    </row>
    <row r="2" spans="1:15" x14ac:dyDescent="0.15">
      <c r="A2" s="16">
        <v>3000</v>
      </c>
      <c r="B2" s="16">
        <v>1800</v>
      </c>
      <c r="C2" s="16">
        <f>A2-B2</f>
        <v>1200</v>
      </c>
      <c r="D2" s="16">
        <f>表1[[#This Row],[利润]]+$E$3</f>
        <v>1700</v>
      </c>
    </row>
    <row r="3" spans="1:15" x14ac:dyDescent="0.15">
      <c r="A3" s="16">
        <v>200</v>
      </c>
      <c r="B3" s="16">
        <v>100</v>
      </c>
      <c r="C3" s="16">
        <f>A3-B3</f>
        <v>100</v>
      </c>
      <c r="D3" s="16">
        <f>表1[[#This Row],[利润]]+$E$3</f>
        <v>600</v>
      </c>
      <c r="E3">
        <v>500</v>
      </c>
    </row>
    <row r="4" spans="1:15" x14ac:dyDescent="0.15">
      <c r="A4" s="16">
        <f>SUM(表1[金额])</f>
        <v>3200</v>
      </c>
      <c r="B4" s="16">
        <f>SUM(表1[成本])</f>
        <v>1900</v>
      </c>
      <c r="C4" s="16">
        <f>SUM(表1[利润])</f>
        <v>1300</v>
      </c>
      <c r="D4" s="16">
        <f>SUM(表1[加500])</f>
        <v>2300</v>
      </c>
      <c r="E4" t="s">
        <v>49</v>
      </c>
    </row>
    <row r="5" spans="1:15" x14ac:dyDescent="0.15">
      <c r="A5">
        <f>RANK(A4,$A$4:$D$4)</f>
        <v>1</v>
      </c>
      <c r="B5">
        <f t="shared" ref="B5:D5" si="0">RANK(B4,$A$4:$D$4)</f>
        <v>3</v>
      </c>
      <c r="C5">
        <f t="shared" si="0"/>
        <v>4</v>
      </c>
      <c r="D5">
        <f t="shared" si="0"/>
        <v>2</v>
      </c>
      <c r="E5" t="s">
        <v>51</v>
      </c>
    </row>
    <row r="7" spans="1:15" x14ac:dyDescent="0.15">
      <c r="F7" s="28" t="s">
        <v>48</v>
      </c>
      <c r="G7" s="28"/>
      <c r="H7" s="28"/>
      <c r="I7" s="28"/>
      <c r="J7" s="28"/>
      <c r="K7" s="28"/>
      <c r="L7" s="28"/>
      <c r="M7" s="28"/>
      <c r="N7" s="28"/>
      <c r="O7" s="28"/>
    </row>
    <row r="8" spans="1:15" x14ac:dyDescent="0.15">
      <c r="G8">
        <v>1</v>
      </c>
      <c r="H8">
        <v>2</v>
      </c>
      <c r="I8">
        <v>3</v>
      </c>
      <c r="J8">
        <v>4</v>
      </c>
      <c r="K8">
        <v>5</v>
      </c>
      <c r="L8">
        <v>6</v>
      </c>
      <c r="M8">
        <v>7</v>
      </c>
      <c r="N8">
        <v>8</v>
      </c>
      <c r="O8">
        <v>9</v>
      </c>
    </row>
    <row r="9" spans="1:15" x14ac:dyDescent="0.15">
      <c r="F9">
        <v>1</v>
      </c>
      <c r="G9">
        <f>$F9*G$8</f>
        <v>1</v>
      </c>
      <c r="H9">
        <f t="shared" ref="H9:O17" si="1">$F9*H$8</f>
        <v>2</v>
      </c>
      <c r="I9">
        <f t="shared" si="1"/>
        <v>3</v>
      </c>
      <c r="J9">
        <f t="shared" si="1"/>
        <v>4</v>
      </c>
      <c r="K9">
        <f t="shared" si="1"/>
        <v>5</v>
      </c>
      <c r="L9">
        <f t="shared" si="1"/>
        <v>6</v>
      </c>
      <c r="M9">
        <f t="shared" si="1"/>
        <v>7</v>
      </c>
      <c r="N9">
        <f t="shared" si="1"/>
        <v>8</v>
      </c>
      <c r="O9">
        <f t="shared" si="1"/>
        <v>9</v>
      </c>
    </row>
    <row r="10" spans="1:15" x14ac:dyDescent="0.15">
      <c r="F10">
        <v>2</v>
      </c>
      <c r="G10">
        <f t="shared" ref="G10:G17" si="2">$F10*G$8</f>
        <v>2</v>
      </c>
      <c r="H10">
        <f t="shared" si="1"/>
        <v>4</v>
      </c>
      <c r="I10">
        <f t="shared" si="1"/>
        <v>6</v>
      </c>
      <c r="J10">
        <f t="shared" si="1"/>
        <v>8</v>
      </c>
      <c r="K10">
        <f t="shared" si="1"/>
        <v>10</v>
      </c>
      <c r="L10">
        <f t="shared" si="1"/>
        <v>12</v>
      </c>
      <c r="M10">
        <f t="shared" si="1"/>
        <v>14</v>
      </c>
      <c r="N10">
        <f t="shared" si="1"/>
        <v>16</v>
      </c>
      <c r="O10">
        <f t="shared" si="1"/>
        <v>18</v>
      </c>
    </row>
    <row r="11" spans="1:15" x14ac:dyDescent="0.15">
      <c r="F11">
        <v>3</v>
      </c>
      <c r="G11">
        <f t="shared" si="2"/>
        <v>3</v>
      </c>
      <c r="H11">
        <f t="shared" si="1"/>
        <v>6</v>
      </c>
      <c r="I11">
        <f t="shared" si="1"/>
        <v>9</v>
      </c>
      <c r="J11">
        <f t="shared" si="1"/>
        <v>12</v>
      </c>
      <c r="K11">
        <f t="shared" si="1"/>
        <v>15</v>
      </c>
      <c r="L11">
        <f t="shared" si="1"/>
        <v>18</v>
      </c>
      <c r="M11">
        <f t="shared" si="1"/>
        <v>21</v>
      </c>
      <c r="N11">
        <f t="shared" si="1"/>
        <v>24</v>
      </c>
      <c r="O11">
        <f t="shared" si="1"/>
        <v>27</v>
      </c>
    </row>
    <row r="12" spans="1:15" x14ac:dyDescent="0.15">
      <c r="F12">
        <v>4</v>
      </c>
      <c r="G12">
        <f t="shared" si="2"/>
        <v>4</v>
      </c>
      <c r="H12">
        <f t="shared" si="1"/>
        <v>8</v>
      </c>
      <c r="I12">
        <f t="shared" si="1"/>
        <v>12</v>
      </c>
      <c r="J12">
        <f t="shared" si="1"/>
        <v>16</v>
      </c>
      <c r="K12">
        <f t="shared" si="1"/>
        <v>20</v>
      </c>
      <c r="L12">
        <f t="shared" si="1"/>
        <v>24</v>
      </c>
      <c r="M12">
        <f t="shared" si="1"/>
        <v>28</v>
      </c>
      <c r="N12">
        <f t="shared" si="1"/>
        <v>32</v>
      </c>
      <c r="O12">
        <f t="shared" si="1"/>
        <v>36</v>
      </c>
    </row>
    <row r="13" spans="1:15" x14ac:dyDescent="0.15">
      <c r="F13">
        <v>5</v>
      </c>
      <c r="G13">
        <f t="shared" si="2"/>
        <v>5</v>
      </c>
      <c r="H13">
        <f t="shared" si="1"/>
        <v>10</v>
      </c>
      <c r="I13">
        <f t="shared" si="1"/>
        <v>15</v>
      </c>
      <c r="J13">
        <f t="shared" si="1"/>
        <v>20</v>
      </c>
      <c r="K13">
        <f t="shared" si="1"/>
        <v>25</v>
      </c>
      <c r="L13">
        <f t="shared" si="1"/>
        <v>30</v>
      </c>
      <c r="M13">
        <f t="shared" si="1"/>
        <v>35</v>
      </c>
      <c r="N13">
        <f t="shared" si="1"/>
        <v>40</v>
      </c>
      <c r="O13">
        <f t="shared" si="1"/>
        <v>45</v>
      </c>
    </row>
    <row r="14" spans="1:15" x14ac:dyDescent="0.15">
      <c r="F14">
        <v>6</v>
      </c>
      <c r="G14">
        <f t="shared" si="2"/>
        <v>6</v>
      </c>
      <c r="H14">
        <f t="shared" si="1"/>
        <v>12</v>
      </c>
      <c r="I14">
        <f t="shared" si="1"/>
        <v>18</v>
      </c>
      <c r="J14">
        <f t="shared" si="1"/>
        <v>24</v>
      </c>
      <c r="K14">
        <f t="shared" si="1"/>
        <v>30</v>
      </c>
      <c r="L14">
        <f t="shared" si="1"/>
        <v>36</v>
      </c>
      <c r="M14">
        <f t="shared" si="1"/>
        <v>42</v>
      </c>
      <c r="N14">
        <f t="shared" si="1"/>
        <v>48</v>
      </c>
      <c r="O14">
        <f t="shared" si="1"/>
        <v>54</v>
      </c>
    </row>
    <row r="15" spans="1:15" x14ac:dyDescent="0.15">
      <c r="F15">
        <v>7</v>
      </c>
      <c r="G15">
        <f t="shared" si="2"/>
        <v>7</v>
      </c>
      <c r="H15">
        <f t="shared" si="1"/>
        <v>14</v>
      </c>
      <c r="I15">
        <f t="shared" si="1"/>
        <v>21</v>
      </c>
      <c r="J15">
        <f t="shared" si="1"/>
        <v>28</v>
      </c>
      <c r="K15">
        <f t="shared" si="1"/>
        <v>35</v>
      </c>
      <c r="L15">
        <f t="shared" si="1"/>
        <v>42</v>
      </c>
      <c r="M15">
        <f t="shared" si="1"/>
        <v>49</v>
      </c>
      <c r="N15">
        <f t="shared" si="1"/>
        <v>56</v>
      </c>
      <c r="O15">
        <f t="shared" si="1"/>
        <v>63</v>
      </c>
    </row>
    <row r="16" spans="1:15" x14ac:dyDescent="0.15">
      <c r="F16">
        <v>8</v>
      </c>
      <c r="G16">
        <f t="shared" si="2"/>
        <v>8</v>
      </c>
      <c r="H16">
        <f t="shared" si="1"/>
        <v>16</v>
      </c>
      <c r="I16">
        <f t="shared" si="1"/>
        <v>24</v>
      </c>
      <c r="J16">
        <f t="shared" si="1"/>
        <v>32</v>
      </c>
      <c r="K16">
        <f t="shared" si="1"/>
        <v>40</v>
      </c>
      <c r="L16">
        <f t="shared" si="1"/>
        <v>48</v>
      </c>
      <c r="M16">
        <f t="shared" si="1"/>
        <v>56</v>
      </c>
      <c r="N16">
        <f t="shared" si="1"/>
        <v>64</v>
      </c>
      <c r="O16">
        <f t="shared" si="1"/>
        <v>72</v>
      </c>
    </row>
    <row r="17" spans="6:15" x14ac:dyDescent="0.15">
      <c r="F17">
        <v>9</v>
      </c>
      <c r="G17">
        <f t="shared" si="2"/>
        <v>9</v>
      </c>
      <c r="H17">
        <f t="shared" si="1"/>
        <v>18</v>
      </c>
      <c r="I17">
        <f t="shared" si="1"/>
        <v>27</v>
      </c>
      <c r="J17">
        <f t="shared" si="1"/>
        <v>36</v>
      </c>
      <c r="K17">
        <f t="shared" si="1"/>
        <v>45</v>
      </c>
      <c r="L17">
        <f t="shared" si="1"/>
        <v>54</v>
      </c>
      <c r="M17">
        <f t="shared" si="1"/>
        <v>63</v>
      </c>
      <c r="N17">
        <f t="shared" si="1"/>
        <v>72</v>
      </c>
      <c r="O17">
        <f t="shared" si="1"/>
        <v>81</v>
      </c>
    </row>
  </sheetData>
  <mergeCells count="1">
    <mergeCell ref="F7:O7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3" sqref="F13"/>
    </sheetView>
  </sheetViews>
  <sheetFormatPr defaultRowHeight="13.5" x14ac:dyDescent="0.15"/>
  <cols>
    <col min="6" max="6" width="13.625" customWidth="1"/>
  </cols>
  <sheetData>
    <row r="1" spans="1:11" x14ac:dyDescent="0.15">
      <c r="A1" t="s">
        <v>52</v>
      </c>
      <c r="B1" t="s">
        <v>53</v>
      </c>
      <c r="C1" t="s">
        <v>54</v>
      </c>
      <c r="J1">
        <v>1</v>
      </c>
      <c r="K1" t="b">
        <f>COUNTIF(J:J,J1)&gt;1</f>
        <v>0</v>
      </c>
    </row>
    <row r="2" spans="1:11" x14ac:dyDescent="0.15">
      <c r="A2">
        <v>1</v>
      </c>
      <c r="B2">
        <v>0</v>
      </c>
      <c r="C2">
        <f>IF(ISERROR(A2/B2),0,A2/B2)</f>
        <v>0</v>
      </c>
      <c r="F2" t="s">
        <v>55</v>
      </c>
      <c r="H2" t="s">
        <v>63</v>
      </c>
      <c r="J2">
        <v>3</v>
      </c>
      <c r="K2" t="b">
        <f t="shared" ref="K2:K7" si="0">COUNTIF(J:J,J2)&gt;1</f>
        <v>0</v>
      </c>
    </row>
    <row r="3" spans="1:11" x14ac:dyDescent="0.15">
      <c r="A3">
        <v>2</v>
      </c>
      <c r="B3">
        <v>1</v>
      </c>
      <c r="C3">
        <f>IF(ISERROR(A3/B3),0,A3/B3)</f>
        <v>2</v>
      </c>
      <c r="F3">
        <f>COUNT(C2:C3)</f>
        <v>2</v>
      </c>
      <c r="J3">
        <v>2</v>
      </c>
      <c r="K3" t="b">
        <f t="shared" si="0"/>
        <v>0</v>
      </c>
    </row>
    <row r="4" spans="1:11" x14ac:dyDescent="0.15">
      <c r="J4">
        <v>7</v>
      </c>
      <c r="K4" t="b">
        <f t="shared" si="0"/>
        <v>0</v>
      </c>
    </row>
    <row r="5" spans="1:11" x14ac:dyDescent="0.15">
      <c r="D5" s="20" t="s">
        <v>56</v>
      </c>
      <c r="F5" t="s">
        <v>62</v>
      </c>
      <c r="J5">
        <v>4</v>
      </c>
      <c r="K5" t="b">
        <f t="shared" si="0"/>
        <v>0</v>
      </c>
    </row>
    <row r="6" spans="1:11" x14ac:dyDescent="0.15">
      <c r="D6" s="20" t="s">
        <v>57</v>
      </c>
      <c r="J6">
        <v>5</v>
      </c>
      <c r="K6" t="b">
        <f t="shared" si="0"/>
        <v>0</v>
      </c>
    </row>
    <row r="7" spans="1:11" x14ac:dyDescent="0.15">
      <c r="D7" s="20" t="s">
        <v>58</v>
      </c>
      <c r="K7" t="b">
        <f t="shared" si="0"/>
        <v>0</v>
      </c>
    </row>
    <row r="8" spans="1:11" x14ac:dyDescent="0.15">
      <c r="D8" s="20" t="s">
        <v>59</v>
      </c>
    </row>
    <row r="9" spans="1:11" x14ac:dyDescent="0.15">
      <c r="D9" s="20" t="s">
        <v>60</v>
      </c>
    </row>
    <row r="10" spans="1:11" x14ac:dyDescent="0.15">
      <c r="D10" s="20" t="s">
        <v>58</v>
      </c>
    </row>
    <row r="11" spans="1:11" x14ac:dyDescent="0.15">
      <c r="D11" s="20" t="s">
        <v>61</v>
      </c>
    </row>
    <row r="12" spans="1:11" x14ac:dyDescent="0.15">
      <c r="D12" s="20" t="s">
        <v>64</v>
      </c>
    </row>
  </sheetData>
  <phoneticPr fontId="2" type="noConversion"/>
  <conditionalFormatting sqref="A2:A3">
    <cfRule type="expression" dxfId="1" priority="3">
      <formula>1</formula>
    </cfRule>
  </conditionalFormatting>
  <conditionalFormatting sqref="D6:D12">
    <cfRule type="expression" dxfId="0" priority="1">
      <formula>COUNTIF($D$6:D12,D6)&gt;1</formula>
    </cfRule>
  </conditionalFormatting>
  <dataValidations count="1">
    <dataValidation type="custom" allowBlank="1" showInputMessage="1" showErrorMessage="1" error="数据重复了" sqref="J1:J1048576">
      <formula1>COUNTIF(J:J,J1)=1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5" sqref="H5"/>
    </sheetView>
  </sheetViews>
  <sheetFormatPr defaultRowHeight="13.5" x14ac:dyDescent="0.15"/>
  <cols>
    <col min="2" max="2" width="21.5" customWidth="1"/>
    <col min="6" max="6" width="17.25" bestFit="1" customWidth="1"/>
    <col min="7" max="7" width="14.75" customWidth="1"/>
    <col min="8" max="8" width="11.375" customWidth="1"/>
  </cols>
  <sheetData>
    <row r="1" spans="1:8" x14ac:dyDescent="0.15">
      <c r="A1" t="s">
        <v>12</v>
      </c>
      <c r="B1" s="12" t="s">
        <v>11</v>
      </c>
      <c r="C1" t="s">
        <v>65</v>
      </c>
      <c r="D1" s="14" t="s">
        <v>19</v>
      </c>
    </row>
    <row r="2" spans="1:8" x14ac:dyDescent="0.15">
      <c r="A2">
        <v>1</v>
      </c>
      <c r="B2" s="13" t="s">
        <v>16</v>
      </c>
      <c r="C2">
        <v>100</v>
      </c>
      <c r="D2" s="15">
        <v>90</v>
      </c>
    </row>
    <row r="3" spans="1:8" x14ac:dyDescent="0.15">
      <c r="A3">
        <v>5</v>
      </c>
      <c r="B3" s="13" t="s">
        <v>16</v>
      </c>
      <c r="C3">
        <v>100</v>
      </c>
      <c r="D3" s="15">
        <v>90</v>
      </c>
    </row>
    <row r="4" spans="1:8" x14ac:dyDescent="0.15">
      <c r="A4">
        <v>2</v>
      </c>
      <c r="B4" s="13" t="s">
        <v>18</v>
      </c>
      <c r="C4">
        <v>100</v>
      </c>
      <c r="D4" s="15">
        <v>82</v>
      </c>
      <c r="F4" t="s">
        <v>66</v>
      </c>
      <c r="G4" t="s">
        <v>68</v>
      </c>
      <c r="H4" t="s">
        <v>67</v>
      </c>
    </row>
    <row r="5" spans="1:8" x14ac:dyDescent="0.15">
      <c r="A5">
        <v>6</v>
      </c>
      <c r="B5" s="13" t="s">
        <v>18</v>
      </c>
      <c r="C5">
        <v>100</v>
      </c>
      <c r="D5" s="15">
        <v>82</v>
      </c>
      <c r="F5" s="13" t="s">
        <v>16</v>
      </c>
      <c r="G5" t="s">
        <v>69</v>
      </c>
      <c r="H5">
        <f>SUMIFS(C:C,B:B,F5,D:D,"&gt;=90")</f>
        <v>200</v>
      </c>
    </row>
    <row r="6" spans="1:8" x14ac:dyDescent="0.15">
      <c r="A6">
        <v>4</v>
      </c>
      <c r="B6" s="13" t="s">
        <v>18</v>
      </c>
      <c r="C6">
        <v>100</v>
      </c>
      <c r="D6" s="15">
        <v>70</v>
      </c>
      <c r="F6" s="13" t="s">
        <v>18</v>
      </c>
      <c r="G6" t="s">
        <v>70</v>
      </c>
      <c r="H6">
        <f>SUMIFS(C:C,B:B,F6,D:D,"&gt;=80")</f>
        <v>200</v>
      </c>
    </row>
    <row r="7" spans="1:8" x14ac:dyDescent="0.15">
      <c r="A7">
        <v>8</v>
      </c>
      <c r="B7" s="13" t="s">
        <v>18</v>
      </c>
      <c r="C7">
        <v>100</v>
      </c>
      <c r="D7" s="15">
        <v>70</v>
      </c>
      <c r="F7" s="13" t="s">
        <v>17</v>
      </c>
      <c r="G7" t="s">
        <v>70</v>
      </c>
      <c r="H7">
        <f>SUMIFS(C:C,B:B,F7,D:D,"&gt;=80")</f>
        <v>0</v>
      </c>
    </row>
    <row r="8" spans="1:8" x14ac:dyDescent="0.15">
      <c r="A8">
        <v>3</v>
      </c>
      <c r="B8" s="13" t="s">
        <v>17</v>
      </c>
      <c r="C8">
        <v>100</v>
      </c>
      <c r="D8" s="15">
        <v>75</v>
      </c>
    </row>
    <row r="9" spans="1:8" x14ac:dyDescent="0.15">
      <c r="A9">
        <v>7</v>
      </c>
      <c r="B9" s="13" t="s">
        <v>17</v>
      </c>
      <c r="C9">
        <v>100</v>
      </c>
      <c r="D9" s="15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" sqref="D2"/>
    </sheetView>
  </sheetViews>
  <sheetFormatPr defaultRowHeight="13.5" x14ac:dyDescent="0.15"/>
  <cols>
    <col min="5" max="5" width="13.5" customWidth="1"/>
  </cols>
  <sheetData>
    <row r="1" spans="1:7" x14ac:dyDescent="0.15">
      <c r="A1" s="27" t="s">
        <v>74</v>
      </c>
      <c r="B1" s="27"/>
      <c r="D1" s="27" t="s">
        <v>85</v>
      </c>
      <c r="E1" s="27"/>
      <c r="F1" s="27"/>
    </row>
    <row r="2" spans="1:7" x14ac:dyDescent="0.15">
      <c r="A2" t="s">
        <v>76</v>
      </c>
      <c r="B2">
        <v>200</v>
      </c>
      <c r="D2" t="s">
        <v>82</v>
      </c>
      <c r="E2" t="s">
        <v>83</v>
      </c>
      <c r="F2" t="s">
        <v>84</v>
      </c>
    </row>
    <row r="3" spans="1:7" x14ac:dyDescent="0.15">
      <c r="A3" t="s">
        <v>78</v>
      </c>
      <c r="B3">
        <v>90</v>
      </c>
      <c r="E3" t="s">
        <v>77</v>
      </c>
      <c r="F3">
        <v>22</v>
      </c>
      <c r="G3" t="b">
        <f>SUMIF(A:A,E3,B:B)&gt;=SUMIF(E:E,E3,F:F)</f>
        <v>1</v>
      </c>
    </row>
    <row r="4" spans="1:7" x14ac:dyDescent="0.15">
      <c r="A4" t="s">
        <v>79</v>
      </c>
      <c r="B4">
        <v>30</v>
      </c>
      <c r="E4" t="s">
        <v>77</v>
      </c>
    </row>
    <row r="5" spans="1:7" x14ac:dyDescent="0.15">
      <c r="A5" t="s">
        <v>80</v>
      </c>
      <c r="B5">
        <v>300</v>
      </c>
      <c r="E5" t="s">
        <v>75</v>
      </c>
    </row>
    <row r="6" spans="1:7" x14ac:dyDescent="0.15">
      <c r="A6" t="s">
        <v>81</v>
      </c>
      <c r="B6">
        <v>10</v>
      </c>
    </row>
  </sheetData>
  <mergeCells count="2">
    <mergeCell ref="A1:B1"/>
    <mergeCell ref="D1:F1"/>
  </mergeCells>
  <phoneticPr fontId="2" type="noConversion"/>
  <dataValidations count="2">
    <dataValidation type="list" allowBlank="1" showInputMessage="1" showErrorMessage="1" sqref="E3:E46">
      <formula1>$A$2:$A$6</formula1>
    </dataValidation>
    <dataValidation type="custom" allowBlank="1" showInputMessage="1" showErrorMessage="1" sqref="F3:F22">
      <formula1>SUMIF(A:A,E3,B:B)&gt;=SUMIF(E:E,E3,F:F)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数据源</vt:lpstr>
      <vt:lpstr>类型转换</vt:lpstr>
      <vt:lpstr>Sheet3</vt:lpstr>
      <vt:lpstr>转置</vt:lpstr>
      <vt:lpstr>透视表</vt:lpstr>
      <vt:lpstr>公式和函数</vt:lpstr>
      <vt:lpstr>countif</vt:lpstr>
      <vt:lpstr>sumif</vt:lpstr>
      <vt:lpstr>数据有效性</vt:lpstr>
      <vt:lpstr>跨表引用（vlookup）</vt:lpstr>
      <vt:lpstr>跨表引用（match-index）</vt:lpstr>
      <vt:lpstr>Sheet3!提取</vt:lpstr>
      <vt:lpstr>类型转换!提取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李佳林</dc:creator>
  <cp:lastModifiedBy>李佳林</cp:lastModifiedBy>
  <dcterms:created xsi:type="dcterms:W3CDTF">2019-12-24T08:46:23Z</dcterms:created>
  <dcterms:modified xsi:type="dcterms:W3CDTF">2020-07-01T09:24:13Z</dcterms:modified>
</cp:coreProperties>
</file>