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/Documents/Kai_PhD/Data for paper_1/0_Figures/"/>
    </mc:Choice>
  </mc:AlternateContent>
  <xr:revisionPtr revIDLastSave="0" documentId="8_{12557044-C902-5F4B-B354-0A3D7054D8E8}" xr6:coauthVersionLast="47" xr6:coauthVersionMax="47" xr10:uidLastSave="{00000000-0000-0000-0000-000000000000}"/>
  <bookViews>
    <workbookView xWindow="1880" yWindow="540" windowWidth="24580" windowHeight="17460" tabRatio="852" xr2:uid="{00000000-000D-0000-FFFF-FFFF00000000}"/>
  </bookViews>
  <sheets>
    <sheet name="Lk_GFPRNAi" sheetId="5" r:id="rId1"/>
    <sheet name="Lk_beroRNAi2" sheetId="10" r:id="rId2"/>
  </sheets>
  <definedNames>
    <definedName name="_xlnm._FilterDatabase" localSheetId="1" hidden="1">Lk_beroRNAi2!$V$13:$W$148</definedName>
    <definedName name="_xlnm._FilterDatabase" localSheetId="0" hidden="1">Lk_GFPRNAi!$V$13:$W$148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3" i="10" l="1"/>
  <c r="G143" i="10" s="1"/>
  <c r="F142" i="10"/>
  <c r="G142" i="10" s="1"/>
  <c r="F141" i="10"/>
  <c r="G141" i="10" s="1"/>
  <c r="F140" i="10"/>
  <c r="G140" i="10" s="1"/>
  <c r="F139" i="10"/>
  <c r="G139" i="10" s="1"/>
  <c r="F138" i="10"/>
  <c r="G138" i="10" s="1"/>
  <c r="F137" i="10"/>
  <c r="G137" i="10" s="1"/>
  <c r="F136" i="10"/>
  <c r="G136" i="10" s="1"/>
  <c r="F135" i="10"/>
  <c r="G135" i="10" s="1"/>
  <c r="F134" i="10"/>
  <c r="G134" i="10" s="1"/>
  <c r="F133" i="10"/>
  <c r="G133" i="10" s="1"/>
  <c r="F132" i="10"/>
  <c r="G132" i="10" s="1"/>
  <c r="F131" i="10"/>
  <c r="G131" i="10" s="1"/>
  <c r="F130" i="10"/>
  <c r="G130" i="10" s="1"/>
  <c r="F129" i="10"/>
  <c r="G129" i="10" s="1"/>
  <c r="F128" i="10"/>
  <c r="G128" i="10" s="1"/>
  <c r="F127" i="10"/>
  <c r="G127" i="10" s="1"/>
  <c r="F126" i="10"/>
  <c r="G126" i="10" s="1"/>
  <c r="F125" i="10"/>
  <c r="G125" i="10" s="1"/>
  <c r="F124" i="10"/>
  <c r="G124" i="10" s="1"/>
  <c r="F123" i="10"/>
  <c r="G123" i="10" s="1"/>
  <c r="F122" i="10"/>
  <c r="G122" i="10" s="1"/>
  <c r="F121" i="10"/>
  <c r="G121" i="10" s="1"/>
  <c r="F120" i="10"/>
  <c r="G120" i="10" s="1"/>
  <c r="F119" i="10"/>
  <c r="G119" i="10"/>
  <c r="F118" i="10"/>
  <c r="G118" i="10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F142" i="5"/>
  <c r="G142" i="5" s="1"/>
  <c r="F141" i="5"/>
  <c r="G141" i="5" s="1"/>
  <c r="F140" i="5"/>
  <c r="G140" i="5" s="1"/>
  <c r="F139" i="5"/>
  <c r="G139" i="5" s="1"/>
  <c r="F138" i="5"/>
  <c r="G138" i="5"/>
  <c r="F137" i="5"/>
  <c r="G137" i="5"/>
  <c r="F136" i="5"/>
  <c r="G136" i="5"/>
  <c r="F135" i="5"/>
  <c r="G135" i="5" s="1"/>
  <c r="F134" i="5"/>
  <c r="G134" i="5" s="1"/>
  <c r="F133" i="5"/>
  <c r="G133" i="5" s="1"/>
  <c r="F132" i="5"/>
  <c r="G132" i="5" s="1"/>
  <c r="F131" i="5"/>
  <c r="G131" i="5" s="1"/>
  <c r="F130" i="5"/>
  <c r="G130" i="5"/>
  <c r="F129" i="5"/>
  <c r="G129" i="5" s="1"/>
  <c r="F128" i="5"/>
  <c r="G128" i="5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/>
  <c r="F117" i="10"/>
  <c r="G117" i="10" s="1"/>
  <c r="F116" i="10"/>
  <c r="G116" i="10" s="1"/>
  <c r="F115" i="10"/>
  <c r="G115" i="10" s="1"/>
  <c r="F114" i="10"/>
  <c r="G114" i="10" s="1"/>
  <c r="F113" i="10"/>
  <c r="G113" i="10"/>
  <c r="F112" i="10"/>
  <c r="G112" i="10" s="1"/>
  <c r="F111" i="10"/>
  <c r="G111" i="10" s="1"/>
  <c r="F110" i="10"/>
  <c r="G110" i="10" s="1"/>
  <c r="F109" i="10"/>
  <c r="G109" i="10" s="1"/>
  <c r="F108" i="10"/>
  <c r="G108" i="10"/>
  <c r="F107" i="10"/>
  <c r="G107" i="10" s="1"/>
  <c r="F106" i="10"/>
  <c r="G106" i="10" s="1"/>
  <c r="F105" i="10"/>
  <c r="G105" i="10" s="1"/>
  <c r="F104" i="10"/>
  <c r="G104" i="10" s="1"/>
  <c r="F103" i="10"/>
  <c r="G103" i="10" s="1"/>
  <c r="F102" i="10"/>
  <c r="G102" i="10"/>
  <c r="F101" i="10"/>
  <c r="G101" i="10"/>
  <c r="F100" i="10"/>
  <c r="G100" i="10" s="1"/>
  <c r="F99" i="10"/>
  <c r="G99" i="10" s="1"/>
  <c r="F98" i="10"/>
  <c r="G98" i="10" s="1"/>
  <c r="F97" i="10"/>
  <c r="G97" i="10" s="1"/>
  <c r="F96" i="10"/>
  <c r="G96" i="10" s="1"/>
  <c r="F95" i="10"/>
  <c r="G95" i="10"/>
  <c r="F94" i="10"/>
  <c r="G94" i="10" s="1"/>
  <c r="F93" i="10"/>
  <c r="G93" i="10" s="1"/>
  <c r="F92" i="10"/>
  <c r="G92" i="10"/>
  <c r="F91" i="10"/>
  <c r="G91" i="10" s="1"/>
  <c r="F90" i="10"/>
  <c r="G90" i="10" s="1"/>
  <c r="F89" i="10"/>
  <c r="G89" i="10" s="1"/>
  <c r="F88" i="10"/>
  <c r="G88" i="10" s="1"/>
  <c r="F87" i="10"/>
  <c r="G87" i="10" s="1"/>
  <c r="F86" i="10"/>
  <c r="G86" i="10" s="1"/>
  <c r="F85" i="10"/>
  <c r="G85" i="10" s="1"/>
  <c r="F84" i="10"/>
  <c r="G84" i="10"/>
  <c r="F83" i="10"/>
  <c r="G83" i="10" s="1"/>
  <c r="F82" i="10"/>
  <c r="G82" i="10" s="1"/>
  <c r="F81" i="10"/>
  <c r="G81" i="10" s="1"/>
  <c r="F80" i="10"/>
  <c r="G80" i="10" s="1"/>
  <c r="F79" i="10"/>
  <c r="G79" i="10"/>
  <c r="F78" i="10"/>
  <c r="G78" i="10" s="1"/>
  <c r="F121" i="5"/>
  <c r="G121" i="5" s="1"/>
  <c r="F120" i="5"/>
  <c r="G120" i="5"/>
  <c r="F119" i="5"/>
  <c r="G119" i="5" s="1"/>
  <c r="F118" i="5"/>
  <c r="G118" i="5" s="1"/>
  <c r="F117" i="5"/>
  <c r="G117" i="5" s="1"/>
  <c r="F116" i="5"/>
  <c r="G116" i="5"/>
  <c r="F115" i="5"/>
  <c r="G115" i="5"/>
  <c r="F114" i="5"/>
  <c r="G114" i="5" s="1"/>
  <c r="F113" i="5"/>
  <c r="G113" i="5" s="1"/>
  <c r="F112" i="5"/>
  <c r="G112" i="5"/>
  <c r="F111" i="5"/>
  <c r="G111" i="5"/>
  <c r="F110" i="5"/>
  <c r="G110" i="5" s="1"/>
  <c r="F109" i="5"/>
  <c r="G109" i="5" s="1"/>
  <c r="F108" i="5"/>
  <c r="G108" i="5" s="1"/>
  <c r="F107" i="5"/>
  <c r="G107" i="5"/>
  <c r="F106" i="5"/>
  <c r="G106" i="5" s="1"/>
  <c r="F105" i="5"/>
  <c r="G105" i="5" s="1"/>
  <c r="F104" i="5"/>
  <c r="G104" i="5"/>
  <c r="F103" i="5"/>
  <c r="G103" i="5" s="1"/>
  <c r="F102" i="5"/>
  <c r="G102" i="5" s="1"/>
  <c r="F101" i="5"/>
  <c r="G101" i="5" s="1"/>
  <c r="F100" i="5"/>
  <c r="G100" i="5"/>
  <c r="F99" i="5"/>
  <c r="G99" i="5"/>
  <c r="F98" i="5"/>
  <c r="G98" i="5" s="1"/>
  <c r="F97" i="5"/>
  <c r="G97" i="5" s="1"/>
  <c r="F96" i="5"/>
  <c r="G96" i="5"/>
  <c r="F95" i="5"/>
  <c r="G95" i="5"/>
  <c r="F94" i="5"/>
  <c r="G94" i="5" s="1"/>
  <c r="F93" i="5"/>
  <c r="G93" i="5" s="1"/>
  <c r="F92" i="5"/>
  <c r="G92" i="5" s="1"/>
  <c r="F91" i="5"/>
  <c r="G91" i="5"/>
  <c r="F90" i="5"/>
  <c r="G90" i="5" s="1"/>
  <c r="F89" i="5"/>
  <c r="G89" i="5" s="1"/>
  <c r="F88" i="5"/>
  <c r="G88" i="5" s="1"/>
  <c r="F87" i="5"/>
  <c r="G87" i="5"/>
  <c r="F86" i="5"/>
  <c r="G86" i="5" s="1"/>
  <c r="F85" i="5"/>
  <c r="G85" i="5" s="1"/>
  <c r="F84" i="5"/>
  <c r="G84" i="5"/>
  <c r="F83" i="5"/>
  <c r="G83" i="5" s="1"/>
  <c r="F82" i="5"/>
  <c r="G82" i="5" s="1"/>
  <c r="F77" i="10"/>
  <c r="G77" i="10" s="1"/>
  <c r="F76" i="10"/>
  <c r="G76" i="10" s="1"/>
  <c r="F75" i="10"/>
  <c r="G75" i="10" s="1"/>
  <c r="F74" i="10"/>
  <c r="G74" i="10"/>
  <c r="F73" i="10"/>
  <c r="G73" i="10" s="1"/>
  <c r="F72" i="10"/>
  <c r="G72" i="10" s="1"/>
  <c r="F71" i="10"/>
  <c r="G71" i="10"/>
  <c r="F70" i="10"/>
  <c r="G70" i="10" s="1"/>
  <c r="F69" i="10"/>
  <c r="G69" i="10" s="1"/>
  <c r="F68" i="10"/>
  <c r="G68" i="10" s="1"/>
  <c r="F67" i="10"/>
  <c r="G67" i="10" s="1"/>
  <c r="F66" i="10"/>
  <c r="G66" i="10" s="1"/>
  <c r="F65" i="10"/>
  <c r="G65" i="10" s="1"/>
  <c r="F64" i="10"/>
  <c r="G64" i="10"/>
  <c r="F63" i="10"/>
  <c r="G63" i="10" s="1"/>
  <c r="F62" i="10"/>
  <c r="G62" i="10" s="1"/>
  <c r="F61" i="10"/>
  <c r="G61" i="10" s="1"/>
  <c r="F60" i="10"/>
  <c r="G60" i="10" s="1"/>
  <c r="F59" i="10"/>
  <c r="G59" i="10" s="1"/>
  <c r="F58" i="10"/>
  <c r="G58" i="10" s="1"/>
  <c r="F57" i="10"/>
  <c r="G57" i="10" s="1"/>
  <c r="F56" i="10"/>
  <c r="G56" i="10"/>
  <c r="F55" i="10"/>
  <c r="G55" i="10" s="1"/>
  <c r="F54" i="10"/>
  <c r="G54" i="10" s="1"/>
  <c r="F53" i="10"/>
  <c r="G53" i="10"/>
  <c r="F52" i="10"/>
  <c r="G52" i="10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/>
  <c r="F44" i="10"/>
  <c r="G44" i="10" s="1"/>
  <c r="F43" i="10"/>
  <c r="G43" i="10" s="1"/>
  <c r="F42" i="10"/>
  <c r="G42" i="10" s="1"/>
  <c r="F41" i="10"/>
  <c r="G41" i="10" s="1"/>
  <c r="F40" i="10"/>
  <c r="G40" i="10"/>
  <c r="F39" i="10"/>
  <c r="G39" i="10" s="1"/>
  <c r="F38" i="10"/>
  <c r="G38" i="10" s="1"/>
  <c r="F37" i="10"/>
  <c r="G37" i="10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/>
  <c r="F30" i="10"/>
  <c r="G30" i="10" s="1"/>
  <c r="F29" i="10"/>
  <c r="G29" i="10" s="1"/>
  <c r="F28" i="10"/>
  <c r="G28" i="10" s="1"/>
  <c r="F27" i="10"/>
  <c r="G27" i="10" s="1"/>
  <c r="F26" i="10"/>
  <c r="G26" i="10" s="1"/>
  <c r="F14" i="10"/>
  <c r="M15" i="10" s="1"/>
  <c r="F15" i="10"/>
  <c r="G15" i="10" s="1"/>
  <c r="F16" i="10"/>
  <c r="G16" i="10" s="1"/>
  <c r="F17" i="10"/>
  <c r="G17" i="10" s="1"/>
  <c r="F18" i="10"/>
  <c r="M20" i="10" s="1"/>
  <c r="F19" i="10"/>
  <c r="G19" i="10" s="1"/>
  <c r="F20" i="10"/>
  <c r="F21" i="10"/>
  <c r="G21" i="10" s="1"/>
  <c r="F22" i="10"/>
  <c r="G22" i="10" s="1"/>
  <c r="F23" i="10"/>
  <c r="G23" i="10" s="1"/>
  <c r="F24" i="10"/>
  <c r="G24" i="10" s="1"/>
  <c r="F25" i="10"/>
  <c r="G25" i="10" s="1"/>
  <c r="M14" i="10"/>
  <c r="G20" i="10"/>
  <c r="F81" i="5"/>
  <c r="G81" i="5" s="1"/>
  <c r="F80" i="5"/>
  <c r="G80" i="5"/>
  <c r="F79" i="5"/>
  <c r="G79" i="5" s="1"/>
  <c r="F78" i="5"/>
  <c r="G78" i="5"/>
  <c r="F77" i="5"/>
  <c r="G77" i="5" s="1"/>
  <c r="F76" i="5"/>
  <c r="G76" i="5"/>
  <c r="F75" i="5"/>
  <c r="G75" i="5" s="1"/>
  <c r="F74" i="5"/>
  <c r="G74" i="5"/>
  <c r="F73" i="5"/>
  <c r="G73" i="5" s="1"/>
  <c r="F72" i="5"/>
  <c r="G72" i="5"/>
  <c r="F71" i="5"/>
  <c r="G71" i="5" s="1"/>
  <c r="F70" i="5"/>
  <c r="G70" i="5"/>
  <c r="F69" i="5"/>
  <c r="G69" i="5" s="1"/>
  <c r="F68" i="5"/>
  <c r="G68" i="5"/>
  <c r="F67" i="5"/>
  <c r="G67" i="5" s="1"/>
  <c r="F66" i="5"/>
  <c r="G66" i="5"/>
  <c r="F65" i="5"/>
  <c r="G65" i="5" s="1"/>
  <c r="F64" i="5"/>
  <c r="G64" i="5"/>
  <c r="F63" i="5"/>
  <c r="G63" i="5" s="1"/>
  <c r="F62" i="5"/>
  <c r="G62" i="5"/>
  <c r="F61" i="5"/>
  <c r="G61" i="5" s="1"/>
  <c r="F60" i="5"/>
  <c r="G60" i="5"/>
  <c r="F59" i="5"/>
  <c r="G59" i="5" s="1"/>
  <c r="F58" i="5"/>
  <c r="G58" i="5"/>
  <c r="F57" i="5"/>
  <c r="G57" i="5" s="1"/>
  <c r="F56" i="5"/>
  <c r="G56" i="5"/>
  <c r="F55" i="5"/>
  <c r="G55" i="5" s="1"/>
  <c r="F54" i="5"/>
  <c r="G54" i="5"/>
  <c r="F53" i="5"/>
  <c r="G53" i="5" s="1"/>
  <c r="F52" i="5"/>
  <c r="G52" i="5"/>
  <c r="F51" i="5"/>
  <c r="G51" i="5" s="1"/>
  <c r="F50" i="5"/>
  <c r="G50" i="5"/>
  <c r="F49" i="5"/>
  <c r="G49" i="5" s="1"/>
  <c r="F48" i="5"/>
  <c r="G48" i="5"/>
  <c r="F47" i="5"/>
  <c r="G47" i="5" s="1"/>
  <c r="F46" i="5"/>
  <c r="G46" i="5"/>
  <c r="F45" i="5"/>
  <c r="G45" i="5" s="1"/>
  <c r="F44" i="5"/>
  <c r="G44" i="5"/>
  <c r="F43" i="5"/>
  <c r="G43" i="5" s="1"/>
  <c r="F42" i="5"/>
  <c r="G42" i="5"/>
  <c r="F41" i="5"/>
  <c r="G41" i="5" s="1"/>
  <c r="F40" i="5"/>
  <c r="G40" i="5"/>
  <c r="F39" i="5"/>
  <c r="G39" i="5" s="1"/>
  <c r="F38" i="5"/>
  <c r="G38" i="5"/>
  <c r="F37" i="5"/>
  <c r="G37" i="5" s="1"/>
  <c r="F36" i="5"/>
  <c r="G36" i="5"/>
  <c r="F35" i="5"/>
  <c r="G35" i="5" s="1"/>
  <c r="F34" i="5"/>
  <c r="G34" i="5"/>
  <c r="F33" i="5"/>
  <c r="G33" i="5" s="1"/>
  <c r="F32" i="5"/>
  <c r="G32" i="5"/>
  <c r="F31" i="5"/>
  <c r="G31" i="5" s="1"/>
  <c r="F30" i="5"/>
  <c r="G30" i="5"/>
  <c r="F29" i="5"/>
  <c r="G29" i="5" s="1"/>
  <c r="F28" i="5"/>
  <c r="G28" i="5"/>
  <c r="F27" i="5"/>
  <c r="G27" i="5" s="1"/>
  <c r="F26" i="5"/>
  <c r="G26" i="5"/>
  <c r="F14" i="5"/>
  <c r="F15" i="5"/>
  <c r="G15" i="5" s="1"/>
  <c r="F16" i="5"/>
  <c r="F17" i="5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F25" i="5"/>
  <c r="G25" i="5" s="1"/>
  <c r="G24" i="5"/>
  <c r="G16" i="5"/>
  <c r="G14" i="5"/>
  <c r="G14" i="10" l="1"/>
  <c r="M22" i="10"/>
  <c r="M21" i="5"/>
  <c r="M14" i="5"/>
  <c r="M19" i="5"/>
  <c r="M20" i="5"/>
  <c r="G18" i="10"/>
  <c r="M21" i="10"/>
  <c r="G17" i="5"/>
  <c r="M19" i="10"/>
  <c r="M24" i="5"/>
  <c r="M16" i="5"/>
  <c r="M17" i="10"/>
  <c r="M18" i="5"/>
  <c r="M17" i="5"/>
  <c r="M15" i="5"/>
  <c r="M24" i="10"/>
  <c r="M18" i="10"/>
  <c r="M23" i="5"/>
  <c r="M16" i="10"/>
  <c r="M22" i="5"/>
  <c r="M23" i="10"/>
  <c r="M25" i="5" l="1"/>
  <c r="N22" i="5" s="1"/>
  <c r="M25" i="10"/>
  <c r="N25" i="10" l="1"/>
  <c r="N15" i="10"/>
  <c r="N20" i="10"/>
  <c r="N22" i="10"/>
  <c r="N14" i="10"/>
  <c r="N21" i="10"/>
  <c r="N25" i="5"/>
  <c r="N19" i="5"/>
  <c r="N14" i="5"/>
  <c r="N21" i="5"/>
  <c r="N23" i="10"/>
  <c r="N23" i="5"/>
  <c r="N20" i="5"/>
  <c r="N24" i="5"/>
  <c r="N19" i="10"/>
  <c r="N24" i="10"/>
  <c r="N15" i="5"/>
  <c r="N18" i="5"/>
  <c r="N17" i="10"/>
  <c r="N16" i="10"/>
  <c r="N18" i="10"/>
  <c r="N17" i="5"/>
  <c r="N16" i="5"/>
</calcChain>
</file>

<file path=xl/sharedStrings.xml><?xml version="1.0" encoding="utf-8"?>
<sst xmlns="http://schemas.openxmlformats.org/spreadsheetml/2006/main" count="594" uniqueCount="300">
  <si>
    <t>Symbol</t>
    <phoneticPr fontId="0"/>
  </si>
  <si>
    <t>Genotype</t>
    <phoneticPr fontId="0"/>
  </si>
  <si>
    <t>Age</t>
    <phoneticPr fontId="0"/>
  </si>
  <si>
    <t>wandering 3rd instar larvae</t>
    <phoneticPr fontId="0"/>
  </si>
  <si>
    <t>Cross</t>
    <phoneticPr fontId="0"/>
  </si>
  <si>
    <t>♂</t>
    <phoneticPr fontId="0"/>
  </si>
  <si>
    <t>♀</t>
    <phoneticPr fontId="0"/>
  </si>
  <si>
    <t>Temp.</t>
    <phoneticPr fontId="0"/>
  </si>
  <si>
    <t>Date</t>
    <phoneticPr fontId="0"/>
  </si>
  <si>
    <t>FileName</t>
    <phoneticPr fontId="0"/>
  </si>
  <si>
    <t>SampleNo.</t>
    <phoneticPr fontId="0"/>
  </si>
  <si>
    <t>Time</t>
    <phoneticPr fontId="0"/>
  </si>
  <si>
    <t>Rolling開始まで</t>
    <rPh sb="7" eb="9">
      <t>カイシ</t>
    </rPh>
    <phoneticPr fontId="0"/>
  </si>
  <si>
    <t>開始%</t>
    <rPh sb="0" eb="2">
      <t>カイシ</t>
    </rPh>
    <phoneticPr fontId="0"/>
  </si>
  <si>
    <t>1</t>
    <phoneticPr fontId="0"/>
  </si>
  <si>
    <t>NO</t>
    <phoneticPr fontId="0"/>
  </si>
  <si>
    <t>Total</t>
    <phoneticPr fontId="0"/>
  </si>
  <si>
    <t>w[1118]; P{w[+mC]=Lk-GAL4.TH}2M</t>
  </si>
  <si>
    <t>Bending</t>
  </si>
  <si>
    <t>Rolling</t>
  </si>
  <si>
    <t>Note</t>
  </si>
  <si>
    <t>Latency</t>
  </si>
  <si>
    <t>46℃</t>
  </si>
  <si>
    <t>Heat stimulation</t>
  </si>
  <si>
    <t>Sex</t>
  </si>
  <si>
    <t>M</t>
  </si>
  <si>
    <t>F</t>
  </si>
  <si>
    <t>yv; +; UAS-GFPRNAi;</t>
  </si>
  <si>
    <t>w1118/yv; Lk-Gal4/+; UAS-GFPRNAi/+;</t>
  </si>
  <si>
    <t>yv; +; UAS-BeroRNAi 2;</t>
  </si>
  <si>
    <t>J9220001</t>
  </si>
  <si>
    <t>J9220002</t>
  </si>
  <si>
    <t>J9220003</t>
  </si>
  <si>
    <t>J9220004</t>
  </si>
  <si>
    <t>J9220005</t>
  </si>
  <si>
    <t>J9220006</t>
  </si>
  <si>
    <t>J9220007</t>
  </si>
  <si>
    <t>J9220008</t>
  </si>
  <si>
    <t>J9220009</t>
  </si>
  <si>
    <t>J9220010</t>
  </si>
  <si>
    <t>J9220011</t>
  </si>
  <si>
    <t>J9220012</t>
  </si>
  <si>
    <t>J9220013</t>
  </si>
  <si>
    <t>J9220014</t>
  </si>
  <si>
    <t>J9220015</t>
  </si>
  <si>
    <t>J9220016</t>
  </si>
  <si>
    <t>J9220017</t>
  </si>
  <si>
    <t>J9220018</t>
  </si>
  <si>
    <t>J9220019</t>
  </si>
  <si>
    <t>J9220020</t>
  </si>
  <si>
    <t>J9220021</t>
  </si>
  <si>
    <t>J9220022</t>
  </si>
  <si>
    <t>J9220023</t>
  </si>
  <si>
    <t>J9220024</t>
  </si>
  <si>
    <t>J9220025</t>
  </si>
  <si>
    <t>J9220026</t>
  </si>
  <si>
    <t>J9220027</t>
  </si>
  <si>
    <t>J9220028</t>
  </si>
  <si>
    <t>J9220029</t>
  </si>
  <si>
    <t>J9220030</t>
  </si>
  <si>
    <t>J9220031</t>
  </si>
  <si>
    <t>J9220032</t>
  </si>
  <si>
    <t>J9220033</t>
  </si>
  <si>
    <t>J9220034</t>
  </si>
  <si>
    <t>J9220035</t>
  </si>
  <si>
    <t>J9220036</t>
  </si>
  <si>
    <t>J9220037</t>
  </si>
  <si>
    <t>J9220038</t>
  </si>
  <si>
    <t>J9220039</t>
  </si>
  <si>
    <t>J9220040</t>
  </si>
  <si>
    <t>J9220041</t>
  </si>
  <si>
    <t>J9220042</t>
  </si>
  <si>
    <t>J9220043</t>
  </si>
  <si>
    <t>J9220044</t>
  </si>
  <si>
    <t>J9220045</t>
  </si>
  <si>
    <t>J9220046</t>
  </si>
  <si>
    <t>J9220047</t>
  </si>
  <si>
    <t>J9220048</t>
  </si>
  <si>
    <t>J9220049</t>
  </si>
  <si>
    <t>J9220050</t>
  </si>
  <si>
    <t>J9220051</t>
  </si>
  <si>
    <t>J9220052</t>
  </si>
  <si>
    <t>J9220053</t>
  </si>
  <si>
    <t>J9220054</t>
  </si>
  <si>
    <t>J9220055</t>
  </si>
  <si>
    <t>J9220056</t>
  </si>
  <si>
    <t>J9220057</t>
  </si>
  <si>
    <t>J9220058</t>
  </si>
  <si>
    <t>J9220059</t>
  </si>
  <si>
    <t>J9220060</t>
  </si>
  <si>
    <t>J9220061</t>
  </si>
  <si>
    <t>J9220062</t>
  </si>
  <si>
    <t>J9220063</t>
  </si>
  <si>
    <t>J9220064</t>
  </si>
  <si>
    <t>J9220065</t>
  </si>
  <si>
    <t>J9220066</t>
  </si>
  <si>
    <t>J9220067</t>
  </si>
  <si>
    <t>J9220068</t>
  </si>
  <si>
    <t>J9220069</t>
  </si>
  <si>
    <t>J9220070</t>
  </si>
  <si>
    <t>J9220071</t>
  </si>
  <si>
    <t>J9220072</t>
  </si>
  <si>
    <t>J9220073</t>
  </si>
  <si>
    <t>J9220074</t>
  </si>
  <si>
    <t>J9220075</t>
  </si>
  <si>
    <t>J9220076</t>
  </si>
  <si>
    <t>J9220077</t>
  </si>
  <si>
    <t>J9220078</t>
  </si>
  <si>
    <t>J9220079</t>
  </si>
  <si>
    <t>J9220080</t>
  </si>
  <si>
    <t>J9240001</t>
  </si>
  <si>
    <t>J9240002</t>
  </si>
  <si>
    <t>J9240003</t>
  </si>
  <si>
    <t>J9240004</t>
  </si>
  <si>
    <t>J9240005</t>
  </si>
  <si>
    <t>J9240006</t>
  </si>
  <si>
    <t>J9240007</t>
  </si>
  <si>
    <t>J9240008</t>
  </si>
  <si>
    <t>J9240009</t>
  </si>
  <si>
    <t>J9240010</t>
  </si>
  <si>
    <t>J9240011</t>
  </si>
  <si>
    <t>J9240012</t>
  </si>
  <si>
    <t>J9240013</t>
  </si>
  <si>
    <t>J9240014</t>
  </si>
  <si>
    <t>J9240015</t>
  </si>
  <si>
    <t>J9240016</t>
  </si>
  <si>
    <t>J9240017</t>
  </si>
  <si>
    <t>J9240018</t>
  </si>
  <si>
    <t>J9240019</t>
  </si>
  <si>
    <t>J9240020</t>
  </si>
  <si>
    <t>J9240021</t>
  </si>
  <si>
    <t>J9240022</t>
  </si>
  <si>
    <t>J9240023</t>
  </si>
  <si>
    <t>J9240024</t>
  </si>
  <si>
    <t>J9240025</t>
  </si>
  <si>
    <t>J9240026</t>
  </si>
  <si>
    <t>J9240027</t>
  </si>
  <si>
    <t>J9240028</t>
  </si>
  <si>
    <t>J9240029</t>
  </si>
  <si>
    <t>J9240030</t>
  </si>
  <si>
    <t>J9240031</t>
  </si>
  <si>
    <t>J9240032</t>
  </si>
  <si>
    <t>J9240033</t>
  </si>
  <si>
    <t>J9240034</t>
  </si>
  <si>
    <t>J9240035</t>
  </si>
  <si>
    <t>J9240036</t>
  </si>
  <si>
    <t>J9240037</t>
  </si>
  <si>
    <t>J9240038</t>
  </si>
  <si>
    <t>J9240039</t>
  </si>
  <si>
    <t>J9240040</t>
  </si>
  <si>
    <t>J9240041</t>
  </si>
  <si>
    <t>J9240042</t>
  </si>
  <si>
    <t>J9240043</t>
  </si>
  <si>
    <t>J9240044</t>
  </si>
  <si>
    <t>J9240045</t>
  </si>
  <si>
    <t>J9240046</t>
  </si>
  <si>
    <t>J9240047</t>
  </si>
  <si>
    <t>J9240048</t>
  </si>
  <si>
    <t>J9240049</t>
  </si>
  <si>
    <t>J9240050</t>
  </si>
  <si>
    <t>J9240051</t>
  </si>
  <si>
    <t>J9240052</t>
  </si>
  <si>
    <t>fail</t>
  </si>
  <si>
    <t>J9290041</t>
  </si>
  <si>
    <t>J9290042</t>
  </si>
  <si>
    <t>J9290043</t>
  </si>
  <si>
    <t>J9290044</t>
  </si>
  <si>
    <t>J9290045</t>
  </si>
  <si>
    <t>J9290046</t>
  </si>
  <si>
    <t>J9290047</t>
  </si>
  <si>
    <t>J9290048</t>
  </si>
  <si>
    <t>J9290049</t>
  </si>
  <si>
    <t>J9290050</t>
  </si>
  <si>
    <t>J9290051</t>
  </si>
  <si>
    <t>J9290052</t>
  </si>
  <si>
    <t>J9290053</t>
  </si>
  <si>
    <t>J9290054</t>
  </si>
  <si>
    <t>J9290055</t>
  </si>
  <si>
    <t>J9290056</t>
  </si>
  <si>
    <t>J9290057</t>
  </si>
  <si>
    <t>J9290058</t>
  </si>
  <si>
    <t>J9290059</t>
  </si>
  <si>
    <t>J9290060</t>
  </si>
  <si>
    <t>J9290061</t>
  </si>
  <si>
    <t>J9290062</t>
  </si>
  <si>
    <t>J9290063</t>
  </si>
  <si>
    <t>J9290064</t>
  </si>
  <si>
    <t>J9290065</t>
  </si>
  <si>
    <t>J9290066</t>
  </si>
  <si>
    <t>J9290067</t>
  </si>
  <si>
    <t>J9290068</t>
  </si>
  <si>
    <t>J9290069</t>
  </si>
  <si>
    <t>J9290070</t>
  </si>
  <si>
    <t>J9290071</t>
  </si>
  <si>
    <t>J9290072</t>
  </si>
  <si>
    <t>J9290073</t>
  </si>
  <si>
    <t>J9290074</t>
  </si>
  <si>
    <t>J9290075</t>
  </si>
  <si>
    <t>J9290076</t>
  </si>
  <si>
    <t>J9290077</t>
  </si>
  <si>
    <t>J9290078</t>
  </si>
  <si>
    <t>J9290079</t>
  </si>
  <si>
    <t>J9290080</t>
  </si>
  <si>
    <t>J9290001</t>
  </si>
  <si>
    <t>J9290002</t>
  </si>
  <si>
    <t>J9290003</t>
  </si>
  <si>
    <t>J9290004</t>
  </si>
  <si>
    <t>J9290005</t>
  </si>
  <si>
    <t>J9290006</t>
  </si>
  <si>
    <t>J9290007</t>
  </si>
  <si>
    <t>J9290008</t>
  </si>
  <si>
    <t>J9290009</t>
  </si>
  <si>
    <t>J9290010</t>
  </si>
  <si>
    <t>J9290011</t>
  </si>
  <si>
    <t>J9290012</t>
  </si>
  <si>
    <t>J9290013</t>
  </si>
  <si>
    <t>J9290014</t>
  </si>
  <si>
    <t>J9290015</t>
  </si>
  <si>
    <t>J9290016</t>
  </si>
  <si>
    <t>J9290017</t>
  </si>
  <si>
    <t>J9290018</t>
  </si>
  <si>
    <t>J9290019</t>
  </si>
  <si>
    <t>J9290020</t>
  </si>
  <si>
    <t>J9290021</t>
  </si>
  <si>
    <t>J9290022</t>
  </si>
  <si>
    <t>J9290023</t>
  </si>
  <si>
    <t>J9290024</t>
  </si>
  <si>
    <t>J9290025</t>
  </si>
  <si>
    <t>J9290026</t>
  </si>
  <si>
    <t>J9290027</t>
  </si>
  <si>
    <t>J9290028</t>
  </si>
  <si>
    <t>J9290029</t>
  </si>
  <si>
    <t>J9290030</t>
  </si>
  <si>
    <t>J9290031</t>
  </si>
  <si>
    <t>J9290032</t>
  </si>
  <si>
    <t>J9290033</t>
  </si>
  <si>
    <t>J9290034</t>
  </si>
  <si>
    <t>J9290035</t>
  </si>
  <si>
    <t>J9290036</t>
  </si>
  <si>
    <t>J9290037</t>
  </si>
  <si>
    <t>J9290038</t>
  </si>
  <si>
    <t>J9290039</t>
  </si>
  <si>
    <t>J9290040</t>
  </si>
  <si>
    <t>JA010027</t>
  </si>
  <si>
    <t>JA010028</t>
  </si>
  <si>
    <t>JA010029</t>
  </si>
  <si>
    <t>JA010030</t>
  </si>
  <si>
    <t>JA010031</t>
  </si>
  <si>
    <t>JA010032</t>
  </si>
  <si>
    <t>JA010033</t>
  </si>
  <si>
    <t>JA010034</t>
  </si>
  <si>
    <t>JA010035</t>
  </si>
  <si>
    <t>JA010036</t>
  </si>
  <si>
    <t>JA010037</t>
  </si>
  <si>
    <t>JA010038</t>
  </si>
  <si>
    <t>JA010039</t>
  </si>
  <si>
    <t>JA010040</t>
  </si>
  <si>
    <t>JA010041</t>
  </si>
  <si>
    <t>JA010042</t>
  </si>
  <si>
    <t>JA010043</t>
  </si>
  <si>
    <t>JA010044</t>
  </si>
  <si>
    <t>JA010045</t>
  </si>
  <si>
    <t>JA010046</t>
  </si>
  <si>
    <t>JA010047</t>
  </si>
  <si>
    <t>JA010048</t>
  </si>
  <si>
    <t>JA010049</t>
  </si>
  <si>
    <t>JA010050</t>
  </si>
  <si>
    <t>JA010051</t>
  </si>
  <si>
    <t>JA010052</t>
  </si>
  <si>
    <t>JA010053</t>
  </si>
  <si>
    <t>JA010001</t>
  </si>
  <si>
    <t>JA010002</t>
  </si>
  <si>
    <t>JA010003</t>
  </si>
  <si>
    <t>JA010004</t>
  </si>
  <si>
    <t>JA010005</t>
  </si>
  <si>
    <t>JA010006</t>
  </si>
  <si>
    <t>JA010007</t>
  </si>
  <si>
    <t>JA010008</t>
  </si>
  <si>
    <t>JA010009</t>
  </si>
  <si>
    <t>JA010010</t>
  </si>
  <si>
    <t>JA010011</t>
  </si>
  <si>
    <t>JA010012</t>
  </si>
  <si>
    <t>JA010013</t>
  </si>
  <si>
    <t>JA010014</t>
  </si>
  <si>
    <t>JA010015</t>
  </si>
  <si>
    <t>JA010016</t>
  </si>
  <si>
    <t>JA010017</t>
  </si>
  <si>
    <t>JA010018</t>
  </si>
  <si>
    <t>JA010019</t>
  </si>
  <si>
    <t>JA010020</t>
  </si>
  <si>
    <t>JA010021</t>
  </si>
  <si>
    <t>JA010022</t>
  </si>
  <si>
    <t>JA010023</t>
  </si>
  <si>
    <t>JA010024</t>
  </si>
  <si>
    <t>JA010025</t>
  </si>
  <si>
    <t>JA010026</t>
  </si>
  <si>
    <t>Lk&gt;GFPRNAi</t>
  </si>
  <si>
    <t>Lk&gt;beroRNAi2</t>
  </si>
  <si>
    <t>w1118/yv; Lk-Gal4/+; UAS-beroRNAi2/+;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</si>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</sst>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%"/>
    <numFmt numFmtId="167" formatCode="0.00_);[Red]\(0.00\)"/>
  </numFmts>
  <fonts count="9">
    <font>
      <sz val="12"/>
      <color theme="1"/>
      <name val="times new"/>
      <family val="2"/>
    </font>
    <font>
      <sz val="12"/>
      <color theme="1"/>
      <name val="times new"/>
      <family val="2"/>
      <charset val="134"/>
    </font>
    <font>
      <u/>
      <sz val="12"/>
      <color theme="10"/>
      <name val="times new"/>
      <family val="2"/>
      <charset val="134"/>
    </font>
    <font>
      <u/>
      <sz val="12"/>
      <color theme="11"/>
      <name val="times new"/>
      <family val="2"/>
      <charset val="134"/>
    </font>
    <font>
      <sz val="6"/>
      <name val="ＭＳ Ｐゴシック"/>
      <family val="3"/>
      <charset val="128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Border="1"/>
    <xf numFmtId="49" fontId="5" fillId="0" borderId="1" xfId="0" applyNumberFormat="1" applyFont="1" applyFill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165" fontId="5" fillId="0" borderId="0" xfId="1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6" fillId="0" borderId="1" xfId="0" applyFont="1" applyBorder="1"/>
    <xf numFmtId="166" fontId="5" fillId="0" borderId="0" xfId="1" applyNumberFormat="1" applyFont="1" applyBorder="1" applyAlignment="1">
      <alignment vertical="center"/>
    </xf>
    <xf numFmtId="167" fontId="5" fillId="0" borderId="0" xfId="1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1" xfId="0" applyFont="1" applyBorder="1" applyAlignment="1"/>
    <xf numFmtId="0" fontId="5" fillId="0" borderId="0" xfId="1" applyNumberFormat="1" applyFont="1" applyFill="1" applyBorder="1" applyAlignment="1">
      <alignment horizontal="right" vertical="center"/>
    </xf>
    <xf numFmtId="0" fontId="5" fillId="0" borderId="0" xfId="1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right" vertical="center"/>
    </xf>
  </cellXfs>
  <cellStyles count="6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19050">
              <a:noFill/>
            </a:ln>
            <a:effectLst/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2DA-4B2E-8C67-09B77FF5BDAF}"/>
              </c:ext>
            </c:extLst>
          </c:dPt>
          <c:cat>
            <c:strRef>
              <c:f>Lk_GFPRNAi!$L$14:$L$24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</c:v>
                </c:pt>
              </c:strCache>
            </c:strRef>
          </c:cat>
          <c:val>
            <c:numRef>
              <c:f>Lk_GFPRNAi!$N$14:$N$24</c:f>
              <c:numCache>
                <c:formatCode>General</c:formatCode>
                <c:ptCount val="11"/>
                <c:pt idx="0">
                  <c:v>0.76335877862595414</c:v>
                </c:pt>
                <c:pt idx="1">
                  <c:v>1.5267175572519083</c:v>
                </c:pt>
                <c:pt idx="2">
                  <c:v>1.5267175572519083</c:v>
                </c:pt>
                <c:pt idx="3">
                  <c:v>5.343511450381679</c:v>
                </c:pt>
                <c:pt idx="4">
                  <c:v>3.8167938931297711</c:v>
                </c:pt>
                <c:pt idx="5">
                  <c:v>7.6335877862595423</c:v>
                </c:pt>
                <c:pt idx="6">
                  <c:v>5.343511450381679</c:v>
                </c:pt>
                <c:pt idx="7">
                  <c:v>4.5801526717557248</c:v>
                </c:pt>
                <c:pt idx="8">
                  <c:v>2.2900763358778624</c:v>
                </c:pt>
                <c:pt idx="9">
                  <c:v>3.0534351145038165</c:v>
                </c:pt>
                <c:pt idx="10">
                  <c:v>64.122137404580144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A-4B2E-8C67-09B77FF5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-2095032680"/>
        <c:axId val="-2095025832"/>
      </c:barChart>
      <c:catAx>
        <c:axId val="-209503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Start</a:t>
                </a:r>
                <a:r>
                  <a:rPr lang="en-US" altLang="ja-JP" sz="1400" baseline="0">
                    <a:solidFill>
                      <a:schemeClr val="tx1"/>
                    </a:solidFill>
                  </a:rPr>
                  <a:t> time of rolling (sec)</a:t>
                </a:r>
                <a:endParaRPr lang="ja-JP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-2095025832"/>
        <c:crosses val="autoZero"/>
        <c:auto val="1"/>
        <c:lblAlgn val="ctr"/>
        <c:lblOffset val="100"/>
        <c:noMultiLvlLbl val="0"/>
      </c:catAx>
      <c:valAx>
        <c:axId val="-2095025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Response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-20950326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19050">
              <a:noFill/>
            </a:ln>
            <a:effectLst/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2DA-4B2E-8C67-09B77FF5BDAF}"/>
              </c:ext>
            </c:extLst>
          </c:dPt>
          <c:cat>
            <c:strRef>
              <c:f>Lk_beroRNAi2!$L$14:$L$24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</c:v>
                </c:pt>
              </c:strCache>
            </c:strRef>
          </c:cat>
          <c:val>
            <c:numRef>
              <c:f>Lk_beroRNAi2!$N$14:$N$24</c:f>
              <c:numCache>
                <c:formatCode>General</c:formatCode>
                <c:ptCount val="11"/>
                <c:pt idx="0">
                  <c:v>2.4</c:v>
                </c:pt>
                <c:pt idx="1">
                  <c:v>6.4</c:v>
                </c:pt>
                <c:pt idx="2">
                  <c:v>10.4</c:v>
                </c:pt>
                <c:pt idx="3">
                  <c:v>8</c:v>
                </c:pt>
                <c:pt idx="4">
                  <c:v>7.1999999999999993</c:v>
                </c:pt>
                <c:pt idx="5">
                  <c:v>8</c:v>
                </c:pt>
                <c:pt idx="6">
                  <c:v>6.4</c:v>
                </c:pt>
                <c:pt idx="7">
                  <c:v>5.6000000000000005</c:v>
                </c:pt>
                <c:pt idx="8">
                  <c:v>2.4</c:v>
                </c:pt>
                <c:pt idx="9">
                  <c:v>1.6</c:v>
                </c:pt>
                <c:pt idx="10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A-4B2E-8C67-09B77FF5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-2094707384"/>
        <c:axId val="-2094700536"/>
      </c:barChart>
      <c:catAx>
        <c:axId val="-209470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Start</a:t>
                </a:r>
                <a:r>
                  <a:rPr lang="en-US" altLang="ja-JP" sz="1400" baseline="0">
                    <a:solidFill>
                      <a:schemeClr val="tx1"/>
                    </a:solidFill>
                  </a:rPr>
                  <a:t> time of rolling (sec)</a:t>
                </a:r>
                <a:endParaRPr lang="ja-JP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-2094700536"/>
        <c:crosses val="autoZero"/>
        <c:auto val="1"/>
        <c:lblAlgn val="ctr"/>
        <c:lblOffset val="100"/>
        <c:noMultiLvlLbl val="0"/>
      </c:catAx>
      <c:valAx>
        <c:axId val="-209470053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Response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-2094707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0</xdr:rowOff>
    </xdr:from>
    <xdr:to>
      <xdr:col>17</xdr:col>
      <xdr:colOff>660400</xdr:colOff>
      <xdr:row>49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0</xdr:rowOff>
    </xdr:from>
    <xdr:to>
      <xdr:col>17</xdr:col>
      <xdr:colOff>660400</xdr:colOff>
      <xdr:row>49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48"/>
  <sheetViews>
    <sheetView tabSelected="1" workbookViewId="0">
      <selection activeCell="B8" sqref="B8"/>
    </sheetView>
  </sheetViews>
  <sheetFormatPr baseColWidth="10" defaultColWidth="6.6640625" defaultRowHeight="16"/>
  <cols>
    <col min="1" max="1" width="8.83203125" style="1" bestFit="1" customWidth="1"/>
    <col min="2" max="2" width="35.33203125" style="1" customWidth="1"/>
    <col min="3" max="10" width="6.6640625" style="1"/>
    <col min="11" max="11" width="9.6640625" style="1" customWidth="1"/>
    <col min="12" max="20" width="6.6640625" style="1"/>
    <col min="21" max="21" width="6.33203125" style="1" bestFit="1" customWidth="1"/>
    <col min="22" max="24" width="6.6640625" style="1" bestFit="1" customWidth="1"/>
    <col min="25" max="29" width="6.33203125" style="1" bestFit="1" customWidth="1"/>
    <col min="30" max="30" width="6.33203125" style="1" customWidth="1"/>
    <col min="31" max="32" width="6.33203125" style="1" bestFit="1" customWidth="1"/>
    <col min="33" max="16384" width="6.6640625" style="1"/>
  </cols>
  <sheetData>
    <row r="1" spans="1:61">
      <c r="A1" s="17" t="s">
        <v>0</v>
      </c>
      <c r="B1" s="17" t="s">
        <v>296</v>
      </c>
      <c r="C1" s="17"/>
    </row>
    <row r="2" spans="1:61">
      <c r="A2" s="17" t="s">
        <v>1</v>
      </c>
      <c r="B2" s="17" t="s">
        <v>28</v>
      </c>
      <c r="C2" s="17"/>
    </row>
    <row r="3" spans="1:61">
      <c r="A3" s="17" t="s">
        <v>2</v>
      </c>
      <c r="B3" s="17" t="s">
        <v>3</v>
      </c>
      <c r="C3" s="17"/>
      <c r="F3" s="18"/>
      <c r="G3" s="18"/>
    </row>
    <row r="4" spans="1:61">
      <c r="A4" s="17" t="s">
        <v>4</v>
      </c>
      <c r="B4" s="17" t="s">
        <v>5</v>
      </c>
      <c r="C4" s="2" t="s">
        <v>17</v>
      </c>
      <c r="G4" s="18"/>
    </row>
    <row r="5" spans="1:61">
      <c r="A5" s="17"/>
      <c r="B5" s="17" t="s">
        <v>6</v>
      </c>
      <c r="C5" s="17" t="s">
        <v>27</v>
      </c>
      <c r="D5" s="19"/>
    </row>
    <row r="6" spans="1:61">
      <c r="A6" s="17" t="s">
        <v>7</v>
      </c>
      <c r="B6" s="17" t="s">
        <v>22</v>
      </c>
      <c r="C6" s="17"/>
    </row>
    <row r="7" spans="1:61">
      <c r="A7" s="17"/>
      <c r="B7" s="17"/>
      <c r="C7" s="17"/>
    </row>
    <row r="8" spans="1:61">
      <c r="P8" s="3"/>
      <c r="Q8" s="3"/>
      <c r="R8" s="3"/>
      <c r="S8" s="3"/>
      <c r="T8" s="3"/>
    </row>
    <row r="9" spans="1:61"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61"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61">
      <c r="F11" s="3"/>
      <c r="G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>
      <c r="F12" s="3"/>
      <c r="G12" s="3"/>
      <c r="H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>
      <c r="A13" s="4" t="s">
        <v>8</v>
      </c>
      <c r="B13" s="4" t="s">
        <v>9</v>
      </c>
      <c r="C13" s="4" t="s">
        <v>10</v>
      </c>
      <c r="D13" s="4" t="s">
        <v>23</v>
      </c>
      <c r="E13" s="4" t="s">
        <v>19</v>
      </c>
      <c r="F13" s="4" t="s">
        <v>21</v>
      </c>
      <c r="G13" s="4" t="s">
        <v>19</v>
      </c>
      <c r="H13" s="4" t="s">
        <v>18</v>
      </c>
      <c r="I13" s="4" t="s">
        <v>20</v>
      </c>
      <c r="J13" s="4" t="s">
        <v>24</v>
      </c>
      <c r="L13" s="4" t="s">
        <v>11</v>
      </c>
      <c r="M13" s="4" t="s">
        <v>12</v>
      </c>
      <c r="N13" s="4" t="s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5"/>
      <c r="AK13" s="5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>
      <c r="A14" s="6">
        <v>190922</v>
      </c>
      <c r="B14" s="6" t="s">
        <v>70</v>
      </c>
      <c r="C14" s="20">
        <v>1</v>
      </c>
      <c r="D14" s="6">
        <v>18.53</v>
      </c>
      <c r="E14" s="6">
        <v>999</v>
      </c>
      <c r="F14" s="20">
        <f>IF(OR(E14="Fail"),"",IF(E14&gt;0,E14-D14,""))</f>
        <v>980.47</v>
      </c>
      <c r="G14" s="20">
        <f>IF(F14&lt;10, 1, 0)</f>
        <v>0</v>
      </c>
      <c r="H14" s="20"/>
      <c r="I14" s="20"/>
      <c r="J14" s="20" t="s">
        <v>26</v>
      </c>
      <c r="L14" s="7" t="s">
        <v>14</v>
      </c>
      <c r="M14" s="4">
        <f>COUNTIFS(F:F, "&gt;0",F:F,"&lt;=1")</f>
        <v>1</v>
      </c>
      <c r="N14" s="8">
        <f>M14/$M$25*100</f>
        <v>0.76335877862595414</v>
      </c>
      <c r="P14" s="15"/>
      <c r="Q14" s="3"/>
      <c r="R14" s="21"/>
      <c r="S14" s="3"/>
      <c r="T14" s="2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>
      <c r="A15" s="6"/>
      <c r="B15" s="6" t="s">
        <v>71</v>
      </c>
      <c r="C15" s="20">
        <v>2</v>
      </c>
      <c r="D15" s="6">
        <v>16.53</v>
      </c>
      <c r="E15" s="6">
        <v>999</v>
      </c>
      <c r="F15" s="20">
        <f t="shared" ref="F15:F78" si="0">IF(OR(E15="Fail"),"",IF(E15&gt;0,E15-D15,""))</f>
        <v>982.47</v>
      </c>
      <c r="G15" s="20">
        <f t="shared" ref="G15:G78" si="1">IF(F15&lt;10, 1, 0)</f>
        <v>0</v>
      </c>
      <c r="H15" s="20"/>
      <c r="I15" s="20"/>
      <c r="J15" s="20" t="s">
        <v>26</v>
      </c>
      <c r="L15" s="7">
        <v>2</v>
      </c>
      <c r="M15" s="4">
        <f>COUNTIFS(F:F, "&gt;1",F:F,"&lt;=2")</f>
        <v>2</v>
      </c>
      <c r="N15" s="8">
        <f>M15/$M$25*100</f>
        <v>1.5267175572519083</v>
      </c>
      <c r="P15" s="15"/>
      <c r="Q15" s="3"/>
      <c r="R15" s="21"/>
      <c r="S15" s="3"/>
      <c r="T15" s="2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  <c r="AG15" s="9"/>
      <c r="AH15" s="9"/>
      <c r="AI15" s="3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>
      <c r="A16" s="6"/>
      <c r="B16" s="11" t="s">
        <v>72</v>
      </c>
      <c r="C16" s="20">
        <v>3</v>
      </c>
      <c r="D16" s="6">
        <v>32.799999999999997</v>
      </c>
      <c r="E16" s="6">
        <v>999</v>
      </c>
      <c r="F16" s="20">
        <f t="shared" si="0"/>
        <v>966.2</v>
      </c>
      <c r="G16" s="20">
        <f t="shared" si="1"/>
        <v>0</v>
      </c>
      <c r="H16" s="20"/>
      <c r="I16" s="20"/>
      <c r="J16" s="20" t="s">
        <v>26</v>
      </c>
      <c r="L16" s="7">
        <v>3</v>
      </c>
      <c r="M16" s="4">
        <f>COUNTIFS(F:F, "&gt;2",F:F,"&lt;=3")</f>
        <v>2</v>
      </c>
      <c r="N16" s="8">
        <f>M16/$M$25*100</f>
        <v>1.5267175572519083</v>
      </c>
      <c r="P16" s="15"/>
      <c r="Q16" s="3"/>
      <c r="R16" s="21"/>
      <c r="S16" s="3"/>
      <c r="T16" s="2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>
      <c r="A17" s="6"/>
      <c r="B17" s="6" t="s">
        <v>73</v>
      </c>
      <c r="C17" s="20">
        <v>4</v>
      </c>
      <c r="D17" s="6">
        <v>24.73</v>
      </c>
      <c r="E17" s="6">
        <v>999</v>
      </c>
      <c r="F17" s="20">
        <f t="shared" si="0"/>
        <v>974.27</v>
      </c>
      <c r="G17" s="20">
        <f t="shared" si="1"/>
        <v>0</v>
      </c>
      <c r="H17" s="20"/>
      <c r="I17" s="20"/>
      <c r="J17" s="20" t="s">
        <v>26</v>
      </c>
      <c r="L17" s="7">
        <v>4</v>
      </c>
      <c r="M17" s="4">
        <f>COUNTIFS(F:F, "&gt;3",F:F,"&lt;=4")</f>
        <v>7</v>
      </c>
      <c r="N17" s="8">
        <f>M17/$M$25*100</f>
        <v>5.343511450381679</v>
      </c>
      <c r="P17" s="15"/>
      <c r="Q17" s="3"/>
      <c r="R17" s="21"/>
      <c r="S17" s="3"/>
      <c r="T17" s="2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  <c r="AG17" s="9"/>
      <c r="AH17" s="9"/>
      <c r="AI17" s="3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>
      <c r="A18" s="6"/>
      <c r="B18" s="6" t="s">
        <v>74</v>
      </c>
      <c r="C18" s="20">
        <v>5</v>
      </c>
      <c r="D18" s="6">
        <v>16.2</v>
      </c>
      <c r="E18" s="6">
        <v>999</v>
      </c>
      <c r="F18" s="20">
        <f t="shared" si="0"/>
        <v>982.8</v>
      </c>
      <c r="G18" s="20">
        <f t="shared" si="1"/>
        <v>0</v>
      </c>
      <c r="H18" s="20"/>
      <c r="I18" s="20"/>
      <c r="J18" s="20" t="s">
        <v>25</v>
      </c>
      <c r="L18" s="7">
        <v>5</v>
      </c>
      <c r="M18" s="4">
        <f>COUNTIFS(F:F, "&gt;4",F:F,"&lt;=5")</f>
        <v>5</v>
      </c>
      <c r="N18" s="8">
        <f>M18/$M$25*100</f>
        <v>3.8167938931297711</v>
      </c>
      <c r="P18" s="15"/>
      <c r="Q18" s="3"/>
      <c r="R18" s="21"/>
      <c r="S18" s="3"/>
      <c r="T18" s="2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1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>
      <c r="A19" s="6"/>
      <c r="B19" s="11" t="s">
        <v>75</v>
      </c>
      <c r="C19" s="20">
        <v>6</v>
      </c>
      <c r="D19" s="6">
        <v>23.86</v>
      </c>
      <c r="E19" s="6" t="s">
        <v>162</v>
      </c>
      <c r="F19" s="20" t="str">
        <f t="shared" si="0"/>
        <v/>
      </c>
      <c r="G19" s="20">
        <f t="shared" si="1"/>
        <v>0</v>
      </c>
      <c r="H19" s="20"/>
      <c r="I19" s="20"/>
      <c r="J19" s="20" t="s">
        <v>25</v>
      </c>
      <c r="L19" s="7">
        <v>6</v>
      </c>
      <c r="M19" s="4">
        <f>COUNTIFS(F:F, "&gt;5",F:F,"&lt;=6")</f>
        <v>10</v>
      </c>
      <c r="N19" s="8">
        <f t="shared" ref="N19:N23" si="2">M19/$M$25*100</f>
        <v>7.6335877862595423</v>
      </c>
      <c r="P19" s="15"/>
      <c r="Q19" s="3"/>
      <c r="R19" s="21"/>
      <c r="S19" s="3"/>
      <c r="T19" s="22"/>
      <c r="U19" s="3"/>
      <c r="V19" s="3"/>
      <c r="W19" s="3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3"/>
      <c r="AJ19" s="10"/>
      <c r="AK19" s="10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>
      <c r="A20" s="6"/>
      <c r="B20" s="6" t="s">
        <v>76</v>
      </c>
      <c r="C20" s="20">
        <v>7</v>
      </c>
      <c r="D20" s="6">
        <v>20.86</v>
      </c>
      <c r="E20" s="6">
        <v>999</v>
      </c>
      <c r="F20" s="20">
        <f t="shared" si="0"/>
        <v>978.14</v>
      </c>
      <c r="G20" s="20">
        <f t="shared" si="1"/>
        <v>0</v>
      </c>
      <c r="H20" s="20"/>
      <c r="I20" s="20"/>
      <c r="J20" s="20" t="s">
        <v>25</v>
      </c>
      <c r="L20" s="7">
        <v>7</v>
      </c>
      <c r="M20" s="4">
        <f>COUNTIFS(F:F, "&gt;6",F:F,"&lt;=7")</f>
        <v>7</v>
      </c>
      <c r="N20" s="8">
        <f t="shared" si="2"/>
        <v>5.343511450381679</v>
      </c>
      <c r="P20" s="15"/>
      <c r="Q20" s="3"/>
      <c r="R20" s="21"/>
      <c r="S20" s="3"/>
      <c r="T20" s="22"/>
      <c r="U20" s="3"/>
      <c r="V20" s="3"/>
      <c r="W20" s="3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2"/>
      <c r="AJ20" s="13"/>
      <c r="AK20" s="1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>
      <c r="A21" s="6"/>
      <c r="B21" s="6" t="s">
        <v>77</v>
      </c>
      <c r="C21" s="20">
        <v>8</v>
      </c>
      <c r="D21" s="6">
        <v>43.8</v>
      </c>
      <c r="E21" s="6">
        <v>999</v>
      </c>
      <c r="F21" s="20">
        <f t="shared" si="0"/>
        <v>955.2</v>
      </c>
      <c r="G21" s="20">
        <f t="shared" si="1"/>
        <v>0</v>
      </c>
      <c r="H21" s="20"/>
      <c r="I21" s="20"/>
      <c r="J21" s="20" t="s">
        <v>26</v>
      </c>
      <c r="L21" s="7">
        <v>8</v>
      </c>
      <c r="M21" s="4">
        <f>COUNTIFS(F:F, "&gt;7",F:F,"&lt;=8")</f>
        <v>6</v>
      </c>
      <c r="N21" s="8">
        <f t="shared" si="2"/>
        <v>4.5801526717557248</v>
      </c>
      <c r="P21" s="15"/>
      <c r="Q21" s="3"/>
      <c r="R21" s="21"/>
      <c r="S21" s="3"/>
      <c r="T21" s="22"/>
      <c r="U21" s="3"/>
      <c r="V21" s="3"/>
      <c r="W21" s="3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2"/>
      <c r="AJ21" s="13"/>
      <c r="AK21" s="1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>
      <c r="A22" s="6"/>
      <c r="B22" s="11" t="s">
        <v>78</v>
      </c>
      <c r="C22" s="20">
        <v>9</v>
      </c>
      <c r="D22" s="6">
        <v>28.46</v>
      </c>
      <c r="E22" s="6">
        <v>999</v>
      </c>
      <c r="F22" s="20">
        <f t="shared" si="0"/>
        <v>970.54</v>
      </c>
      <c r="G22" s="20">
        <f t="shared" si="1"/>
        <v>0</v>
      </c>
      <c r="H22" s="20"/>
      <c r="I22" s="20"/>
      <c r="J22" s="20" t="s">
        <v>25</v>
      </c>
      <c r="L22" s="7">
        <v>9</v>
      </c>
      <c r="M22" s="4">
        <f>COUNTIFS(F:F, "&gt;8",F:F,"&lt;=9")</f>
        <v>3</v>
      </c>
      <c r="N22" s="8">
        <f t="shared" si="2"/>
        <v>2.2900763358778624</v>
      </c>
      <c r="P22" s="15"/>
      <c r="Q22" s="3"/>
      <c r="R22" s="21"/>
      <c r="S22" s="3"/>
      <c r="T22" s="22"/>
      <c r="U22" s="3"/>
      <c r="V22" s="3"/>
      <c r="W22" s="3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2"/>
      <c r="AJ22" s="13"/>
      <c r="AK22" s="1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>
      <c r="A23" s="6"/>
      <c r="B23" s="6" t="s">
        <v>79</v>
      </c>
      <c r="C23" s="20">
        <v>10</v>
      </c>
      <c r="D23" s="6">
        <v>18.399999999999999</v>
      </c>
      <c r="E23" s="6">
        <v>29.2</v>
      </c>
      <c r="F23" s="20">
        <f t="shared" si="0"/>
        <v>10.8</v>
      </c>
      <c r="G23" s="20">
        <f t="shared" si="1"/>
        <v>0</v>
      </c>
      <c r="H23" s="20"/>
      <c r="I23" s="20"/>
      <c r="J23" s="20" t="s">
        <v>25</v>
      </c>
      <c r="L23" s="7">
        <v>10</v>
      </c>
      <c r="M23" s="4">
        <f>COUNTIFS(F:F, "&gt;9",F:F,"&lt;=10")</f>
        <v>4</v>
      </c>
      <c r="N23" s="8">
        <f t="shared" si="2"/>
        <v>3.0534351145038165</v>
      </c>
      <c r="P23" s="15"/>
      <c r="Q23" s="3"/>
      <c r="R23" s="21"/>
      <c r="S23" s="3"/>
      <c r="T23" s="2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61">
      <c r="A24" s="6"/>
      <c r="B24" s="6" t="s">
        <v>80</v>
      </c>
      <c r="C24" s="20">
        <v>11</v>
      </c>
      <c r="D24" s="6">
        <v>29.6</v>
      </c>
      <c r="E24" s="6">
        <v>999</v>
      </c>
      <c r="F24" s="20">
        <f t="shared" si="0"/>
        <v>969.4</v>
      </c>
      <c r="G24" s="20">
        <f t="shared" si="1"/>
        <v>0</v>
      </c>
      <c r="H24" s="20"/>
      <c r="I24" s="20"/>
      <c r="J24" s="20" t="s">
        <v>26</v>
      </c>
      <c r="L24" s="14" t="s">
        <v>15</v>
      </c>
      <c r="M24" s="4">
        <f>COUNTIFS(F:F, "&gt;10")</f>
        <v>84</v>
      </c>
      <c r="N24" s="8">
        <f>M24/$M$25*100</f>
        <v>64.122137404580144</v>
      </c>
      <c r="P24" s="23"/>
      <c r="Q24" s="3"/>
      <c r="R24" s="21"/>
      <c r="S24" s="3"/>
      <c r="T24" s="2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61">
      <c r="A25" s="6"/>
      <c r="B25" s="11" t="s">
        <v>81</v>
      </c>
      <c r="C25" s="20">
        <v>12</v>
      </c>
      <c r="D25" s="6">
        <v>20.66</v>
      </c>
      <c r="E25" s="6">
        <v>22.06</v>
      </c>
      <c r="F25" s="20">
        <f t="shared" si="0"/>
        <v>1.3999999999999986</v>
      </c>
      <c r="G25" s="20">
        <f t="shared" si="1"/>
        <v>1</v>
      </c>
      <c r="H25" s="20"/>
      <c r="I25" s="20"/>
      <c r="J25" s="20" t="s">
        <v>26</v>
      </c>
      <c r="L25" s="4" t="s">
        <v>16</v>
      </c>
      <c r="M25" s="4">
        <f>SUM(M14:M24)</f>
        <v>131</v>
      </c>
      <c r="N25" s="8">
        <f>M25/$M$25*100</f>
        <v>100</v>
      </c>
      <c r="P25" s="3"/>
      <c r="Q25" s="3"/>
      <c r="R25" s="21"/>
      <c r="S25" s="3"/>
      <c r="T25" s="2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61">
      <c r="A26" s="6"/>
      <c r="B26" s="6" t="s">
        <v>82</v>
      </c>
      <c r="C26" s="20">
        <v>13</v>
      </c>
      <c r="D26" s="6">
        <v>12.66</v>
      </c>
      <c r="E26" s="6">
        <v>999</v>
      </c>
      <c r="F26" s="20">
        <f t="shared" si="0"/>
        <v>986.34</v>
      </c>
      <c r="G26" s="20">
        <f t="shared" si="1"/>
        <v>0</v>
      </c>
      <c r="H26" s="20"/>
      <c r="I26" s="20"/>
      <c r="J26" s="20" t="s">
        <v>26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61">
      <c r="A27" s="6"/>
      <c r="B27" s="6" t="s">
        <v>83</v>
      </c>
      <c r="C27" s="20">
        <v>14</v>
      </c>
      <c r="D27" s="6">
        <v>19.600000000000001</v>
      </c>
      <c r="E27" s="6">
        <v>999</v>
      </c>
      <c r="F27" s="20">
        <f t="shared" si="0"/>
        <v>979.4</v>
      </c>
      <c r="G27" s="20">
        <f t="shared" si="1"/>
        <v>0</v>
      </c>
      <c r="H27" s="20"/>
      <c r="I27" s="20"/>
      <c r="J27" s="20" t="s">
        <v>26</v>
      </c>
      <c r="L27" s="15"/>
      <c r="M27" s="3"/>
      <c r="N27" s="3"/>
      <c r="O27" s="3"/>
      <c r="P27" s="15"/>
      <c r="Q27" s="3"/>
      <c r="R27" s="3"/>
      <c r="S27" s="3"/>
      <c r="T27" s="3"/>
      <c r="W27" s="3"/>
    </row>
    <row r="28" spans="1:61">
      <c r="A28" s="6"/>
      <c r="B28" s="11" t="s">
        <v>84</v>
      </c>
      <c r="C28" s="20">
        <v>15</v>
      </c>
      <c r="D28" s="6">
        <v>26.4</v>
      </c>
      <c r="E28" s="6">
        <v>999</v>
      </c>
      <c r="F28" s="20">
        <f t="shared" si="0"/>
        <v>972.6</v>
      </c>
      <c r="G28" s="20">
        <f t="shared" si="1"/>
        <v>0</v>
      </c>
      <c r="H28" s="20"/>
      <c r="I28" s="20"/>
      <c r="J28" s="20" t="s">
        <v>26</v>
      </c>
      <c r="L28" s="3"/>
      <c r="M28" s="3"/>
      <c r="N28" s="3"/>
      <c r="O28" s="3"/>
      <c r="P28" s="3"/>
      <c r="Q28" s="3"/>
      <c r="R28" s="3"/>
      <c r="S28" s="3"/>
      <c r="T28" s="3"/>
      <c r="W28" s="3"/>
    </row>
    <row r="29" spans="1:61">
      <c r="A29" s="6"/>
      <c r="B29" s="6" t="s">
        <v>85</v>
      </c>
      <c r="C29" s="20">
        <v>16</v>
      </c>
      <c r="D29" s="6">
        <v>17.329999999999998</v>
      </c>
      <c r="E29" s="6">
        <v>999</v>
      </c>
      <c r="F29" s="20">
        <f t="shared" si="0"/>
        <v>981.67</v>
      </c>
      <c r="G29" s="20">
        <f t="shared" si="1"/>
        <v>0</v>
      </c>
      <c r="H29" s="20"/>
      <c r="I29" s="20"/>
      <c r="J29" s="20" t="s">
        <v>26</v>
      </c>
      <c r="L29" s="15"/>
      <c r="M29" s="3"/>
      <c r="N29" s="21"/>
      <c r="O29" s="3"/>
      <c r="P29" s="15"/>
      <c r="Q29" s="3"/>
      <c r="R29" s="21"/>
      <c r="S29" s="3"/>
      <c r="T29" s="3"/>
      <c r="W29" s="3"/>
    </row>
    <row r="30" spans="1:61">
      <c r="A30" s="6"/>
      <c r="B30" s="6" t="s">
        <v>86</v>
      </c>
      <c r="C30" s="20">
        <v>17</v>
      </c>
      <c r="D30" s="6">
        <v>22.33</v>
      </c>
      <c r="E30" s="6">
        <v>31.46</v>
      </c>
      <c r="F30" s="20">
        <f t="shared" si="0"/>
        <v>9.1300000000000026</v>
      </c>
      <c r="G30" s="20">
        <f t="shared" si="1"/>
        <v>1</v>
      </c>
      <c r="H30" s="20"/>
      <c r="I30" s="20"/>
      <c r="J30" s="20" t="s">
        <v>26</v>
      </c>
      <c r="L30" s="15"/>
      <c r="M30" s="3"/>
      <c r="N30" s="21"/>
      <c r="O30" s="3"/>
      <c r="P30" s="15"/>
      <c r="Q30" s="3"/>
      <c r="R30" s="21"/>
      <c r="S30" s="3"/>
      <c r="T30" s="3"/>
      <c r="W30" s="3"/>
    </row>
    <row r="31" spans="1:61">
      <c r="A31" s="6"/>
      <c r="B31" s="11" t="s">
        <v>87</v>
      </c>
      <c r="C31" s="20">
        <v>18</v>
      </c>
      <c r="D31" s="6">
        <v>34.659999999999997</v>
      </c>
      <c r="E31" s="6">
        <v>999</v>
      </c>
      <c r="F31" s="20">
        <f t="shared" si="0"/>
        <v>964.34</v>
      </c>
      <c r="G31" s="20">
        <f t="shared" si="1"/>
        <v>0</v>
      </c>
      <c r="H31" s="20"/>
      <c r="I31" s="20"/>
      <c r="J31" s="20" t="s">
        <v>25</v>
      </c>
      <c r="L31" s="15"/>
      <c r="M31" s="3"/>
      <c r="N31" s="21"/>
      <c r="O31" s="3"/>
      <c r="P31" s="15"/>
      <c r="Q31" s="3"/>
      <c r="R31" s="21"/>
      <c r="S31" s="3"/>
      <c r="T31" s="3"/>
      <c r="W31" s="3"/>
    </row>
    <row r="32" spans="1:61">
      <c r="A32" s="6"/>
      <c r="B32" s="6" t="s">
        <v>88</v>
      </c>
      <c r="C32" s="20">
        <v>19</v>
      </c>
      <c r="D32" s="6">
        <v>19.53</v>
      </c>
      <c r="E32" s="6">
        <v>999</v>
      </c>
      <c r="F32" s="20">
        <f t="shared" si="0"/>
        <v>979.47</v>
      </c>
      <c r="G32" s="20">
        <f t="shared" si="1"/>
        <v>0</v>
      </c>
      <c r="H32" s="20"/>
      <c r="I32" s="20"/>
      <c r="J32" s="20" t="s">
        <v>26</v>
      </c>
      <c r="L32" s="15"/>
      <c r="M32" s="3"/>
      <c r="N32" s="21"/>
      <c r="O32" s="3"/>
      <c r="P32" s="15"/>
      <c r="Q32" s="3"/>
      <c r="R32" s="21"/>
      <c r="S32" s="3"/>
      <c r="T32" s="3"/>
      <c r="W32" s="3"/>
    </row>
    <row r="33" spans="1:23">
      <c r="A33" s="6"/>
      <c r="B33" s="6" t="s">
        <v>89</v>
      </c>
      <c r="C33" s="20">
        <v>20</v>
      </c>
      <c r="D33" s="6">
        <v>26</v>
      </c>
      <c r="E33" s="6">
        <v>999</v>
      </c>
      <c r="F33" s="20">
        <f t="shared" si="0"/>
        <v>973</v>
      </c>
      <c r="G33" s="20">
        <f t="shared" si="1"/>
        <v>0</v>
      </c>
      <c r="H33" s="20"/>
      <c r="I33" s="20"/>
      <c r="J33" s="20" t="s">
        <v>25</v>
      </c>
      <c r="L33" s="15"/>
      <c r="M33" s="3"/>
      <c r="N33" s="21"/>
      <c r="O33" s="3"/>
      <c r="P33" s="15"/>
      <c r="Q33" s="3"/>
      <c r="R33" s="21"/>
      <c r="S33" s="3"/>
      <c r="T33" s="3"/>
      <c r="W33" s="3"/>
    </row>
    <row r="34" spans="1:23">
      <c r="A34" s="6"/>
      <c r="B34" s="11" t="s">
        <v>90</v>
      </c>
      <c r="C34" s="20">
        <v>21</v>
      </c>
      <c r="D34" s="6">
        <v>31.06</v>
      </c>
      <c r="E34" s="6">
        <v>999</v>
      </c>
      <c r="F34" s="20">
        <f t="shared" si="0"/>
        <v>967.94</v>
      </c>
      <c r="G34" s="20">
        <f t="shared" si="1"/>
        <v>0</v>
      </c>
      <c r="H34" s="20"/>
      <c r="I34" s="20"/>
      <c r="J34" s="20" t="s">
        <v>26</v>
      </c>
      <c r="W34" s="3"/>
    </row>
    <row r="35" spans="1:23">
      <c r="A35" s="6"/>
      <c r="B35" s="6" t="s">
        <v>91</v>
      </c>
      <c r="C35" s="20">
        <v>22</v>
      </c>
      <c r="D35" s="6">
        <v>23.26</v>
      </c>
      <c r="E35" s="6">
        <v>999</v>
      </c>
      <c r="F35" s="20">
        <f t="shared" si="0"/>
        <v>975.74</v>
      </c>
      <c r="G35" s="20">
        <f t="shared" si="1"/>
        <v>0</v>
      </c>
      <c r="H35" s="20"/>
      <c r="I35" s="20"/>
      <c r="J35" s="20" t="s">
        <v>25</v>
      </c>
      <c r="W35" s="3"/>
    </row>
    <row r="36" spans="1:23">
      <c r="A36" s="6"/>
      <c r="B36" s="6" t="s">
        <v>92</v>
      </c>
      <c r="C36" s="20">
        <v>23</v>
      </c>
      <c r="D36" s="6">
        <v>19.059999999999999</v>
      </c>
      <c r="E36" s="6">
        <v>25.26</v>
      </c>
      <c r="F36" s="20">
        <f t="shared" si="0"/>
        <v>6.2000000000000028</v>
      </c>
      <c r="G36" s="20">
        <f t="shared" si="1"/>
        <v>1</v>
      </c>
      <c r="H36" s="20"/>
      <c r="I36" s="20"/>
      <c r="J36" s="20" t="s">
        <v>25</v>
      </c>
      <c r="W36" s="3"/>
    </row>
    <row r="37" spans="1:23">
      <c r="A37" s="6"/>
      <c r="B37" s="11" t="s">
        <v>93</v>
      </c>
      <c r="C37" s="20">
        <v>24</v>
      </c>
      <c r="D37" s="6">
        <v>29.93</v>
      </c>
      <c r="E37" s="6">
        <v>999</v>
      </c>
      <c r="F37" s="20">
        <f t="shared" si="0"/>
        <v>969.07</v>
      </c>
      <c r="G37" s="20">
        <f t="shared" si="1"/>
        <v>0</v>
      </c>
      <c r="H37" s="20"/>
      <c r="I37" s="20"/>
      <c r="J37" s="20" t="s">
        <v>25</v>
      </c>
      <c r="K37" s="3"/>
      <c r="W37" s="3"/>
    </row>
    <row r="38" spans="1:23">
      <c r="A38" s="6"/>
      <c r="B38" s="6" t="s">
        <v>94</v>
      </c>
      <c r="C38" s="20">
        <v>25</v>
      </c>
      <c r="D38" s="6">
        <v>20.8</v>
      </c>
      <c r="E38" s="6">
        <v>999</v>
      </c>
      <c r="F38" s="20">
        <f t="shared" si="0"/>
        <v>978.2</v>
      </c>
      <c r="G38" s="20">
        <f t="shared" si="1"/>
        <v>0</v>
      </c>
      <c r="H38" s="20"/>
      <c r="I38" s="20"/>
      <c r="J38" s="20" t="s">
        <v>26</v>
      </c>
      <c r="K38" s="3"/>
      <c r="W38" s="3"/>
    </row>
    <row r="39" spans="1:23">
      <c r="A39" s="6"/>
      <c r="B39" s="6" t="s">
        <v>95</v>
      </c>
      <c r="C39" s="20">
        <v>26</v>
      </c>
      <c r="D39" s="6">
        <v>15.86</v>
      </c>
      <c r="E39" s="6">
        <v>21.46</v>
      </c>
      <c r="F39" s="20">
        <f t="shared" si="0"/>
        <v>5.6000000000000014</v>
      </c>
      <c r="G39" s="20">
        <f t="shared" si="1"/>
        <v>1</v>
      </c>
      <c r="H39" s="20"/>
      <c r="I39" s="20"/>
      <c r="J39" s="20" t="s">
        <v>25</v>
      </c>
      <c r="K39" s="3"/>
      <c r="W39" s="3"/>
    </row>
    <row r="40" spans="1:23">
      <c r="A40" s="6"/>
      <c r="B40" s="11" t="s">
        <v>96</v>
      </c>
      <c r="C40" s="20">
        <v>27</v>
      </c>
      <c r="D40" s="6">
        <v>19.93</v>
      </c>
      <c r="E40" s="6">
        <v>999</v>
      </c>
      <c r="F40" s="20">
        <f t="shared" si="0"/>
        <v>979.07</v>
      </c>
      <c r="G40" s="20">
        <f t="shared" si="1"/>
        <v>0</v>
      </c>
      <c r="H40" s="20"/>
      <c r="I40" s="20"/>
      <c r="J40" s="20" t="s">
        <v>26</v>
      </c>
      <c r="K40" s="3"/>
      <c r="W40" s="3"/>
    </row>
    <row r="41" spans="1:23">
      <c r="A41" s="6"/>
      <c r="B41" s="6" t="s">
        <v>97</v>
      </c>
      <c r="C41" s="20">
        <v>28</v>
      </c>
      <c r="D41" s="6">
        <v>13.4</v>
      </c>
      <c r="E41" s="6">
        <v>999</v>
      </c>
      <c r="F41" s="20">
        <f t="shared" si="0"/>
        <v>985.6</v>
      </c>
      <c r="G41" s="20">
        <f t="shared" si="1"/>
        <v>0</v>
      </c>
      <c r="H41" s="20"/>
      <c r="I41" s="20"/>
      <c r="J41" s="20" t="s">
        <v>26</v>
      </c>
      <c r="K41" s="3"/>
      <c r="W41" s="3"/>
    </row>
    <row r="42" spans="1:23">
      <c r="A42" s="6"/>
      <c r="B42" s="6" t="s">
        <v>98</v>
      </c>
      <c r="C42" s="20">
        <v>29</v>
      </c>
      <c r="D42" s="6">
        <v>17.600000000000001</v>
      </c>
      <c r="E42" s="6">
        <v>999</v>
      </c>
      <c r="F42" s="20">
        <f t="shared" si="0"/>
        <v>981.4</v>
      </c>
      <c r="G42" s="20">
        <f t="shared" si="1"/>
        <v>0</v>
      </c>
      <c r="H42" s="20"/>
      <c r="I42" s="20"/>
      <c r="J42" s="20" t="s">
        <v>26</v>
      </c>
      <c r="K42" s="3"/>
      <c r="W42" s="3"/>
    </row>
    <row r="43" spans="1:23">
      <c r="A43" s="6"/>
      <c r="B43" s="11" t="s">
        <v>99</v>
      </c>
      <c r="C43" s="20">
        <v>30</v>
      </c>
      <c r="D43" s="6">
        <v>19.73</v>
      </c>
      <c r="E43" s="6">
        <v>23.53</v>
      </c>
      <c r="F43" s="20">
        <f t="shared" si="0"/>
        <v>3.8000000000000007</v>
      </c>
      <c r="G43" s="20">
        <f t="shared" si="1"/>
        <v>1</v>
      </c>
      <c r="H43" s="20"/>
      <c r="I43" s="20"/>
      <c r="J43" s="20" t="s">
        <v>25</v>
      </c>
      <c r="K43" s="3"/>
      <c r="W43" s="3"/>
    </row>
    <row r="44" spans="1:23">
      <c r="A44" s="6"/>
      <c r="B44" s="6" t="s">
        <v>100</v>
      </c>
      <c r="C44" s="20">
        <v>31</v>
      </c>
      <c r="D44" s="6">
        <v>16.73</v>
      </c>
      <c r="E44" s="6">
        <v>999</v>
      </c>
      <c r="F44" s="20">
        <f t="shared" si="0"/>
        <v>982.27</v>
      </c>
      <c r="G44" s="20">
        <f t="shared" si="1"/>
        <v>0</v>
      </c>
      <c r="H44" s="20"/>
      <c r="I44" s="20"/>
      <c r="J44" s="20" t="s">
        <v>26</v>
      </c>
      <c r="K44" s="3"/>
      <c r="W44" s="3"/>
    </row>
    <row r="45" spans="1:23">
      <c r="A45" s="6"/>
      <c r="B45" s="6" t="s">
        <v>101</v>
      </c>
      <c r="C45" s="20">
        <v>32</v>
      </c>
      <c r="D45" s="6">
        <v>24.06</v>
      </c>
      <c r="E45" s="6">
        <v>999</v>
      </c>
      <c r="F45" s="20">
        <f t="shared" si="0"/>
        <v>974.94</v>
      </c>
      <c r="G45" s="20">
        <f t="shared" si="1"/>
        <v>0</v>
      </c>
      <c r="H45" s="20"/>
      <c r="I45" s="20"/>
      <c r="J45" s="20" t="s">
        <v>26</v>
      </c>
      <c r="K45" s="3"/>
      <c r="W45" s="3"/>
    </row>
    <row r="46" spans="1:23">
      <c r="A46" s="6"/>
      <c r="B46" s="11" t="s">
        <v>102</v>
      </c>
      <c r="C46" s="20">
        <v>33</v>
      </c>
      <c r="D46" s="6">
        <v>12.46</v>
      </c>
      <c r="E46" s="6">
        <v>999</v>
      </c>
      <c r="F46" s="20">
        <f t="shared" si="0"/>
        <v>986.54</v>
      </c>
      <c r="G46" s="20">
        <f t="shared" si="1"/>
        <v>0</v>
      </c>
      <c r="H46" s="20"/>
      <c r="I46" s="20"/>
      <c r="J46" s="20" t="s">
        <v>26</v>
      </c>
      <c r="K46" s="3"/>
      <c r="W46" s="3"/>
    </row>
    <row r="47" spans="1:23">
      <c r="A47" s="6"/>
      <c r="B47" s="6" t="s">
        <v>103</v>
      </c>
      <c r="C47" s="20">
        <v>34</v>
      </c>
      <c r="D47" s="6">
        <v>24.06</v>
      </c>
      <c r="E47" s="6">
        <v>30.8</v>
      </c>
      <c r="F47" s="20">
        <f t="shared" si="0"/>
        <v>6.740000000000002</v>
      </c>
      <c r="G47" s="20">
        <f t="shared" si="1"/>
        <v>1</v>
      </c>
      <c r="H47" s="20"/>
      <c r="I47" s="20"/>
      <c r="J47" s="20" t="s">
        <v>26</v>
      </c>
      <c r="K47" s="3"/>
      <c r="W47" s="3"/>
    </row>
    <row r="48" spans="1:23">
      <c r="A48" s="6"/>
      <c r="B48" s="6" t="s">
        <v>104</v>
      </c>
      <c r="C48" s="20">
        <v>35</v>
      </c>
      <c r="D48" s="6">
        <v>18.059999999999999</v>
      </c>
      <c r="E48" s="6">
        <v>999</v>
      </c>
      <c r="F48" s="20">
        <f t="shared" si="0"/>
        <v>980.94</v>
      </c>
      <c r="G48" s="20">
        <f t="shared" si="1"/>
        <v>0</v>
      </c>
      <c r="H48" s="20"/>
      <c r="I48" s="20"/>
      <c r="J48" s="20" t="s">
        <v>25</v>
      </c>
      <c r="K48" s="3"/>
      <c r="L48" s="16"/>
      <c r="W48" s="3"/>
    </row>
    <row r="49" spans="1:23">
      <c r="A49" s="6"/>
      <c r="B49" s="11" t="s">
        <v>105</v>
      </c>
      <c r="C49" s="20">
        <v>36</v>
      </c>
      <c r="D49" s="6">
        <v>25.33</v>
      </c>
      <c r="E49" s="6">
        <v>999</v>
      </c>
      <c r="F49" s="20">
        <f t="shared" si="0"/>
        <v>973.67</v>
      </c>
      <c r="G49" s="20">
        <f t="shared" si="1"/>
        <v>0</v>
      </c>
      <c r="H49" s="20"/>
      <c r="I49" s="20"/>
      <c r="J49" s="20" t="s">
        <v>26</v>
      </c>
      <c r="K49" s="3"/>
      <c r="L49" s="3"/>
      <c r="W49" s="3"/>
    </row>
    <row r="50" spans="1:23">
      <c r="A50" s="6"/>
      <c r="B50" s="6" t="s">
        <v>106</v>
      </c>
      <c r="C50" s="20">
        <v>37</v>
      </c>
      <c r="D50" s="6">
        <v>18.73</v>
      </c>
      <c r="E50" s="6">
        <v>999</v>
      </c>
      <c r="F50" s="20">
        <f t="shared" si="0"/>
        <v>980.27</v>
      </c>
      <c r="G50" s="20">
        <f t="shared" si="1"/>
        <v>0</v>
      </c>
      <c r="H50" s="20"/>
      <c r="I50" s="20"/>
      <c r="J50" s="20" t="s">
        <v>26</v>
      </c>
      <c r="K50" s="3"/>
      <c r="L50" s="3"/>
      <c r="W50" s="3"/>
    </row>
    <row r="51" spans="1:23">
      <c r="A51" s="6"/>
      <c r="B51" s="6" t="s">
        <v>107</v>
      </c>
      <c r="C51" s="20">
        <v>38</v>
      </c>
      <c r="D51" s="6">
        <v>14.66</v>
      </c>
      <c r="E51" s="6">
        <v>19.73</v>
      </c>
      <c r="F51" s="20">
        <f t="shared" si="0"/>
        <v>5.07</v>
      </c>
      <c r="G51" s="20">
        <f t="shared" si="1"/>
        <v>1</v>
      </c>
      <c r="H51" s="20"/>
      <c r="I51" s="20"/>
      <c r="J51" s="20" t="s">
        <v>26</v>
      </c>
      <c r="K51" s="3"/>
      <c r="L51" s="3"/>
      <c r="W51" s="3"/>
    </row>
    <row r="52" spans="1:23">
      <c r="A52" s="6"/>
      <c r="B52" s="11" t="s">
        <v>108</v>
      </c>
      <c r="C52" s="20">
        <v>39</v>
      </c>
      <c r="D52" s="6">
        <v>20.329999999999998</v>
      </c>
      <c r="E52" s="6">
        <v>32.4</v>
      </c>
      <c r="F52" s="20">
        <f t="shared" si="0"/>
        <v>12.07</v>
      </c>
      <c r="G52" s="20">
        <f t="shared" si="1"/>
        <v>0</v>
      </c>
      <c r="H52" s="20"/>
      <c r="I52" s="20"/>
      <c r="J52" s="20" t="s">
        <v>26</v>
      </c>
      <c r="K52" s="3"/>
      <c r="L52" s="3"/>
      <c r="W52" s="3"/>
    </row>
    <row r="53" spans="1:23">
      <c r="A53" s="6"/>
      <c r="B53" s="6" t="s">
        <v>109</v>
      </c>
      <c r="C53" s="20">
        <v>40</v>
      </c>
      <c r="D53" s="6">
        <v>12.6</v>
      </c>
      <c r="E53" s="6">
        <v>999</v>
      </c>
      <c r="F53" s="20">
        <f t="shared" si="0"/>
        <v>986.4</v>
      </c>
      <c r="G53" s="20">
        <f t="shared" si="1"/>
        <v>0</v>
      </c>
      <c r="H53" s="20"/>
      <c r="I53" s="20"/>
      <c r="J53" s="20" t="s">
        <v>25</v>
      </c>
      <c r="K53" s="10"/>
      <c r="L53" s="10"/>
      <c r="W53" s="3"/>
    </row>
    <row r="54" spans="1:23">
      <c r="A54" s="6">
        <v>190924</v>
      </c>
      <c r="B54" s="11" t="s">
        <v>134</v>
      </c>
      <c r="C54" s="20">
        <v>41</v>
      </c>
      <c r="D54" s="6">
        <v>33.86</v>
      </c>
      <c r="E54" s="6">
        <v>41.06</v>
      </c>
      <c r="F54" s="20">
        <f t="shared" si="0"/>
        <v>7.2000000000000028</v>
      </c>
      <c r="G54" s="20">
        <f t="shared" si="1"/>
        <v>1</v>
      </c>
      <c r="H54" s="20"/>
      <c r="I54" s="20"/>
      <c r="J54" s="20" t="s">
        <v>25</v>
      </c>
      <c r="K54" s="3"/>
      <c r="L54" s="3"/>
      <c r="W54" s="3"/>
    </row>
    <row r="55" spans="1:23">
      <c r="A55" s="6"/>
      <c r="B55" s="11" t="s">
        <v>135</v>
      </c>
      <c r="C55" s="20">
        <v>42</v>
      </c>
      <c r="D55" s="6">
        <v>27</v>
      </c>
      <c r="E55" s="6">
        <v>999</v>
      </c>
      <c r="F55" s="20">
        <f t="shared" si="0"/>
        <v>972</v>
      </c>
      <c r="G55" s="20">
        <f t="shared" si="1"/>
        <v>0</v>
      </c>
      <c r="H55" s="20"/>
      <c r="I55" s="20"/>
      <c r="J55" s="20" t="s">
        <v>25</v>
      </c>
      <c r="K55" s="3"/>
      <c r="L55" s="3"/>
      <c r="W55" s="3"/>
    </row>
    <row r="56" spans="1:23">
      <c r="A56" s="6"/>
      <c r="B56" s="11" t="s">
        <v>136</v>
      </c>
      <c r="C56" s="20">
        <v>43</v>
      </c>
      <c r="D56" s="6">
        <v>24.06</v>
      </c>
      <c r="E56" s="6">
        <v>33.130000000000003</v>
      </c>
      <c r="F56" s="20">
        <f t="shared" si="0"/>
        <v>9.0700000000000038</v>
      </c>
      <c r="G56" s="20">
        <f t="shared" si="1"/>
        <v>1</v>
      </c>
      <c r="H56" s="20"/>
      <c r="I56" s="20"/>
      <c r="J56" s="20" t="s">
        <v>25</v>
      </c>
      <c r="K56" s="3"/>
      <c r="L56" s="3"/>
      <c r="W56" s="3"/>
    </row>
    <row r="57" spans="1:23">
      <c r="A57" s="6"/>
      <c r="B57" s="11" t="s">
        <v>137</v>
      </c>
      <c r="C57" s="20">
        <v>44</v>
      </c>
      <c r="D57" s="6">
        <v>11.33</v>
      </c>
      <c r="E57" s="6">
        <v>18.2</v>
      </c>
      <c r="F57" s="20">
        <f t="shared" si="0"/>
        <v>6.8699999999999992</v>
      </c>
      <c r="G57" s="20">
        <f t="shared" si="1"/>
        <v>1</v>
      </c>
      <c r="H57" s="20"/>
      <c r="I57" s="20"/>
      <c r="J57" s="20" t="s">
        <v>25</v>
      </c>
      <c r="K57" s="3"/>
      <c r="L57" s="3"/>
      <c r="W57" s="3"/>
    </row>
    <row r="58" spans="1:23">
      <c r="A58" s="6"/>
      <c r="B58" s="11" t="s">
        <v>138</v>
      </c>
      <c r="C58" s="20">
        <v>45</v>
      </c>
      <c r="D58" s="6">
        <v>11.4</v>
      </c>
      <c r="E58" s="6" t="s">
        <v>162</v>
      </c>
      <c r="F58" s="20" t="str">
        <f t="shared" si="0"/>
        <v/>
      </c>
      <c r="G58" s="20">
        <f t="shared" si="1"/>
        <v>0</v>
      </c>
      <c r="H58" s="20"/>
      <c r="I58" s="20"/>
      <c r="J58" s="20" t="s">
        <v>26</v>
      </c>
      <c r="K58" s="3"/>
      <c r="L58" s="3"/>
      <c r="W58" s="3"/>
    </row>
    <row r="59" spans="1:23">
      <c r="A59" s="6"/>
      <c r="B59" s="11" t="s">
        <v>139</v>
      </c>
      <c r="C59" s="20">
        <v>46</v>
      </c>
      <c r="D59" s="6">
        <v>14.4</v>
      </c>
      <c r="E59" s="6">
        <v>999</v>
      </c>
      <c r="F59" s="20">
        <f t="shared" si="0"/>
        <v>984.6</v>
      </c>
      <c r="G59" s="20">
        <f t="shared" si="1"/>
        <v>0</v>
      </c>
      <c r="H59" s="20"/>
      <c r="I59" s="20"/>
      <c r="J59" s="20" t="s">
        <v>26</v>
      </c>
      <c r="K59" s="3"/>
      <c r="L59" s="3"/>
      <c r="W59" s="3"/>
    </row>
    <row r="60" spans="1:23">
      <c r="A60" s="6"/>
      <c r="B60" s="11" t="s">
        <v>140</v>
      </c>
      <c r="C60" s="20">
        <v>47</v>
      </c>
      <c r="D60" s="6">
        <v>15</v>
      </c>
      <c r="E60" s="6">
        <v>23.93</v>
      </c>
      <c r="F60" s="20">
        <f t="shared" si="0"/>
        <v>8.93</v>
      </c>
      <c r="G60" s="20">
        <f t="shared" si="1"/>
        <v>1</v>
      </c>
      <c r="H60" s="20"/>
      <c r="I60" s="20"/>
      <c r="J60" s="20" t="s">
        <v>25</v>
      </c>
      <c r="K60" s="3"/>
      <c r="L60" s="3"/>
      <c r="W60" s="3"/>
    </row>
    <row r="61" spans="1:23">
      <c r="A61" s="6"/>
      <c r="B61" s="11" t="s">
        <v>141</v>
      </c>
      <c r="C61" s="20">
        <v>48</v>
      </c>
      <c r="D61" s="6">
        <v>15.26</v>
      </c>
      <c r="E61" s="6">
        <v>18.600000000000001</v>
      </c>
      <c r="F61" s="20">
        <f t="shared" si="0"/>
        <v>3.3400000000000016</v>
      </c>
      <c r="G61" s="20">
        <f t="shared" si="1"/>
        <v>1</v>
      </c>
      <c r="H61" s="20"/>
      <c r="I61" s="20"/>
      <c r="J61" s="20" t="s">
        <v>25</v>
      </c>
      <c r="K61" s="3"/>
      <c r="L61" s="3"/>
      <c r="W61" s="3"/>
    </row>
    <row r="62" spans="1:23">
      <c r="A62" s="6"/>
      <c r="B62" s="11" t="s">
        <v>142</v>
      </c>
      <c r="C62" s="20">
        <v>49</v>
      </c>
      <c r="D62" s="6">
        <v>17.399999999999999</v>
      </c>
      <c r="E62" s="6">
        <v>24.86</v>
      </c>
      <c r="F62" s="20">
        <f t="shared" si="0"/>
        <v>7.4600000000000009</v>
      </c>
      <c r="G62" s="20">
        <f t="shared" si="1"/>
        <v>1</v>
      </c>
      <c r="H62" s="20"/>
      <c r="I62" s="20"/>
      <c r="J62" s="20" t="s">
        <v>26</v>
      </c>
      <c r="K62" s="3"/>
      <c r="L62" s="3"/>
      <c r="W62" s="3"/>
    </row>
    <row r="63" spans="1:23">
      <c r="A63" s="6"/>
      <c r="B63" s="11" t="s">
        <v>143</v>
      </c>
      <c r="C63" s="20">
        <v>50</v>
      </c>
      <c r="D63" s="6">
        <v>9.33</v>
      </c>
      <c r="E63" s="6">
        <v>999</v>
      </c>
      <c r="F63" s="20">
        <f t="shared" si="0"/>
        <v>989.67</v>
      </c>
      <c r="G63" s="20">
        <f t="shared" si="1"/>
        <v>0</v>
      </c>
      <c r="H63" s="20"/>
      <c r="I63" s="20"/>
      <c r="J63" s="20" t="s">
        <v>25</v>
      </c>
      <c r="K63" s="3"/>
      <c r="L63" s="3"/>
      <c r="W63" s="3"/>
    </row>
    <row r="64" spans="1:23">
      <c r="A64" s="6"/>
      <c r="B64" s="11" t="s">
        <v>144</v>
      </c>
      <c r="C64" s="20">
        <v>51</v>
      </c>
      <c r="D64" s="6">
        <v>24.93</v>
      </c>
      <c r="E64" s="6">
        <v>31.66</v>
      </c>
      <c r="F64" s="20">
        <f t="shared" si="0"/>
        <v>6.73</v>
      </c>
      <c r="G64" s="20">
        <f t="shared" si="1"/>
        <v>1</v>
      </c>
      <c r="H64" s="20"/>
      <c r="I64" s="20"/>
      <c r="J64" s="20" t="s">
        <v>25</v>
      </c>
      <c r="K64" s="3"/>
      <c r="L64" s="3"/>
      <c r="W64" s="3"/>
    </row>
    <row r="65" spans="1:23">
      <c r="A65" s="6"/>
      <c r="B65" s="11" t="s">
        <v>145</v>
      </c>
      <c r="C65" s="20">
        <v>52</v>
      </c>
      <c r="D65" s="6">
        <v>28.2</v>
      </c>
      <c r="E65" s="6">
        <v>999</v>
      </c>
      <c r="F65" s="20">
        <f t="shared" si="0"/>
        <v>970.8</v>
      </c>
      <c r="G65" s="20">
        <f t="shared" si="1"/>
        <v>0</v>
      </c>
      <c r="H65" s="20"/>
      <c r="I65" s="20"/>
      <c r="J65" s="20" t="s">
        <v>26</v>
      </c>
      <c r="K65" s="3"/>
      <c r="L65" s="3"/>
      <c r="N65" s="2"/>
      <c r="O65" s="2"/>
      <c r="W65" s="3"/>
    </row>
    <row r="66" spans="1:23">
      <c r="A66" s="6"/>
      <c r="B66" s="11" t="s">
        <v>146</v>
      </c>
      <c r="C66" s="20">
        <v>53</v>
      </c>
      <c r="D66" s="6">
        <v>13.4</v>
      </c>
      <c r="E66" s="6">
        <v>999</v>
      </c>
      <c r="F66" s="20">
        <f t="shared" si="0"/>
        <v>985.6</v>
      </c>
      <c r="G66" s="20">
        <f t="shared" si="1"/>
        <v>0</v>
      </c>
      <c r="H66" s="20"/>
      <c r="I66" s="20"/>
      <c r="J66" s="20" t="s">
        <v>25</v>
      </c>
      <c r="K66" s="3"/>
      <c r="L66" s="3"/>
      <c r="W66" s="3"/>
    </row>
    <row r="67" spans="1:23">
      <c r="A67" s="6"/>
      <c r="B67" s="11" t="s">
        <v>147</v>
      </c>
      <c r="C67" s="20">
        <v>54</v>
      </c>
      <c r="D67" s="6">
        <v>12.86</v>
      </c>
      <c r="E67" s="6">
        <v>25.13</v>
      </c>
      <c r="F67" s="20">
        <f t="shared" si="0"/>
        <v>12.27</v>
      </c>
      <c r="G67" s="20">
        <f t="shared" si="1"/>
        <v>0</v>
      </c>
      <c r="H67" s="20"/>
      <c r="I67" s="20"/>
      <c r="J67" s="20" t="s">
        <v>26</v>
      </c>
      <c r="K67" s="3"/>
      <c r="L67" s="3"/>
      <c r="W67" s="3"/>
    </row>
    <row r="68" spans="1:23">
      <c r="A68" s="20"/>
      <c r="B68" s="11" t="s">
        <v>148</v>
      </c>
      <c r="C68" s="20">
        <v>55</v>
      </c>
      <c r="D68" s="20">
        <v>12.26</v>
      </c>
      <c r="E68" s="20">
        <v>20.260000000000002</v>
      </c>
      <c r="F68" s="20">
        <f t="shared" si="0"/>
        <v>8.0000000000000018</v>
      </c>
      <c r="G68" s="20">
        <f t="shared" si="1"/>
        <v>1</v>
      </c>
      <c r="H68" s="20"/>
      <c r="I68" s="20"/>
      <c r="J68" s="20" t="s">
        <v>25</v>
      </c>
      <c r="K68" s="3"/>
      <c r="L68" s="3"/>
      <c r="W68" s="3"/>
    </row>
    <row r="69" spans="1:23">
      <c r="A69" s="20"/>
      <c r="B69" s="11" t="s">
        <v>149</v>
      </c>
      <c r="C69" s="20">
        <v>56</v>
      </c>
      <c r="D69" s="20">
        <v>20.13</v>
      </c>
      <c r="E69" s="20">
        <v>22.06</v>
      </c>
      <c r="F69" s="20">
        <f t="shared" si="0"/>
        <v>1.9299999999999997</v>
      </c>
      <c r="G69" s="20">
        <f t="shared" si="1"/>
        <v>1</v>
      </c>
      <c r="H69" s="20"/>
      <c r="I69" s="20"/>
      <c r="J69" s="20" t="s">
        <v>26</v>
      </c>
      <c r="K69" s="3"/>
      <c r="L69" s="3"/>
      <c r="W69" s="3"/>
    </row>
    <row r="70" spans="1:23">
      <c r="A70" s="20"/>
      <c r="B70" s="11" t="s">
        <v>150</v>
      </c>
      <c r="C70" s="20">
        <v>57</v>
      </c>
      <c r="D70" s="20">
        <v>12.73</v>
      </c>
      <c r="E70" s="20">
        <v>18.260000000000002</v>
      </c>
      <c r="F70" s="20">
        <f t="shared" si="0"/>
        <v>5.5300000000000011</v>
      </c>
      <c r="G70" s="20">
        <f t="shared" si="1"/>
        <v>1</v>
      </c>
      <c r="H70" s="20"/>
      <c r="I70" s="20"/>
      <c r="J70" s="20" t="s">
        <v>26</v>
      </c>
      <c r="K70" s="3"/>
      <c r="L70" s="3"/>
      <c r="W70" s="3"/>
    </row>
    <row r="71" spans="1:23">
      <c r="A71" s="20"/>
      <c r="B71" s="11" t="s">
        <v>151</v>
      </c>
      <c r="C71" s="20">
        <v>58</v>
      </c>
      <c r="D71" s="20">
        <v>17.66</v>
      </c>
      <c r="E71" s="20" t="s">
        <v>162</v>
      </c>
      <c r="F71" s="20" t="str">
        <f t="shared" si="0"/>
        <v/>
      </c>
      <c r="G71" s="20">
        <f t="shared" si="1"/>
        <v>0</v>
      </c>
      <c r="H71" s="20"/>
      <c r="I71" s="20"/>
      <c r="J71" s="20" t="s">
        <v>26</v>
      </c>
      <c r="K71" s="3"/>
      <c r="L71" s="3"/>
      <c r="W71" s="3"/>
    </row>
    <row r="72" spans="1:23">
      <c r="A72" s="20"/>
      <c r="B72" s="11" t="s">
        <v>152</v>
      </c>
      <c r="C72" s="20">
        <v>59</v>
      </c>
      <c r="D72" s="20">
        <v>10.8</v>
      </c>
      <c r="E72" s="20">
        <v>16.399999999999999</v>
      </c>
      <c r="F72" s="20">
        <f t="shared" si="0"/>
        <v>5.5999999999999979</v>
      </c>
      <c r="G72" s="20">
        <f t="shared" si="1"/>
        <v>1</v>
      </c>
      <c r="H72" s="20"/>
      <c r="I72" s="20"/>
      <c r="J72" s="20" t="s">
        <v>25</v>
      </c>
      <c r="K72" s="3"/>
      <c r="L72" s="3"/>
      <c r="W72" s="3"/>
    </row>
    <row r="73" spans="1:23">
      <c r="A73" s="20"/>
      <c r="B73" s="11" t="s">
        <v>153</v>
      </c>
      <c r="C73" s="20">
        <v>60</v>
      </c>
      <c r="D73" s="20">
        <v>16.2</v>
      </c>
      <c r="E73" s="20">
        <v>26.93</v>
      </c>
      <c r="F73" s="20">
        <f t="shared" si="0"/>
        <v>10.73</v>
      </c>
      <c r="G73" s="20">
        <f t="shared" si="1"/>
        <v>0</v>
      </c>
      <c r="H73" s="20"/>
      <c r="I73" s="20"/>
      <c r="J73" s="20" t="s">
        <v>25</v>
      </c>
      <c r="K73" s="3"/>
      <c r="L73" s="3"/>
      <c r="W73" s="3"/>
    </row>
    <row r="74" spans="1:23">
      <c r="A74" s="20"/>
      <c r="B74" s="11" t="s">
        <v>154</v>
      </c>
      <c r="C74" s="20">
        <v>61</v>
      </c>
      <c r="D74" s="20">
        <v>12.26</v>
      </c>
      <c r="E74" s="20">
        <v>17.329999999999998</v>
      </c>
      <c r="F74" s="20">
        <f t="shared" si="0"/>
        <v>5.0699999999999985</v>
      </c>
      <c r="G74" s="20">
        <f t="shared" si="1"/>
        <v>1</v>
      </c>
      <c r="H74" s="20"/>
      <c r="I74" s="20"/>
      <c r="J74" s="20" t="s">
        <v>26</v>
      </c>
      <c r="K74" s="3"/>
      <c r="L74" s="3"/>
      <c r="W74" s="3"/>
    </row>
    <row r="75" spans="1:23">
      <c r="A75" s="20"/>
      <c r="B75" s="11" t="s">
        <v>155</v>
      </c>
      <c r="C75" s="20">
        <v>62</v>
      </c>
      <c r="D75" s="20">
        <v>19.86</v>
      </c>
      <c r="E75" s="20">
        <v>26.4</v>
      </c>
      <c r="F75" s="20">
        <f t="shared" si="0"/>
        <v>6.5399999999999991</v>
      </c>
      <c r="G75" s="20">
        <f t="shared" si="1"/>
        <v>1</v>
      </c>
      <c r="H75" s="20"/>
      <c r="I75" s="20"/>
      <c r="J75" s="20" t="s">
        <v>25</v>
      </c>
      <c r="K75" s="3"/>
      <c r="L75" s="3"/>
      <c r="W75" s="3"/>
    </row>
    <row r="76" spans="1:23">
      <c r="A76" s="20"/>
      <c r="B76" s="11" t="s">
        <v>156</v>
      </c>
      <c r="C76" s="20">
        <v>63</v>
      </c>
      <c r="D76" s="20">
        <v>12.93</v>
      </c>
      <c r="E76" s="20">
        <v>18.13</v>
      </c>
      <c r="F76" s="20">
        <f t="shared" si="0"/>
        <v>5.1999999999999993</v>
      </c>
      <c r="G76" s="20">
        <f t="shared" si="1"/>
        <v>1</v>
      </c>
      <c r="H76" s="20"/>
      <c r="I76" s="20"/>
      <c r="J76" s="20" t="s">
        <v>26</v>
      </c>
      <c r="K76" s="3"/>
      <c r="L76" s="3"/>
      <c r="W76" s="3"/>
    </row>
    <row r="77" spans="1:23">
      <c r="A77" s="20"/>
      <c r="B77" s="11" t="s">
        <v>157</v>
      </c>
      <c r="C77" s="20">
        <v>64</v>
      </c>
      <c r="D77" s="20">
        <v>10.8</v>
      </c>
      <c r="E77" s="20">
        <v>13.6</v>
      </c>
      <c r="F77" s="20">
        <f t="shared" si="0"/>
        <v>2.7999999999999989</v>
      </c>
      <c r="G77" s="20">
        <f t="shared" si="1"/>
        <v>1</v>
      </c>
      <c r="H77" s="20"/>
      <c r="I77" s="20"/>
      <c r="J77" s="20" t="s">
        <v>25</v>
      </c>
      <c r="K77" s="3"/>
      <c r="L77" s="3"/>
      <c r="W77" s="3"/>
    </row>
    <row r="78" spans="1:23">
      <c r="A78" s="20"/>
      <c r="B78" s="11" t="s">
        <v>158</v>
      </c>
      <c r="C78" s="20">
        <v>65</v>
      </c>
      <c r="D78" s="20">
        <v>26.73</v>
      </c>
      <c r="E78" s="20">
        <v>32.6</v>
      </c>
      <c r="F78" s="20">
        <f t="shared" si="0"/>
        <v>5.870000000000001</v>
      </c>
      <c r="G78" s="20">
        <f t="shared" si="1"/>
        <v>1</v>
      </c>
      <c r="H78" s="20"/>
      <c r="I78" s="20"/>
      <c r="J78" s="20" t="s">
        <v>25</v>
      </c>
      <c r="K78" s="3"/>
      <c r="L78" s="3"/>
      <c r="M78" s="3"/>
      <c r="W78" s="3"/>
    </row>
    <row r="79" spans="1:23">
      <c r="A79" s="20"/>
      <c r="B79" s="11" t="s">
        <v>159</v>
      </c>
      <c r="C79" s="20">
        <v>66</v>
      </c>
      <c r="D79" s="20">
        <v>15</v>
      </c>
      <c r="E79" s="20">
        <v>999</v>
      </c>
      <c r="F79" s="20">
        <f t="shared" ref="F79:F81" si="3">IF(OR(E79="Fail"),"",IF(E79&gt;0,E79-D79,""))</f>
        <v>984</v>
      </c>
      <c r="G79" s="20">
        <f t="shared" ref="G79:G81" si="4">IF(F79&lt;10, 1, 0)</f>
        <v>0</v>
      </c>
      <c r="H79" s="20"/>
      <c r="I79" s="20"/>
      <c r="J79" s="20" t="s">
        <v>26</v>
      </c>
      <c r="K79" s="3"/>
      <c r="L79" s="3"/>
      <c r="M79" s="3"/>
      <c r="W79" s="3"/>
    </row>
    <row r="80" spans="1:23">
      <c r="A80" s="20"/>
      <c r="B80" s="11" t="s">
        <v>160</v>
      </c>
      <c r="C80" s="20">
        <v>67</v>
      </c>
      <c r="D80" s="20">
        <v>22.33</v>
      </c>
      <c r="E80" s="20">
        <v>999</v>
      </c>
      <c r="F80" s="20">
        <f t="shared" si="3"/>
        <v>976.67</v>
      </c>
      <c r="G80" s="20">
        <f t="shared" si="4"/>
        <v>0</v>
      </c>
      <c r="H80" s="20"/>
      <c r="I80" s="20"/>
      <c r="J80" s="20" t="s">
        <v>25</v>
      </c>
      <c r="K80" s="3"/>
      <c r="L80" s="3"/>
      <c r="M80" s="3"/>
      <c r="W80" s="3"/>
    </row>
    <row r="81" spans="1:23">
      <c r="A81" s="20"/>
      <c r="B81" s="11" t="s">
        <v>161</v>
      </c>
      <c r="C81" s="20">
        <v>68</v>
      </c>
      <c r="D81" s="20">
        <v>13.86</v>
      </c>
      <c r="E81" s="20">
        <v>23.4</v>
      </c>
      <c r="F81" s="20">
        <f t="shared" si="3"/>
        <v>9.5399999999999991</v>
      </c>
      <c r="G81" s="20">
        <f t="shared" si="4"/>
        <v>1</v>
      </c>
      <c r="H81" s="20"/>
      <c r="I81" s="20"/>
      <c r="J81" s="20" t="s">
        <v>25</v>
      </c>
      <c r="K81" s="3"/>
      <c r="L81" s="3"/>
      <c r="M81" s="3"/>
      <c r="W81" s="3"/>
    </row>
    <row r="82" spans="1:23">
      <c r="A82" s="6">
        <v>190929</v>
      </c>
      <c r="B82" s="6" t="s">
        <v>163</v>
      </c>
      <c r="C82" s="20">
        <v>69</v>
      </c>
      <c r="D82" s="4">
        <v>49.2</v>
      </c>
      <c r="E82" s="4">
        <v>53.46</v>
      </c>
      <c r="F82" s="20">
        <f>IF(OR(E82="Fail"),"",IF(E82&gt;0,E82-D82,""))</f>
        <v>4.259999999999998</v>
      </c>
      <c r="G82" s="20">
        <f>IF(F82&lt;10, 1, 0)</f>
        <v>1</v>
      </c>
      <c r="H82" s="20"/>
      <c r="I82" s="20"/>
      <c r="J82" s="20" t="s">
        <v>25</v>
      </c>
      <c r="K82" s="3"/>
      <c r="L82" s="3"/>
      <c r="M82" s="3"/>
      <c r="W82" s="3"/>
    </row>
    <row r="83" spans="1:23">
      <c r="A83" s="6"/>
      <c r="B83" s="6" t="s">
        <v>164</v>
      </c>
      <c r="C83" s="20">
        <v>70</v>
      </c>
      <c r="D83" s="4">
        <v>12.33</v>
      </c>
      <c r="E83" s="4">
        <v>27.33</v>
      </c>
      <c r="F83" s="20">
        <f t="shared" ref="F83:F121" si="5">IF(OR(E83="Fail"),"",IF(E83&gt;0,E83-D83,""))</f>
        <v>14.999999999999998</v>
      </c>
      <c r="G83" s="20">
        <f t="shared" ref="G83:G121" si="6">IF(F83&lt;10, 1, 0)</f>
        <v>0</v>
      </c>
      <c r="H83" s="20"/>
      <c r="I83" s="20"/>
      <c r="J83" s="4" t="s">
        <v>25</v>
      </c>
      <c r="K83" s="3"/>
      <c r="L83" s="3"/>
      <c r="M83" s="3"/>
      <c r="W83" s="3"/>
    </row>
    <row r="84" spans="1:23">
      <c r="A84" s="6"/>
      <c r="B84" s="6" t="s">
        <v>165</v>
      </c>
      <c r="C84" s="20">
        <v>71</v>
      </c>
      <c r="D84" s="4">
        <v>13.53</v>
      </c>
      <c r="E84" s="4">
        <v>999</v>
      </c>
      <c r="F84" s="20">
        <f t="shared" si="5"/>
        <v>985.47</v>
      </c>
      <c r="G84" s="20">
        <f t="shared" si="6"/>
        <v>0</v>
      </c>
      <c r="H84" s="20"/>
      <c r="I84" s="20"/>
      <c r="J84" s="4" t="s">
        <v>25</v>
      </c>
      <c r="K84" s="3"/>
      <c r="L84" s="3"/>
      <c r="M84" s="3"/>
      <c r="W84" s="3"/>
    </row>
    <row r="85" spans="1:23">
      <c r="A85" s="6"/>
      <c r="B85" s="6" t="s">
        <v>166</v>
      </c>
      <c r="C85" s="20">
        <v>72</v>
      </c>
      <c r="D85" s="4">
        <v>48.93</v>
      </c>
      <c r="E85" s="4">
        <v>999</v>
      </c>
      <c r="F85" s="20">
        <f t="shared" si="5"/>
        <v>950.07</v>
      </c>
      <c r="G85" s="20">
        <f t="shared" si="6"/>
        <v>0</v>
      </c>
      <c r="H85" s="20"/>
      <c r="I85" s="20"/>
      <c r="J85" s="4" t="s">
        <v>26</v>
      </c>
      <c r="K85" s="3"/>
      <c r="L85" s="3"/>
      <c r="M85" s="3"/>
      <c r="W85" s="3"/>
    </row>
    <row r="86" spans="1:23">
      <c r="A86" s="6"/>
      <c r="B86" s="6" t="s">
        <v>167</v>
      </c>
      <c r="C86" s="20">
        <v>73</v>
      </c>
      <c r="D86" s="4">
        <v>20.059999999999999</v>
      </c>
      <c r="E86" s="4">
        <v>33.53</v>
      </c>
      <c r="F86" s="20">
        <f t="shared" si="5"/>
        <v>13.470000000000002</v>
      </c>
      <c r="G86" s="20">
        <f t="shared" si="6"/>
        <v>0</v>
      </c>
      <c r="H86" s="20"/>
      <c r="I86" s="20"/>
      <c r="J86" s="4" t="s">
        <v>26</v>
      </c>
      <c r="K86" s="3"/>
      <c r="L86" s="3"/>
      <c r="M86" s="3"/>
      <c r="W86" s="3"/>
    </row>
    <row r="87" spans="1:23">
      <c r="A87" s="6"/>
      <c r="B87" s="6" t="s">
        <v>168</v>
      </c>
      <c r="C87" s="20">
        <v>74</v>
      </c>
      <c r="D87" s="4">
        <v>10.6</v>
      </c>
      <c r="E87" s="4">
        <v>999</v>
      </c>
      <c r="F87" s="20">
        <f t="shared" si="5"/>
        <v>988.4</v>
      </c>
      <c r="G87" s="20">
        <f t="shared" si="6"/>
        <v>0</v>
      </c>
      <c r="H87" s="20"/>
      <c r="I87" s="20"/>
      <c r="J87" s="20" t="s">
        <v>26</v>
      </c>
      <c r="K87" s="3"/>
      <c r="L87" s="3"/>
      <c r="M87" s="3"/>
      <c r="W87" s="3"/>
    </row>
    <row r="88" spans="1:23">
      <c r="A88" s="6"/>
      <c r="B88" s="6" t="s">
        <v>169</v>
      </c>
      <c r="C88" s="20">
        <v>75</v>
      </c>
      <c r="D88" s="4">
        <v>11.86</v>
      </c>
      <c r="E88" s="4">
        <v>999</v>
      </c>
      <c r="F88" s="20">
        <f t="shared" si="5"/>
        <v>987.14</v>
      </c>
      <c r="G88" s="20">
        <f t="shared" si="6"/>
        <v>0</v>
      </c>
      <c r="H88" s="20"/>
      <c r="I88" s="20"/>
      <c r="J88" s="20" t="s">
        <v>26</v>
      </c>
      <c r="K88" s="3"/>
      <c r="L88" s="3"/>
      <c r="M88" s="3"/>
      <c r="W88" s="3"/>
    </row>
    <row r="89" spans="1:23">
      <c r="A89" s="6"/>
      <c r="B89" s="6" t="s">
        <v>170</v>
      </c>
      <c r="C89" s="20">
        <v>76</v>
      </c>
      <c r="D89" s="4">
        <v>30.53</v>
      </c>
      <c r="E89" s="4">
        <v>999</v>
      </c>
      <c r="F89" s="20">
        <f t="shared" si="5"/>
        <v>968.47</v>
      </c>
      <c r="G89" s="20">
        <f t="shared" si="6"/>
        <v>0</v>
      </c>
      <c r="H89" s="20"/>
      <c r="I89" s="20"/>
      <c r="J89" s="20" t="s">
        <v>25</v>
      </c>
      <c r="K89" s="3"/>
      <c r="L89" s="3"/>
      <c r="M89" s="3"/>
      <c r="W89" s="3"/>
    </row>
    <row r="90" spans="1:23">
      <c r="A90" s="6"/>
      <c r="B90" s="6" t="s">
        <v>171</v>
      </c>
      <c r="C90" s="20">
        <v>77</v>
      </c>
      <c r="D90" s="4">
        <v>40.33</v>
      </c>
      <c r="E90" s="4">
        <v>44.46</v>
      </c>
      <c r="F90" s="20">
        <f t="shared" si="5"/>
        <v>4.1300000000000026</v>
      </c>
      <c r="G90" s="20">
        <f t="shared" si="6"/>
        <v>1</v>
      </c>
      <c r="H90" s="20"/>
      <c r="I90" s="20"/>
      <c r="J90" s="20" t="s">
        <v>25</v>
      </c>
      <c r="K90" s="10"/>
      <c r="L90" s="10"/>
      <c r="M90" s="3"/>
      <c r="W90" s="3"/>
    </row>
    <row r="91" spans="1:23">
      <c r="A91" s="6"/>
      <c r="B91" s="6" t="s">
        <v>172</v>
      </c>
      <c r="C91" s="20">
        <v>78</v>
      </c>
      <c r="D91" s="4">
        <v>24.66</v>
      </c>
      <c r="E91" s="4">
        <v>32.200000000000003</v>
      </c>
      <c r="F91" s="20">
        <f t="shared" si="5"/>
        <v>7.5400000000000027</v>
      </c>
      <c r="G91" s="20">
        <f t="shared" si="6"/>
        <v>1</v>
      </c>
      <c r="H91" s="20"/>
      <c r="I91" s="20"/>
      <c r="J91" s="20" t="s">
        <v>26</v>
      </c>
      <c r="K91" s="3"/>
      <c r="L91" s="3"/>
      <c r="M91" s="3"/>
      <c r="W91" s="3"/>
    </row>
    <row r="92" spans="1:23">
      <c r="A92" s="6"/>
      <c r="B92" s="6" t="s">
        <v>173</v>
      </c>
      <c r="C92" s="20">
        <v>79</v>
      </c>
      <c r="D92" s="4">
        <v>12.4</v>
      </c>
      <c r="E92" s="4">
        <v>20.6</v>
      </c>
      <c r="F92" s="20">
        <f t="shared" si="5"/>
        <v>8.2000000000000011</v>
      </c>
      <c r="G92" s="20">
        <f t="shared" si="6"/>
        <v>1</v>
      </c>
      <c r="H92" s="20"/>
      <c r="I92" s="20"/>
      <c r="J92" s="20" t="s">
        <v>26</v>
      </c>
      <c r="K92" s="3"/>
      <c r="L92" s="3"/>
      <c r="M92" s="3"/>
      <c r="W92" s="3"/>
    </row>
    <row r="93" spans="1:23">
      <c r="A93" s="6"/>
      <c r="B93" s="6" t="s">
        <v>174</v>
      </c>
      <c r="C93" s="20">
        <v>80</v>
      </c>
      <c r="D93" s="4">
        <v>14.2</v>
      </c>
      <c r="E93" s="4">
        <v>19.260000000000002</v>
      </c>
      <c r="F93" s="20">
        <f t="shared" si="5"/>
        <v>5.0600000000000023</v>
      </c>
      <c r="G93" s="20">
        <f t="shared" si="6"/>
        <v>1</v>
      </c>
      <c r="H93" s="20"/>
      <c r="I93" s="20"/>
      <c r="J93" s="20" t="s">
        <v>25</v>
      </c>
      <c r="K93" s="3"/>
      <c r="L93" s="3"/>
      <c r="M93" s="3"/>
      <c r="W93" s="3"/>
    </row>
    <row r="94" spans="1:23">
      <c r="A94" s="6"/>
      <c r="B94" s="6" t="s">
        <v>175</v>
      </c>
      <c r="C94" s="20">
        <v>81</v>
      </c>
      <c r="D94" s="4">
        <v>11.53</v>
      </c>
      <c r="E94" s="4">
        <v>25.26</v>
      </c>
      <c r="F94" s="20">
        <f t="shared" si="5"/>
        <v>13.730000000000002</v>
      </c>
      <c r="G94" s="20">
        <f t="shared" si="6"/>
        <v>0</v>
      </c>
      <c r="H94" s="20"/>
      <c r="I94" s="20"/>
      <c r="J94" s="20" t="s">
        <v>25</v>
      </c>
      <c r="K94" s="3"/>
      <c r="L94" s="3"/>
      <c r="M94" s="3"/>
      <c r="W94" s="3"/>
    </row>
    <row r="95" spans="1:23">
      <c r="A95" s="6"/>
      <c r="B95" s="6" t="s">
        <v>176</v>
      </c>
      <c r="C95" s="20">
        <v>82</v>
      </c>
      <c r="D95" s="4">
        <v>13.73</v>
      </c>
      <c r="E95" s="4">
        <v>999</v>
      </c>
      <c r="F95" s="20">
        <f t="shared" si="5"/>
        <v>985.27</v>
      </c>
      <c r="G95" s="20">
        <f t="shared" si="6"/>
        <v>0</v>
      </c>
      <c r="H95" s="20"/>
      <c r="I95" s="20"/>
      <c r="J95" s="20" t="s">
        <v>26</v>
      </c>
      <c r="K95" s="3"/>
      <c r="L95" s="3"/>
      <c r="M95" s="3"/>
      <c r="W95" s="3"/>
    </row>
    <row r="96" spans="1:23">
      <c r="A96" s="6"/>
      <c r="B96" s="6" t="s">
        <v>177</v>
      </c>
      <c r="C96" s="20">
        <v>83</v>
      </c>
      <c r="D96" s="4">
        <v>16.600000000000001</v>
      </c>
      <c r="E96" s="4">
        <v>999</v>
      </c>
      <c r="F96" s="20">
        <f t="shared" si="5"/>
        <v>982.4</v>
      </c>
      <c r="G96" s="20">
        <f t="shared" si="6"/>
        <v>0</v>
      </c>
      <c r="H96" s="20"/>
      <c r="I96" s="20"/>
      <c r="J96" s="20" t="s">
        <v>25</v>
      </c>
      <c r="K96" s="3"/>
      <c r="L96" s="3"/>
      <c r="M96" s="3"/>
      <c r="W96" s="3"/>
    </row>
    <row r="97" spans="1:23">
      <c r="A97" s="6"/>
      <c r="B97" s="6" t="s">
        <v>178</v>
      </c>
      <c r="C97" s="20">
        <v>84</v>
      </c>
      <c r="D97" s="4">
        <v>19.600000000000001</v>
      </c>
      <c r="E97" s="4">
        <v>26.13</v>
      </c>
      <c r="F97" s="20">
        <f t="shared" si="5"/>
        <v>6.5299999999999976</v>
      </c>
      <c r="G97" s="20">
        <f t="shared" si="6"/>
        <v>1</v>
      </c>
      <c r="H97" s="20"/>
      <c r="I97" s="20"/>
      <c r="J97" s="20" t="s">
        <v>26</v>
      </c>
      <c r="K97" s="3"/>
      <c r="L97" s="3"/>
      <c r="M97" s="3"/>
      <c r="W97" s="3"/>
    </row>
    <row r="98" spans="1:23">
      <c r="A98" s="6"/>
      <c r="B98" s="6" t="s">
        <v>179</v>
      </c>
      <c r="C98" s="20">
        <v>85</v>
      </c>
      <c r="D98" s="4">
        <v>22.13</v>
      </c>
      <c r="E98" s="4">
        <v>37.93</v>
      </c>
      <c r="F98" s="20">
        <f t="shared" si="5"/>
        <v>15.8</v>
      </c>
      <c r="G98" s="20">
        <f t="shared" si="6"/>
        <v>0</v>
      </c>
      <c r="H98" s="20"/>
      <c r="I98" s="20"/>
      <c r="J98" s="20" t="s">
        <v>25</v>
      </c>
      <c r="K98" s="3"/>
      <c r="L98" s="3"/>
      <c r="M98" s="3"/>
      <c r="W98" s="3"/>
    </row>
    <row r="99" spans="1:23">
      <c r="A99" s="6"/>
      <c r="B99" s="6" t="s">
        <v>180</v>
      </c>
      <c r="C99" s="20">
        <v>86</v>
      </c>
      <c r="D99" s="4">
        <v>25.53</v>
      </c>
      <c r="E99" s="4">
        <v>999</v>
      </c>
      <c r="F99" s="20">
        <f t="shared" si="5"/>
        <v>973.47</v>
      </c>
      <c r="G99" s="20">
        <f t="shared" si="6"/>
        <v>0</v>
      </c>
      <c r="H99" s="20"/>
      <c r="I99" s="20"/>
      <c r="J99" s="20" t="s">
        <v>26</v>
      </c>
      <c r="K99" s="3"/>
      <c r="L99" s="3"/>
      <c r="M99" s="3"/>
      <c r="W99" s="3"/>
    </row>
    <row r="100" spans="1:23">
      <c r="A100" s="6"/>
      <c r="B100" s="6" t="s">
        <v>181</v>
      </c>
      <c r="C100" s="20">
        <v>87</v>
      </c>
      <c r="D100" s="4">
        <v>23.86</v>
      </c>
      <c r="E100" s="4">
        <v>37.200000000000003</v>
      </c>
      <c r="F100" s="20">
        <f t="shared" si="5"/>
        <v>13.340000000000003</v>
      </c>
      <c r="G100" s="20">
        <f t="shared" si="6"/>
        <v>0</v>
      </c>
      <c r="H100" s="20"/>
      <c r="I100" s="20"/>
      <c r="J100" s="20" t="s">
        <v>25</v>
      </c>
      <c r="K100" s="3"/>
      <c r="L100" s="3"/>
      <c r="M100" s="3"/>
      <c r="W100" s="3"/>
    </row>
    <row r="101" spans="1:23">
      <c r="A101" s="6"/>
      <c r="B101" s="6" t="s">
        <v>182</v>
      </c>
      <c r="C101" s="20">
        <v>88</v>
      </c>
      <c r="D101" s="4">
        <v>89.06</v>
      </c>
      <c r="E101" s="4">
        <v>101</v>
      </c>
      <c r="F101" s="20">
        <f t="shared" si="5"/>
        <v>11.939999999999998</v>
      </c>
      <c r="G101" s="20">
        <f t="shared" si="6"/>
        <v>0</v>
      </c>
      <c r="H101" s="20"/>
      <c r="I101" s="20"/>
      <c r="J101" s="20" t="s">
        <v>25</v>
      </c>
      <c r="K101" s="3"/>
      <c r="L101" s="3"/>
      <c r="M101" s="3"/>
      <c r="W101" s="3"/>
    </row>
    <row r="102" spans="1:23">
      <c r="A102" s="6"/>
      <c r="B102" s="6" t="s">
        <v>183</v>
      </c>
      <c r="C102" s="20">
        <v>89</v>
      </c>
      <c r="D102" s="4">
        <v>7.6</v>
      </c>
      <c r="E102" s="4">
        <v>11.93</v>
      </c>
      <c r="F102" s="20">
        <f t="shared" si="5"/>
        <v>4.33</v>
      </c>
      <c r="G102" s="20">
        <f t="shared" si="6"/>
        <v>1</v>
      </c>
      <c r="H102" s="20"/>
      <c r="I102" s="20"/>
      <c r="J102" s="20" t="s">
        <v>25</v>
      </c>
      <c r="K102" s="3"/>
      <c r="L102" s="3"/>
      <c r="M102" s="3"/>
      <c r="W102" s="3"/>
    </row>
    <row r="103" spans="1:23">
      <c r="A103" s="6"/>
      <c r="B103" s="6" t="s">
        <v>184</v>
      </c>
      <c r="C103" s="20">
        <v>90</v>
      </c>
      <c r="D103" s="4">
        <v>12.53</v>
      </c>
      <c r="E103" s="4">
        <v>20.46</v>
      </c>
      <c r="F103" s="20">
        <f t="shared" si="5"/>
        <v>7.9300000000000015</v>
      </c>
      <c r="G103" s="20">
        <f t="shared" si="6"/>
        <v>1</v>
      </c>
      <c r="H103" s="20"/>
      <c r="I103" s="20"/>
      <c r="J103" s="20" t="s">
        <v>25</v>
      </c>
      <c r="K103" s="3"/>
      <c r="L103" s="3"/>
      <c r="M103" s="3"/>
      <c r="W103" s="3"/>
    </row>
    <row r="104" spans="1:23">
      <c r="A104" s="6"/>
      <c r="B104" s="6" t="s">
        <v>185</v>
      </c>
      <c r="C104" s="20">
        <v>91</v>
      </c>
      <c r="D104" s="4">
        <v>14.73</v>
      </c>
      <c r="E104" s="4">
        <v>999</v>
      </c>
      <c r="F104" s="20">
        <f t="shared" si="5"/>
        <v>984.27</v>
      </c>
      <c r="G104" s="20">
        <f t="shared" si="6"/>
        <v>0</v>
      </c>
      <c r="H104" s="20"/>
      <c r="I104" s="20"/>
      <c r="J104" s="20" t="s">
        <v>25</v>
      </c>
      <c r="K104" s="3"/>
      <c r="L104" s="3"/>
      <c r="M104" s="3"/>
      <c r="W104" s="3"/>
    </row>
    <row r="105" spans="1:23">
      <c r="A105" s="6"/>
      <c r="B105" s="6" t="s">
        <v>186</v>
      </c>
      <c r="C105" s="20">
        <v>92</v>
      </c>
      <c r="D105" s="4">
        <v>13.6</v>
      </c>
      <c r="E105" s="4">
        <v>999</v>
      </c>
      <c r="F105" s="20">
        <f t="shared" si="5"/>
        <v>985.4</v>
      </c>
      <c r="G105" s="20">
        <f t="shared" si="6"/>
        <v>0</v>
      </c>
      <c r="H105" s="20"/>
      <c r="I105" s="20"/>
      <c r="J105" s="20" t="s">
        <v>26</v>
      </c>
      <c r="K105" s="3"/>
      <c r="L105" s="3"/>
      <c r="M105" s="3"/>
      <c r="W105" s="3"/>
    </row>
    <row r="106" spans="1:23">
      <c r="A106" s="6"/>
      <c r="B106" s="6" t="s">
        <v>187</v>
      </c>
      <c r="C106" s="20">
        <v>93</v>
      </c>
      <c r="D106" s="4">
        <v>28.8</v>
      </c>
      <c r="E106" s="4">
        <v>32.6</v>
      </c>
      <c r="F106" s="20">
        <f t="shared" si="5"/>
        <v>3.8000000000000007</v>
      </c>
      <c r="G106" s="20">
        <f t="shared" si="6"/>
        <v>1</v>
      </c>
      <c r="H106" s="20"/>
      <c r="I106" s="20"/>
      <c r="J106" s="20" t="s">
        <v>26</v>
      </c>
      <c r="K106" s="3"/>
      <c r="L106" s="3"/>
      <c r="M106" s="3"/>
      <c r="W106" s="3"/>
    </row>
    <row r="107" spans="1:23">
      <c r="A107" s="6"/>
      <c r="B107" s="6" t="s">
        <v>188</v>
      </c>
      <c r="C107" s="20">
        <v>94</v>
      </c>
      <c r="D107" s="4">
        <v>13.06</v>
      </c>
      <c r="E107" s="4">
        <v>19.46</v>
      </c>
      <c r="F107" s="20">
        <f t="shared" si="5"/>
        <v>6.4</v>
      </c>
      <c r="G107" s="20">
        <f t="shared" si="6"/>
        <v>1</v>
      </c>
      <c r="H107" s="20"/>
      <c r="I107" s="20"/>
      <c r="J107" s="20" t="s">
        <v>25</v>
      </c>
      <c r="K107" s="3"/>
      <c r="L107" s="3"/>
      <c r="M107" s="3"/>
      <c r="W107" s="3"/>
    </row>
    <row r="108" spans="1:23">
      <c r="A108" s="6"/>
      <c r="B108" s="6" t="s">
        <v>189</v>
      </c>
      <c r="C108" s="20">
        <v>95</v>
      </c>
      <c r="D108" s="4">
        <v>8.93</v>
      </c>
      <c r="E108" s="4">
        <v>999</v>
      </c>
      <c r="F108" s="20">
        <f t="shared" si="5"/>
        <v>990.07</v>
      </c>
      <c r="G108" s="20">
        <f t="shared" si="6"/>
        <v>0</v>
      </c>
      <c r="H108" s="20"/>
      <c r="I108" s="20"/>
      <c r="J108" s="20" t="s">
        <v>26</v>
      </c>
      <c r="K108" s="3"/>
      <c r="L108" s="3"/>
      <c r="M108" s="3"/>
      <c r="W108" s="3"/>
    </row>
    <row r="109" spans="1:23">
      <c r="A109" s="6"/>
      <c r="B109" s="6" t="s">
        <v>190</v>
      </c>
      <c r="C109" s="20">
        <v>96</v>
      </c>
      <c r="D109" s="4">
        <v>18.8</v>
      </c>
      <c r="E109" s="4">
        <v>30.53</v>
      </c>
      <c r="F109" s="20">
        <f t="shared" si="5"/>
        <v>11.73</v>
      </c>
      <c r="G109" s="20">
        <f t="shared" si="6"/>
        <v>0</v>
      </c>
      <c r="H109" s="20"/>
      <c r="I109" s="20"/>
      <c r="J109" s="20" t="s">
        <v>25</v>
      </c>
      <c r="K109" s="3"/>
      <c r="L109" s="3"/>
      <c r="M109" s="3"/>
      <c r="W109" s="3"/>
    </row>
    <row r="110" spans="1:23">
      <c r="A110" s="6"/>
      <c r="B110" s="6" t="s">
        <v>191</v>
      </c>
      <c r="C110" s="20">
        <v>97</v>
      </c>
      <c r="D110" s="4">
        <v>39.33</v>
      </c>
      <c r="E110" s="4">
        <v>42.8</v>
      </c>
      <c r="F110" s="20">
        <f t="shared" si="5"/>
        <v>3.4699999999999989</v>
      </c>
      <c r="G110" s="20">
        <f t="shared" si="6"/>
        <v>1</v>
      </c>
      <c r="H110" s="20"/>
      <c r="I110" s="20"/>
      <c r="J110" s="20" t="s">
        <v>25</v>
      </c>
      <c r="K110" s="3"/>
      <c r="L110" s="3"/>
      <c r="M110" s="3"/>
      <c r="W110" s="3"/>
    </row>
    <row r="111" spans="1:23">
      <c r="A111" s="6"/>
      <c r="B111" s="6" t="s">
        <v>192</v>
      </c>
      <c r="C111" s="20">
        <v>98</v>
      </c>
      <c r="D111" s="4">
        <v>30.06</v>
      </c>
      <c r="E111" s="4">
        <v>34.799999999999997</v>
      </c>
      <c r="F111" s="20">
        <f t="shared" si="5"/>
        <v>4.7399999999999984</v>
      </c>
      <c r="G111" s="20">
        <f t="shared" si="6"/>
        <v>1</v>
      </c>
      <c r="H111" s="20"/>
      <c r="I111" s="20"/>
      <c r="J111" s="20" t="s">
        <v>26</v>
      </c>
      <c r="K111" s="3"/>
      <c r="L111" s="3"/>
      <c r="W111" s="3"/>
    </row>
    <row r="112" spans="1:23">
      <c r="A112" s="6"/>
      <c r="B112" s="6" t="s">
        <v>193</v>
      </c>
      <c r="C112" s="20">
        <v>99</v>
      </c>
      <c r="D112" s="4">
        <v>17.8</v>
      </c>
      <c r="E112" s="4">
        <v>999</v>
      </c>
      <c r="F112" s="20">
        <f t="shared" si="5"/>
        <v>981.2</v>
      </c>
      <c r="G112" s="20">
        <f t="shared" si="6"/>
        <v>0</v>
      </c>
      <c r="H112" s="20"/>
      <c r="I112" s="20"/>
      <c r="J112" s="20" t="s">
        <v>25</v>
      </c>
      <c r="K112" s="3"/>
      <c r="L112" s="3"/>
      <c r="W112" s="3"/>
    </row>
    <row r="113" spans="1:23">
      <c r="A113" s="6"/>
      <c r="B113" s="6" t="s">
        <v>194</v>
      </c>
      <c r="C113" s="20">
        <v>100</v>
      </c>
      <c r="D113" s="4">
        <v>15.86</v>
      </c>
      <c r="E113" s="4">
        <v>16.8</v>
      </c>
      <c r="F113" s="20">
        <f t="shared" si="5"/>
        <v>0.94000000000000128</v>
      </c>
      <c r="G113" s="20">
        <f t="shared" si="6"/>
        <v>1</v>
      </c>
      <c r="H113" s="20"/>
      <c r="I113" s="20"/>
      <c r="J113" s="20" t="s">
        <v>25</v>
      </c>
      <c r="K113" s="3"/>
      <c r="L113" s="3"/>
      <c r="W113" s="3"/>
    </row>
    <row r="114" spans="1:23">
      <c r="A114" s="6"/>
      <c r="B114" s="6" t="s">
        <v>195</v>
      </c>
      <c r="C114" s="20">
        <v>101</v>
      </c>
      <c r="D114" s="4">
        <v>18.13</v>
      </c>
      <c r="E114" s="4">
        <v>30.6</v>
      </c>
      <c r="F114" s="20">
        <f t="shared" si="5"/>
        <v>12.470000000000002</v>
      </c>
      <c r="G114" s="20">
        <f t="shared" si="6"/>
        <v>0</v>
      </c>
      <c r="H114" s="20"/>
      <c r="I114" s="20"/>
      <c r="J114" s="20" t="s">
        <v>25</v>
      </c>
      <c r="K114" s="3"/>
      <c r="L114" s="3"/>
      <c r="W114" s="3"/>
    </row>
    <row r="115" spans="1:23">
      <c r="A115" s="6"/>
      <c r="B115" s="6" t="s">
        <v>196</v>
      </c>
      <c r="C115" s="20">
        <v>102</v>
      </c>
      <c r="D115" s="4">
        <v>18.66</v>
      </c>
      <c r="E115" s="4">
        <v>23.8</v>
      </c>
      <c r="F115" s="20">
        <f t="shared" si="5"/>
        <v>5.1400000000000006</v>
      </c>
      <c r="G115" s="20">
        <f t="shared" si="6"/>
        <v>1</v>
      </c>
      <c r="H115" s="20"/>
      <c r="I115" s="20"/>
      <c r="J115" s="20" t="s">
        <v>25</v>
      </c>
      <c r="K115" s="3"/>
      <c r="L115" s="3"/>
      <c r="W115" s="3"/>
    </row>
    <row r="116" spans="1:23">
      <c r="A116" s="6"/>
      <c r="B116" s="6" t="s">
        <v>197</v>
      </c>
      <c r="C116" s="20">
        <v>103</v>
      </c>
      <c r="D116" s="4">
        <v>11.86</v>
      </c>
      <c r="E116" s="4">
        <v>999</v>
      </c>
      <c r="F116" s="20">
        <f t="shared" si="5"/>
        <v>987.14</v>
      </c>
      <c r="G116" s="20">
        <f t="shared" si="6"/>
        <v>0</v>
      </c>
      <c r="H116" s="20"/>
      <c r="I116" s="20"/>
      <c r="J116" s="20" t="s">
        <v>25</v>
      </c>
      <c r="K116" s="3"/>
      <c r="L116" s="3"/>
      <c r="W116" s="3"/>
    </row>
    <row r="117" spans="1:23">
      <c r="A117" s="6"/>
      <c r="B117" s="6" t="s">
        <v>198</v>
      </c>
      <c r="C117" s="20">
        <v>104</v>
      </c>
      <c r="D117" s="4">
        <v>14</v>
      </c>
      <c r="E117" s="4">
        <v>999</v>
      </c>
      <c r="F117" s="20">
        <f t="shared" si="5"/>
        <v>985</v>
      </c>
      <c r="G117" s="20">
        <f t="shared" si="6"/>
        <v>0</v>
      </c>
      <c r="H117" s="20"/>
      <c r="I117" s="20"/>
      <c r="J117" s="20" t="s">
        <v>25</v>
      </c>
      <c r="K117" s="3"/>
      <c r="L117" s="3"/>
      <c r="W117" s="3"/>
    </row>
    <row r="118" spans="1:23">
      <c r="A118" s="6"/>
      <c r="B118" s="6" t="s">
        <v>199</v>
      </c>
      <c r="C118" s="20">
        <v>105</v>
      </c>
      <c r="D118" s="4">
        <v>22.13</v>
      </c>
      <c r="E118" s="4">
        <v>31.06</v>
      </c>
      <c r="F118" s="20">
        <f t="shared" si="5"/>
        <v>8.93</v>
      </c>
      <c r="G118" s="20">
        <f t="shared" si="6"/>
        <v>1</v>
      </c>
      <c r="H118" s="20"/>
      <c r="I118" s="20"/>
      <c r="J118" s="20" t="s">
        <v>26</v>
      </c>
      <c r="K118" s="3"/>
      <c r="L118" s="3"/>
      <c r="W118" s="3"/>
    </row>
    <row r="119" spans="1:23">
      <c r="A119" s="6"/>
      <c r="B119" s="6" t="s">
        <v>200</v>
      </c>
      <c r="C119" s="20">
        <v>106</v>
      </c>
      <c r="D119" s="4">
        <v>25.33</v>
      </c>
      <c r="E119" s="4">
        <v>43.6</v>
      </c>
      <c r="F119" s="20">
        <f t="shared" si="5"/>
        <v>18.270000000000003</v>
      </c>
      <c r="G119" s="20">
        <f t="shared" si="6"/>
        <v>0</v>
      </c>
      <c r="H119" s="20"/>
      <c r="I119" s="20"/>
      <c r="J119" s="20" t="s">
        <v>25</v>
      </c>
      <c r="K119" s="3"/>
      <c r="L119" s="3"/>
      <c r="W119" s="3"/>
    </row>
    <row r="120" spans="1:23">
      <c r="A120" s="6"/>
      <c r="B120" s="6" t="s">
        <v>201</v>
      </c>
      <c r="C120" s="20">
        <v>107</v>
      </c>
      <c r="D120" s="4">
        <v>10</v>
      </c>
      <c r="E120" s="4">
        <v>13.46</v>
      </c>
      <c r="F120" s="20">
        <f t="shared" si="5"/>
        <v>3.4600000000000009</v>
      </c>
      <c r="G120" s="20">
        <f t="shared" si="6"/>
        <v>1</v>
      </c>
      <c r="H120" s="20"/>
      <c r="I120" s="20"/>
      <c r="J120" s="20" t="s">
        <v>25</v>
      </c>
      <c r="K120" s="3"/>
      <c r="L120" s="3"/>
      <c r="W120" s="3"/>
    </row>
    <row r="121" spans="1:23">
      <c r="A121" s="6"/>
      <c r="B121" s="6" t="s">
        <v>202</v>
      </c>
      <c r="C121" s="20">
        <v>108</v>
      </c>
      <c r="D121" s="4">
        <v>10.73</v>
      </c>
      <c r="E121" s="4">
        <v>999</v>
      </c>
      <c r="F121" s="20">
        <f t="shared" si="5"/>
        <v>988.27</v>
      </c>
      <c r="G121" s="20">
        <f t="shared" si="6"/>
        <v>0</v>
      </c>
      <c r="H121" s="20"/>
      <c r="I121" s="20"/>
      <c r="J121" s="20" t="s">
        <v>26</v>
      </c>
      <c r="K121" s="3"/>
      <c r="L121" s="3"/>
      <c r="W121" s="3"/>
    </row>
    <row r="122" spans="1:23">
      <c r="A122" s="6">
        <v>191001</v>
      </c>
      <c r="B122" s="6" t="s">
        <v>243</v>
      </c>
      <c r="C122" s="20">
        <v>109</v>
      </c>
      <c r="D122" s="4">
        <v>44.73</v>
      </c>
      <c r="E122" s="4" t="s">
        <v>162</v>
      </c>
      <c r="F122" s="20" t="str">
        <f>IF(OR(E122="Fail"),"",IF(E122&gt;0,E122-D122,""))</f>
        <v/>
      </c>
      <c r="G122" s="20">
        <f>IF(F122&lt;10, 1, 0)</f>
        <v>0</v>
      </c>
      <c r="H122" s="20"/>
      <c r="I122" s="20"/>
      <c r="J122" s="20" t="s">
        <v>26</v>
      </c>
      <c r="K122" s="3"/>
      <c r="L122" s="3"/>
      <c r="W122" s="3"/>
    </row>
    <row r="123" spans="1:23">
      <c r="A123" s="6"/>
      <c r="B123" s="6" t="s">
        <v>244</v>
      </c>
      <c r="C123" s="20">
        <v>110</v>
      </c>
      <c r="D123" s="4">
        <v>12.13</v>
      </c>
      <c r="E123" s="4">
        <v>999</v>
      </c>
      <c r="F123" s="20">
        <f t="shared" ref="F123:F148" si="7">IF(OR(E123="Fail"),"",IF(E123&gt;0,E123-D123,""))</f>
        <v>986.87</v>
      </c>
      <c r="G123" s="20">
        <f t="shared" ref="G123:G148" si="8">IF(F123&lt;10, 1, 0)</f>
        <v>0</v>
      </c>
      <c r="H123" s="20"/>
      <c r="I123" s="20"/>
      <c r="J123" s="4" t="s">
        <v>26</v>
      </c>
      <c r="K123" s="3"/>
      <c r="L123" s="3"/>
      <c r="W123" s="3"/>
    </row>
    <row r="124" spans="1:23">
      <c r="A124" s="6"/>
      <c r="B124" s="6" t="s">
        <v>245</v>
      </c>
      <c r="C124" s="20">
        <v>111</v>
      </c>
      <c r="D124" s="4">
        <v>21.6</v>
      </c>
      <c r="E124" s="4">
        <v>999</v>
      </c>
      <c r="F124" s="20">
        <f t="shared" si="7"/>
        <v>977.4</v>
      </c>
      <c r="G124" s="20">
        <f t="shared" si="8"/>
        <v>0</v>
      </c>
      <c r="H124" s="20"/>
      <c r="I124" s="20"/>
      <c r="J124" s="4" t="s">
        <v>26</v>
      </c>
      <c r="K124" s="3"/>
      <c r="L124" s="3"/>
      <c r="W124" s="3"/>
    </row>
    <row r="125" spans="1:23">
      <c r="A125" s="6"/>
      <c r="B125" s="6" t="s">
        <v>246</v>
      </c>
      <c r="C125" s="20">
        <v>112</v>
      </c>
      <c r="D125" s="4">
        <v>20.13</v>
      </c>
      <c r="E125" s="4">
        <v>999</v>
      </c>
      <c r="F125" s="20">
        <f t="shared" si="7"/>
        <v>978.87</v>
      </c>
      <c r="G125" s="20">
        <f t="shared" si="8"/>
        <v>0</v>
      </c>
      <c r="H125" s="20"/>
      <c r="I125" s="20"/>
      <c r="J125" s="4" t="s">
        <v>25</v>
      </c>
      <c r="K125" s="3"/>
      <c r="L125" s="3"/>
      <c r="W125" s="3"/>
    </row>
    <row r="126" spans="1:23">
      <c r="A126" s="6"/>
      <c r="B126" s="6" t="s">
        <v>247</v>
      </c>
      <c r="C126" s="20">
        <v>113</v>
      </c>
      <c r="D126" s="4">
        <v>28.73</v>
      </c>
      <c r="E126" s="4">
        <v>31.86</v>
      </c>
      <c r="F126" s="20">
        <f t="shared" si="7"/>
        <v>3.129999999999999</v>
      </c>
      <c r="G126" s="20">
        <f t="shared" si="8"/>
        <v>1</v>
      </c>
      <c r="H126" s="20"/>
      <c r="I126" s="20"/>
      <c r="J126" s="4" t="s">
        <v>25</v>
      </c>
      <c r="K126" s="3"/>
      <c r="L126" s="3"/>
      <c r="W126" s="3"/>
    </row>
    <row r="127" spans="1:23">
      <c r="A127" s="6"/>
      <c r="B127" s="6" t="s">
        <v>248</v>
      </c>
      <c r="C127" s="20">
        <v>114</v>
      </c>
      <c r="D127" s="4">
        <v>42.46</v>
      </c>
      <c r="E127" s="4">
        <v>999</v>
      </c>
      <c r="F127" s="20">
        <f t="shared" si="7"/>
        <v>956.54</v>
      </c>
      <c r="G127" s="20">
        <f t="shared" si="8"/>
        <v>0</v>
      </c>
      <c r="H127" s="20"/>
      <c r="I127" s="20"/>
      <c r="J127" s="20" t="s">
        <v>25</v>
      </c>
      <c r="K127" s="10"/>
      <c r="L127" s="10"/>
      <c r="W127" s="3"/>
    </row>
    <row r="128" spans="1:23">
      <c r="A128" s="6"/>
      <c r="B128" s="6" t="s">
        <v>249</v>
      </c>
      <c r="C128" s="20">
        <v>115</v>
      </c>
      <c r="D128" s="4">
        <v>28.26</v>
      </c>
      <c r="E128" s="4">
        <v>999</v>
      </c>
      <c r="F128" s="20">
        <f t="shared" si="7"/>
        <v>970.74</v>
      </c>
      <c r="G128" s="20">
        <f t="shared" si="8"/>
        <v>0</v>
      </c>
      <c r="H128" s="20"/>
      <c r="I128" s="20"/>
      <c r="J128" s="20" t="s">
        <v>26</v>
      </c>
      <c r="K128" s="3"/>
      <c r="L128" s="10"/>
      <c r="W128" s="3"/>
    </row>
    <row r="129" spans="1:23">
      <c r="A129" s="6"/>
      <c r="B129" s="6" t="s">
        <v>250</v>
      </c>
      <c r="C129" s="20">
        <v>116</v>
      </c>
      <c r="D129" s="4">
        <v>10.33</v>
      </c>
      <c r="E129" s="4">
        <v>999</v>
      </c>
      <c r="F129" s="20">
        <f t="shared" si="7"/>
        <v>988.67</v>
      </c>
      <c r="G129" s="20">
        <f t="shared" si="8"/>
        <v>0</v>
      </c>
      <c r="H129" s="20"/>
      <c r="I129" s="20"/>
      <c r="J129" s="20" t="s">
        <v>26</v>
      </c>
      <c r="K129" s="3"/>
      <c r="L129" s="3"/>
      <c r="W129" s="3"/>
    </row>
    <row r="130" spans="1:23">
      <c r="A130" s="6"/>
      <c r="B130" s="6" t="s">
        <v>251</v>
      </c>
      <c r="C130" s="20">
        <v>117</v>
      </c>
      <c r="D130" s="4">
        <v>13.13</v>
      </c>
      <c r="E130" s="4">
        <v>999</v>
      </c>
      <c r="F130" s="20">
        <f t="shared" si="7"/>
        <v>985.87</v>
      </c>
      <c r="G130" s="20">
        <f t="shared" si="8"/>
        <v>0</v>
      </c>
      <c r="H130" s="20"/>
      <c r="I130" s="20"/>
      <c r="J130" s="20" t="s">
        <v>26</v>
      </c>
      <c r="K130" s="3"/>
      <c r="L130" s="3"/>
      <c r="W130" s="3"/>
    </row>
    <row r="131" spans="1:23">
      <c r="A131" s="6"/>
      <c r="B131" s="6" t="s">
        <v>252</v>
      </c>
      <c r="C131" s="20">
        <v>118</v>
      </c>
      <c r="D131" s="4">
        <v>15.4</v>
      </c>
      <c r="E131" s="4">
        <v>999</v>
      </c>
      <c r="F131" s="20">
        <f t="shared" si="7"/>
        <v>983.6</v>
      </c>
      <c r="G131" s="20">
        <f t="shared" si="8"/>
        <v>0</v>
      </c>
      <c r="H131" s="20"/>
      <c r="I131" s="20"/>
      <c r="J131" s="20" t="s">
        <v>25</v>
      </c>
      <c r="K131" s="3"/>
      <c r="L131" s="3"/>
      <c r="W131" s="3"/>
    </row>
    <row r="132" spans="1:23">
      <c r="A132" s="6"/>
      <c r="B132" s="6" t="s">
        <v>253</v>
      </c>
      <c r="C132" s="20">
        <v>119</v>
      </c>
      <c r="D132" s="4">
        <v>45.53</v>
      </c>
      <c r="E132" s="4">
        <v>52.6</v>
      </c>
      <c r="F132" s="20">
        <f t="shared" si="7"/>
        <v>7.07</v>
      </c>
      <c r="G132" s="20">
        <f t="shared" si="8"/>
        <v>1</v>
      </c>
      <c r="H132" s="20"/>
      <c r="I132" s="20"/>
      <c r="J132" s="20" t="s">
        <v>26</v>
      </c>
      <c r="K132" s="3"/>
      <c r="L132" s="3"/>
      <c r="W132" s="3"/>
    </row>
    <row r="133" spans="1:23">
      <c r="A133" s="6"/>
      <c r="B133" s="6" t="s">
        <v>254</v>
      </c>
      <c r="C133" s="20">
        <v>120</v>
      </c>
      <c r="D133" s="4">
        <v>14.8</v>
      </c>
      <c r="E133" s="4">
        <v>19.260000000000002</v>
      </c>
      <c r="F133" s="20">
        <f t="shared" si="7"/>
        <v>4.4600000000000009</v>
      </c>
      <c r="G133" s="20">
        <f t="shared" si="8"/>
        <v>1</v>
      </c>
      <c r="H133" s="20"/>
      <c r="I133" s="20"/>
      <c r="J133" s="20" t="s">
        <v>26</v>
      </c>
      <c r="K133" s="3"/>
      <c r="L133" s="3"/>
      <c r="W133" s="3"/>
    </row>
    <row r="134" spans="1:23">
      <c r="A134" s="6"/>
      <c r="B134" s="6" t="s">
        <v>255</v>
      </c>
      <c r="C134" s="20">
        <v>121</v>
      </c>
      <c r="D134" s="4">
        <v>14.2</v>
      </c>
      <c r="E134" s="4">
        <v>999</v>
      </c>
      <c r="F134" s="20">
        <f t="shared" si="7"/>
        <v>984.8</v>
      </c>
      <c r="G134" s="20">
        <f t="shared" si="8"/>
        <v>0</v>
      </c>
      <c r="H134" s="20"/>
      <c r="I134" s="20"/>
      <c r="J134" s="20" t="s">
        <v>26</v>
      </c>
      <c r="K134" s="3"/>
      <c r="L134" s="3"/>
      <c r="W134" s="3"/>
    </row>
    <row r="135" spans="1:23">
      <c r="A135" s="6"/>
      <c r="B135" s="6" t="s">
        <v>256</v>
      </c>
      <c r="C135" s="20">
        <v>122</v>
      </c>
      <c r="D135" s="4">
        <v>14.2</v>
      </c>
      <c r="E135" s="4">
        <v>999</v>
      </c>
      <c r="F135" s="20">
        <f t="shared" si="7"/>
        <v>984.8</v>
      </c>
      <c r="G135" s="20">
        <f t="shared" si="8"/>
        <v>0</v>
      </c>
      <c r="H135" s="20"/>
      <c r="I135" s="20"/>
      <c r="J135" s="20" t="s">
        <v>26</v>
      </c>
      <c r="K135" s="3"/>
      <c r="L135" s="3"/>
      <c r="W135" s="3"/>
    </row>
    <row r="136" spans="1:23">
      <c r="A136" s="6"/>
      <c r="B136" s="6" t="s">
        <v>257</v>
      </c>
      <c r="C136" s="20">
        <v>123</v>
      </c>
      <c r="D136" s="4">
        <v>10.4</v>
      </c>
      <c r="E136" s="4">
        <v>20.260000000000002</v>
      </c>
      <c r="F136" s="20">
        <f t="shared" si="7"/>
        <v>9.8600000000000012</v>
      </c>
      <c r="G136" s="20">
        <f t="shared" si="8"/>
        <v>1</v>
      </c>
      <c r="H136" s="20"/>
      <c r="I136" s="20"/>
      <c r="J136" s="20" t="s">
        <v>25</v>
      </c>
      <c r="K136" s="3"/>
      <c r="L136" s="3"/>
      <c r="W136" s="3"/>
    </row>
    <row r="137" spans="1:23">
      <c r="A137" s="6"/>
      <c r="B137" s="6" t="s">
        <v>258</v>
      </c>
      <c r="C137" s="20">
        <v>124</v>
      </c>
      <c r="D137" s="4">
        <v>33.46</v>
      </c>
      <c r="E137" s="4">
        <v>54.33</v>
      </c>
      <c r="F137" s="20">
        <f t="shared" si="7"/>
        <v>20.869999999999997</v>
      </c>
      <c r="G137" s="20">
        <f t="shared" si="8"/>
        <v>0</v>
      </c>
      <c r="H137" s="20"/>
      <c r="I137" s="20"/>
      <c r="J137" s="20" t="s">
        <v>25</v>
      </c>
      <c r="K137" s="3"/>
      <c r="L137" s="3"/>
      <c r="W137" s="3"/>
    </row>
    <row r="138" spans="1:23">
      <c r="A138" s="6"/>
      <c r="B138" s="6" t="s">
        <v>259</v>
      </c>
      <c r="C138" s="20">
        <v>125</v>
      </c>
      <c r="D138" s="4">
        <v>26.66</v>
      </c>
      <c r="E138" s="4">
        <v>28.73</v>
      </c>
      <c r="F138" s="20">
        <f t="shared" si="7"/>
        <v>2.0700000000000003</v>
      </c>
      <c r="G138" s="20">
        <f t="shared" si="8"/>
        <v>1</v>
      </c>
      <c r="H138" s="20"/>
      <c r="I138" s="20"/>
      <c r="J138" s="20" t="s">
        <v>25</v>
      </c>
      <c r="K138" s="3"/>
      <c r="L138" s="3"/>
      <c r="W138" s="3"/>
    </row>
    <row r="139" spans="1:23">
      <c r="A139" s="6"/>
      <c r="B139" s="6" t="s">
        <v>260</v>
      </c>
      <c r="C139" s="20">
        <v>126</v>
      </c>
      <c r="D139" s="4">
        <v>21.13</v>
      </c>
      <c r="E139" s="4">
        <v>26.53</v>
      </c>
      <c r="F139" s="20">
        <f t="shared" si="7"/>
        <v>5.4000000000000021</v>
      </c>
      <c r="G139" s="20">
        <f t="shared" si="8"/>
        <v>1</v>
      </c>
      <c r="H139" s="20"/>
      <c r="I139" s="20"/>
      <c r="J139" s="20" t="s">
        <v>25</v>
      </c>
      <c r="K139" s="3"/>
      <c r="L139" s="3"/>
      <c r="W139" s="3"/>
    </row>
    <row r="140" spans="1:23">
      <c r="A140" s="6"/>
      <c r="B140" s="6" t="s">
        <v>261</v>
      </c>
      <c r="C140" s="20">
        <v>127</v>
      </c>
      <c r="D140" s="4">
        <v>23.33</v>
      </c>
      <c r="E140" s="4">
        <v>34</v>
      </c>
      <c r="F140" s="20">
        <f t="shared" si="7"/>
        <v>10.670000000000002</v>
      </c>
      <c r="G140" s="20">
        <f t="shared" si="8"/>
        <v>0</v>
      </c>
      <c r="H140" s="20"/>
      <c r="I140" s="20"/>
      <c r="J140" s="20" t="s">
        <v>25</v>
      </c>
      <c r="K140" s="3"/>
      <c r="L140" s="3"/>
      <c r="W140" s="3"/>
    </row>
    <row r="141" spans="1:23">
      <c r="A141" s="6"/>
      <c r="B141" s="6" t="s">
        <v>262</v>
      </c>
      <c r="C141" s="20">
        <v>128</v>
      </c>
      <c r="D141" s="4">
        <v>14.06</v>
      </c>
      <c r="E141" s="4">
        <v>999</v>
      </c>
      <c r="F141" s="20">
        <f t="shared" si="7"/>
        <v>984.94</v>
      </c>
      <c r="G141" s="20">
        <f t="shared" si="8"/>
        <v>0</v>
      </c>
      <c r="H141" s="20"/>
      <c r="I141" s="20"/>
      <c r="J141" s="20" t="s">
        <v>26</v>
      </c>
      <c r="K141" s="3"/>
      <c r="L141" s="3"/>
      <c r="W141" s="3"/>
    </row>
    <row r="142" spans="1:23">
      <c r="A142" s="6"/>
      <c r="B142" s="6" t="s">
        <v>263</v>
      </c>
      <c r="C142" s="20">
        <v>129</v>
      </c>
      <c r="D142" s="4">
        <v>12.33</v>
      </c>
      <c r="E142" s="4">
        <v>999</v>
      </c>
      <c r="F142" s="20">
        <f t="shared" si="7"/>
        <v>986.67</v>
      </c>
      <c r="G142" s="20">
        <f t="shared" si="8"/>
        <v>0</v>
      </c>
      <c r="H142" s="20"/>
      <c r="I142" s="20"/>
      <c r="J142" s="20" t="s">
        <v>26</v>
      </c>
      <c r="K142" s="3"/>
      <c r="L142" s="3"/>
      <c r="W142" s="3"/>
    </row>
    <row r="143" spans="1:23">
      <c r="A143" s="6"/>
      <c r="B143" s="6" t="s">
        <v>264</v>
      </c>
      <c r="C143" s="20">
        <v>130</v>
      </c>
      <c r="D143" s="4">
        <v>73.599999999999994</v>
      </c>
      <c r="E143" s="4">
        <v>77.459999999999994</v>
      </c>
      <c r="F143" s="20">
        <f t="shared" si="7"/>
        <v>3.8599999999999994</v>
      </c>
      <c r="G143" s="20">
        <f t="shared" si="8"/>
        <v>1</v>
      </c>
      <c r="H143" s="20"/>
      <c r="I143" s="20"/>
      <c r="J143" s="20" t="s">
        <v>25</v>
      </c>
      <c r="K143" s="3"/>
      <c r="L143" s="3"/>
      <c r="W143" s="3"/>
    </row>
    <row r="144" spans="1:23">
      <c r="A144" s="6"/>
      <c r="B144" s="6" t="s">
        <v>265</v>
      </c>
      <c r="C144" s="20">
        <v>131</v>
      </c>
      <c r="D144" s="4">
        <v>25.93</v>
      </c>
      <c r="E144" s="4">
        <v>999</v>
      </c>
      <c r="F144" s="20">
        <f t="shared" si="7"/>
        <v>973.07</v>
      </c>
      <c r="G144" s="20">
        <f t="shared" si="8"/>
        <v>0</v>
      </c>
      <c r="H144" s="20"/>
      <c r="I144" s="20"/>
      <c r="J144" s="20" t="s">
        <v>26</v>
      </c>
      <c r="K144" s="3"/>
      <c r="L144" s="3"/>
      <c r="W144" s="3"/>
    </row>
    <row r="145" spans="1:23">
      <c r="A145" s="6"/>
      <c r="B145" s="6" t="s">
        <v>266</v>
      </c>
      <c r="C145" s="20">
        <v>132</v>
      </c>
      <c r="D145" s="4">
        <v>21.33</v>
      </c>
      <c r="E145" s="4">
        <v>999</v>
      </c>
      <c r="F145" s="20">
        <f t="shared" si="7"/>
        <v>977.67</v>
      </c>
      <c r="G145" s="20">
        <f t="shared" si="8"/>
        <v>0</v>
      </c>
      <c r="H145" s="20"/>
      <c r="I145" s="20"/>
      <c r="J145" s="20" t="s">
        <v>26</v>
      </c>
      <c r="K145" s="3"/>
      <c r="L145" s="3"/>
      <c r="W145" s="3"/>
    </row>
    <row r="146" spans="1:23">
      <c r="A146" s="6"/>
      <c r="B146" s="6" t="s">
        <v>267</v>
      </c>
      <c r="C146" s="20">
        <v>133</v>
      </c>
      <c r="D146" s="4">
        <v>11.26</v>
      </c>
      <c r="E146" s="4">
        <v>999</v>
      </c>
      <c r="F146" s="20">
        <f t="shared" si="7"/>
        <v>987.74</v>
      </c>
      <c r="G146" s="20">
        <f t="shared" si="8"/>
        <v>0</v>
      </c>
      <c r="H146" s="20"/>
      <c r="I146" s="20"/>
      <c r="J146" s="20" t="s">
        <v>25</v>
      </c>
      <c r="K146" s="3"/>
      <c r="L146" s="3"/>
      <c r="W146" s="3"/>
    </row>
    <row r="147" spans="1:23">
      <c r="A147" s="6"/>
      <c r="B147" s="6" t="s">
        <v>268</v>
      </c>
      <c r="C147" s="20">
        <v>134</v>
      </c>
      <c r="D147" s="4">
        <v>62.4</v>
      </c>
      <c r="E147" s="4">
        <v>999</v>
      </c>
      <c r="F147" s="20">
        <f t="shared" si="7"/>
        <v>936.6</v>
      </c>
      <c r="G147" s="20">
        <f t="shared" si="8"/>
        <v>0</v>
      </c>
      <c r="H147" s="20"/>
      <c r="I147" s="20"/>
      <c r="J147" s="20" t="s">
        <v>26</v>
      </c>
      <c r="K147" s="3"/>
      <c r="L147" s="3"/>
      <c r="W147" s="3"/>
    </row>
    <row r="148" spans="1:23">
      <c r="A148" s="6"/>
      <c r="B148" s="6" t="s">
        <v>269</v>
      </c>
      <c r="C148" s="20">
        <v>135</v>
      </c>
      <c r="D148" s="4">
        <v>62.4</v>
      </c>
      <c r="E148" s="4">
        <v>999</v>
      </c>
      <c r="F148" s="20">
        <f t="shared" si="7"/>
        <v>936.6</v>
      </c>
      <c r="G148" s="20">
        <f t="shared" si="8"/>
        <v>0</v>
      </c>
      <c r="H148" s="20"/>
      <c r="I148" s="20"/>
      <c r="J148" s="20" t="s">
        <v>26</v>
      </c>
      <c r="W148" s="3"/>
    </row>
  </sheetData>
  <phoneticPr fontId="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48"/>
  <sheetViews>
    <sheetView topLeftCell="C97" zoomScale="81" workbookViewId="0">
      <selection activeCell="U9" sqref="U9:Y148"/>
    </sheetView>
  </sheetViews>
  <sheetFormatPr baseColWidth="10" defaultColWidth="6.6640625" defaultRowHeight="16"/>
  <cols>
    <col min="1" max="1" width="8.83203125" style="1" bestFit="1" customWidth="1"/>
    <col min="2" max="2" width="35.33203125" style="1" customWidth="1"/>
    <col min="3" max="10" width="6.6640625" style="1"/>
    <col min="11" max="11" width="9.6640625" style="1" customWidth="1"/>
    <col min="12" max="20" width="6.6640625" style="1"/>
    <col min="21" max="21" width="6.33203125" style="1" bestFit="1" customWidth="1"/>
    <col min="22" max="22" width="6.6640625" style="1" customWidth="1"/>
    <col min="23" max="24" width="6.6640625" style="1" bestFit="1" customWidth="1"/>
    <col min="25" max="29" width="6.33203125" style="1" bestFit="1" customWidth="1"/>
    <col min="30" max="30" width="6.33203125" style="1" customWidth="1"/>
    <col min="31" max="32" width="6.33203125" style="1" bestFit="1" customWidth="1"/>
    <col min="33" max="16384" width="6.6640625" style="1"/>
  </cols>
  <sheetData>
    <row r="1" spans="1:61">
      <c r="A1" s="17" t="s">
        <v>0</v>
      </c>
      <c r="B1" s="17" t="s">
        <v>297</v>
      </c>
      <c r="C1" s="17"/>
    </row>
    <row r="2" spans="1:61">
      <c r="A2" s="17" t="s">
        <v>1</v>
      </c>
      <c r="B2" s="17" t="s">
        <v>298</v>
      </c>
      <c r="C2" s="17"/>
    </row>
    <row r="3" spans="1:61">
      <c r="A3" s="17" t="s">
        <v>2</v>
      </c>
      <c r="B3" s="17" t="s">
        <v>3</v>
      </c>
      <c r="C3" s="17"/>
      <c r="F3" s="18"/>
      <c r="G3" s="18"/>
    </row>
    <row r="4" spans="1:61">
      <c r="A4" s="17" t="s">
        <v>4</v>
      </c>
      <c r="B4" s="17" t="s">
        <v>5</v>
      </c>
      <c r="C4" s="2" t="s">
        <v>17</v>
      </c>
      <c r="F4" s="18"/>
      <c r="G4" s="18"/>
    </row>
    <row r="5" spans="1:61">
      <c r="A5" s="17"/>
      <c r="B5" s="17" t="s">
        <v>6</v>
      </c>
      <c r="C5" s="17" t="s">
        <v>29</v>
      </c>
      <c r="D5" s="19"/>
    </row>
    <row r="6" spans="1:61">
      <c r="A6" s="17" t="s">
        <v>7</v>
      </c>
      <c r="B6" s="17" t="s">
        <v>22</v>
      </c>
      <c r="C6" s="17"/>
    </row>
    <row r="7" spans="1:61">
      <c r="A7" s="17"/>
      <c r="B7" s="17"/>
      <c r="C7" s="17"/>
    </row>
    <row r="9" spans="1:61"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61"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61">
      <c r="F11" s="3"/>
      <c r="G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>
      <c r="F12" s="3"/>
      <c r="G12" s="3"/>
      <c r="H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>
      <c r="A13" s="4" t="s">
        <v>8</v>
      </c>
      <c r="B13" s="4" t="s">
        <v>9</v>
      </c>
      <c r="C13" s="4" t="s">
        <v>10</v>
      </c>
      <c r="D13" s="4" t="s">
        <v>23</v>
      </c>
      <c r="E13" s="4" t="s">
        <v>19</v>
      </c>
      <c r="F13" s="4" t="s">
        <v>21</v>
      </c>
      <c r="G13" s="4" t="s">
        <v>19</v>
      </c>
      <c r="H13" s="4" t="s">
        <v>18</v>
      </c>
      <c r="I13" s="4" t="s">
        <v>20</v>
      </c>
      <c r="J13" s="4" t="s">
        <v>24</v>
      </c>
      <c r="L13" s="4" t="s">
        <v>11</v>
      </c>
      <c r="M13" s="4" t="s">
        <v>12</v>
      </c>
      <c r="N13" s="4" t="s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5"/>
      <c r="AK13" s="5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>
      <c r="A14" s="6">
        <v>190922</v>
      </c>
      <c r="B14" s="6" t="s">
        <v>30</v>
      </c>
      <c r="C14" s="20">
        <v>1</v>
      </c>
      <c r="D14" s="6">
        <v>31.93</v>
      </c>
      <c r="E14" s="6">
        <v>33.799999999999997</v>
      </c>
      <c r="F14" s="20">
        <f>IF(OR(E14="Fail"),"",IF(E14&gt;0,E14-D14,""))</f>
        <v>1.8699999999999974</v>
      </c>
      <c r="G14" s="20">
        <f>IF(F14&lt;10, 1, 0)</f>
        <v>1</v>
      </c>
      <c r="H14" s="20"/>
      <c r="I14" s="20"/>
      <c r="J14" s="20" t="s">
        <v>26</v>
      </c>
      <c r="L14" s="7" t="s">
        <v>14</v>
      </c>
      <c r="M14" s="4">
        <f>COUNTIFS(F:F, "&gt;0",F:F,"&lt;=1")</f>
        <v>3</v>
      </c>
      <c r="N14" s="8">
        <f>M14/$M$25*100</f>
        <v>2.4</v>
      </c>
      <c r="P14" s="15"/>
      <c r="Q14" s="3"/>
      <c r="R14" s="21"/>
      <c r="S14" s="3"/>
      <c r="T14" s="2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>
      <c r="A15" s="6"/>
      <c r="B15" s="6" t="s">
        <v>31</v>
      </c>
      <c r="C15" s="20">
        <v>2</v>
      </c>
      <c r="D15" s="6">
        <v>14.66</v>
      </c>
      <c r="E15" s="6">
        <v>26.4</v>
      </c>
      <c r="F15" s="20">
        <f t="shared" ref="F15:F77" si="0">IF(OR(E15="Fail"),"",IF(E15&gt;0,E15-D15,""))</f>
        <v>11.739999999999998</v>
      </c>
      <c r="G15" s="20">
        <f t="shared" ref="G15:G77" si="1">IF(F15&lt;10, 1, 0)</f>
        <v>0</v>
      </c>
      <c r="H15" s="20"/>
      <c r="I15" s="20"/>
      <c r="J15" s="20" t="s">
        <v>26</v>
      </c>
      <c r="L15" s="7">
        <v>2</v>
      </c>
      <c r="M15" s="4">
        <f>COUNTIFS(F:F, "&gt;1",F:F,"&lt;=2")</f>
        <v>8</v>
      </c>
      <c r="N15" s="8">
        <f>M15/$M$25*100</f>
        <v>6.4</v>
      </c>
      <c r="P15" s="15"/>
      <c r="Q15" s="3"/>
      <c r="R15" s="21"/>
      <c r="S15" s="3"/>
      <c r="T15" s="2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  <c r="AG15" s="9"/>
      <c r="AH15" s="9"/>
      <c r="AI15" s="3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>
      <c r="A16" s="6"/>
      <c r="B16" s="6" t="s">
        <v>32</v>
      </c>
      <c r="C16" s="20">
        <v>3</v>
      </c>
      <c r="D16" s="6">
        <v>33.06</v>
      </c>
      <c r="E16" s="6">
        <v>34.33</v>
      </c>
      <c r="F16" s="20">
        <f t="shared" si="0"/>
        <v>1.269999999999996</v>
      </c>
      <c r="G16" s="20">
        <f t="shared" si="1"/>
        <v>1</v>
      </c>
      <c r="H16" s="20"/>
      <c r="I16" s="20"/>
      <c r="J16" s="20" t="s">
        <v>25</v>
      </c>
      <c r="L16" s="7">
        <v>3</v>
      </c>
      <c r="M16" s="4">
        <f>COUNTIFS(F:F, "&gt;2",F:F,"&lt;=3")</f>
        <v>13</v>
      </c>
      <c r="N16" s="8">
        <f>M16/$M$25*100</f>
        <v>10.4</v>
      </c>
      <c r="P16" s="15"/>
      <c r="Q16" s="3"/>
      <c r="R16" s="21"/>
      <c r="S16" s="3"/>
      <c r="T16" s="2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>
      <c r="A17" s="6"/>
      <c r="B17" s="6" t="s">
        <v>33</v>
      </c>
      <c r="C17" s="20">
        <v>4</v>
      </c>
      <c r="D17" s="6">
        <v>13.66</v>
      </c>
      <c r="E17" s="6">
        <v>17.46</v>
      </c>
      <c r="F17" s="20">
        <f t="shared" si="0"/>
        <v>3.8000000000000007</v>
      </c>
      <c r="G17" s="20">
        <f t="shared" si="1"/>
        <v>1</v>
      </c>
      <c r="H17" s="20"/>
      <c r="I17" s="20"/>
      <c r="J17" s="20" t="s">
        <v>26</v>
      </c>
      <c r="L17" s="7">
        <v>4</v>
      </c>
      <c r="M17" s="4">
        <f>COUNTIFS(F:F, "&gt;3",F:F,"&lt;=4")</f>
        <v>10</v>
      </c>
      <c r="N17" s="8">
        <f>M17/$M$25*100</f>
        <v>8</v>
      </c>
      <c r="P17" s="15"/>
      <c r="Q17" s="3"/>
      <c r="R17" s="21"/>
      <c r="S17" s="3"/>
      <c r="T17" s="2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  <c r="AG17" s="9"/>
      <c r="AH17" s="9"/>
      <c r="AI17" s="3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>
      <c r="A18" s="6"/>
      <c r="B18" s="6" t="s">
        <v>34</v>
      </c>
      <c r="C18" s="20">
        <v>5</v>
      </c>
      <c r="D18" s="6">
        <v>23.93</v>
      </c>
      <c r="E18" s="6">
        <v>46.13</v>
      </c>
      <c r="F18" s="20">
        <f t="shared" si="0"/>
        <v>22.200000000000003</v>
      </c>
      <c r="G18" s="20">
        <f t="shared" si="1"/>
        <v>0</v>
      </c>
      <c r="H18" s="20"/>
      <c r="I18" s="20"/>
      <c r="J18" s="20" t="s">
        <v>25</v>
      </c>
      <c r="L18" s="7">
        <v>5</v>
      </c>
      <c r="M18" s="4">
        <f>COUNTIFS(F:F, "&gt;4",F:F,"&lt;=5")</f>
        <v>9</v>
      </c>
      <c r="N18" s="8">
        <f>M18/$M$25*100</f>
        <v>7.1999999999999993</v>
      </c>
      <c r="P18" s="15"/>
      <c r="Q18" s="3"/>
      <c r="R18" s="21"/>
      <c r="S18" s="3"/>
      <c r="T18" s="2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1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>
      <c r="A19" s="6"/>
      <c r="B19" s="6" t="s">
        <v>35</v>
      </c>
      <c r="C19" s="20">
        <v>6</v>
      </c>
      <c r="D19" s="6">
        <v>29.4</v>
      </c>
      <c r="E19" s="6">
        <v>43.13</v>
      </c>
      <c r="F19" s="20">
        <f t="shared" si="0"/>
        <v>13.730000000000004</v>
      </c>
      <c r="G19" s="20">
        <f t="shared" si="1"/>
        <v>0</v>
      </c>
      <c r="H19" s="20"/>
      <c r="I19" s="20"/>
      <c r="J19" s="20" t="s">
        <v>26</v>
      </c>
      <c r="L19" s="7">
        <v>6</v>
      </c>
      <c r="M19" s="4">
        <f>COUNTIFS(F:F, "&gt;5",F:F,"&lt;=6")</f>
        <v>10</v>
      </c>
      <c r="N19" s="8">
        <f t="shared" ref="N19:N23" si="2">M19/$M$25*100</f>
        <v>8</v>
      </c>
      <c r="P19" s="15"/>
      <c r="Q19" s="3"/>
      <c r="R19" s="21"/>
      <c r="S19" s="3"/>
      <c r="T19" s="22"/>
      <c r="U19" s="3"/>
      <c r="V19" s="3"/>
      <c r="W19" s="3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3"/>
      <c r="AJ19" s="10"/>
      <c r="AK19" s="10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>
      <c r="A20" s="6"/>
      <c r="B20" s="6" t="s">
        <v>36</v>
      </c>
      <c r="C20" s="20">
        <v>7</v>
      </c>
      <c r="D20" s="6">
        <v>32.130000000000003</v>
      </c>
      <c r="E20" s="6">
        <v>35.33</v>
      </c>
      <c r="F20" s="20">
        <f t="shared" si="0"/>
        <v>3.1999999999999957</v>
      </c>
      <c r="G20" s="20">
        <f t="shared" si="1"/>
        <v>1</v>
      </c>
      <c r="H20" s="20"/>
      <c r="I20" s="20"/>
      <c r="J20" s="20" t="s">
        <v>26</v>
      </c>
      <c r="L20" s="7">
        <v>7</v>
      </c>
      <c r="M20" s="4">
        <f>COUNTIFS(F:F, "&gt;6",F:F,"&lt;=7")</f>
        <v>8</v>
      </c>
      <c r="N20" s="8">
        <f t="shared" si="2"/>
        <v>6.4</v>
      </c>
      <c r="P20" s="15"/>
      <c r="Q20" s="3"/>
      <c r="R20" s="21"/>
      <c r="S20" s="3"/>
      <c r="T20" s="22"/>
      <c r="U20" s="3"/>
      <c r="V20" s="3"/>
      <c r="W20" s="3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2"/>
      <c r="AJ20" s="13"/>
      <c r="AK20" s="1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>
      <c r="A21" s="6"/>
      <c r="B21" s="6" t="s">
        <v>37</v>
      </c>
      <c r="C21" s="20">
        <v>8</v>
      </c>
      <c r="D21" s="6">
        <v>29.4</v>
      </c>
      <c r="E21" s="6" t="s">
        <v>162</v>
      </c>
      <c r="F21" s="20" t="str">
        <f t="shared" si="0"/>
        <v/>
      </c>
      <c r="G21" s="20">
        <f t="shared" si="1"/>
        <v>0</v>
      </c>
      <c r="H21" s="20"/>
      <c r="I21" s="20"/>
      <c r="J21" s="20" t="s">
        <v>25</v>
      </c>
      <c r="L21" s="7">
        <v>8</v>
      </c>
      <c r="M21" s="4">
        <f>COUNTIFS(F:F, "&gt;7",F:F,"&lt;=8")</f>
        <v>7</v>
      </c>
      <c r="N21" s="8">
        <f t="shared" si="2"/>
        <v>5.6000000000000005</v>
      </c>
      <c r="P21" s="15"/>
      <c r="Q21" s="3"/>
      <c r="R21" s="21"/>
      <c r="S21" s="3"/>
      <c r="T21" s="22"/>
      <c r="U21" s="3"/>
      <c r="V21" s="3"/>
      <c r="W21" s="3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2"/>
      <c r="AJ21" s="13"/>
      <c r="AK21" s="1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>
      <c r="A22" s="6"/>
      <c r="B22" s="6" t="s">
        <v>38</v>
      </c>
      <c r="C22" s="20">
        <v>9</v>
      </c>
      <c r="D22" s="6">
        <v>23.13</v>
      </c>
      <c r="E22" s="6">
        <v>999</v>
      </c>
      <c r="F22" s="20">
        <f t="shared" si="0"/>
        <v>975.87</v>
      </c>
      <c r="G22" s="20">
        <f t="shared" si="1"/>
        <v>0</v>
      </c>
      <c r="H22" s="20"/>
      <c r="I22" s="20"/>
      <c r="J22" s="20" t="s">
        <v>26</v>
      </c>
      <c r="L22" s="7">
        <v>9</v>
      </c>
      <c r="M22" s="4">
        <f>COUNTIFS(F:F, "&gt;8",F:F,"&lt;=9")</f>
        <v>3</v>
      </c>
      <c r="N22" s="8">
        <f t="shared" si="2"/>
        <v>2.4</v>
      </c>
      <c r="P22" s="15"/>
      <c r="Q22" s="3"/>
      <c r="R22" s="21"/>
      <c r="S22" s="3"/>
      <c r="T22" s="22"/>
      <c r="U22" s="3"/>
      <c r="V22" s="3"/>
      <c r="W22" s="3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2"/>
      <c r="AJ22" s="13"/>
      <c r="AK22" s="1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>
      <c r="A23" s="6"/>
      <c r="B23" s="6" t="s">
        <v>39</v>
      </c>
      <c r="C23" s="20">
        <v>10</v>
      </c>
      <c r="D23" s="6">
        <v>30.73</v>
      </c>
      <c r="E23" s="6">
        <v>38.6</v>
      </c>
      <c r="F23" s="20">
        <f t="shared" si="0"/>
        <v>7.870000000000001</v>
      </c>
      <c r="G23" s="20">
        <f t="shared" si="1"/>
        <v>1</v>
      </c>
      <c r="H23" s="20"/>
      <c r="I23" s="20"/>
      <c r="J23" s="20" t="s">
        <v>26</v>
      </c>
      <c r="L23" s="7">
        <v>10</v>
      </c>
      <c r="M23" s="4">
        <f>COUNTIFS(F:F, "&gt;9",F:F,"&lt;=10")</f>
        <v>2</v>
      </c>
      <c r="N23" s="8">
        <f t="shared" si="2"/>
        <v>1.6</v>
      </c>
      <c r="P23" s="15"/>
      <c r="Q23" s="3"/>
      <c r="R23" s="21"/>
      <c r="S23" s="3"/>
      <c r="T23" s="2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61">
      <c r="A24" s="6"/>
      <c r="B24" s="6" t="s">
        <v>40</v>
      </c>
      <c r="C24" s="20">
        <v>11</v>
      </c>
      <c r="D24" s="6">
        <v>13.73</v>
      </c>
      <c r="E24" s="6">
        <v>999</v>
      </c>
      <c r="F24" s="20">
        <f t="shared" si="0"/>
        <v>985.27</v>
      </c>
      <c r="G24" s="20">
        <f t="shared" si="1"/>
        <v>0</v>
      </c>
      <c r="H24" s="20"/>
      <c r="I24" s="20"/>
      <c r="J24" s="20" t="s">
        <v>26</v>
      </c>
      <c r="L24" s="14" t="s">
        <v>15</v>
      </c>
      <c r="M24" s="4">
        <f>COUNTIFS(F:F, "&gt;10")</f>
        <v>52</v>
      </c>
      <c r="N24" s="8">
        <f>M24/$M$25*100</f>
        <v>41.6</v>
      </c>
      <c r="P24" s="23"/>
      <c r="Q24" s="3"/>
      <c r="R24" s="21"/>
      <c r="S24" s="3"/>
      <c r="T24" s="2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61">
      <c r="A25" s="6"/>
      <c r="B25" s="6" t="s">
        <v>41</v>
      </c>
      <c r="C25" s="20">
        <v>12</v>
      </c>
      <c r="D25" s="6">
        <v>12.4</v>
      </c>
      <c r="E25" s="6">
        <v>999</v>
      </c>
      <c r="F25" s="20">
        <f t="shared" si="0"/>
        <v>986.6</v>
      </c>
      <c r="G25" s="20">
        <f t="shared" si="1"/>
        <v>0</v>
      </c>
      <c r="H25" s="20"/>
      <c r="I25" s="20"/>
      <c r="J25" s="20" t="s">
        <v>26</v>
      </c>
      <c r="L25" s="4" t="s">
        <v>16</v>
      </c>
      <c r="M25" s="4">
        <f>SUM(M14:M24)</f>
        <v>125</v>
      </c>
      <c r="N25" s="8">
        <f>M25/$M$25*100</f>
        <v>100</v>
      </c>
      <c r="P25" s="3"/>
      <c r="Q25" s="3"/>
      <c r="R25" s="21"/>
      <c r="S25" s="3"/>
      <c r="T25" s="2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61">
      <c r="A26" s="6"/>
      <c r="B26" s="6" t="s">
        <v>42</v>
      </c>
      <c r="C26" s="20">
        <v>13</v>
      </c>
      <c r="D26" s="6">
        <v>18.93</v>
      </c>
      <c r="E26" s="6">
        <v>21.87</v>
      </c>
      <c r="F26" s="20">
        <f t="shared" si="0"/>
        <v>2.9400000000000013</v>
      </c>
      <c r="G26" s="20">
        <f t="shared" si="1"/>
        <v>1</v>
      </c>
      <c r="H26" s="20"/>
      <c r="I26" s="20"/>
      <c r="J26" s="20" t="s">
        <v>25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61">
      <c r="A27" s="6"/>
      <c r="B27" s="6" t="s">
        <v>43</v>
      </c>
      <c r="C27" s="20">
        <v>14</v>
      </c>
      <c r="D27" s="6">
        <v>14</v>
      </c>
      <c r="E27" s="6">
        <v>18.2</v>
      </c>
      <c r="F27" s="20">
        <f t="shared" si="0"/>
        <v>4.1999999999999993</v>
      </c>
      <c r="G27" s="20">
        <f t="shared" si="1"/>
        <v>1</v>
      </c>
      <c r="H27" s="20"/>
      <c r="I27" s="20"/>
      <c r="J27" s="20" t="s">
        <v>25</v>
      </c>
      <c r="L27" s="15"/>
      <c r="M27" s="3"/>
      <c r="N27" s="3"/>
      <c r="O27" s="3"/>
      <c r="P27" s="15"/>
      <c r="Q27" s="3"/>
      <c r="R27" s="3"/>
      <c r="S27" s="3"/>
      <c r="T27" s="3"/>
      <c r="U27" s="3"/>
      <c r="W27" s="3"/>
    </row>
    <row r="28" spans="1:61">
      <c r="A28" s="6"/>
      <c r="B28" s="6" t="s">
        <v>44</v>
      </c>
      <c r="C28" s="20">
        <v>15</v>
      </c>
      <c r="D28" s="6">
        <v>43</v>
      </c>
      <c r="E28" s="6">
        <v>49.66</v>
      </c>
      <c r="F28" s="20">
        <f t="shared" si="0"/>
        <v>6.6599999999999966</v>
      </c>
      <c r="G28" s="20">
        <f t="shared" si="1"/>
        <v>1</v>
      </c>
      <c r="H28" s="20"/>
      <c r="I28" s="20"/>
      <c r="J28" s="20" t="s">
        <v>26</v>
      </c>
      <c r="L28" s="3"/>
      <c r="M28" s="3"/>
      <c r="N28" s="3"/>
      <c r="O28" s="3"/>
      <c r="P28" s="3"/>
      <c r="Q28" s="3"/>
      <c r="R28" s="3"/>
      <c r="S28" s="3"/>
      <c r="T28" s="3"/>
      <c r="U28" s="3"/>
      <c r="W28" s="3"/>
    </row>
    <row r="29" spans="1:61">
      <c r="A29" s="6"/>
      <c r="B29" s="6" t="s">
        <v>45</v>
      </c>
      <c r="C29" s="20">
        <v>16</v>
      </c>
      <c r="D29" s="6">
        <v>21.93</v>
      </c>
      <c r="E29" s="6">
        <v>30</v>
      </c>
      <c r="F29" s="20">
        <f t="shared" si="0"/>
        <v>8.07</v>
      </c>
      <c r="G29" s="20">
        <f t="shared" si="1"/>
        <v>1</v>
      </c>
      <c r="H29" s="20"/>
      <c r="I29" s="20"/>
      <c r="J29" s="20" t="s">
        <v>25</v>
      </c>
      <c r="L29" s="15"/>
      <c r="M29" s="3"/>
      <c r="N29" s="21"/>
      <c r="O29" s="3"/>
      <c r="P29" s="15"/>
      <c r="Q29" s="3"/>
      <c r="R29" s="21"/>
      <c r="S29" s="3"/>
      <c r="T29" s="3"/>
      <c r="U29" s="3"/>
      <c r="W29" s="3"/>
    </row>
    <row r="30" spans="1:61">
      <c r="A30" s="6"/>
      <c r="B30" s="6" t="s">
        <v>46</v>
      </c>
      <c r="C30" s="20">
        <v>17</v>
      </c>
      <c r="D30" s="6">
        <v>30.46</v>
      </c>
      <c r="E30" s="6">
        <v>34.799999999999997</v>
      </c>
      <c r="F30" s="20">
        <f t="shared" si="0"/>
        <v>4.3399999999999963</v>
      </c>
      <c r="G30" s="20">
        <f t="shared" si="1"/>
        <v>1</v>
      </c>
      <c r="H30" s="20"/>
      <c r="I30" s="20"/>
      <c r="J30" s="20" t="s">
        <v>25</v>
      </c>
      <c r="L30" s="15"/>
      <c r="M30" s="3"/>
      <c r="N30" s="21"/>
      <c r="O30" s="3"/>
      <c r="P30" s="15"/>
      <c r="Q30" s="3"/>
      <c r="R30" s="21"/>
      <c r="S30" s="3"/>
      <c r="T30" s="3"/>
      <c r="U30" s="3"/>
      <c r="W30" s="3"/>
    </row>
    <row r="31" spans="1:61">
      <c r="A31" s="6"/>
      <c r="B31" s="6" t="s">
        <v>47</v>
      </c>
      <c r="C31" s="20">
        <v>18</v>
      </c>
      <c r="D31" s="6">
        <v>21</v>
      </c>
      <c r="E31" s="6">
        <v>22.73</v>
      </c>
      <c r="F31" s="20">
        <f t="shared" si="0"/>
        <v>1.7300000000000004</v>
      </c>
      <c r="G31" s="20">
        <f t="shared" si="1"/>
        <v>1</v>
      </c>
      <c r="H31" s="20"/>
      <c r="I31" s="20"/>
      <c r="J31" s="20" t="s">
        <v>26</v>
      </c>
      <c r="L31" s="15"/>
      <c r="M31" s="3"/>
      <c r="N31" s="21"/>
      <c r="O31" s="3"/>
      <c r="P31" s="15"/>
      <c r="Q31" s="3"/>
      <c r="R31" s="21"/>
      <c r="S31" s="3"/>
      <c r="T31" s="3"/>
      <c r="U31" s="3"/>
      <c r="W31" s="3"/>
    </row>
    <row r="32" spans="1:61">
      <c r="A32" s="6"/>
      <c r="B32" s="6" t="s">
        <v>48</v>
      </c>
      <c r="C32" s="20">
        <v>19</v>
      </c>
      <c r="D32" s="6">
        <v>15.93</v>
      </c>
      <c r="E32" s="6">
        <v>999</v>
      </c>
      <c r="F32" s="20">
        <f t="shared" si="0"/>
        <v>983.07</v>
      </c>
      <c r="G32" s="20">
        <f t="shared" si="1"/>
        <v>0</v>
      </c>
      <c r="H32" s="20"/>
      <c r="I32" s="20"/>
      <c r="J32" s="20" t="s">
        <v>25</v>
      </c>
      <c r="L32" s="15"/>
      <c r="M32" s="3"/>
      <c r="N32" s="21"/>
      <c r="O32" s="3"/>
      <c r="P32" s="15"/>
      <c r="Q32" s="3"/>
      <c r="R32" s="21"/>
      <c r="S32" s="3"/>
      <c r="T32" s="3"/>
      <c r="U32" s="3"/>
      <c r="W32" s="3"/>
    </row>
    <row r="33" spans="1:23">
      <c r="A33" s="6"/>
      <c r="B33" s="6" t="s">
        <v>49</v>
      </c>
      <c r="C33" s="20">
        <v>20</v>
      </c>
      <c r="D33" s="6">
        <v>15.66</v>
      </c>
      <c r="E33" s="6">
        <v>26.13</v>
      </c>
      <c r="F33" s="20">
        <f t="shared" si="0"/>
        <v>10.469999999999999</v>
      </c>
      <c r="G33" s="20">
        <f t="shared" si="1"/>
        <v>0</v>
      </c>
      <c r="H33" s="20"/>
      <c r="I33" s="20"/>
      <c r="J33" s="20" t="s">
        <v>26</v>
      </c>
      <c r="L33" s="15"/>
      <c r="M33" s="3"/>
      <c r="N33" s="21"/>
      <c r="P33" s="15"/>
      <c r="Q33" s="3"/>
      <c r="R33" s="21"/>
      <c r="S33" s="3"/>
      <c r="T33" s="3"/>
      <c r="U33" s="3"/>
      <c r="W33" s="3"/>
    </row>
    <row r="34" spans="1:23">
      <c r="A34" s="6"/>
      <c r="B34" s="6" t="s">
        <v>50</v>
      </c>
      <c r="C34" s="20">
        <v>21</v>
      </c>
      <c r="D34" s="6">
        <v>18.329999999999998</v>
      </c>
      <c r="E34" s="6">
        <v>999</v>
      </c>
      <c r="F34" s="20">
        <f t="shared" si="0"/>
        <v>980.67</v>
      </c>
      <c r="G34" s="20">
        <f t="shared" si="1"/>
        <v>0</v>
      </c>
      <c r="H34" s="20"/>
      <c r="I34" s="20"/>
      <c r="J34" s="20" t="s">
        <v>26</v>
      </c>
      <c r="W34" s="3"/>
    </row>
    <row r="35" spans="1:23">
      <c r="A35" s="6"/>
      <c r="B35" s="6" t="s">
        <v>51</v>
      </c>
      <c r="C35" s="20">
        <v>22</v>
      </c>
      <c r="D35" s="6">
        <v>54.86</v>
      </c>
      <c r="E35" s="6">
        <v>59.73</v>
      </c>
      <c r="F35" s="20">
        <f t="shared" si="0"/>
        <v>4.8699999999999974</v>
      </c>
      <c r="G35" s="20">
        <f t="shared" si="1"/>
        <v>1</v>
      </c>
      <c r="H35" s="20"/>
      <c r="I35" s="20"/>
      <c r="J35" s="20" t="s">
        <v>26</v>
      </c>
      <c r="W35" s="3"/>
    </row>
    <row r="36" spans="1:23">
      <c r="A36" s="6"/>
      <c r="B36" s="6" t="s">
        <v>52</v>
      </c>
      <c r="C36" s="20">
        <v>23</v>
      </c>
      <c r="D36" s="6">
        <v>23.2</v>
      </c>
      <c r="E36" s="6" t="s">
        <v>162</v>
      </c>
      <c r="F36" s="20" t="str">
        <f t="shared" si="0"/>
        <v/>
      </c>
      <c r="G36" s="20">
        <f t="shared" si="1"/>
        <v>0</v>
      </c>
      <c r="H36" s="20"/>
      <c r="I36" s="20"/>
      <c r="J36" s="20" t="s">
        <v>25</v>
      </c>
      <c r="W36" s="3"/>
    </row>
    <row r="37" spans="1:23">
      <c r="A37" s="6"/>
      <c r="B37" s="6" t="s">
        <v>53</v>
      </c>
      <c r="C37" s="20">
        <v>24</v>
      </c>
      <c r="D37" s="6">
        <v>36.46</v>
      </c>
      <c r="E37" s="6">
        <v>37.799999999999997</v>
      </c>
      <c r="F37" s="20">
        <f t="shared" si="0"/>
        <v>1.3399999999999963</v>
      </c>
      <c r="G37" s="20">
        <f t="shared" si="1"/>
        <v>1</v>
      </c>
      <c r="H37" s="20"/>
      <c r="I37" s="20"/>
      <c r="J37" s="20" t="s">
        <v>26</v>
      </c>
      <c r="K37" s="3"/>
      <c r="W37" s="3"/>
    </row>
    <row r="38" spans="1:23">
      <c r="A38" s="6"/>
      <c r="B38" s="6" t="s">
        <v>54</v>
      </c>
      <c r="C38" s="20">
        <v>25</v>
      </c>
      <c r="D38" s="6">
        <v>33.4</v>
      </c>
      <c r="E38" s="6" t="s">
        <v>162</v>
      </c>
      <c r="F38" s="20" t="str">
        <f t="shared" si="0"/>
        <v/>
      </c>
      <c r="G38" s="20">
        <f t="shared" si="1"/>
        <v>0</v>
      </c>
      <c r="H38" s="20"/>
      <c r="I38" s="20"/>
      <c r="J38" s="20" t="s">
        <v>25</v>
      </c>
      <c r="K38" s="3"/>
      <c r="W38" s="3"/>
    </row>
    <row r="39" spans="1:23">
      <c r="A39" s="6"/>
      <c r="B39" s="6" t="s">
        <v>55</v>
      </c>
      <c r="C39" s="20">
        <v>26</v>
      </c>
      <c r="D39" s="6">
        <v>24.46</v>
      </c>
      <c r="E39" s="6">
        <v>25.06</v>
      </c>
      <c r="F39" s="20">
        <f t="shared" si="0"/>
        <v>0.59999999999999787</v>
      </c>
      <c r="G39" s="20">
        <f t="shared" si="1"/>
        <v>1</v>
      </c>
      <c r="H39" s="20"/>
      <c r="I39" s="20"/>
      <c r="J39" s="20" t="s">
        <v>26</v>
      </c>
      <c r="K39" s="3"/>
      <c r="W39" s="3"/>
    </row>
    <row r="40" spans="1:23">
      <c r="A40" s="6"/>
      <c r="B40" s="6" t="s">
        <v>56</v>
      </c>
      <c r="C40" s="20">
        <v>27</v>
      </c>
      <c r="D40" s="6">
        <v>20.46</v>
      </c>
      <c r="E40" s="6">
        <v>31.26</v>
      </c>
      <c r="F40" s="20">
        <f t="shared" si="0"/>
        <v>10.8</v>
      </c>
      <c r="G40" s="20">
        <f t="shared" si="1"/>
        <v>0</v>
      </c>
      <c r="H40" s="20"/>
      <c r="I40" s="20"/>
      <c r="J40" s="20" t="s">
        <v>26</v>
      </c>
      <c r="K40" s="3"/>
      <c r="W40" s="3"/>
    </row>
    <row r="41" spans="1:23">
      <c r="A41" s="6"/>
      <c r="B41" s="6" t="s">
        <v>57</v>
      </c>
      <c r="C41" s="20">
        <v>28</v>
      </c>
      <c r="D41" s="6">
        <v>27.73</v>
      </c>
      <c r="E41" s="6" t="s">
        <v>162</v>
      </c>
      <c r="F41" s="20" t="str">
        <f t="shared" si="0"/>
        <v/>
      </c>
      <c r="G41" s="20">
        <f t="shared" si="1"/>
        <v>0</v>
      </c>
      <c r="H41" s="20"/>
      <c r="I41" s="20"/>
      <c r="J41" s="20" t="s">
        <v>26</v>
      </c>
      <c r="K41" s="3"/>
      <c r="W41" s="3"/>
    </row>
    <row r="42" spans="1:23">
      <c r="A42" s="6"/>
      <c r="B42" s="6" t="s">
        <v>58</v>
      </c>
      <c r="C42" s="20">
        <v>29</v>
      </c>
      <c r="D42" s="6">
        <v>22.4</v>
      </c>
      <c r="E42" s="6">
        <v>999</v>
      </c>
      <c r="F42" s="20">
        <f t="shared" si="0"/>
        <v>976.6</v>
      </c>
      <c r="G42" s="20">
        <f t="shared" si="1"/>
        <v>0</v>
      </c>
      <c r="H42" s="20"/>
      <c r="I42" s="20"/>
      <c r="J42" s="20" t="s">
        <v>26</v>
      </c>
      <c r="K42" s="3"/>
      <c r="W42" s="3"/>
    </row>
    <row r="43" spans="1:23">
      <c r="A43" s="6"/>
      <c r="B43" s="6" t="s">
        <v>59</v>
      </c>
      <c r="C43" s="20">
        <v>30</v>
      </c>
      <c r="D43" s="6">
        <v>29.33</v>
      </c>
      <c r="E43" s="6">
        <v>43</v>
      </c>
      <c r="F43" s="20">
        <f t="shared" si="0"/>
        <v>13.670000000000002</v>
      </c>
      <c r="G43" s="20">
        <f t="shared" si="1"/>
        <v>0</v>
      </c>
      <c r="H43" s="20"/>
      <c r="I43" s="20"/>
      <c r="J43" s="20" t="s">
        <v>26</v>
      </c>
      <c r="K43" s="3"/>
      <c r="W43" s="3"/>
    </row>
    <row r="44" spans="1:23">
      <c r="A44" s="6"/>
      <c r="B44" s="6" t="s">
        <v>60</v>
      </c>
      <c r="C44" s="20">
        <v>31</v>
      </c>
      <c r="D44" s="6">
        <v>16.059999999999999</v>
      </c>
      <c r="E44" s="6">
        <v>26.93</v>
      </c>
      <c r="F44" s="20">
        <f t="shared" si="0"/>
        <v>10.870000000000001</v>
      </c>
      <c r="G44" s="20">
        <f t="shared" si="1"/>
        <v>0</v>
      </c>
      <c r="H44" s="20"/>
      <c r="I44" s="20"/>
      <c r="J44" s="20" t="s">
        <v>26</v>
      </c>
      <c r="K44" s="3"/>
      <c r="W44" s="3"/>
    </row>
    <row r="45" spans="1:23">
      <c r="A45" s="6"/>
      <c r="B45" s="6" t="s">
        <v>61</v>
      </c>
      <c r="C45" s="20">
        <v>32</v>
      </c>
      <c r="D45" s="6">
        <v>17.059999999999999</v>
      </c>
      <c r="E45" s="6">
        <v>22.4</v>
      </c>
      <c r="F45" s="20">
        <f t="shared" si="0"/>
        <v>5.34</v>
      </c>
      <c r="G45" s="20">
        <f t="shared" si="1"/>
        <v>1</v>
      </c>
      <c r="H45" s="20"/>
      <c r="I45" s="20"/>
      <c r="J45" s="20" t="s">
        <v>25</v>
      </c>
      <c r="K45" s="3"/>
      <c r="W45" s="3"/>
    </row>
    <row r="46" spans="1:23">
      <c r="A46" s="6"/>
      <c r="B46" s="6" t="s">
        <v>62</v>
      </c>
      <c r="C46" s="20">
        <v>33</v>
      </c>
      <c r="D46" s="6">
        <v>20.260000000000002</v>
      </c>
      <c r="E46" s="6">
        <v>22.93</v>
      </c>
      <c r="F46" s="20">
        <f t="shared" si="0"/>
        <v>2.6699999999999982</v>
      </c>
      <c r="G46" s="20">
        <f t="shared" si="1"/>
        <v>1</v>
      </c>
      <c r="H46" s="20"/>
      <c r="I46" s="20"/>
      <c r="J46" s="20" t="s">
        <v>25</v>
      </c>
      <c r="K46" s="3"/>
      <c r="W46" s="3"/>
    </row>
    <row r="47" spans="1:23">
      <c r="A47" s="6"/>
      <c r="B47" s="6" t="s">
        <v>63</v>
      </c>
      <c r="C47" s="20">
        <v>34</v>
      </c>
      <c r="D47" s="6">
        <v>7.46</v>
      </c>
      <c r="E47" s="6">
        <v>11.13</v>
      </c>
      <c r="F47" s="20">
        <f t="shared" si="0"/>
        <v>3.6700000000000008</v>
      </c>
      <c r="G47" s="20">
        <f t="shared" si="1"/>
        <v>1</v>
      </c>
      <c r="H47" s="20"/>
      <c r="I47" s="20"/>
      <c r="J47" s="20" t="s">
        <v>26</v>
      </c>
      <c r="K47" s="3"/>
      <c r="W47" s="3"/>
    </row>
    <row r="48" spans="1:23">
      <c r="A48" s="6"/>
      <c r="B48" s="6" t="s">
        <v>64</v>
      </c>
      <c r="C48" s="20">
        <v>35</v>
      </c>
      <c r="D48" s="6">
        <v>58.8</v>
      </c>
      <c r="E48" s="6">
        <v>63.33</v>
      </c>
      <c r="F48" s="20">
        <f t="shared" si="0"/>
        <v>4.5300000000000011</v>
      </c>
      <c r="G48" s="20">
        <f t="shared" si="1"/>
        <v>1</v>
      </c>
      <c r="H48" s="20"/>
      <c r="I48" s="20"/>
      <c r="J48" s="20" t="s">
        <v>26</v>
      </c>
      <c r="K48" s="3"/>
      <c r="L48" s="16"/>
      <c r="W48" s="3"/>
    </row>
    <row r="49" spans="1:23">
      <c r="A49" s="6"/>
      <c r="B49" s="6" t="s">
        <v>65</v>
      </c>
      <c r="C49" s="20">
        <v>36</v>
      </c>
      <c r="D49" s="6">
        <v>18.46</v>
      </c>
      <c r="E49" s="6">
        <v>25.13</v>
      </c>
      <c r="F49" s="20">
        <f t="shared" si="0"/>
        <v>6.6699999999999982</v>
      </c>
      <c r="G49" s="20">
        <f t="shared" si="1"/>
        <v>1</v>
      </c>
      <c r="H49" s="20"/>
      <c r="I49" s="20"/>
      <c r="J49" s="20" t="s">
        <v>25</v>
      </c>
      <c r="K49" s="3"/>
      <c r="L49" s="3"/>
      <c r="W49" s="3"/>
    </row>
    <row r="50" spans="1:23">
      <c r="A50" s="6"/>
      <c r="B50" s="6" t="s">
        <v>66</v>
      </c>
      <c r="C50" s="20">
        <v>37</v>
      </c>
      <c r="D50" s="6">
        <v>16.53</v>
      </c>
      <c r="E50" s="6">
        <v>26.8</v>
      </c>
      <c r="F50" s="20">
        <f t="shared" si="0"/>
        <v>10.27</v>
      </c>
      <c r="G50" s="20">
        <f t="shared" si="1"/>
        <v>0</v>
      </c>
      <c r="H50" s="20"/>
      <c r="I50" s="20"/>
      <c r="J50" s="20" t="s">
        <v>25</v>
      </c>
      <c r="K50" s="3"/>
      <c r="L50" s="3"/>
      <c r="W50" s="3"/>
    </row>
    <row r="51" spans="1:23">
      <c r="A51" s="6"/>
      <c r="B51" s="6" t="s">
        <v>67</v>
      </c>
      <c r="C51" s="20">
        <v>38</v>
      </c>
      <c r="D51" s="6">
        <v>42.06</v>
      </c>
      <c r="E51" s="6">
        <v>999</v>
      </c>
      <c r="F51" s="20">
        <f t="shared" si="0"/>
        <v>956.94</v>
      </c>
      <c r="G51" s="20">
        <f t="shared" si="1"/>
        <v>0</v>
      </c>
      <c r="H51" s="20"/>
      <c r="I51" s="20"/>
      <c r="J51" s="20" t="s">
        <v>26</v>
      </c>
      <c r="K51" s="3"/>
      <c r="L51" s="3"/>
      <c r="W51" s="3"/>
    </row>
    <row r="52" spans="1:23">
      <c r="A52" s="6"/>
      <c r="B52" s="6" t="s">
        <v>68</v>
      </c>
      <c r="C52" s="20">
        <v>39</v>
      </c>
      <c r="D52" s="6">
        <v>13.86</v>
      </c>
      <c r="E52" s="6">
        <v>999</v>
      </c>
      <c r="F52" s="20">
        <f t="shared" si="0"/>
        <v>985.14</v>
      </c>
      <c r="G52" s="20">
        <f t="shared" si="1"/>
        <v>0</v>
      </c>
      <c r="H52" s="20"/>
      <c r="I52" s="20"/>
      <c r="J52" s="20" t="s">
        <v>26</v>
      </c>
      <c r="K52" s="3"/>
      <c r="L52" s="3"/>
      <c r="W52" s="3"/>
    </row>
    <row r="53" spans="1:23">
      <c r="A53" s="6"/>
      <c r="B53" s="6" t="s">
        <v>69</v>
      </c>
      <c r="C53" s="20">
        <v>40</v>
      </c>
      <c r="D53" s="6">
        <v>22.13</v>
      </c>
      <c r="E53" s="6">
        <v>999</v>
      </c>
      <c r="F53" s="20">
        <f t="shared" si="0"/>
        <v>976.87</v>
      </c>
      <c r="G53" s="20">
        <f t="shared" si="1"/>
        <v>0</v>
      </c>
      <c r="H53" s="20"/>
      <c r="I53" s="20"/>
      <c r="J53" s="20" t="s">
        <v>25</v>
      </c>
      <c r="K53" s="10"/>
      <c r="L53" s="10"/>
      <c r="W53" s="3"/>
    </row>
    <row r="54" spans="1:23">
      <c r="A54" s="6">
        <v>190924</v>
      </c>
      <c r="B54" s="6" t="s">
        <v>110</v>
      </c>
      <c r="C54" s="20">
        <v>41</v>
      </c>
      <c r="D54" s="6">
        <v>49.33</v>
      </c>
      <c r="E54" s="6">
        <v>54.4</v>
      </c>
      <c r="F54" s="20">
        <f t="shared" si="0"/>
        <v>5.07</v>
      </c>
      <c r="G54" s="20">
        <f t="shared" si="1"/>
        <v>1</v>
      </c>
      <c r="H54" s="20"/>
      <c r="I54" s="20"/>
      <c r="J54" s="20" t="s">
        <v>25</v>
      </c>
      <c r="K54" s="3"/>
      <c r="L54" s="3"/>
      <c r="W54" s="3"/>
    </row>
    <row r="55" spans="1:23">
      <c r="A55" s="6"/>
      <c r="B55" s="6" t="s">
        <v>111</v>
      </c>
      <c r="C55" s="20">
        <v>42</v>
      </c>
      <c r="D55" s="6">
        <v>57.08</v>
      </c>
      <c r="E55" s="6">
        <v>999</v>
      </c>
      <c r="F55" s="20">
        <f t="shared" si="0"/>
        <v>941.92</v>
      </c>
      <c r="G55" s="20">
        <f t="shared" si="1"/>
        <v>0</v>
      </c>
      <c r="H55" s="20"/>
      <c r="I55" s="20"/>
      <c r="J55" s="20" t="s">
        <v>26</v>
      </c>
      <c r="K55" s="3"/>
      <c r="L55" s="3"/>
      <c r="W55" s="3"/>
    </row>
    <row r="56" spans="1:23">
      <c r="A56" s="6"/>
      <c r="B56" s="6" t="s">
        <v>112</v>
      </c>
      <c r="C56" s="20">
        <v>43</v>
      </c>
      <c r="D56" s="6">
        <v>32.130000000000003</v>
      </c>
      <c r="E56" s="6">
        <v>37.33</v>
      </c>
      <c r="F56" s="20">
        <f t="shared" si="0"/>
        <v>5.1999999999999957</v>
      </c>
      <c r="G56" s="20">
        <f t="shared" si="1"/>
        <v>1</v>
      </c>
      <c r="H56" s="20"/>
      <c r="I56" s="20"/>
      <c r="J56" s="20" t="s">
        <v>26</v>
      </c>
      <c r="K56" s="3"/>
      <c r="L56" s="3"/>
      <c r="W56" s="3"/>
    </row>
    <row r="57" spans="1:23">
      <c r="A57" s="6"/>
      <c r="B57" s="6" t="s">
        <v>113</v>
      </c>
      <c r="C57" s="20">
        <v>44</v>
      </c>
      <c r="D57" s="6">
        <v>12.8</v>
      </c>
      <c r="E57" s="6">
        <v>999</v>
      </c>
      <c r="F57" s="20">
        <f t="shared" si="0"/>
        <v>986.2</v>
      </c>
      <c r="G57" s="20">
        <f t="shared" si="1"/>
        <v>0</v>
      </c>
      <c r="H57" s="20"/>
      <c r="I57" s="20"/>
      <c r="J57" s="20" t="s">
        <v>26</v>
      </c>
      <c r="K57" s="3"/>
      <c r="L57" s="3"/>
      <c r="W57" s="3"/>
    </row>
    <row r="58" spans="1:23">
      <c r="A58" s="6"/>
      <c r="B58" s="6" t="s">
        <v>114</v>
      </c>
      <c r="C58" s="20">
        <v>45</v>
      </c>
      <c r="D58" s="6">
        <v>37.130000000000003</v>
      </c>
      <c r="E58" s="6">
        <v>44.66</v>
      </c>
      <c r="F58" s="20">
        <f t="shared" si="0"/>
        <v>7.529999999999994</v>
      </c>
      <c r="G58" s="20">
        <f t="shared" si="1"/>
        <v>1</v>
      </c>
      <c r="H58" s="20"/>
      <c r="I58" s="20"/>
      <c r="J58" s="20" t="s">
        <v>26</v>
      </c>
      <c r="K58" s="3"/>
      <c r="L58" s="3"/>
      <c r="W58" s="3"/>
    </row>
    <row r="59" spans="1:23">
      <c r="A59" s="6"/>
      <c r="B59" s="6" t="s">
        <v>115</v>
      </c>
      <c r="C59" s="20">
        <v>46</v>
      </c>
      <c r="D59" s="6">
        <v>24.4</v>
      </c>
      <c r="E59" s="6">
        <v>30.46</v>
      </c>
      <c r="F59" s="20">
        <f t="shared" si="0"/>
        <v>6.0600000000000023</v>
      </c>
      <c r="G59" s="20">
        <f t="shared" si="1"/>
        <v>1</v>
      </c>
      <c r="H59" s="20"/>
      <c r="I59" s="20"/>
      <c r="J59" s="20" t="s">
        <v>26</v>
      </c>
      <c r="K59" s="3"/>
      <c r="L59" s="3"/>
      <c r="W59" s="3"/>
    </row>
    <row r="60" spans="1:23">
      <c r="A60" s="6"/>
      <c r="B60" s="6" t="s">
        <v>116</v>
      </c>
      <c r="C60" s="20">
        <v>47</v>
      </c>
      <c r="D60" s="6">
        <v>28.73</v>
      </c>
      <c r="E60" s="6">
        <v>999</v>
      </c>
      <c r="F60" s="20">
        <f t="shared" si="0"/>
        <v>970.27</v>
      </c>
      <c r="G60" s="20">
        <f t="shared" si="1"/>
        <v>0</v>
      </c>
      <c r="H60" s="20"/>
      <c r="I60" s="20"/>
      <c r="J60" s="20" t="s">
        <v>26</v>
      </c>
      <c r="K60" s="3"/>
      <c r="L60" s="3"/>
      <c r="W60" s="3"/>
    </row>
    <row r="61" spans="1:23">
      <c r="A61" s="6"/>
      <c r="B61" s="6" t="s">
        <v>117</v>
      </c>
      <c r="C61" s="20">
        <v>48</v>
      </c>
      <c r="D61" s="6">
        <v>17.329999999999998</v>
      </c>
      <c r="E61" s="6">
        <v>24</v>
      </c>
      <c r="F61" s="20">
        <f t="shared" si="0"/>
        <v>6.6700000000000017</v>
      </c>
      <c r="G61" s="20">
        <f t="shared" si="1"/>
        <v>1</v>
      </c>
      <c r="H61" s="20"/>
      <c r="I61" s="20"/>
      <c r="J61" s="20" t="s">
        <v>26</v>
      </c>
      <c r="K61" s="3"/>
      <c r="L61" s="3"/>
      <c r="W61" s="3"/>
    </row>
    <row r="62" spans="1:23">
      <c r="A62" s="6"/>
      <c r="B62" s="6" t="s">
        <v>118</v>
      </c>
      <c r="C62" s="20">
        <v>49</v>
      </c>
      <c r="D62" s="6">
        <v>26.33</v>
      </c>
      <c r="E62" s="6">
        <v>999</v>
      </c>
      <c r="F62" s="20">
        <f t="shared" si="0"/>
        <v>972.67</v>
      </c>
      <c r="G62" s="20">
        <f t="shared" si="1"/>
        <v>0</v>
      </c>
      <c r="H62" s="20"/>
      <c r="I62" s="20"/>
      <c r="J62" s="20" t="s">
        <v>26</v>
      </c>
      <c r="K62" s="3"/>
      <c r="L62" s="3"/>
      <c r="W62" s="3"/>
    </row>
    <row r="63" spans="1:23">
      <c r="A63" s="6"/>
      <c r="B63" s="6" t="s">
        <v>119</v>
      </c>
      <c r="C63" s="20">
        <v>50</v>
      </c>
      <c r="D63" s="6">
        <v>13.66</v>
      </c>
      <c r="E63" s="6">
        <v>999</v>
      </c>
      <c r="F63" s="20">
        <f t="shared" si="0"/>
        <v>985.34</v>
      </c>
      <c r="G63" s="20">
        <f t="shared" si="1"/>
        <v>0</v>
      </c>
      <c r="H63" s="20"/>
      <c r="I63" s="20"/>
      <c r="J63" s="20" t="s">
        <v>26</v>
      </c>
      <c r="K63" s="3"/>
      <c r="L63" s="3"/>
      <c r="W63" s="3"/>
    </row>
    <row r="64" spans="1:23">
      <c r="A64" s="6"/>
      <c r="B64" s="6" t="s">
        <v>120</v>
      </c>
      <c r="C64" s="20">
        <v>51</v>
      </c>
      <c r="D64" s="6">
        <v>12.53</v>
      </c>
      <c r="E64" s="6">
        <v>999</v>
      </c>
      <c r="F64" s="20">
        <f t="shared" si="0"/>
        <v>986.47</v>
      </c>
      <c r="G64" s="20">
        <f t="shared" si="1"/>
        <v>0</v>
      </c>
      <c r="H64" s="20"/>
      <c r="I64" s="20"/>
      <c r="J64" s="20" t="s">
        <v>25</v>
      </c>
      <c r="K64" s="3"/>
      <c r="L64" s="3"/>
      <c r="W64" s="3"/>
    </row>
    <row r="65" spans="1:23">
      <c r="A65" s="6"/>
      <c r="B65" s="6" t="s">
        <v>121</v>
      </c>
      <c r="C65" s="20">
        <v>52</v>
      </c>
      <c r="D65" s="6">
        <v>15.8</v>
      </c>
      <c r="E65" s="6">
        <v>20.6</v>
      </c>
      <c r="F65" s="20">
        <f t="shared" si="0"/>
        <v>4.8000000000000007</v>
      </c>
      <c r="G65" s="20">
        <f t="shared" si="1"/>
        <v>1</v>
      </c>
      <c r="H65" s="20"/>
      <c r="I65" s="20"/>
      <c r="J65" s="20" t="s">
        <v>26</v>
      </c>
      <c r="K65" s="3"/>
      <c r="L65" s="3"/>
      <c r="N65" s="2"/>
      <c r="O65" s="2"/>
      <c r="W65" s="3"/>
    </row>
    <row r="66" spans="1:23">
      <c r="A66" s="6"/>
      <c r="B66" s="6" t="s">
        <v>122</v>
      </c>
      <c r="C66" s="20">
        <v>53</v>
      </c>
      <c r="D66" s="6">
        <v>27.13</v>
      </c>
      <c r="E66" s="6">
        <v>34.86</v>
      </c>
      <c r="F66" s="20">
        <f t="shared" si="0"/>
        <v>7.73</v>
      </c>
      <c r="G66" s="20">
        <f t="shared" si="1"/>
        <v>1</v>
      </c>
      <c r="H66" s="20"/>
      <c r="I66" s="20"/>
      <c r="J66" s="20" t="s">
        <v>26</v>
      </c>
      <c r="K66" s="3"/>
      <c r="L66" s="3"/>
      <c r="W66" s="3"/>
    </row>
    <row r="67" spans="1:23">
      <c r="A67" s="6"/>
      <c r="B67" s="6" t="s">
        <v>123</v>
      </c>
      <c r="C67" s="20">
        <v>54</v>
      </c>
      <c r="D67" s="6">
        <v>29.46</v>
      </c>
      <c r="E67" s="6">
        <v>999</v>
      </c>
      <c r="F67" s="20">
        <f t="shared" si="0"/>
        <v>969.54</v>
      </c>
      <c r="G67" s="20">
        <f t="shared" si="1"/>
        <v>0</v>
      </c>
      <c r="H67" s="20"/>
      <c r="I67" s="20"/>
      <c r="J67" s="20" t="s">
        <v>26</v>
      </c>
      <c r="K67" s="3"/>
      <c r="L67" s="3"/>
      <c r="W67" s="3"/>
    </row>
    <row r="68" spans="1:23">
      <c r="A68" s="20"/>
      <c r="B68" s="6" t="s">
        <v>124</v>
      </c>
      <c r="C68" s="20">
        <v>55</v>
      </c>
      <c r="D68" s="20">
        <v>18.8</v>
      </c>
      <c r="E68" s="20">
        <v>20.399999999999999</v>
      </c>
      <c r="F68" s="20">
        <f t="shared" si="0"/>
        <v>1.5999999999999979</v>
      </c>
      <c r="G68" s="20">
        <f t="shared" si="1"/>
        <v>1</v>
      </c>
      <c r="H68" s="20"/>
      <c r="I68" s="20"/>
      <c r="J68" s="20" t="s">
        <v>25</v>
      </c>
      <c r="K68" s="3"/>
      <c r="L68" s="3"/>
      <c r="W68" s="3"/>
    </row>
    <row r="69" spans="1:23">
      <c r="A69" s="20"/>
      <c r="B69" s="6" t="s">
        <v>125</v>
      </c>
      <c r="C69" s="20">
        <v>56</v>
      </c>
      <c r="D69" s="20">
        <v>15.8</v>
      </c>
      <c r="E69" s="20">
        <v>18.399999999999999</v>
      </c>
      <c r="F69" s="20">
        <f t="shared" si="0"/>
        <v>2.5999999999999979</v>
      </c>
      <c r="G69" s="20">
        <f t="shared" si="1"/>
        <v>1</v>
      </c>
      <c r="H69" s="20"/>
      <c r="I69" s="20"/>
      <c r="J69" s="20" t="s">
        <v>26</v>
      </c>
      <c r="K69" s="3"/>
      <c r="L69" s="3"/>
      <c r="W69" s="3"/>
    </row>
    <row r="70" spans="1:23">
      <c r="A70" s="20"/>
      <c r="B70" s="6" t="s">
        <v>126</v>
      </c>
      <c r="C70" s="20">
        <v>57</v>
      </c>
      <c r="D70" s="20">
        <v>18.399999999999999</v>
      </c>
      <c r="E70" s="20">
        <v>27.4</v>
      </c>
      <c r="F70" s="20">
        <f t="shared" si="0"/>
        <v>9</v>
      </c>
      <c r="G70" s="20">
        <f t="shared" si="1"/>
        <v>1</v>
      </c>
      <c r="H70" s="20"/>
      <c r="I70" s="20"/>
      <c r="J70" s="20" t="s">
        <v>26</v>
      </c>
      <c r="K70" s="3"/>
      <c r="L70" s="3"/>
      <c r="W70" s="3"/>
    </row>
    <row r="71" spans="1:23">
      <c r="A71" s="20"/>
      <c r="B71" s="6" t="s">
        <v>127</v>
      </c>
      <c r="C71" s="20">
        <v>58</v>
      </c>
      <c r="D71" s="20">
        <v>20.399999999999999</v>
      </c>
      <c r="E71" s="20">
        <v>23.53</v>
      </c>
      <c r="F71" s="20">
        <f t="shared" si="0"/>
        <v>3.1300000000000026</v>
      </c>
      <c r="G71" s="20">
        <f t="shared" si="1"/>
        <v>1</v>
      </c>
      <c r="H71" s="20"/>
      <c r="I71" s="20"/>
      <c r="J71" s="20" t="s">
        <v>25</v>
      </c>
      <c r="K71" s="3"/>
      <c r="L71" s="3"/>
      <c r="W71" s="3"/>
    </row>
    <row r="72" spans="1:23">
      <c r="A72" s="20"/>
      <c r="B72" s="6" t="s">
        <v>128</v>
      </c>
      <c r="C72" s="20">
        <v>59</v>
      </c>
      <c r="D72" s="20">
        <v>15.93</v>
      </c>
      <c r="E72" s="20">
        <v>19.2</v>
      </c>
      <c r="F72" s="20">
        <f t="shared" si="0"/>
        <v>3.2699999999999996</v>
      </c>
      <c r="G72" s="20">
        <f t="shared" si="1"/>
        <v>1</v>
      </c>
      <c r="H72" s="20"/>
      <c r="I72" s="20"/>
      <c r="J72" s="20" t="s">
        <v>25</v>
      </c>
      <c r="K72" s="3"/>
      <c r="L72" s="3"/>
      <c r="W72" s="3"/>
    </row>
    <row r="73" spans="1:23">
      <c r="A73" s="20"/>
      <c r="B73" s="6" t="s">
        <v>129</v>
      </c>
      <c r="C73" s="20">
        <v>60</v>
      </c>
      <c r="D73" s="20">
        <v>33.6</v>
      </c>
      <c r="E73" s="20" t="s">
        <v>162</v>
      </c>
      <c r="F73" s="20" t="str">
        <f t="shared" si="0"/>
        <v/>
      </c>
      <c r="G73" s="20">
        <f t="shared" si="1"/>
        <v>0</v>
      </c>
      <c r="H73" s="20"/>
      <c r="I73" s="20"/>
      <c r="J73" s="20" t="s">
        <v>25</v>
      </c>
      <c r="K73" s="3"/>
      <c r="L73" s="3"/>
      <c r="W73" s="3"/>
    </row>
    <row r="74" spans="1:23">
      <c r="A74" s="20"/>
      <c r="B74" s="6" t="s">
        <v>130</v>
      </c>
      <c r="C74" s="20">
        <v>61</v>
      </c>
      <c r="D74" s="20">
        <v>9.1999999999999993</v>
      </c>
      <c r="E74" s="20">
        <v>18.53</v>
      </c>
      <c r="F74" s="20">
        <f t="shared" si="0"/>
        <v>9.3300000000000018</v>
      </c>
      <c r="G74" s="20">
        <f t="shared" si="1"/>
        <v>1</v>
      </c>
      <c r="H74" s="20"/>
      <c r="I74" s="20"/>
      <c r="J74" s="20" t="s">
        <v>26</v>
      </c>
      <c r="K74" s="3"/>
      <c r="L74" s="3"/>
      <c r="W74" s="3"/>
    </row>
    <row r="75" spans="1:23">
      <c r="A75" s="20"/>
      <c r="B75" s="6" t="s">
        <v>131</v>
      </c>
      <c r="C75" s="20">
        <v>62</v>
      </c>
      <c r="D75" s="20">
        <v>8.73</v>
      </c>
      <c r="E75" s="20">
        <v>13.66</v>
      </c>
      <c r="F75" s="20">
        <f t="shared" si="0"/>
        <v>4.93</v>
      </c>
      <c r="G75" s="20">
        <f t="shared" si="1"/>
        <v>1</v>
      </c>
      <c r="H75" s="20"/>
      <c r="I75" s="20"/>
      <c r="J75" s="20" t="s">
        <v>25</v>
      </c>
      <c r="K75" s="3"/>
      <c r="L75" s="3"/>
      <c r="W75" s="3"/>
    </row>
    <row r="76" spans="1:23">
      <c r="A76" s="20"/>
      <c r="B76" s="6" t="s">
        <v>132</v>
      </c>
      <c r="C76" s="20">
        <v>63</v>
      </c>
      <c r="D76" s="20">
        <v>24.2</v>
      </c>
      <c r="E76" s="20">
        <v>30.66</v>
      </c>
      <c r="F76" s="20">
        <f t="shared" si="0"/>
        <v>6.4600000000000009</v>
      </c>
      <c r="G76" s="20">
        <f t="shared" si="1"/>
        <v>1</v>
      </c>
      <c r="H76" s="20"/>
      <c r="I76" s="20"/>
      <c r="J76" s="20" t="s">
        <v>25</v>
      </c>
      <c r="K76" s="3"/>
      <c r="L76" s="3"/>
      <c r="W76" s="3"/>
    </row>
    <row r="77" spans="1:23">
      <c r="A77" s="20"/>
      <c r="B77" s="6" t="s">
        <v>133</v>
      </c>
      <c r="C77" s="20">
        <v>64</v>
      </c>
      <c r="D77" s="20">
        <v>14.53</v>
      </c>
      <c r="E77" s="20">
        <v>999</v>
      </c>
      <c r="F77" s="20">
        <f t="shared" si="0"/>
        <v>984.47</v>
      </c>
      <c r="G77" s="20">
        <f t="shared" si="1"/>
        <v>0</v>
      </c>
      <c r="H77" s="20"/>
      <c r="I77" s="20"/>
      <c r="J77" s="20" t="s">
        <v>26</v>
      </c>
      <c r="K77" s="3"/>
      <c r="L77" s="3"/>
      <c r="W77" s="3"/>
    </row>
    <row r="78" spans="1:23">
      <c r="A78" s="6">
        <v>190929</v>
      </c>
      <c r="B78" s="6" t="s">
        <v>203</v>
      </c>
      <c r="C78" s="20">
        <v>65</v>
      </c>
      <c r="D78" s="4">
        <v>51.46</v>
      </c>
      <c r="E78" s="4">
        <v>999</v>
      </c>
      <c r="F78" s="20">
        <f>IF(OR(E78="Fail"),"",IF(E78&gt;0,E78-D78,""))</f>
        <v>947.54</v>
      </c>
      <c r="G78" s="20">
        <f>IF(F78&lt;10, 1, 0)</f>
        <v>0</v>
      </c>
      <c r="H78" s="20"/>
      <c r="I78" s="20"/>
      <c r="J78" s="20"/>
      <c r="K78" s="3"/>
      <c r="L78" s="3"/>
      <c r="M78" s="3"/>
      <c r="W78" s="3"/>
    </row>
    <row r="79" spans="1:23">
      <c r="A79" s="6"/>
      <c r="B79" s="6" t="s">
        <v>204</v>
      </c>
      <c r="C79" s="20">
        <v>66</v>
      </c>
      <c r="D79" s="4">
        <v>38.86</v>
      </c>
      <c r="E79" s="4">
        <v>41.46</v>
      </c>
      <c r="F79" s="20">
        <f t="shared" ref="F79:F117" si="3">IF(OR(E79="Fail"),"",IF(E79&gt;0,E79-D79,""))</f>
        <v>2.6000000000000014</v>
      </c>
      <c r="G79" s="20">
        <f t="shared" ref="G79:G117" si="4">IF(F79&lt;10, 1, 0)</f>
        <v>1</v>
      </c>
      <c r="H79" s="20"/>
      <c r="I79" s="20"/>
      <c r="J79" s="20" t="s">
        <v>26</v>
      </c>
      <c r="K79" s="3"/>
      <c r="L79" s="3"/>
      <c r="M79" s="3"/>
      <c r="W79" s="3"/>
    </row>
    <row r="80" spans="1:23">
      <c r="A80" s="6"/>
      <c r="B80" s="6" t="s">
        <v>205</v>
      </c>
      <c r="C80" s="20">
        <v>67</v>
      </c>
      <c r="D80" s="4">
        <v>34.33</v>
      </c>
      <c r="E80" s="4">
        <v>40</v>
      </c>
      <c r="F80" s="20">
        <f t="shared" si="3"/>
        <v>5.6700000000000017</v>
      </c>
      <c r="G80" s="20">
        <f t="shared" si="4"/>
        <v>1</v>
      </c>
      <c r="H80" s="20"/>
      <c r="I80" s="20"/>
      <c r="J80" s="20" t="s">
        <v>26</v>
      </c>
      <c r="K80" s="3"/>
      <c r="L80" s="3"/>
      <c r="M80" s="3"/>
      <c r="W80" s="3"/>
    </row>
    <row r="81" spans="1:23">
      <c r="A81" s="6"/>
      <c r="B81" s="6" t="s">
        <v>206</v>
      </c>
      <c r="C81" s="20">
        <v>68</v>
      </c>
      <c r="D81" s="4">
        <v>31.66</v>
      </c>
      <c r="E81" s="4">
        <v>35.46</v>
      </c>
      <c r="F81" s="20">
        <f t="shared" si="3"/>
        <v>3.8000000000000007</v>
      </c>
      <c r="G81" s="20">
        <f t="shared" si="4"/>
        <v>1</v>
      </c>
      <c r="H81" s="20"/>
      <c r="I81" s="20"/>
      <c r="J81" s="20" t="s">
        <v>26</v>
      </c>
      <c r="K81" s="3"/>
      <c r="L81" s="3"/>
      <c r="M81" s="3"/>
      <c r="W81" s="3"/>
    </row>
    <row r="82" spans="1:23">
      <c r="A82" s="6"/>
      <c r="B82" s="6" t="s">
        <v>207</v>
      </c>
      <c r="C82" s="20">
        <v>69</v>
      </c>
      <c r="D82" s="4">
        <v>17.399999999999999</v>
      </c>
      <c r="E82" s="4">
        <v>24.93</v>
      </c>
      <c r="F82" s="20">
        <f t="shared" si="3"/>
        <v>7.5300000000000011</v>
      </c>
      <c r="G82" s="20">
        <f t="shared" si="4"/>
        <v>1</v>
      </c>
      <c r="H82" s="20"/>
      <c r="I82" s="20"/>
      <c r="J82" s="20" t="s">
        <v>26</v>
      </c>
      <c r="K82" s="3"/>
      <c r="L82" s="3"/>
      <c r="M82" s="3"/>
      <c r="W82" s="3"/>
    </row>
    <row r="83" spans="1:23">
      <c r="A83" s="6"/>
      <c r="B83" s="6" t="s">
        <v>208</v>
      </c>
      <c r="C83" s="20">
        <v>70</v>
      </c>
      <c r="D83" s="4">
        <v>26.93</v>
      </c>
      <c r="E83" s="4">
        <v>999</v>
      </c>
      <c r="F83" s="20">
        <f t="shared" si="3"/>
        <v>972.07</v>
      </c>
      <c r="G83" s="20">
        <f t="shared" si="4"/>
        <v>0</v>
      </c>
      <c r="H83" s="20"/>
      <c r="I83" s="20"/>
      <c r="J83" s="20" t="s">
        <v>26</v>
      </c>
      <c r="K83" s="3"/>
      <c r="L83" s="3"/>
      <c r="M83" s="3"/>
      <c r="W83" s="3"/>
    </row>
    <row r="84" spans="1:23">
      <c r="A84" s="6"/>
      <c r="B84" s="6" t="s">
        <v>209</v>
      </c>
      <c r="C84" s="20">
        <v>71</v>
      </c>
      <c r="D84" s="4">
        <v>12.6</v>
      </c>
      <c r="E84" s="4">
        <v>18.329999999999998</v>
      </c>
      <c r="F84" s="20">
        <f t="shared" si="3"/>
        <v>5.7299999999999986</v>
      </c>
      <c r="G84" s="20">
        <f t="shared" si="4"/>
        <v>1</v>
      </c>
      <c r="H84" s="20"/>
      <c r="I84" s="20"/>
      <c r="J84" s="20" t="s">
        <v>26</v>
      </c>
      <c r="K84" s="3"/>
      <c r="L84" s="3"/>
      <c r="M84" s="3"/>
      <c r="W84" s="3"/>
    </row>
    <row r="85" spans="1:23">
      <c r="A85" s="6"/>
      <c r="B85" s="6" t="s">
        <v>210</v>
      </c>
      <c r="C85" s="20">
        <v>72</v>
      </c>
      <c r="D85" s="4">
        <v>29.26</v>
      </c>
      <c r="E85" s="4">
        <v>999</v>
      </c>
      <c r="F85" s="20">
        <f t="shared" si="3"/>
        <v>969.74</v>
      </c>
      <c r="G85" s="20">
        <f t="shared" si="4"/>
        <v>0</v>
      </c>
      <c r="H85" s="20"/>
      <c r="I85" s="20"/>
      <c r="J85" s="20" t="s">
        <v>25</v>
      </c>
      <c r="K85" s="3"/>
      <c r="L85" s="3"/>
      <c r="M85" s="3"/>
      <c r="W85" s="3"/>
    </row>
    <row r="86" spans="1:23">
      <c r="A86" s="6"/>
      <c r="B86" s="6" t="s">
        <v>211</v>
      </c>
      <c r="C86" s="20">
        <v>73</v>
      </c>
      <c r="D86" s="4">
        <v>30.06</v>
      </c>
      <c r="E86" s="4">
        <v>31.86</v>
      </c>
      <c r="F86" s="20">
        <f t="shared" si="3"/>
        <v>1.8000000000000007</v>
      </c>
      <c r="G86" s="20">
        <f t="shared" si="4"/>
        <v>1</v>
      </c>
      <c r="H86" s="20"/>
      <c r="I86" s="20"/>
      <c r="J86" s="20" t="s">
        <v>26</v>
      </c>
      <c r="K86" s="3"/>
      <c r="L86" s="3"/>
      <c r="M86" s="3"/>
      <c r="W86" s="3"/>
    </row>
    <row r="87" spans="1:23">
      <c r="A87" s="6"/>
      <c r="B87" s="6" t="s">
        <v>212</v>
      </c>
      <c r="C87" s="20">
        <v>74</v>
      </c>
      <c r="D87" s="4">
        <v>46.93</v>
      </c>
      <c r="E87" s="4">
        <v>999</v>
      </c>
      <c r="F87" s="20">
        <f t="shared" si="3"/>
        <v>952.07</v>
      </c>
      <c r="G87" s="20">
        <f t="shared" si="4"/>
        <v>0</v>
      </c>
      <c r="H87" s="20"/>
      <c r="I87" s="20"/>
      <c r="J87" s="20" t="s">
        <v>26</v>
      </c>
      <c r="K87" s="3"/>
      <c r="L87" s="3"/>
      <c r="M87" s="3"/>
      <c r="W87" s="3"/>
    </row>
    <row r="88" spans="1:23">
      <c r="A88" s="6"/>
      <c r="B88" s="6" t="s">
        <v>213</v>
      </c>
      <c r="C88" s="20">
        <v>75</v>
      </c>
      <c r="D88" s="4">
        <v>29.26</v>
      </c>
      <c r="E88" s="4">
        <v>999</v>
      </c>
      <c r="F88" s="20">
        <f t="shared" si="3"/>
        <v>969.74</v>
      </c>
      <c r="G88" s="20">
        <f t="shared" si="4"/>
        <v>0</v>
      </c>
      <c r="H88" s="20"/>
      <c r="I88" s="20"/>
      <c r="J88" s="20" t="s">
        <v>25</v>
      </c>
      <c r="K88" s="3"/>
      <c r="L88" s="3"/>
      <c r="M88" s="3"/>
      <c r="W88" s="3"/>
    </row>
    <row r="89" spans="1:23">
      <c r="A89" s="6"/>
      <c r="B89" s="6" t="s">
        <v>214</v>
      </c>
      <c r="C89" s="20">
        <v>76</v>
      </c>
      <c r="D89" s="4">
        <v>46.26</v>
      </c>
      <c r="E89" s="4">
        <v>49.13</v>
      </c>
      <c r="F89" s="20">
        <f t="shared" si="3"/>
        <v>2.8700000000000045</v>
      </c>
      <c r="G89" s="20">
        <f t="shared" si="4"/>
        <v>1</v>
      </c>
      <c r="H89" s="20"/>
      <c r="I89" s="20"/>
      <c r="J89" s="20" t="s">
        <v>25</v>
      </c>
      <c r="K89" s="3"/>
      <c r="L89" s="3"/>
      <c r="M89" s="3"/>
      <c r="W89" s="3"/>
    </row>
    <row r="90" spans="1:23">
      <c r="A90" s="6"/>
      <c r="B90" s="6" t="s">
        <v>215</v>
      </c>
      <c r="C90" s="20">
        <v>77</v>
      </c>
      <c r="D90" s="4">
        <v>49</v>
      </c>
      <c r="E90" s="4">
        <v>52.6</v>
      </c>
      <c r="F90" s="20">
        <f t="shared" si="3"/>
        <v>3.6000000000000014</v>
      </c>
      <c r="G90" s="20">
        <f t="shared" si="4"/>
        <v>1</v>
      </c>
      <c r="H90" s="20"/>
      <c r="I90" s="20"/>
      <c r="J90" s="20" t="s">
        <v>25</v>
      </c>
      <c r="K90" s="10"/>
      <c r="L90" s="10"/>
      <c r="M90" s="3"/>
      <c r="W90" s="3"/>
    </row>
    <row r="91" spans="1:23">
      <c r="A91" s="6"/>
      <c r="B91" s="6" t="s">
        <v>216</v>
      </c>
      <c r="C91" s="20">
        <v>78</v>
      </c>
      <c r="D91" s="4">
        <v>44.13</v>
      </c>
      <c r="E91" s="4">
        <v>49.4</v>
      </c>
      <c r="F91" s="20">
        <f t="shared" si="3"/>
        <v>5.269999999999996</v>
      </c>
      <c r="G91" s="20">
        <f t="shared" si="4"/>
        <v>1</v>
      </c>
      <c r="H91" s="20"/>
      <c r="I91" s="20"/>
      <c r="J91" s="20" t="s">
        <v>26</v>
      </c>
      <c r="K91" s="3"/>
      <c r="L91" s="3"/>
      <c r="M91" s="3"/>
      <c r="W91" s="3"/>
    </row>
    <row r="92" spans="1:23">
      <c r="A92" s="6"/>
      <c r="B92" s="6" t="s">
        <v>217</v>
      </c>
      <c r="C92" s="20">
        <v>79</v>
      </c>
      <c r="D92" s="4">
        <v>88.53</v>
      </c>
      <c r="E92" s="4">
        <v>999</v>
      </c>
      <c r="F92" s="20">
        <f t="shared" si="3"/>
        <v>910.47</v>
      </c>
      <c r="G92" s="20">
        <f t="shared" si="4"/>
        <v>0</v>
      </c>
      <c r="H92" s="20"/>
      <c r="I92" s="20"/>
      <c r="J92" s="20" t="s">
        <v>26</v>
      </c>
      <c r="K92" s="3"/>
      <c r="L92" s="3"/>
      <c r="M92" s="3"/>
      <c r="W92" s="3"/>
    </row>
    <row r="93" spans="1:23">
      <c r="A93" s="6"/>
      <c r="B93" s="6" t="s">
        <v>218</v>
      </c>
      <c r="C93" s="20">
        <v>80</v>
      </c>
      <c r="D93" s="4">
        <v>42.13</v>
      </c>
      <c r="E93" s="4">
        <v>44.33</v>
      </c>
      <c r="F93" s="20">
        <f t="shared" si="3"/>
        <v>2.1999999999999957</v>
      </c>
      <c r="G93" s="20">
        <f t="shared" si="4"/>
        <v>1</v>
      </c>
      <c r="H93" s="20"/>
      <c r="I93" s="20"/>
      <c r="J93" s="20" t="s">
        <v>26</v>
      </c>
      <c r="K93" s="3"/>
      <c r="L93" s="3"/>
      <c r="M93" s="3"/>
      <c r="W93" s="3"/>
    </row>
    <row r="94" spans="1:23">
      <c r="A94" s="6"/>
      <c r="B94" s="6" t="s">
        <v>219</v>
      </c>
      <c r="C94" s="20">
        <v>81</v>
      </c>
      <c r="D94" s="4">
        <v>44.4</v>
      </c>
      <c r="E94" s="4">
        <v>999</v>
      </c>
      <c r="F94" s="20">
        <f t="shared" si="3"/>
        <v>954.6</v>
      </c>
      <c r="G94" s="20">
        <f t="shared" si="4"/>
        <v>0</v>
      </c>
      <c r="H94" s="20"/>
      <c r="I94" s="20"/>
      <c r="J94" s="20" t="s">
        <v>26</v>
      </c>
      <c r="K94" s="3"/>
      <c r="L94" s="3"/>
      <c r="M94" s="3"/>
      <c r="W94" s="3"/>
    </row>
    <row r="95" spans="1:23">
      <c r="A95" s="6"/>
      <c r="B95" s="6" t="s">
        <v>220</v>
      </c>
      <c r="C95" s="20">
        <v>82</v>
      </c>
      <c r="D95" s="4">
        <v>39.46</v>
      </c>
      <c r="E95" s="4">
        <v>43.6</v>
      </c>
      <c r="F95" s="20">
        <f t="shared" si="3"/>
        <v>4.1400000000000006</v>
      </c>
      <c r="G95" s="20">
        <f t="shared" si="4"/>
        <v>1</v>
      </c>
      <c r="H95" s="20"/>
      <c r="I95" s="20"/>
      <c r="J95" s="20" t="s">
        <v>26</v>
      </c>
      <c r="K95" s="3"/>
      <c r="L95" s="3"/>
      <c r="M95" s="3"/>
      <c r="W95" s="3"/>
    </row>
    <row r="96" spans="1:23">
      <c r="A96" s="6"/>
      <c r="B96" s="6" t="s">
        <v>221</v>
      </c>
      <c r="C96" s="20">
        <v>83</v>
      </c>
      <c r="D96" s="4">
        <v>28.26</v>
      </c>
      <c r="E96" s="4">
        <v>34.53</v>
      </c>
      <c r="F96" s="20">
        <f t="shared" si="3"/>
        <v>6.27</v>
      </c>
      <c r="G96" s="20">
        <f t="shared" si="4"/>
        <v>1</v>
      </c>
      <c r="H96" s="20"/>
      <c r="I96" s="20"/>
      <c r="J96" s="20" t="s">
        <v>26</v>
      </c>
      <c r="K96" s="3"/>
      <c r="L96" s="3"/>
      <c r="M96" s="3"/>
      <c r="W96" s="3"/>
    </row>
    <row r="97" spans="1:23">
      <c r="A97" s="6"/>
      <c r="B97" s="6" t="s">
        <v>222</v>
      </c>
      <c r="C97" s="20">
        <v>84</v>
      </c>
      <c r="D97" s="4">
        <v>33.33</v>
      </c>
      <c r="E97" s="4">
        <v>44.06</v>
      </c>
      <c r="F97" s="20">
        <f t="shared" si="3"/>
        <v>10.730000000000004</v>
      </c>
      <c r="G97" s="20">
        <f t="shared" si="4"/>
        <v>0</v>
      </c>
      <c r="H97" s="20"/>
      <c r="I97" s="20"/>
      <c r="J97" s="20"/>
      <c r="K97" s="3"/>
      <c r="L97" s="3"/>
      <c r="M97" s="3"/>
      <c r="W97" s="3"/>
    </row>
    <row r="98" spans="1:23">
      <c r="A98" s="6"/>
      <c r="B98" s="6" t="s">
        <v>223</v>
      </c>
      <c r="C98" s="20">
        <v>85</v>
      </c>
      <c r="D98" s="4">
        <v>45.46</v>
      </c>
      <c r="E98" s="4">
        <v>999</v>
      </c>
      <c r="F98" s="20">
        <f t="shared" si="3"/>
        <v>953.54</v>
      </c>
      <c r="G98" s="20">
        <f t="shared" si="4"/>
        <v>0</v>
      </c>
      <c r="H98" s="20"/>
      <c r="I98" s="20"/>
      <c r="J98" s="20" t="s">
        <v>26</v>
      </c>
      <c r="K98" s="3"/>
      <c r="L98" s="3"/>
      <c r="M98" s="3"/>
      <c r="W98" s="3"/>
    </row>
    <row r="99" spans="1:23">
      <c r="A99" s="6"/>
      <c r="B99" s="6" t="s">
        <v>224</v>
      </c>
      <c r="C99" s="20">
        <v>86</v>
      </c>
      <c r="D99" s="4">
        <v>34.26</v>
      </c>
      <c r="E99" s="4">
        <v>45.4</v>
      </c>
      <c r="F99" s="20">
        <f t="shared" si="3"/>
        <v>11.14</v>
      </c>
      <c r="G99" s="20">
        <f t="shared" si="4"/>
        <v>0</v>
      </c>
      <c r="H99" s="20"/>
      <c r="I99" s="20"/>
      <c r="J99" s="20" t="s">
        <v>26</v>
      </c>
      <c r="K99" s="3"/>
      <c r="L99" s="3"/>
      <c r="M99" s="3"/>
      <c r="W99" s="3"/>
    </row>
    <row r="100" spans="1:23">
      <c r="A100" s="6"/>
      <c r="B100" s="6" t="s">
        <v>225</v>
      </c>
      <c r="C100" s="20">
        <v>87</v>
      </c>
      <c r="D100" s="4">
        <v>19.86</v>
      </c>
      <c r="E100" s="4">
        <v>25.06</v>
      </c>
      <c r="F100" s="20">
        <f t="shared" si="3"/>
        <v>5.1999999999999993</v>
      </c>
      <c r="G100" s="20">
        <f t="shared" si="4"/>
        <v>1</v>
      </c>
      <c r="H100" s="20"/>
      <c r="I100" s="20"/>
      <c r="J100" s="20" t="s">
        <v>26</v>
      </c>
      <c r="K100" s="3"/>
      <c r="L100" s="3"/>
      <c r="M100" s="3"/>
      <c r="W100" s="3"/>
    </row>
    <row r="101" spans="1:23">
      <c r="A101" s="6"/>
      <c r="B101" s="6" t="s">
        <v>226</v>
      </c>
      <c r="C101" s="20">
        <v>88</v>
      </c>
      <c r="D101" s="4">
        <v>10.86</v>
      </c>
      <c r="E101" s="4">
        <v>11.26</v>
      </c>
      <c r="F101" s="20">
        <f t="shared" si="3"/>
        <v>0.40000000000000036</v>
      </c>
      <c r="G101" s="20">
        <f t="shared" si="4"/>
        <v>1</v>
      </c>
      <c r="H101" s="20"/>
      <c r="I101" s="20"/>
      <c r="J101" s="20" t="s">
        <v>26</v>
      </c>
      <c r="K101" s="3"/>
      <c r="L101" s="3"/>
      <c r="M101" s="3"/>
      <c r="W101" s="3"/>
    </row>
    <row r="102" spans="1:23">
      <c r="A102" s="6"/>
      <c r="B102" s="6" t="s">
        <v>227</v>
      </c>
      <c r="C102" s="20">
        <v>89</v>
      </c>
      <c r="D102" s="4">
        <v>70.73</v>
      </c>
      <c r="E102" s="4">
        <v>77.53</v>
      </c>
      <c r="F102" s="20">
        <f t="shared" si="3"/>
        <v>6.7999999999999972</v>
      </c>
      <c r="G102" s="20">
        <f t="shared" si="4"/>
        <v>1</v>
      </c>
      <c r="H102" s="20"/>
      <c r="I102" s="20"/>
      <c r="J102" s="20" t="s">
        <v>25</v>
      </c>
      <c r="K102" s="3"/>
      <c r="L102" s="3"/>
      <c r="M102" s="3"/>
      <c r="W102" s="3"/>
    </row>
    <row r="103" spans="1:23">
      <c r="A103" s="6"/>
      <c r="B103" s="6" t="s">
        <v>228</v>
      </c>
      <c r="C103" s="20">
        <v>90</v>
      </c>
      <c r="D103" s="4">
        <v>13.13</v>
      </c>
      <c r="E103" s="4">
        <v>15.93</v>
      </c>
      <c r="F103" s="20">
        <f t="shared" si="3"/>
        <v>2.7999999999999989</v>
      </c>
      <c r="G103" s="20">
        <f t="shared" si="4"/>
        <v>1</v>
      </c>
      <c r="H103" s="20"/>
      <c r="I103" s="20"/>
      <c r="J103" s="20" t="s">
        <v>25</v>
      </c>
      <c r="K103" s="3"/>
      <c r="L103" s="3"/>
      <c r="M103" s="3"/>
      <c r="W103" s="3"/>
    </row>
    <row r="104" spans="1:23">
      <c r="A104" s="6"/>
      <c r="B104" s="6" t="s">
        <v>229</v>
      </c>
      <c r="C104" s="20">
        <v>91</v>
      </c>
      <c r="D104" s="4">
        <v>20.059999999999999</v>
      </c>
      <c r="E104" s="4">
        <v>36.26</v>
      </c>
      <c r="F104" s="20">
        <f t="shared" si="3"/>
        <v>16.2</v>
      </c>
      <c r="G104" s="20">
        <f t="shared" si="4"/>
        <v>0</v>
      </c>
      <c r="H104" s="20"/>
      <c r="I104" s="20"/>
      <c r="J104" s="20" t="s">
        <v>26</v>
      </c>
      <c r="K104" s="3"/>
      <c r="L104" s="3"/>
      <c r="M104" s="3"/>
      <c r="W104" s="3"/>
    </row>
    <row r="105" spans="1:23">
      <c r="A105" s="6"/>
      <c r="B105" s="6" t="s">
        <v>230</v>
      </c>
      <c r="C105" s="20">
        <v>92</v>
      </c>
      <c r="D105" s="4">
        <v>40.799999999999997</v>
      </c>
      <c r="E105" s="4">
        <v>51.26</v>
      </c>
      <c r="F105" s="20">
        <f t="shared" si="3"/>
        <v>10.46</v>
      </c>
      <c r="G105" s="20">
        <f t="shared" si="4"/>
        <v>0</v>
      </c>
      <c r="H105" s="20"/>
      <c r="I105" s="20"/>
      <c r="J105" s="20"/>
      <c r="K105" s="3"/>
      <c r="L105" s="3"/>
      <c r="M105" s="3"/>
      <c r="W105" s="3"/>
    </row>
    <row r="106" spans="1:23">
      <c r="A106" s="6"/>
      <c r="B106" s="6" t="s">
        <v>231</v>
      </c>
      <c r="C106" s="20">
        <v>93</v>
      </c>
      <c r="D106" s="4">
        <v>47.2</v>
      </c>
      <c r="E106" s="4">
        <v>49.53</v>
      </c>
      <c r="F106" s="20">
        <f t="shared" si="3"/>
        <v>2.3299999999999983</v>
      </c>
      <c r="G106" s="20">
        <f t="shared" si="4"/>
        <v>1</v>
      </c>
      <c r="H106" s="20"/>
      <c r="I106" s="20"/>
      <c r="J106" s="20" t="s">
        <v>25</v>
      </c>
      <c r="K106" s="3"/>
      <c r="L106" s="3"/>
      <c r="M106" s="3"/>
      <c r="W106" s="3"/>
    </row>
    <row r="107" spans="1:23">
      <c r="A107" s="6"/>
      <c r="B107" s="6" t="s">
        <v>232</v>
      </c>
      <c r="C107" s="20">
        <v>94</v>
      </c>
      <c r="D107" s="4">
        <v>35.33</v>
      </c>
      <c r="E107" s="4">
        <v>999</v>
      </c>
      <c r="F107" s="20">
        <f t="shared" si="3"/>
        <v>963.67</v>
      </c>
      <c r="G107" s="20">
        <f t="shared" si="4"/>
        <v>0</v>
      </c>
      <c r="H107" s="20"/>
      <c r="I107" s="20"/>
      <c r="J107" s="20" t="s">
        <v>25</v>
      </c>
      <c r="K107" s="3"/>
      <c r="L107" s="3"/>
      <c r="M107" s="3"/>
      <c r="W107" s="3"/>
    </row>
    <row r="108" spans="1:23">
      <c r="A108" s="6"/>
      <c r="B108" s="6" t="s">
        <v>233</v>
      </c>
      <c r="C108" s="20">
        <v>95</v>
      </c>
      <c r="D108" s="4">
        <v>22.46</v>
      </c>
      <c r="E108" s="4">
        <v>25.4</v>
      </c>
      <c r="F108" s="20">
        <f t="shared" si="3"/>
        <v>2.9399999999999977</v>
      </c>
      <c r="G108" s="20">
        <f t="shared" si="4"/>
        <v>1</v>
      </c>
      <c r="H108" s="20"/>
      <c r="I108" s="20"/>
      <c r="J108" s="20" t="s">
        <v>25</v>
      </c>
      <c r="K108" s="3"/>
      <c r="L108" s="3"/>
      <c r="M108" s="3"/>
      <c r="W108" s="3"/>
    </row>
    <row r="109" spans="1:23">
      <c r="A109" s="6"/>
      <c r="B109" s="6" t="s">
        <v>234</v>
      </c>
      <c r="C109" s="20">
        <v>96</v>
      </c>
      <c r="D109" s="4">
        <v>63.2</v>
      </c>
      <c r="E109" s="4">
        <v>70.33</v>
      </c>
      <c r="F109" s="20">
        <f t="shared" si="3"/>
        <v>7.1299999999999955</v>
      </c>
      <c r="G109" s="20">
        <f t="shared" si="4"/>
        <v>1</v>
      </c>
      <c r="H109" s="20"/>
      <c r="I109" s="20"/>
      <c r="J109" s="20" t="s">
        <v>25</v>
      </c>
      <c r="K109" s="3"/>
      <c r="L109" s="3"/>
      <c r="M109" s="3"/>
      <c r="W109" s="3"/>
    </row>
    <row r="110" spans="1:23">
      <c r="A110" s="6"/>
      <c r="B110" s="6" t="s">
        <v>235</v>
      </c>
      <c r="C110" s="20">
        <v>97</v>
      </c>
      <c r="D110" s="4">
        <v>58.4</v>
      </c>
      <c r="E110" s="4">
        <v>999</v>
      </c>
      <c r="F110" s="20">
        <f t="shared" si="3"/>
        <v>940.6</v>
      </c>
      <c r="G110" s="20">
        <f t="shared" si="4"/>
        <v>0</v>
      </c>
      <c r="H110" s="20"/>
      <c r="I110" s="20"/>
      <c r="J110" s="20" t="s">
        <v>25</v>
      </c>
      <c r="K110" s="3"/>
      <c r="L110" s="3"/>
      <c r="M110" s="3"/>
      <c r="W110" s="3"/>
    </row>
    <row r="111" spans="1:23">
      <c r="A111" s="6"/>
      <c r="B111" s="6" t="s">
        <v>236</v>
      </c>
      <c r="C111" s="20">
        <v>98</v>
      </c>
      <c r="D111" s="4">
        <v>30.2</v>
      </c>
      <c r="E111" s="4">
        <v>32.86</v>
      </c>
      <c r="F111" s="20">
        <f t="shared" si="3"/>
        <v>2.66</v>
      </c>
      <c r="G111" s="20">
        <f t="shared" si="4"/>
        <v>1</v>
      </c>
      <c r="H111" s="20"/>
      <c r="I111" s="20"/>
      <c r="J111" s="20" t="s">
        <v>25</v>
      </c>
      <c r="K111" s="3"/>
      <c r="L111" s="3"/>
      <c r="W111" s="3"/>
    </row>
    <row r="112" spans="1:23">
      <c r="A112" s="6"/>
      <c r="B112" s="6" t="s">
        <v>237</v>
      </c>
      <c r="C112" s="20">
        <v>99</v>
      </c>
      <c r="D112" s="4">
        <v>33.06</v>
      </c>
      <c r="E112" s="4">
        <v>999</v>
      </c>
      <c r="F112" s="20">
        <f t="shared" si="3"/>
        <v>965.94</v>
      </c>
      <c r="G112" s="20">
        <f t="shared" si="4"/>
        <v>0</v>
      </c>
      <c r="H112" s="20"/>
      <c r="I112" s="20"/>
      <c r="J112" s="20"/>
      <c r="K112" s="3"/>
      <c r="L112" s="3"/>
      <c r="W112" s="3"/>
    </row>
    <row r="113" spans="1:23">
      <c r="A113" s="6"/>
      <c r="B113" s="6" t="s">
        <v>238</v>
      </c>
      <c r="C113" s="20">
        <v>100</v>
      </c>
      <c r="D113" s="4">
        <v>31.86</v>
      </c>
      <c r="E113" s="4">
        <v>34.33</v>
      </c>
      <c r="F113" s="20">
        <f t="shared" si="3"/>
        <v>2.4699999999999989</v>
      </c>
      <c r="G113" s="20">
        <f t="shared" si="4"/>
        <v>1</v>
      </c>
      <c r="H113" s="20"/>
      <c r="I113" s="20"/>
      <c r="J113" s="20" t="s">
        <v>25</v>
      </c>
      <c r="K113" s="3"/>
      <c r="L113" s="3"/>
      <c r="W113" s="3"/>
    </row>
    <row r="114" spans="1:23">
      <c r="A114" s="6"/>
      <c r="B114" s="6" t="s">
        <v>239</v>
      </c>
      <c r="C114" s="20">
        <v>101</v>
      </c>
      <c r="D114" s="4">
        <v>25.53</v>
      </c>
      <c r="E114" s="4">
        <v>29</v>
      </c>
      <c r="F114" s="20">
        <f t="shared" si="3"/>
        <v>3.4699999999999989</v>
      </c>
      <c r="G114" s="20">
        <f t="shared" si="4"/>
        <v>1</v>
      </c>
      <c r="H114" s="20"/>
      <c r="I114" s="20"/>
      <c r="J114" s="20" t="s">
        <v>26</v>
      </c>
      <c r="K114" s="3"/>
      <c r="L114" s="3"/>
      <c r="W114" s="3"/>
    </row>
    <row r="115" spans="1:23">
      <c r="A115" s="6"/>
      <c r="B115" s="6" t="s">
        <v>240</v>
      </c>
      <c r="C115" s="20">
        <v>102</v>
      </c>
      <c r="D115" s="4">
        <v>44.86</v>
      </c>
      <c r="E115" s="4">
        <v>56.33</v>
      </c>
      <c r="F115" s="20">
        <f t="shared" si="3"/>
        <v>11.469999999999999</v>
      </c>
      <c r="G115" s="20">
        <f t="shared" si="4"/>
        <v>0</v>
      </c>
      <c r="H115" s="20"/>
      <c r="I115" s="20"/>
      <c r="J115" s="20" t="s">
        <v>26</v>
      </c>
      <c r="K115" s="3"/>
      <c r="L115" s="3"/>
      <c r="W115" s="3"/>
    </row>
    <row r="116" spans="1:23">
      <c r="A116" s="6"/>
      <c r="B116" s="6" t="s">
        <v>241</v>
      </c>
      <c r="C116" s="20">
        <v>103</v>
      </c>
      <c r="D116" s="4">
        <v>21.2</v>
      </c>
      <c r="E116" s="4">
        <v>999</v>
      </c>
      <c r="F116" s="20">
        <f t="shared" si="3"/>
        <v>977.8</v>
      </c>
      <c r="G116" s="20">
        <f t="shared" si="4"/>
        <v>0</v>
      </c>
      <c r="H116" s="20"/>
      <c r="I116" s="20"/>
      <c r="J116" s="20" t="s">
        <v>26</v>
      </c>
      <c r="K116" s="3"/>
      <c r="L116" s="3"/>
      <c r="W116" s="3"/>
    </row>
    <row r="117" spans="1:23">
      <c r="A117" s="6"/>
      <c r="B117" s="6" t="s">
        <v>242</v>
      </c>
      <c r="C117" s="20">
        <v>104</v>
      </c>
      <c r="D117" s="4">
        <v>44.66</v>
      </c>
      <c r="E117" s="4">
        <v>999</v>
      </c>
      <c r="F117" s="20">
        <f t="shared" si="3"/>
        <v>954.34</v>
      </c>
      <c r="G117" s="20">
        <f t="shared" si="4"/>
        <v>0</v>
      </c>
      <c r="H117" s="20"/>
      <c r="I117" s="20"/>
      <c r="J117" s="20" t="s">
        <v>26</v>
      </c>
      <c r="K117" s="3"/>
      <c r="L117" s="3"/>
      <c r="W117" s="3"/>
    </row>
    <row r="118" spans="1:23">
      <c r="A118" s="6">
        <v>191001</v>
      </c>
      <c r="B118" s="6" t="s">
        <v>270</v>
      </c>
      <c r="C118" s="20">
        <v>105</v>
      </c>
      <c r="D118" s="4">
        <v>37.06</v>
      </c>
      <c r="E118" s="4">
        <v>999</v>
      </c>
      <c r="F118" s="20">
        <f>IF(OR(E118="Fail"),"",IF(E118&gt;0,E118-D118,""))</f>
        <v>961.94</v>
      </c>
      <c r="G118" s="20">
        <f>IF(F118&lt;10, 1, 0)</f>
        <v>0</v>
      </c>
      <c r="H118" s="20"/>
      <c r="I118" s="20"/>
      <c r="J118" s="20" t="s">
        <v>26</v>
      </c>
      <c r="K118" s="3"/>
      <c r="L118" s="3"/>
      <c r="W118" s="3"/>
    </row>
    <row r="119" spans="1:23">
      <c r="A119" s="6"/>
      <c r="B119" s="6" t="s">
        <v>271</v>
      </c>
      <c r="C119" s="20">
        <v>106</v>
      </c>
      <c r="D119" s="4">
        <v>28.46</v>
      </c>
      <c r="E119" s="4">
        <v>999</v>
      </c>
      <c r="F119" s="20">
        <f t="shared" ref="F119:F143" si="5">IF(OR(E119="Fail"),"",IF(E119&gt;0,E119-D119,""))</f>
        <v>970.54</v>
      </c>
      <c r="G119" s="20">
        <f t="shared" ref="G119:G143" si="6">IF(F119&lt;10, 1, 0)</f>
        <v>0</v>
      </c>
      <c r="H119" s="20"/>
      <c r="I119" s="20"/>
      <c r="J119" s="20" t="s">
        <v>26</v>
      </c>
      <c r="K119" s="3"/>
      <c r="L119" s="3"/>
      <c r="W119" s="3"/>
    </row>
    <row r="120" spans="1:23">
      <c r="A120" s="6"/>
      <c r="B120" s="6" t="s">
        <v>272</v>
      </c>
      <c r="C120" s="20">
        <v>107</v>
      </c>
      <c r="D120" s="4">
        <v>42.6</v>
      </c>
      <c r="E120" s="4">
        <v>50.73</v>
      </c>
      <c r="F120" s="20">
        <f t="shared" si="5"/>
        <v>8.1299999999999955</v>
      </c>
      <c r="G120" s="20">
        <f t="shared" si="6"/>
        <v>1</v>
      </c>
      <c r="H120" s="20"/>
      <c r="I120" s="20"/>
      <c r="J120" s="20" t="s">
        <v>26</v>
      </c>
      <c r="K120" s="3"/>
      <c r="L120" s="3"/>
      <c r="W120" s="3"/>
    </row>
    <row r="121" spans="1:23">
      <c r="A121" s="6"/>
      <c r="B121" s="6" t="s">
        <v>273</v>
      </c>
      <c r="C121" s="20">
        <v>108</v>
      </c>
      <c r="D121" s="4">
        <v>18.2</v>
      </c>
      <c r="E121" s="4">
        <v>27.86</v>
      </c>
      <c r="F121" s="20">
        <f t="shared" si="5"/>
        <v>9.66</v>
      </c>
      <c r="G121" s="20">
        <f t="shared" si="6"/>
        <v>1</v>
      </c>
      <c r="H121" s="20"/>
      <c r="I121" s="20"/>
      <c r="J121" s="20" t="s">
        <v>25</v>
      </c>
      <c r="K121" s="3"/>
      <c r="L121" s="3"/>
      <c r="W121" s="3"/>
    </row>
    <row r="122" spans="1:23">
      <c r="A122" s="6"/>
      <c r="B122" s="6" t="s">
        <v>274</v>
      </c>
      <c r="C122" s="20">
        <v>109</v>
      </c>
      <c r="D122" s="4">
        <v>12</v>
      </c>
      <c r="E122" s="4">
        <v>999</v>
      </c>
      <c r="F122" s="20">
        <f t="shared" si="5"/>
        <v>987</v>
      </c>
      <c r="G122" s="20">
        <f t="shared" si="6"/>
        <v>0</v>
      </c>
      <c r="H122" s="20"/>
      <c r="I122" s="20"/>
      <c r="J122" s="20" t="s">
        <v>26</v>
      </c>
      <c r="K122" s="3"/>
      <c r="L122" s="3"/>
      <c r="W122" s="3"/>
    </row>
    <row r="123" spans="1:23">
      <c r="A123" s="6"/>
      <c r="B123" s="6" t="s">
        <v>275</v>
      </c>
      <c r="C123" s="20">
        <v>110</v>
      </c>
      <c r="D123" s="4">
        <v>24.6</v>
      </c>
      <c r="E123" s="4">
        <v>999</v>
      </c>
      <c r="F123" s="20">
        <f t="shared" si="5"/>
        <v>974.4</v>
      </c>
      <c r="G123" s="20">
        <f t="shared" si="6"/>
        <v>0</v>
      </c>
      <c r="H123" s="20"/>
      <c r="I123" s="20"/>
      <c r="J123" s="20" t="s">
        <v>25</v>
      </c>
      <c r="K123" s="3"/>
      <c r="L123" s="3"/>
      <c r="W123" s="3"/>
    </row>
    <row r="124" spans="1:23">
      <c r="A124" s="6"/>
      <c r="B124" s="6" t="s">
        <v>276</v>
      </c>
      <c r="C124" s="20">
        <v>111</v>
      </c>
      <c r="D124" s="4">
        <v>35.93</v>
      </c>
      <c r="E124" s="4">
        <v>38.729999999999997</v>
      </c>
      <c r="F124" s="20">
        <f t="shared" si="5"/>
        <v>2.7999999999999972</v>
      </c>
      <c r="G124" s="20">
        <f t="shared" si="6"/>
        <v>1</v>
      </c>
      <c r="H124" s="20"/>
      <c r="I124" s="20"/>
      <c r="J124" s="20" t="s">
        <v>26</v>
      </c>
      <c r="K124" s="3"/>
      <c r="L124" s="3"/>
      <c r="W124" s="3"/>
    </row>
    <row r="125" spans="1:23">
      <c r="A125" s="6"/>
      <c r="B125" s="6" t="s">
        <v>277</v>
      </c>
      <c r="C125" s="20">
        <v>112</v>
      </c>
      <c r="D125" s="4">
        <v>21.87</v>
      </c>
      <c r="E125" s="4">
        <v>25.6</v>
      </c>
      <c r="F125" s="20">
        <f t="shared" si="5"/>
        <v>3.7300000000000004</v>
      </c>
      <c r="G125" s="20">
        <f t="shared" si="6"/>
        <v>1</v>
      </c>
      <c r="H125" s="20"/>
      <c r="I125" s="20"/>
      <c r="J125" s="20" t="s">
        <v>26</v>
      </c>
      <c r="K125" s="3"/>
      <c r="L125" s="3"/>
      <c r="W125" s="3"/>
    </row>
    <row r="126" spans="1:23">
      <c r="A126" s="6"/>
      <c r="B126" s="6" t="s">
        <v>278</v>
      </c>
      <c r="C126" s="20">
        <v>113</v>
      </c>
      <c r="D126" s="4">
        <v>16.73</v>
      </c>
      <c r="E126" s="4">
        <v>999</v>
      </c>
      <c r="F126" s="20">
        <f t="shared" si="5"/>
        <v>982.27</v>
      </c>
      <c r="G126" s="20">
        <f t="shared" si="6"/>
        <v>0</v>
      </c>
      <c r="H126" s="20"/>
      <c r="I126" s="20"/>
      <c r="J126" s="20" t="s">
        <v>25</v>
      </c>
      <c r="K126" s="3"/>
      <c r="L126" s="3"/>
      <c r="W126" s="3"/>
    </row>
    <row r="127" spans="1:23">
      <c r="A127" s="6"/>
      <c r="B127" s="6" t="s">
        <v>279</v>
      </c>
      <c r="C127" s="20">
        <v>114</v>
      </c>
      <c r="D127" s="4">
        <v>19.53</v>
      </c>
      <c r="E127" s="4">
        <v>23.8</v>
      </c>
      <c r="F127" s="20">
        <f t="shared" si="5"/>
        <v>4.2699999999999996</v>
      </c>
      <c r="G127" s="20">
        <f t="shared" si="6"/>
        <v>1</v>
      </c>
      <c r="H127" s="20"/>
      <c r="I127" s="20"/>
      <c r="J127" s="20" t="s">
        <v>26</v>
      </c>
      <c r="K127" s="10"/>
      <c r="L127" s="10"/>
      <c r="W127" s="3"/>
    </row>
    <row r="128" spans="1:23">
      <c r="A128" s="6"/>
      <c r="B128" s="6" t="s">
        <v>280</v>
      </c>
      <c r="C128" s="20">
        <v>115</v>
      </c>
      <c r="D128" s="4">
        <v>30.26</v>
      </c>
      <c r="E128" s="4">
        <v>35.6</v>
      </c>
      <c r="F128" s="20">
        <f t="shared" si="5"/>
        <v>5.34</v>
      </c>
      <c r="G128" s="20">
        <f t="shared" si="6"/>
        <v>1</v>
      </c>
      <c r="H128" s="20"/>
      <c r="I128" s="20"/>
      <c r="J128" s="20" t="s">
        <v>25</v>
      </c>
      <c r="K128" s="3"/>
      <c r="L128" s="10"/>
      <c r="W128" s="3"/>
    </row>
    <row r="129" spans="1:31">
      <c r="A129" s="6"/>
      <c r="B129" s="6" t="s">
        <v>281</v>
      </c>
      <c r="C129" s="20">
        <v>116</v>
      </c>
      <c r="D129" s="4">
        <v>30.8</v>
      </c>
      <c r="E129" s="4">
        <v>999</v>
      </c>
      <c r="F129" s="20">
        <f t="shared" si="5"/>
        <v>968.2</v>
      </c>
      <c r="G129" s="20">
        <f t="shared" si="6"/>
        <v>0</v>
      </c>
      <c r="H129" s="20"/>
      <c r="I129" s="20"/>
      <c r="J129" s="20" t="s">
        <v>26</v>
      </c>
      <c r="K129" s="3"/>
      <c r="L129" s="3"/>
      <c r="W129" s="3"/>
    </row>
    <row r="130" spans="1:31">
      <c r="A130" s="6"/>
      <c r="B130" s="6" t="s">
        <v>282</v>
      </c>
      <c r="C130" s="20">
        <v>117</v>
      </c>
      <c r="D130" s="4">
        <v>12.26</v>
      </c>
      <c r="E130" s="4">
        <v>14.73</v>
      </c>
      <c r="F130" s="20">
        <f t="shared" si="5"/>
        <v>2.4700000000000006</v>
      </c>
      <c r="G130" s="20">
        <f t="shared" si="6"/>
        <v>1</v>
      </c>
      <c r="H130" s="20"/>
      <c r="I130" s="20"/>
      <c r="J130" s="20" t="s">
        <v>26</v>
      </c>
      <c r="K130" s="3"/>
      <c r="L130" s="3"/>
      <c r="W130" s="3"/>
    </row>
    <row r="131" spans="1:31">
      <c r="A131" s="6"/>
      <c r="B131" s="6" t="s">
        <v>283</v>
      </c>
      <c r="C131" s="20">
        <v>118</v>
      </c>
      <c r="D131" s="4">
        <v>21.6</v>
      </c>
      <c r="E131" s="4">
        <v>28.2</v>
      </c>
      <c r="F131" s="20">
        <f t="shared" si="5"/>
        <v>6.5999999999999979</v>
      </c>
      <c r="G131" s="20">
        <f t="shared" si="6"/>
        <v>1</v>
      </c>
      <c r="H131" s="20"/>
      <c r="I131" s="20"/>
      <c r="J131" s="20" t="s">
        <v>26</v>
      </c>
      <c r="K131" s="3"/>
      <c r="L131" s="3"/>
      <c r="W131" s="3"/>
    </row>
    <row r="132" spans="1:31">
      <c r="A132" s="6"/>
      <c r="B132" s="6" t="s">
        <v>284</v>
      </c>
      <c r="C132" s="20">
        <v>119</v>
      </c>
      <c r="D132" s="4">
        <v>48.93</v>
      </c>
      <c r="E132" s="4">
        <v>53.93</v>
      </c>
      <c r="F132" s="20">
        <f t="shared" si="5"/>
        <v>5</v>
      </c>
      <c r="G132" s="20">
        <f t="shared" si="6"/>
        <v>1</v>
      </c>
      <c r="H132" s="20"/>
      <c r="I132" s="20"/>
      <c r="J132" s="20" t="s">
        <v>25</v>
      </c>
      <c r="K132" s="3"/>
      <c r="L132" s="3"/>
      <c r="W132" s="3"/>
    </row>
    <row r="133" spans="1:31">
      <c r="A133" s="6"/>
      <c r="B133" s="6" t="s">
        <v>285</v>
      </c>
      <c r="C133" s="20">
        <v>120</v>
      </c>
      <c r="D133" s="4">
        <v>13.4</v>
      </c>
      <c r="E133" s="4">
        <v>20.46</v>
      </c>
      <c r="F133" s="20">
        <f t="shared" si="5"/>
        <v>7.0600000000000005</v>
      </c>
      <c r="G133" s="20">
        <f t="shared" si="6"/>
        <v>1</v>
      </c>
      <c r="H133" s="20"/>
      <c r="I133" s="20"/>
      <c r="J133" s="20" t="s">
        <v>26</v>
      </c>
      <c r="K133" s="3"/>
      <c r="L133" s="3"/>
      <c r="W133" s="3"/>
    </row>
    <row r="134" spans="1:31">
      <c r="A134" s="6"/>
      <c r="B134" s="6" t="s">
        <v>286</v>
      </c>
      <c r="C134" s="20">
        <v>121</v>
      </c>
      <c r="D134" s="4">
        <v>8.8000000000000007</v>
      </c>
      <c r="E134" s="4">
        <v>14.73</v>
      </c>
      <c r="F134" s="20">
        <f t="shared" si="5"/>
        <v>5.93</v>
      </c>
      <c r="G134" s="20">
        <f t="shared" si="6"/>
        <v>1</v>
      </c>
      <c r="H134" s="20"/>
      <c r="I134" s="20"/>
      <c r="J134" s="20" t="s">
        <v>25</v>
      </c>
      <c r="K134" s="3"/>
      <c r="L134" s="3"/>
      <c r="W134" s="3"/>
    </row>
    <row r="135" spans="1:31">
      <c r="A135" s="6"/>
      <c r="B135" s="6" t="s">
        <v>287</v>
      </c>
      <c r="C135" s="20">
        <v>122</v>
      </c>
      <c r="D135" s="4">
        <v>19.53</v>
      </c>
      <c r="E135" s="4">
        <v>20.13</v>
      </c>
      <c r="F135" s="20">
        <f t="shared" si="5"/>
        <v>0.59999999999999787</v>
      </c>
      <c r="G135" s="20">
        <f t="shared" si="6"/>
        <v>1</v>
      </c>
      <c r="H135" s="20"/>
      <c r="I135" s="20"/>
      <c r="J135" s="20" t="s">
        <v>26</v>
      </c>
      <c r="K135" s="3"/>
      <c r="L135" s="3"/>
      <c r="W135" s="3"/>
    </row>
    <row r="136" spans="1:31">
      <c r="A136" s="6"/>
      <c r="B136" s="6" t="s">
        <v>288</v>
      </c>
      <c r="C136" s="20">
        <v>123</v>
      </c>
      <c r="D136" s="4">
        <v>28.6</v>
      </c>
      <c r="E136" s="4">
        <v>30.4</v>
      </c>
      <c r="F136" s="20">
        <f t="shared" si="5"/>
        <v>1.7999999999999972</v>
      </c>
      <c r="G136" s="20">
        <f t="shared" si="6"/>
        <v>1</v>
      </c>
      <c r="H136" s="20"/>
      <c r="I136" s="20"/>
      <c r="J136" s="20" t="s">
        <v>26</v>
      </c>
      <c r="K136" s="3"/>
      <c r="L136" s="3"/>
      <c r="W136" s="3"/>
    </row>
    <row r="137" spans="1:31">
      <c r="A137" s="6"/>
      <c r="B137" s="6" t="s">
        <v>289</v>
      </c>
      <c r="C137" s="20">
        <v>124</v>
      </c>
      <c r="D137" s="4">
        <v>28.2</v>
      </c>
      <c r="E137" s="4">
        <v>999</v>
      </c>
      <c r="F137" s="20">
        <f t="shared" si="5"/>
        <v>970.8</v>
      </c>
      <c r="G137" s="20">
        <f t="shared" si="6"/>
        <v>0</v>
      </c>
      <c r="H137" s="20"/>
      <c r="I137" s="20"/>
      <c r="J137" s="20" t="s">
        <v>25</v>
      </c>
      <c r="K137" s="3"/>
      <c r="L137" s="3"/>
      <c r="W137" s="3"/>
    </row>
    <row r="138" spans="1:31">
      <c r="A138" s="6"/>
      <c r="B138" s="6" t="s">
        <v>290</v>
      </c>
      <c r="C138" s="20">
        <v>125</v>
      </c>
      <c r="D138" s="4">
        <v>15.86</v>
      </c>
      <c r="E138" s="4">
        <v>19.53</v>
      </c>
      <c r="F138" s="20">
        <f t="shared" si="5"/>
        <v>3.6700000000000017</v>
      </c>
      <c r="G138" s="20">
        <f t="shared" si="6"/>
        <v>1</v>
      </c>
      <c r="H138" s="20"/>
      <c r="I138" s="20"/>
      <c r="J138" s="20" t="s">
        <v>25</v>
      </c>
      <c r="K138" s="3"/>
      <c r="L138" s="3"/>
      <c r="W138" s="3"/>
      <c r="AE138" s="1" t="s">
        <v>299</v>
      </c>
    </row>
    <row r="139" spans="1:31">
      <c r="A139" s="6"/>
      <c r="B139" s="6" t="s">
        <v>291</v>
      </c>
      <c r="C139" s="20">
        <v>126</v>
      </c>
      <c r="D139" s="4">
        <v>25.33</v>
      </c>
      <c r="E139" s="4">
        <v>31.2</v>
      </c>
      <c r="F139" s="20">
        <f t="shared" si="5"/>
        <v>5.870000000000001</v>
      </c>
      <c r="G139" s="20">
        <f t="shared" si="6"/>
        <v>1</v>
      </c>
      <c r="H139" s="20"/>
      <c r="I139" s="20"/>
      <c r="J139" s="20" t="s">
        <v>25</v>
      </c>
      <c r="K139" s="3"/>
      <c r="L139" s="3"/>
      <c r="W139" s="3"/>
    </row>
    <row r="140" spans="1:31">
      <c r="A140" s="6"/>
      <c r="B140" s="6" t="s">
        <v>292</v>
      </c>
      <c r="C140" s="20">
        <v>127</v>
      </c>
      <c r="D140" s="4">
        <v>28.4</v>
      </c>
      <c r="E140" s="4">
        <v>999</v>
      </c>
      <c r="F140" s="20">
        <f t="shared" si="5"/>
        <v>970.6</v>
      </c>
      <c r="G140" s="20">
        <f t="shared" si="6"/>
        <v>0</v>
      </c>
      <c r="H140" s="20"/>
      <c r="I140" s="20"/>
      <c r="J140" s="20" t="s">
        <v>25</v>
      </c>
      <c r="K140" s="3"/>
      <c r="L140" s="3"/>
      <c r="W140" s="3"/>
    </row>
    <row r="141" spans="1:31">
      <c r="A141" s="6"/>
      <c r="B141" s="6" t="s">
        <v>293</v>
      </c>
      <c r="C141" s="20">
        <v>128</v>
      </c>
      <c r="D141" s="4">
        <v>41.93</v>
      </c>
      <c r="E141" s="4">
        <v>43.73</v>
      </c>
      <c r="F141" s="20">
        <f t="shared" si="5"/>
        <v>1.7999999999999972</v>
      </c>
      <c r="G141" s="20">
        <f t="shared" si="6"/>
        <v>1</v>
      </c>
      <c r="H141" s="20"/>
      <c r="I141" s="20"/>
      <c r="J141" s="20" t="s">
        <v>25</v>
      </c>
      <c r="K141" s="3"/>
      <c r="L141" s="3"/>
      <c r="W141" s="3"/>
    </row>
    <row r="142" spans="1:31">
      <c r="A142" s="6"/>
      <c r="B142" s="6" t="s">
        <v>294</v>
      </c>
      <c r="C142" s="20">
        <v>129</v>
      </c>
      <c r="D142" s="4">
        <v>16.600000000000001</v>
      </c>
      <c r="E142" s="4">
        <v>23.8</v>
      </c>
      <c r="F142" s="20">
        <f t="shared" si="5"/>
        <v>7.1999999999999993</v>
      </c>
      <c r="G142" s="20">
        <f t="shared" si="6"/>
        <v>1</v>
      </c>
      <c r="H142" s="20"/>
      <c r="I142" s="20"/>
      <c r="J142" s="20" t="s">
        <v>26</v>
      </c>
      <c r="K142" s="3"/>
      <c r="L142" s="3"/>
      <c r="W142" s="3"/>
    </row>
    <row r="143" spans="1:31">
      <c r="A143" s="6"/>
      <c r="B143" s="6" t="s">
        <v>295</v>
      </c>
      <c r="C143" s="20">
        <v>130</v>
      </c>
      <c r="D143" s="4">
        <v>37.53</v>
      </c>
      <c r="E143" s="4">
        <v>49.33</v>
      </c>
      <c r="F143" s="20">
        <f t="shared" si="5"/>
        <v>11.799999999999997</v>
      </c>
      <c r="G143" s="20">
        <f t="shared" si="6"/>
        <v>0</v>
      </c>
      <c r="H143" s="20"/>
      <c r="I143" s="20"/>
      <c r="J143" s="20" t="s">
        <v>26</v>
      </c>
      <c r="K143" s="3"/>
      <c r="L143" s="3"/>
      <c r="W143" s="3"/>
    </row>
    <row r="144" spans="1:3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W147" s="3"/>
    </row>
    <row r="148" spans="1:23">
      <c r="W148" s="3"/>
    </row>
  </sheetData>
  <phoneticPr fontId="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Lk_GFPRNAi</vt:lpstr>
      <vt:lpstr>Lk_beroRNAi2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</dc:creator>
  <cp:lastModifiedBy>Kai</cp:lastModifiedBy>
  <cp:lastPrinted>2019-07-24T12:07:00Z</cp:lastPrinted>
  <dcterms:created xsi:type="dcterms:W3CDTF">2019-01-08T07:57:35Z</dcterms:created>
  <dcterms:modified xsi:type="dcterms:W3CDTF">2022-10-18T10:02:55Z</dcterms:modified>
</cp:coreProperties>
</file>