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LED_4000K_2_2022-10-20/"/>
    </mc:Choice>
  </mc:AlternateContent>
  <xr:revisionPtr revIDLastSave="0" documentId="13_ncr:1_{0457CC8C-FF4B-BE42-8296-ADCFC00E58C5}"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D224" i="11"/>
  <c r="AC300" i="11"/>
  <c r="Z94" i="11"/>
  <c r="AC94" i="11"/>
  <c r="AA94" i="11"/>
  <c r="AB94" i="11"/>
  <c r="AB80" i="11"/>
  <c r="BC21" i="11"/>
  <c r="BD21" i="11"/>
  <c r="BB21" i="11"/>
  <c r="BA21" i="11"/>
  <c r="AZ21" i="11"/>
  <c r="AA343" i="11" l="1"/>
  <c r="AD60" i="1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<sst xmlns="http://schemas.openxmlformats.org/spreadsheetml/2006/main" count="975" uniqueCount="472">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</sst>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1.22910116976251E-5</c:v>
                </c:pt>
                <c:pt idx="1">
                  <c:v>1.1323422173522899E-5</c:v>
                </c:pt>
                <c:pt idx="2">
                  <c:v>9.6358844837767403E-6</c:v>
                </c:pt>
                <c:pt idx="3">
                  <c:v>7.6236121833604201E-6</c:v>
                </c:pt>
                <c:pt idx="4">
                  <c:v>5.1832870123603599E-6</c:v>
                </c:pt>
                <c:pt idx="5">
                  <c:v>2.8336727863240001E-6</c:v>
                </c:pt>
                <c:pt idx="6">
                  <c:v>4.8554958051347302E-6</c:v>
                </c:pt>
                <c:pt idx="7">
                  <c:v>6.8628465878714202E-6</c:v>
                </c:pt>
                <c:pt idx="8">
                  <c:v>6.4898715297965903E-6</c:v>
                </c:pt>
                <c:pt idx="9">
                  <c:v>4.0967703172434602E-6</c:v>
                </c:pt>
                <c:pt idx="10">
                  <c:v>2.1222354240182899E-6</c:v>
                </c:pt>
                <c:pt idx="11">
                  <c:v>4.37851294503754E-6</c:v>
                </c:pt>
                <c:pt idx="12">
                  <c:v>6.6216382396915403E-6</c:v>
                </c:pt>
                <c:pt idx="13">
                  <c:v>8.3589421288053192E-6</c:v>
                </c:pt>
                <c:pt idx="14">
                  <c:v>9.7606895683943199E-6</c:v>
                </c:pt>
                <c:pt idx="15">
                  <c:v>1.00926516396303E-5</c:v>
                </c:pt>
                <c:pt idx="16">
                  <c:v>4.6169773841468697E-6</c:v>
                </c:pt>
                <c:pt idx="17">
                  <c:v>0</c:v>
                </c:pt>
                <c:pt idx="18">
                  <c:v>0</c:v>
                </c:pt>
                <c:pt idx="19">
                  <c:v>1.38096136077988E-6</c:v>
                </c:pt>
                <c:pt idx="20">
                  <c:v>3.0536255152042198E-6</c:v>
                </c:pt>
                <c:pt idx="21">
                  <c:v>3.6726071974913498E-6</c:v>
                </c:pt>
                <c:pt idx="22">
                  <c:v>4.2992135654882597E-6</c:v>
                </c:pt>
                <c:pt idx="23">
                  <c:v>4.1367372778701698E-6</c:v>
                </c:pt>
                <c:pt idx="24">
                  <c:v>3.8064028111979298E-6</c:v>
                </c:pt>
                <c:pt idx="25">
                  <c:v>4.4356654950285404E-6</c:v>
                </c:pt>
                <c:pt idx="26">
                  <c:v>6.5644530968682296E-6</c:v>
                </c:pt>
                <c:pt idx="27">
                  <c:v>8.6435865372014798E-6</c:v>
                </c:pt>
                <c:pt idx="28">
                  <c:v>9.2341971774840995E-6</c:v>
                </c:pt>
                <c:pt idx="29">
                  <c:v>9.7425587868929005E-6</c:v>
                </c:pt>
                <c:pt idx="30">
                  <c:v>1.1553527569669401E-5</c:v>
                </c:pt>
                <c:pt idx="31">
                  <c:v>1.4601965731905401E-5</c:v>
                </c:pt>
                <c:pt idx="32">
                  <c:v>1.7598917404343298E-5</c:v>
                </c:pt>
                <c:pt idx="33">
                  <c:v>1.98554210381367E-5</c:v>
                </c:pt>
                <c:pt idx="34">
                  <c:v>2.2078109608402999E-5</c:v>
                </c:pt>
                <c:pt idx="35">
                  <c:v>2.5703838127764702E-5</c:v>
                </c:pt>
                <c:pt idx="36">
                  <c:v>2.9882626270477798E-5</c:v>
                </c:pt>
                <c:pt idx="37">
                  <c:v>3.5187007877201801E-5</c:v>
                </c:pt>
                <c:pt idx="38">
                  <c:v>4.4124013424374398E-5</c:v>
                </c:pt>
                <c:pt idx="39">
                  <c:v>5.2872632400764098E-5</c:v>
                </c:pt>
                <c:pt idx="40">
                  <c:v>6.3418226631081003E-5</c:v>
                </c:pt>
                <c:pt idx="41">
                  <c:v>7.4121692392925496E-5</c:v>
                </c:pt>
                <c:pt idx="42">
                  <c:v>8.7969103500949996E-5</c:v>
                </c:pt>
                <c:pt idx="43">
                  <c:v>1.0586864904236199E-4</c:v>
                </c:pt>
                <c:pt idx="44">
                  <c:v>1.2323716567801601E-4</c:v>
                </c:pt>
                <c:pt idx="45">
                  <c:v>1.4798052359322699E-4</c:v>
                </c:pt>
                <c:pt idx="46">
                  <c:v>1.71688549819421E-4</c:v>
                </c:pt>
                <c:pt idx="47">
                  <c:v>2.0268127777329999E-4</c:v>
                </c:pt>
                <c:pt idx="48">
                  <c:v>2.3786462914212599E-4</c:v>
                </c:pt>
                <c:pt idx="49">
                  <c:v>2.7435566605500601E-4</c:v>
                </c:pt>
                <c:pt idx="50">
                  <c:v>3.1849410180768002E-4</c:v>
                </c:pt>
                <c:pt idx="51">
                  <c:v>3.6177412383924797E-4</c:v>
                </c:pt>
                <c:pt idx="52">
                  <c:v>4.1907802679530803E-4</c:v>
                </c:pt>
                <c:pt idx="53">
                  <c:v>4.7833607375387599E-4</c:v>
                </c:pt>
                <c:pt idx="54">
                  <c:v>5.4381762019046196E-4</c:v>
                </c:pt>
                <c:pt idx="55">
                  <c:v>6.1786863706356297E-4</c:v>
                </c:pt>
                <c:pt idx="56">
                  <c:v>6.9048393967317302E-4</c:v>
                </c:pt>
                <c:pt idx="57">
                  <c:v>7.9159902597494098E-4</c:v>
                </c:pt>
                <c:pt idx="58">
                  <c:v>8.8909141896485603E-4</c:v>
                </c:pt>
                <c:pt idx="59">
                  <c:v>1.0061037610810399E-3</c:v>
                </c:pt>
                <c:pt idx="60">
                  <c:v>1.1323849954447099E-3</c:v>
                </c:pt>
                <c:pt idx="61">
                  <c:v>1.2648310621882299E-3</c:v>
                </c:pt>
                <c:pt idx="62">
                  <c:v>1.42113508218659E-3</c:v>
                </c:pt>
                <c:pt idx="63">
                  <c:v>1.5769379873881099E-3</c:v>
                </c:pt>
                <c:pt idx="64">
                  <c:v>1.7271603885816299E-3</c:v>
                </c:pt>
                <c:pt idx="65">
                  <c:v>1.87583055613613E-3</c:v>
                </c:pt>
                <c:pt idx="66">
                  <c:v>1.9989499802073999E-3</c:v>
                </c:pt>
                <c:pt idx="67">
                  <c:v>2.09625078845487E-3</c:v>
                </c:pt>
                <c:pt idx="68">
                  <c:v>2.1809402076483002E-3</c:v>
                </c:pt>
                <c:pt idx="69">
                  <c:v>2.1863883032750202E-3</c:v>
                </c:pt>
                <c:pt idx="70">
                  <c:v>2.1918934363582801E-3</c:v>
                </c:pt>
                <c:pt idx="71">
                  <c:v>2.1349812585056099E-3</c:v>
                </c:pt>
                <c:pt idx="72">
                  <c:v>2.0561901234352501E-3</c:v>
                </c:pt>
                <c:pt idx="73">
                  <c:v>1.9608764594330102E-3</c:v>
                </c:pt>
                <c:pt idx="74">
                  <c:v>1.8408126133913E-3</c:v>
                </c:pt>
                <c:pt idx="75">
                  <c:v>1.71920060781461E-3</c:v>
                </c:pt>
                <c:pt idx="76">
                  <c:v>1.6047019878907499E-3</c:v>
                </c:pt>
                <c:pt idx="77">
                  <c:v>1.4907167050758499E-3</c:v>
                </c:pt>
                <c:pt idx="78">
                  <c:v>1.4029299482864401E-3</c:v>
                </c:pt>
                <c:pt idx="79">
                  <c:v>1.3280519901459401E-3</c:v>
                </c:pt>
                <c:pt idx="80">
                  <c:v>1.25910694601284E-3</c:v>
                </c:pt>
                <c:pt idx="81">
                  <c:v>1.20310125630894E-3</c:v>
                </c:pt>
                <c:pt idx="82">
                  <c:v>1.1473094570671101E-3</c:v>
                </c:pt>
                <c:pt idx="83">
                  <c:v>1.0960847284534701E-3</c:v>
                </c:pt>
                <c:pt idx="84">
                  <c:v>1.0448049994353E-3</c:v>
                </c:pt>
                <c:pt idx="85">
                  <c:v>9.9137322681091297E-4</c:v>
                </c:pt>
                <c:pt idx="86">
                  <c:v>9.3684827022014205E-4</c:v>
                </c:pt>
                <c:pt idx="87">
                  <c:v>8.8245164790661098E-4</c:v>
                </c:pt>
                <c:pt idx="88">
                  <c:v>8.2829590699441203E-4</c:v>
                </c:pt>
                <c:pt idx="89">
                  <c:v>7.7445580729266703E-4</c:v>
                </c:pt>
                <c:pt idx="90">
                  <c:v>7.2900948229073803E-4</c:v>
                </c:pt>
                <c:pt idx="91">
                  <c:v>6.85030547711207E-4</c:v>
                </c:pt>
                <c:pt idx="92">
                  <c:v>6.5130267001046397E-4</c:v>
                </c:pt>
                <c:pt idx="93">
                  <c:v>6.2458377904653795E-4</c:v>
                </c:pt>
                <c:pt idx="94">
                  <c:v>6.0147423870373501E-4</c:v>
                </c:pt>
                <c:pt idx="95">
                  <c:v>5.8786367563404198E-4</c:v>
                </c:pt>
                <c:pt idx="96">
                  <c:v>5.7467417121682301E-4</c:v>
                </c:pt>
                <c:pt idx="97">
                  <c:v>5.6714502324677204E-4</c:v>
                </c:pt>
                <c:pt idx="98">
                  <c:v>5.6051523374342396E-4</c:v>
                </c:pt>
                <c:pt idx="99">
                  <c:v>5.5810214192087597E-4</c:v>
                </c:pt>
                <c:pt idx="100">
                  <c:v>5.5842175538276797E-4</c:v>
                </c:pt>
                <c:pt idx="101">
                  <c:v>5.6060914184153298E-4</c:v>
                </c:pt>
                <c:pt idx="102">
                  <c:v>5.6658401912054398E-4</c:v>
                </c:pt>
                <c:pt idx="103">
                  <c:v>5.7255930380995998E-4</c:v>
                </c:pt>
                <c:pt idx="104">
                  <c:v>5.8411886105360798E-4</c:v>
                </c:pt>
                <c:pt idx="105">
                  <c:v>5.9578037275084198E-4</c:v>
                </c:pt>
                <c:pt idx="106">
                  <c:v>6.0946976973369797E-4</c:v>
                </c:pt>
                <c:pt idx="107">
                  <c:v>6.2399170987700902E-4</c:v>
                </c:pt>
                <c:pt idx="108">
                  <c:v>6.3976755739105298E-4</c:v>
                </c:pt>
                <c:pt idx="109">
                  <c:v>6.58147979617498E-4</c:v>
                </c:pt>
                <c:pt idx="110">
                  <c:v>6.7609033380710399E-4</c:v>
                </c:pt>
                <c:pt idx="111">
                  <c:v>7.0014201070902303E-4</c:v>
                </c:pt>
                <c:pt idx="112">
                  <c:v>7.2358440535184605E-4</c:v>
                </c:pt>
                <c:pt idx="113">
                  <c:v>7.4876827576631996E-4</c:v>
                </c:pt>
                <c:pt idx="114">
                  <c:v>7.7436322327837097E-4</c:v>
                </c:pt>
                <c:pt idx="115">
                  <c:v>8.0068448168804998E-4</c:v>
                </c:pt>
                <c:pt idx="116">
                  <c:v>8.2811145193402696E-4</c:v>
                </c:pt>
                <c:pt idx="117">
                  <c:v>8.5513539143790502E-4</c:v>
                </c:pt>
                <c:pt idx="118">
                  <c:v>8.8223694262373395E-4</c:v>
                </c:pt>
                <c:pt idx="119">
                  <c:v>9.0891631477847798E-4</c:v>
                </c:pt>
                <c:pt idx="120">
                  <c:v>9.3456544787425401E-4</c:v>
                </c:pt>
                <c:pt idx="121">
                  <c:v>9.5990168977980097E-4</c:v>
                </c:pt>
                <c:pt idx="122">
                  <c:v>9.8511764376358604E-4</c:v>
                </c:pt>
                <c:pt idx="123">
                  <c:v>1.0102803288370499E-3</c:v>
                </c:pt>
                <c:pt idx="124">
                  <c:v>1.0349976124864101E-3</c:v>
                </c:pt>
                <c:pt idx="125">
                  <c:v>1.05900936316874E-3</c:v>
                </c:pt>
                <c:pt idx="126">
                  <c:v>1.08308324393768E-3</c:v>
                </c:pt>
                <c:pt idx="127">
                  <c:v>1.10426654789064E-3</c:v>
                </c:pt>
                <c:pt idx="128">
                  <c:v>1.12542235164134E-3</c:v>
                </c:pt>
                <c:pt idx="129">
                  <c:v>1.1467176934553899E-3</c:v>
                </c:pt>
                <c:pt idx="130">
                  <c:v>1.16812099902648E-3</c:v>
                </c:pt>
                <c:pt idx="131">
                  <c:v>1.1882165172009201E-3</c:v>
                </c:pt>
                <c:pt idx="132">
                  <c:v>1.2062597054654999E-3</c:v>
                </c:pt>
                <c:pt idx="133">
                  <c:v>1.2239627060427901E-3</c:v>
                </c:pt>
                <c:pt idx="134">
                  <c:v>1.2393872639360399E-3</c:v>
                </c:pt>
                <c:pt idx="135">
                  <c:v>1.2548362664535199E-3</c:v>
                </c:pt>
                <c:pt idx="136">
                  <c:v>1.26951933741159E-3</c:v>
                </c:pt>
                <c:pt idx="137">
                  <c:v>1.28415046354316E-3</c:v>
                </c:pt>
                <c:pt idx="138">
                  <c:v>1.29585740150043E-3</c:v>
                </c:pt>
                <c:pt idx="139">
                  <c:v>1.3056861774955299E-3</c:v>
                </c:pt>
                <c:pt idx="140">
                  <c:v>1.31416846210561E-3</c:v>
                </c:pt>
                <c:pt idx="141">
                  <c:v>1.32025415501449E-3</c:v>
                </c:pt>
                <c:pt idx="142">
                  <c:v>1.3264417005243599E-3</c:v>
                </c:pt>
                <c:pt idx="143">
                  <c:v>1.33408471970231E-3</c:v>
                </c:pt>
                <c:pt idx="144">
                  <c:v>1.34170634983406E-3</c:v>
                </c:pt>
                <c:pt idx="145">
                  <c:v>1.3456663789603699E-3</c:v>
                </c:pt>
                <c:pt idx="146">
                  <c:v>1.3488553838972299E-3</c:v>
                </c:pt>
                <c:pt idx="147">
                  <c:v>1.3503353021895499E-3</c:v>
                </c:pt>
                <c:pt idx="148">
                  <c:v>1.3505817854839301E-3</c:v>
                </c:pt>
                <c:pt idx="149">
                  <c:v>1.34995131788383E-3</c:v>
                </c:pt>
                <c:pt idx="150">
                  <c:v>1.3476912086679599E-3</c:v>
                </c:pt>
                <c:pt idx="151">
                  <c:v>1.34553193352707E-3</c:v>
                </c:pt>
                <c:pt idx="152">
                  <c:v>1.3434184920566199E-3</c:v>
                </c:pt>
                <c:pt idx="153">
                  <c:v>1.3412256055574099E-3</c:v>
                </c:pt>
                <c:pt idx="154">
                  <c:v>1.3393240174970099E-3</c:v>
                </c:pt>
                <c:pt idx="155">
                  <c:v>1.33741529975454E-3</c:v>
                </c:pt>
                <c:pt idx="156">
                  <c:v>1.33437805519315E-3</c:v>
                </c:pt>
                <c:pt idx="157">
                  <c:v>1.3306095089566899E-3</c:v>
                </c:pt>
                <c:pt idx="158">
                  <c:v>1.32592734488938E-3</c:v>
                </c:pt>
                <c:pt idx="159">
                  <c:v>1.3198416519805E-3</c:v>
                </c:pt>
                <c:pt idx="160">
                  <c:v>1.3135624391297401E-3</c:v>
                </c:pt>
                <c:pt idx="161">
                  <c:v>1.3066344252107101E-3</c:v>
                </c:pt>
                <c:pt idx="162">
                  <c:v>1.29955974354625E-3</c:v>
                </c:pt>
                <c:pt idx="163">
                  <c:v>1.2931878448286E-3</c:v>
                </c:pt>
                <c:pt idx="164">
                  <c:v>1.28679761264277E-3</c:v>
                </c:pt>
                <c:pt idx="165">
                  <c:v>1.2796282080594001E-3</c:v>
                </c:pt>
                <c:pt idx="166">
                  <c:v>1.2721400048349501E-3</c:v>
                </c:pt>
                <c:pt idx="167">
                  <c:v>1.26617857209927E-3</c:v>
                </c:pt>
                <c:pt idx="168">
                  <c:v>1.2618233548811299E-3</c:v>
                </c:pt>
                <c:pt idx="169">
                  <c:v>1.2576351759286E-3</c:v>
                </c:pt>
                <c:pt idx="170">
                  <c:v>1.25388496316032E-3</c:v>
                </c:pt>
                <c:pt idx="171">
                  <c:v>1.25031706654779E-3</c:v>
                </c:pt>
                <c:pt idx="172">
                  <c:v>1.2476413987199E-3</c:v>
                </c:pt>
                <c:pt idx="173">
                  <c:v>1.2451113801114199E-3</c:v>
                </c:pt>
                <c:pt idx="174">
                  <c:v>1.24432813360985E-3</c:v>
                </c:pt>
                <c:pt idx="175">
                  <c:v>1.2439217417319101E-3</c:v>
                </c:pt>
                <c:pt idx="176">
                  <c:v>1.2426964549420601E-3</c:v>
                </c:pt>
                <c:pt idx="177">
                  <c:v>1.2411370916209699E-3</c:v>
                </c:pt>
                <c:pt idx="178">
                  <c:v>1.2403772712176199E-3</c:v>
                </c:pt>
                <c:pt idx="179">
                  <c:v>1.2404628274024501E-3</c:v>
                </c:pt>
                <c:pt idx="180">
                  <c:v>1.24132755598481E-3</c:v>
                </c:pt>
                <c:pt idx="181">
                  <c:v>1.2440460019051199E-3</c:v>
                </c:pt>
                <c:pt idx="182">
                  <c:v>1.24693148609104E-3</c:v>
                </c:pt>
                <c:pt idx="183">
                  <c:v>1.25146698241292E-3</c:v>
                </c:pt>
                <c:pt idx="184">
                  <c:v>1.25602386778101E-3</c:v>
                </c:pt>
                <c:pt idx="185">
                  <c:v>1.2609647374548199E-3</c:v>
                </c:pt>
                <c:pt idx="186">
                  <c:v>1.26598810773542E-3</c:v>
                </c:pt>
                <c:pt idx="187">
                  <c:v>1.27478511688254E-3</c:v>
                </c:pt>
                <c:pt idx="188">
                  <c:v>1.2852076935413899E-3</c:v>
                </c:pt>
                <c:pt idx="189">
                  <c:v>1.29537360164575E-3</c:v>
                </c:pt>
                <c:pt idx="190">
                  <c:v>1.3052818226696201E-3</c:v>
                </c:pt>
                <c:pt idx="191">
                  <c:v>1.3160262535475799E-3</c:v>
                </c:pt>
                <c:pt idx="192">
                  <c:v>1.3284044001453501E-3</c:v>
                </c:pt>
                <c:pt idx="193">
                  <c:v>1.34112579000844E-3</c:v>
                </c:pt>
                <c:pt idx="194">
                  <c:v>1.35576710140011E-3</c:v>
                </c:pt>
                <c:pt idx="195">
                  <c:v>1.37038702374556E-3</c:v>
                </c:pt>
                <c:pt idx="196">
                  <c:v>1.38666510643507E-3</c:v>
                </c:pt>
                <c:pt idx="197">
                  <c:v>1.4029635596447701E-3</c:v>
                </c:pt>
                <c:pt idx="198">
                  <c:v>1.41909090048481E-3</c:v>
                </c:pt>
                <c:pt idx="199">
                  <c:v>1.4352773158334299E-3</c:v>
                </c:pt>
                <c:pt idx="200">
                  <c:v>1.45372791450195E-3</c:v>
                </c:pt>
                <c:pt idx="201">
                  <c:v>1.4732999103073299E-3</c:v>
                </c:pt>
                <c:pt idx="202">
                  <c:v>1.4920774558250199E-3</c:v>
                </c:pt>
                <c:pt idx="203">
                  <c:v>1.5100605510550199E-3</c:v>
                </c:pt>
                <c:pt idx="204">
                  <c:v>1.5279692938863E-3</c:v>
                </c:pt>
                <c:pt idx="205">
                  <c:v>1.5456539609954099E-3</c:v>
                </c:pt>
                <c:pt idx="206">
                  <c:v>1.56395891044452E-3</c:v>
                </c:pt>
                <c:pt idx="207">
                  <c:v>1.5844506352368001E-3</c:v>
                </c:pt>
                <c:pt idx="208">
                  <c:v>1.60492810066493E-3</c:v>
                </c:pt>
                <c:pt idx="209">
                  <c:v>1.6240529635519799E-3</c:v>
                </c:pt>
                <c:pt idx="210">
                  <c:v>1.6432806975660299E-3</c:v>
                </c:pt>
                <c:pt idx="211">
                  <c:v>1.66017804406952E-3</c:v>
                </c:pt>
                <c:pt idx="212">
                  <c:v>1.6769134449374501E-3</c:v>
                </c:pt>
                <c:pt idx="213">
                  <c:v>1.6947783911503099E-3</c:v>
                </c:pt>
                <c:pt idx="214">
                  <c:v>1.7130629700792201E-3</c:v>
                </c:pt>
                <c:pt idx="215">
                  <c:v>1.72880530808754E-3</c:v>
                </c:pt>
                <c:pt idx="216">
                  <c:v>1.7429658752025599E-3</c:v>
                </c:pt>
                <c:pt idx="217">
                  <c:v>1.7577283911894E-3</c:v>
                </c:pt>
                <c:pt idx="218">
                  <c:v>1.77316313434274E-3</c:v>
                </c:pt>
                <c:pt idx="219">
                  <c:v>1.78613610013026E-3</c:v>
                </c:pt>
                <c:pt idx="220">
                  <c:v>1.7944778281509799E-3</c:v>
                </c:pt>
                <c:pt idx="221">
                  <c:v>1.80333493033268E-3</c:v>
                </c:pt>
                <c:pt idx="222">
                  <c:v>1.8147189955448301E-3</c:v>
                </c:pt>
                <c:pt idx="223">
                  <c:v>1.8259940784739199E-3</c:v>
                </c:pt>
                <c:pt idx="224">
                  <c:v>1.8357586873303999E-3</c:v>
                </c:pt>
                <c:pt idx="225">
                  <c:v>1.8455609816492499E-3</c:v>
                </c:pt>
                <c:pt idx="226">
                  <c:v>1.84781599823506E-3</c:v>
                </c:pt>
                <c:pt idx="227">
                  <c:v>1.84992231002344E-3</c:v>
                </c:pt>
                <c:pt idx="228">
                  <c:v>1.8532559456536999E-3</c:v>
                </c:pt>
                <c:pt idx="229">
                  <c:v>1.8567382860813901E-3</c:v>
                </c:pt>
                <c:pt idx="230">
                  <c:v>1.85931311983431E-3</c:v>
                </c:pt>
                <c:pt idx="231">
                  <c:v>1.8614387836168799E-3</c:v>
                </c:pt>
                <c:pt idx="232">
                  <c:v>1.8599619209025899E-3</c:v>
                </c:pt>
                <c:pt idx="233">
                  <c:v>1.8565569884516401E-3</c:v>
                </c:pt>
                <c:pt idx="234">
                  <c:v>1.8530389996136E-3</c:v>
                </c:pt>
                <c:pt idx="235">
                  <c:v>1.8494120284925099E-3</c:v>
                </c:pt>
                <c:pt idx="236">
                  <c:v>1.8452401459561399E-3</c:v>
                </c:pt>
                <c:pt idx="237">
                  <c:v>1.8403909436232201E-3</c:v>
                </c:pt>
                <c:pt idx="238">
                  <c:v>1.83438571426912E-3</c:v>
                </c:pt>
                <c:pt idx="239">
                  <c:v>1.8262446358723399E-3</c:v>
                </c:pt>
                <c:pt idx="240">
                  <c:v>1.8167703069286701E-3</c:v>
                </c:pt>
                <c:pt idx="241">
                  <c:v>1.8034632646099201E-3</c:v>
                </c:pt>
                <c:pt idx="242">
                  <c:v>1.7903996500075201E-3</c:v>
                </c:pt>
                <c:pt idx="243">
                  <c:v>1.77968373785783E-3</c:v>
                </c:pt>
                <c:pt idx="244">
                  <c:v>1.7684880999575001E-3</c:v>
                </c:pt>
                <c:pt idx="245">
                  <c:v>1.7544181816573699E-3</c:v>
                </c:pt>
                <c:pt idx="246">
                  <c:v>1.7400865021727E-3</c:v>
                </c:pt>
                <c:pt idx="247">
                  <c:v>1.7258179713006399E-3</c:v>
                </c:pt>
                <c:pt idx="248">
                  <c:v>1.7113141609202999E-3</c:v>
                </c:pt>
                <c:pt idx="249">
                  <c:v>1.69458690826045E-3</c:v>
                </c:pt>
                <c:pt idx="250">
                  <c:v>1.6774053930002099E-3</c:v>
                </c:pt>
                <c:pt idx="251">
                  <c:v>1.6566620922835E-3</c:v>
                </c:pt>
                <c:pt idx="252">
                  <c:v>1.63516915642354E-3</c:v>
                </c:pt>
                <c:pt idx="253">
                  <c:v>1.61631216587708E-3</c:v>
                </c:pt>
                <c:pt idx="254">
                  <c:v>1.59816712501152E-3</c:v>
                </c:pt>
                <c:pt idx="255">
                  <c:v>1.5778729942651499E-3</c:v>
                </c:pt>
                <c:pt idx="256">
                  <c:v>1.55664894927179E-3</c:v>
                </c:pt>
                <c:pt idx="257">
                  <c:v>1.53544731185065E-3</c:v>
                </c:pt>
                <c:pt idx="258">
                  <c:v>1.51422326685729E-3</c:v>
                </c:pt>
                <c:pt idx="259">
                  <c:v>1.4915590260860001E-3</c:v>
                </c:pt>
                <c:pt idx="260">
                  <c:v>1.46777644375588E-3</c:v>
                </c:pt>
                <c:pt idx="261">
                  <c:v>1.4449838687073499E-3</c:v>
                </c:pt>
                <c:pt idx="262">
                  <c:v>1.4232179678767499E-3</c:v>
                </c:pt>
                <c:pt idx="263">
                  <c:v>1.399783721442E-3</c:v>
                </c:pt>
                <c:pt idx="264">
                  <c:v>1.37444483136883E-3</c:v>
                </c:pt>
                <c:pt idx="265">
                  <c:v>1.3510666038646199E-3</c:v>
                </c:pt>
                <c:pt idx="266">
                  <c:v>1.33042210017087E-3</c:v>
                </c:pt>
                <c:pt idx="267">
                  <c:v>1.30826712240451E-3</c:v>
                </c:pt>
                <c:pt idx="268">
                  <c:v>1.2836513857983299E-3</c:v>
                </c:pt>
                <c:pt idx="269">
                  <c:v>1.25988509988437E-3</c:v>
                </c:pt>
                <c:pt idx="270">
                  <c:v>1.2378839195454901E-3</c:v>
                </c:pt>
                <c:pt idx="271">
                  <c:v>1.2144720806829699E-3</c:v>
                </c:pt>
                <c:pt idx="272">
                  <c:v>1.1884018889347201E-3</c:v>
                </c:pt>
                <c:pt idx="273">
                  <c:v>1.1635753174445E-3</c:v>
                </c:pt>
                <c:pt idx="274">
                  <c:v>1.14245618063015E-3</c:v>
                </c:pt>
                <c:pt idx="275">
                  <c:v>1.12055888994428E-3</c:v>
                </c:pt>
                <c:pt idx="276">
                  <c:v>1.096035839205E-3</c:v>
                </c:pt>
                <c:pt idx="277">
                  <c:v>1.0717226048237501E-3</c:v>
                </c:pt>
                <c:pt idx="278">
                  <c:v>1.0481192830713701E-3</c:v>
                </c:pt>
                <c:pt idx="279">
                  <c:v>1.0251026323006699E-3</c:v>
                </c:pt>
                <c:pt idx="280">
                  <c:v>1.00465001890717E-3</c:v>
                </c:pt>
                <c:pt idx="281">
                  <c:v>9.8390315334943401E-4</c:v>
                </c:pt>
                <c:pt idx="282">
                  <c:v>9.6196970499021098E-4</c:v>
                </c:pt>
                <c:pt idx="283">
                  <c:v>9.4022590617402302E-4</c:v>
                </c:pt>
                <c:pt idx="284">
                  <c:v>9.19675819841385E-4</c:v>
                </c:pt>
                <c:pt idx="285">
                  <c:v>8.9886763901784897E-4</c:v>
                </c:pt>
                <c:pt idx="286">
                  <c:v>8.7664309592500901E-4</c:v>
                </c:pt>
                <c:pt idx="287">
                  <c:v>8.5475374974201303E-4</c:v>
                </c:pt>
                <c:pt idx="288">
                  <c:v>8.3540369075418505E-4</c:v>
                </c:pt>
                <c:pt idx="289">
                  <c:v>8.1617137337309804E-4</c:v>
                </c:pt>
                <c:pt idx="290">
                  <c:v>7.9872178206705897E-4</c:v>
                </c:pt>
                <c:pt idx="291">
                  <c:v>7.80961234770212E-4</c:v>
                </c:pt>
                <c:pt idx="292">
                  <c:v>7.6286579612132495E-4</c:v>
                </c:pt>
                <c:pt idx="293">
                  <c:v>7.4414039913534198E-4</c:v>
                </c:pt>
                <c:pt idx="294">
                  <c:v>7.2249274917448399E-4</c:v>
                </c:pt>
                <c:pt idx="295">
                  <c:v>7.0086363638700497E-4</c:v>
                </c:pt>
                <c:pt idx="296">
                  <c:v>6.8144329910449801E-4</c:v>
                </c:pt>
                <c:pt idx="297">
                  <c:v>6.6233789006423795E-4</c:v>
                </c:pt>
                <c:pt idx="298">
                  <c:v>6.4676055326951497E-4</c:v>
                </c:pt>
                <c:pt idx="299">
                  <c:v>6.3112882718586603E-4</c:v>
                </c:pt>
                <c:pt idx="300">
                  <c:v>6.1629980145058401E-4</c:v>
                </c:pt>
                <c:pt idx="301">
                  <c:v>6.0136871940911401E-4</c:v>
                </c:pt>
                <c:pt idx="302">
                  <c:v>5.8704539183772396E-4</c:v>
                </c:pt>
                <c:pt idx="303">
                  <c:v>5.7216116199270805E-4</c:v>
                </c:pt>
                <c:pt idx="304">
                  <c:v>5.5531779736773504E-4</c:v>
                </c:pt>
                <c:pt idx="305">
                  <c:v>5.3860225775699902E-4</c:v>
                </c:pt>
                <c:pt idx="306">
                  <c:v>5.2276723388178302E-4</c:v>
                </c:pt>
                <c:pt idx="307">
                  <c:v>5.0740755609536602E-4</c:v>
                </c:pt>
                <c:pt idx="308">
                  <c:v>4.9382388211233305E-4</c:v>
                </c:pt>
                <c:pt idx="309">
                  <c:v>4.80796425183282E-4</c:v>
                </c:pt>
                <c:pt idx="310">
                  <c:v>4.6945289730632498E-4</c:v>
                </c:pt>
                <c:pt idx="311">
                  <c:v>4.5755946723664598E-4</c:v>
                </c:pt>
                <c:pt idx="312">
                  <c:v>4.44662279784256E-4</c:v>
                </c:pt>
                <c:pt idx="313">
                  <c:v>4.31766110857875E-4</c:v>
                </c:pt>
                <c:pt idx="314">
                  <c:v>4.1903718390231301E-4</c:v>
                </c:pt>
                <c:pt idx="315">
                  <c:v>4.0593099491270001E-4</c:v>
                </c:pt>
                <c:pt idx="316">
                  <c:v>3.9233723752216999E-4</c:v>
                </c:pt>
                <c:pt idx="317">
                  <c:v>3.8005411940112099E-4</c:v>
                </c:pt>
                <c:pt idx="318">
                  <c:v>3.6945737479458898E-4</c:v>
                </c:pt>
                <c:pt idx="319">
                  <c:v>3.5897450139595901E-4</c:v>
                </c:pt>
                <c:pt idx="320">
                  <c:v>3.48620064127172E-4</c:v>
                </c:pt>
                <c:pt idx="321">
                  <c:v>3.39966972705247E-4</c:v>
                </c:pt>
                <c:pt idx="322">
                  <c:v>3.32732891720251E-4</c:v>
                </c:pt>
                <c:pt idx="323">
                  <c:v>3.22333537454429E-4</c:v>
                </c:pt>
                <c:pt idx="324">
                  <c:v>3.0987777917471001E-4</c:v>
                </c:pt>
                <c:pt idx="325">
                  <c:v>3.0120951171523798E-4</c:v>
                </c:pt>
                <c:pt idx="326">
                  <c:v>2.9434535937702201E-4</c:v>
                </c:pt>
                <c:pt idx="327">
                  <c:v>2.85368376683962E-4</c:v>
                </c:pt>
                <c:pt idx="328">
                  <c:v>2.7561334197197501E-4</c:v>
                </c:pt>
                <c:pt idx="329">
                  <c:v>2.6888658879248799E-4</c:v>
                </c:pt>
                <c:pt idx="330">
                  <c:v>2.6282228492981099E-4</c:v>
                </c:pt>
                <c:pt idx="331">
                  <c:v>2.5430150003656599E-4</c:v>
                </c:pt>
                <c:pt idx="332">
                  <c:v>2.45415980979192E-4</c:v>
                </c:pt>
                <c:pt idx="333">
                  <c:v>2.39596021506279E-4</c:v>
                </c:pt>
                <c:pt idx="334">
                  <c:v>2.3367746871561201E-4</c:v>
                </c:pt>
                <c:pt idx="335">
                  <c:v>2.2404862937624599E-4</c:v>
                </c:pt>
                <c:pt idx="336">
                  <c:v>2.1499933133648701E-4</c:v>
                </c:pt>
                <c:pt idx="337">
                  <c:v>2.1041402909272001E-4</c:v>
                </c:pt>
                <c:pt idx="338">
                  <c:v>2.05280454297849E-4</c:v>
                </c:pt>
                <c:pt idx="339">
                  <c:v>1.9830416224594799E-4</c:v>
                </c:pt>
                <c:pt idx="340">
                  <c:v>1.9222834903936001E-4</c:v>
                </c:pt>
                <c:pt idx="341">
                  <c:v>1.8829154230606799E-4</c:v>
                </c:pt>
                <c:pt idx="342">
                  <c:v>1.8372039757383801E-4</c:v>
                </c:pt>
                <c:pt idx="343">
                  <c:v>1.7822728309748801E-4</c:v>
                </c:pt>
                <c:pt idx="344">
                  <c:v>1.71957848096427E-4</c:v>
                </c:pt>
                <c:pt idx="345">
                  <c:v>1.64909036992624E-4</c:v>
                </c:pt>
                <c:pt idx="346">
                  <c:v>1.59273125169692E-4</c:v>
                </c:pt>
                <c:pt idx="347">
                  <c:v>1.54516914261472E-4</c:v>
                </c:pt>
                <c:pt idx="348">
                  <c:v>1.50248068048967E-4</c:v>
                </c:pt>
                <c:pt idx="349">
                  <c:v>1.4612150992004001E-4</c:v>
                </c:pt>
                <c:pt idx="350">
                  <c:v>1.4311380261293799E-4</c:v>
                </c:pt>
                <c:pt idx="351">
                  <c:v>1.4028016140092001E-4</c:v>
                </c:pt>
                <c:pt idx="352">
                  <c:v>1.3582573974942001E-4</c:v>
                </c:pt>
                <c:pt idx="353">
                  <c:v>1.3101513955227401E-4</c:v>
                </c:pt>
                <c:pt idx="354">
                  <c:v>1.2353732529312E-4</c:v>
                </c:pt>
                <c:pt idx="355">
                  <c:v>1.1666492289422399E-4</c:v>
                </c:pt>
                <c:pt idx="356">
                  <c:v>1.12921534250204E-4</c:v>
                </c:pt>
                <c:pt idx="357">
                  <c:v>1.10213681000403E-4</c:v>
                </c:pt>
                <c:pt idx="358">
                  <c:v>1.0988011373217601E-4</c:v>
                </c:pt>
                <c:pt idx="359">
                  <c:v>1.0796538668624899E-4</c:v>
                </c:pt>
                <c:pt idx="360">
                  <c:v>1.04042431906692E-4</c:v>
                </c:pt>
                <c:pt idx="361">
                  <c:v>1.0085213344180299E-4</c:v>
                </c:pt>
                <c:pt idx="362">
                  <c:v>9.8199300967055205E-5</c:v>
                </c:pt>
                <c:pt idx="363">
                  <c:v>9.0858610864608303E-5</c:v>
                </c:pt>
                <c:pt idx="364">
                  <c:v>8.1495128106589198E-5</c:v>
                </c:pt>
                <c:pt idx="365">
                  <c:v>8.1067642554993007E-5</c:v>
                </c:pt>
                <c:pt idx="366">
                  <c:v>8.21463430815103E-5</c:v>
                </c:pt>
                <c:pt idx="367">
                  <c:v>8.3779875466636006E-5</c:v>
                </c:pt>
                <c:pt idx="368">
                  <c:v>8.4469336093227095E-5</c:v>
                </c:pt>
                <c:pt idx="369">
                  <c:v>7.9736683691614902E-5</c:v>
                </c:pt>
                <c:pt idx="370">
                  <c:v>7.42681258773623E-5</c:v>
                </c:pt>
                <c:pt idx="371">
                  <c:v>6.7279621698603098E-5</c:v>
                </c:pt>
                <c:pt idx="372">
                  <c:v>6.3841923265920599E-5</c:v>
                </c:pt>
                <c:pt idx="373">
                  <c:v>6.4657548709352506E-5</c:v>
                </c:pt>
                <c:pt idx="374">
                  <c:v>6.5195493406717503E-5</c:v>
                </c:pt>
                <c:pt idx="375">
                  <c:v>6.5564383156966805E-5</c:v>
                </c:pt>
                <c:pt idx="376">
                  <c:v>6.2252503242281803E-5</c:v>
                </c:pt>
                <c:pt idx="377">
                  <c:v>5.78767830955632E-5</c:v>
                </c:pt>
                <c:pt idx="378">
                  <c:v>5.5334521804444897E-5</c:v>
                </c:pt>
                <c:pt idx="379">
                  <c:v>5.2942218097757399E-5</c:v>
                </c:pt>
                <c:pt idx="380">
                  <c:v>5.1249163052615799E-5</c:v>
                </c:pt>
                <c:pt idx="381">
                  <c:v>4.9558297838395401E-5</c:v>
                </c:pt>
                <c:pt idx="382">
                  <c:v>4.79344007093229E-5</c:v>
                </c:pt>
                <c:pt idx="383">
                  <c:v>4.5496192035371301E-5</c:v>
                </c:pt>
                <c:pt idx="384">
                  <c:v>4.2186298246405497E-5</c:v>
                </c:pt>
                <c:pt idx="385">
                  <c:v>4.3167637871640702E-5</c:v>
                </c:pt>
                <c:pt idx="386">
                  <c:v>4.6301194252520302E-5</c:v>
                </c:pt>
                <c:pt idx="387">
                  <c:v>4.3153246099121501E-5</c:v>
                </c:pt>
                <c:pt idx="388">
                  <c:v>3.9245620136012103E-5</c:v>
                </c:pt>
                <c:pt idx="389">
                  <c:v>4.1741823680964803E-5</c:v>
                </c:pt>
                <c:pt idx="390">
                  <c:v>4.29734762583821E-5</c:v>
                </c:pt>
                <c:pt idx="391">
                  <c:v>4.0232907953144903E-5</c:v>
                </c:pt>
                <c:pt idx="392">
                  <c:v>3.6703114398651397E-5</c:v>
                </c:pt>
                <c:pt idx="393">
                  <c:v>3.2210436910221203E-5</c:v>
                </c:pt>
                <c:pt idx="394">
                  <c:v>3.2053207050079901E-5</c:v>
                </c:pt>
                <c:pt idx="395">
                  <c:v>3.4290755914829902E-5</c:v>
                </c:pt>
                <c:pt idx="396">
                  <c:v>3.14083171216801E-5</c:v>
                </c:pt>
                <c:pt idx="397">
                  <c:v>2.7916443290533399E-5</c:v>
                </c:pt>
                <c:pt idx="398">
                  <c:v>2.8551983150162801E-5</c:v>
                </c:pt>
                <c:pt idx="399">
                  <c:v>2.79457666543572E-5</c:v>
                </c:pt>
                <c:pt idx="400">
                  <c:v>2.4104304140847999E-5</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6.9244055269278054E-4</c:v>
                </c:pt>
                <c:pt idx="1">
                  <c:v>6.9891527471203669E-4</c:v>
                </c:pt>
                <c:pt idx="2">
                  <c:v>7.0538861117126306E-4</c:v>
                </c:pt>
                <c:pt idx="3">
                  <c:v>7.118633331905192E-4</c:v>
                </c:pt>
                <c:pt idx="4">
                  <c:v>7.1833805520977545E-4</c:v>
                </c:pt>
                <c:pt idx="5">
                  <c:v>7.2481139166900171E-4</c:v>
                </c:pt>
                <c:pt idx="6">
                  <c:v>7.3128611368825796E-4</c:v>
                </c:pt>
                <c:pt idx="7">
                  <c:v>7.3776083570751411E-4</c:v>
                </c:pt>
                <c:pt idx="8">
                  <c:v>7.4423555772677036E-4</c:v>
                </c:pt>
                <c:pt idx="9">
                  <c:v>7.5070889418599662E-4</c:v>
                </c:pt>
                <c:pt idx="10">
                  <c:v>7.5718361620525287E-4</c:v>
                </c:pt>
                <c:pt idx="11">
                  <c:v>7.9612755196284597E-4</c:v>
                </c:pt>
                <c:pt idx="12">
                  <c:v>8.350701021604094E-4</c:v>
                </c:pt>
                <c:pt idx="13">
                  <c:v>8.740140379180025E-4</c:v>
                </c:pt>
                <c:pt idx="14">
                  <c:v>9.1295797367559582E-4</c:v>
                </c:pt>
                <c:pt idx="15">
                  <c:v>9.5190052387315904E-4</c:v>
                </c:pt>
                <c:pt idx="16">
                  <c:v>9.9084445963075235E-4</c:v>
                </c:pt>
                <c:pt idx="17">
                  <c:v>1.0297883953883456E-3</c:v>
                </c:pt>
                <c:pt idx="18">
                  <c:v>1.0687323311459388E-3</c:v>
                </c:pt>
                <c:pt idx="19">
                  <c:v>1.107674881343502E-3</c:v>
                </c:pt>
                <c:pt idx="20">
                  <c:v>1.1466188171010954E-3</c:v>
                </c:pt>
                <c:pt idx="21">
                  <c:v>1.1587161417212805E-3</c:v>
                </c:pt>
                <c:pt idx="22">
                  <c:v>1.1708134663414656E-3</c:v>
                </c:pt>
                <c:pt idx="23">
                  <c:v>1.1829107909616509E-3</c:v>
                </c:pt>
                <c:pt idx="24">
                  <c:v>1.1950081155818362E-3</c:v>
                </c:pt>
                <c:pt idx="25">
                  <c:v>1.2071054402020215E-3</c:v>
                </c:pt>
                <c:pt idx="26">
                  <c:v>1.2192041503822364E-3</c:v>
                </c:pt>
                <c:pt idx="27">
                  <c:v>1.2313014750024215E-3</c:v>
                </c:pt>
                <c:pt idx="28">
                  <c:v>1.243398799622607E-3</c:v>
                </c:pt>
                <c:pt idx="29">
                  <c:v>1.2554961242427921E-3</c:v>
                </c:pt>
                <c:pt idx="30">
                  <c:v>1.2675934488629774E-3</c:v>
                </c:pt>
                <c:pt idx="31">
                  <c:v>1.2702897486809683E-3</c:v>
                </c:pt>
                <c:pt idx="32">
                  <c:v>1.2729860484989597E-3</c:v>
                </c:pt>
                <c:pt idx="33">
                  <c:v>1.2756809627569208E-3</c:v>
                </c:pt>
                <c:pt idx="34">
                  <c:v>1.2783772625749121E-3</c:v>
                </c:pt>
                <c:pt idx="35">
                  <c:v>1.2810735623929031E-3</c:v>
                </c:pt>
                <c:pt idx="36">
                  <c:v>1.2837698622108942E-3</c:v>
                </c:pt>
                <c:pt idx="37">
                  <c:v>1.2864661620288853E-3</c:v>
                </c:pt>
                <c:pt idx="38">
                  <c:v>1.2891610762868467E-3</c:v>
                </c:pt>
                <c:pt idx="39">
                  <c:v>1.2918573761048378E-3</c:v>
                </c:pt>
                <c:pt idx="40">
                  <c:v>1.2945536759228289E-3</c:v>
                </c:pt>
                <c:pt idx="41">
                  <c:v>1.2852011457216777E-3</c:v>
                </c:pt>
                <c:pt idx="42">
                  <c:v>1.2758500010805565E-3</c:v>
                </c:pt>
                <c:pt idx="43">
                  <c:v>1.2664974708794052E-3</c:v>
                </c:pt>
                <c:pt idx="44">
                  <c:v>1.257146326238284E-3</c:v>
                </c:pt>
                <c:pt idx="45">
                  <c:v>1.247793796037133E-3</c:v>
                </c:pt>
                <c:pt idx="46">
                  <c:v>1.2384426513960115E-3</c:v>
                </c:pt>
                <c:pt idx="47">
                  <c:v>1.2290901211948605E-3</c:v>
                </c:pt>
                <c:pt idx="48">
                  <c:v>1.2197389765537393E-3</c:v>
                </c:pt>
                <c:pt idx="49">
                  <c:v>1.2103864463525883E-3</c:v>
                </c:pt>
                <c:pt idx="50">
                  <c:v>1.2010353017114668E-3</c:v>
                </c:pt>
                <c:pt idx="51">
                  <c:v>1.2262289397333233E-3</c:v>
                </c:pt>
                <c:pt idx="52">
                  <c:v>1.2514211921951497E-3</c:v>
                </c:pt>
                <c:pt idx="53">
                  <c:v>1.2766148302170062E-3</c:v>
                </c:pt>
                <c:pt idx="54">
                  <c:v>1.3018084682388626E-3</c:v>
                </c:pt>
                <c:pt idx="55">
                  <c:v>1.3270007207006891E-3</c:v>
                </c:pt>
                <c:pt idx="56">
                  <c:v>1.3521943587225455E-3</c:v>
                </c:pt>
                <c:pt idx="57">
                  <c:v>1.377387996744402E-3</c:v>
                </c:pt>
                <c:pt idx="58">
                  <c:v>1.4025747069661091E-3</c:v>
                </c:pt>
                <c:pt idx="59">
                  <c:v>1.4277780439081742E-3</c:v>
                </c:pt>
                <c:pt idx="60">
                  <c:v>1.4529675252499411E-3</c:v>
                </c:pt>
                <c:pt idx="61">
                  <c:v>1.4697882240117151E-3</c:v>
                </c:pt>
                <c:pt idx="62">
                  <c:v>1.486622778373787E-3</c:v>
                </c:pt>
                <c:pt idx="63">
                  <c:v>1.503443477135561E-3</c:v>
                </c:pt>
                <c:pt idx="64">
                  <c:v>1.520264175897335E-3</c:v>
                </c:pt>
                <c:pt idx="65">
                  <c:v>1.5370848746591092E-3</c:v>
                </c:pt>
                <c:pt idx="66">
                  <c:v>1.553919429021181E-3</c:v>
                </c:pt>
                <c:pt idx="67">
                  <c:v>1.5707401277829549E-3</c:v>
                </c:pt>
                <c:pt idx="68">
                  <c:v>1.5875608265447289E-3</c:v>
                </c:pt>
                <c:pt idx="69">
                  <c:v>1.6043953809068009E-3</c:v>
                </c:pt>
                <c:pt idx="70">
                  <c:v>1.6212160796685749E-3</c:v>
                </c:pt>
                <c:pt idx="71">
                  <c:v>1.622324527692415E-3</c:v>
                </c:pt>
                <c:pt idx="72">
                  <c:v>1.6234468313165531E-3</c:v>
                </c:pt>
                <c:pt idx="73">
                  <c:v>1.6245552793403932E-3</c:v>
                </c:pt>
                <c:pt idx="74">
                  <c:v>1.6256775829645315E-3</c:v>
                </c:pt>
                <c:pt idx="75">
                  <c:v>1.6267860309883717E-3</c:v>
                </c:pt>
                <c:pt idx="76">
                  <c:v>1.6278944790122118E-3</c:v>
                </c:pt>
                <c:pt idx="77">
                  <c:v>1.6290167826363499E-3</c:v>
                </c:pt>
                <c:pt idx="78">
                  <c:v>1.63012523066019E-3</c:v>
                </c:pt>
                <c:pt idx="79">
                  <c:v>1.6312475342843281E-3</c:v>
                </c:pt>
                <c:pt idx="80">
                  <c:v>1.6323559823081682E-3</c:v>
                </c:pt>
                <c:pt idx="81">
                  <c:v>1.6282685802202577E-3</c:v>
                </c:pt>
                <c:pt idx="82">
                  <c:v>1.6241811781323473E-3</c:v>
                </c:pt>
                <c:pt idx="83">
                  <c:v>1.620093776044437E-3</c:v>
                </c:pt>
                <c:pt idx="84">
                  <c:v>1.6160063739565265E-3</c:v>
                </c:pt>
                <c:pt idx="85">
                  <c:v>1.611905116268318E-3</c:v>
                </c:pt>
                <c:pt idx="86">
                  <c:v>1.6078177141804074E-3</c:v>
                </c:pt>
                <c:pt idx="87">
                  <c:v>1.6037303120924969E-3</c:v>
                </c:pt>
                <c:pt idx="88">
                  <c:v>1.5996429100045863E-3</c:v>
                </c:pt>
                <c:pt idx="89">
                  <c:v>1.595555507916676E-3</c:v>
                </c:pt>
                <c:pt idx="90">
                  <c:v>1.5914681058287656E-3</c:v>
                </c:pt>
                <c:pt idx="91">
                  <c:v>1.5929367994603537E-3</c:v>
                </c:pt>
                <c:pt idx="92">
                  <c:v>1.5944054930919418E-3</c:v>
                </c:pt>
                <c:pt idx="93">
                  <c:v>1.595888042323828E-3</c:v>
                </c:pt>
                <c:pt idx="94">
                  <c:v>1.5973567359554163E-3</c:v>
                </c:pt>
                <c:pt idx="95">
                  <c:v>1.5988254295870043E-3</c:v>
                </c:pt>
                <c:pt idx="96">
                  <c:v>1.6002941232185926E-3</c:v>
                </c:pt>
                <c:pt idx="97">
                  <c:v>1.6017628168501807E-3</c:v>
                </c:pt>
                <c:pt idx="98">
                  <c:v>1.6032453660820669E-3</c:v>
                </c:pt>
                <c:pt idx="99">
                  <c:v>1.604714059713655E-3</c:v>
                </c:pt>
                <c:pt idx="100">
                  <c:v>1.6061827533452432E-3</c:v>
                </c:pt>
                <c:pt idx="101">
                  <c:v>1.5963314215333641E-3</c:v>
                </c:pt>
                <c:pt idx="102">
                  <c:v>1.5864800897214849E-3</c:v>
                </c:pt>
                <c:pt idx="103">
                  <c:v>1.5766149023093078E-3</c:v>
                </c:pt>
                <c:pt idx="104">
                  <c:v>1.5667635704974287E-3</c:v>
                </c:pt>
                <c:pt idx="105">
                  <c:v>1.5569122386855495E-3</c:v>
                </c:pt>
                <c:pt idx="106">
                  <c:v>1.5470609068736704E-3</c:v>
                </c:pt>
                <c:pt idx="107">
                  <c:v>1.537209575061791E-3</c:v>
                </c:pt>
                <c:pt idx="108">
                  <c:v>1.5273443876496139E-3</c:v>
                </c:pt>
                <c:pt idx="109">
                  <c:v>1.5174930558377348E-3</c:v>
                </c:pt>
                <c:pt idx="110">
                  <c:v>1.5076417240258556E-3</c:v>
                </c:pt>
                <c:pt idx="111">
                  <c:v>1.5083899264419476E-3</c:v>
                </c:pt>
                <c:pt idx="112">
                  <c:v>1.5091519844583378E-3</c:v>
                </c:pt>
                <c:pt idx="113">
                  <c:v>1.50990018687443E-3</c:v>
                </c:pt>
                <c:pt idx="114">
                  <c:v>1.510648389290522E-3</c:v>
                </c:pt>
                <c:pt idx="115">
                  <c:v>1.511396591706614E-3</c:v>
                </c:pt>
                <c:pt idx="116">
                  <c:v>1.5121586497230041E-3</c:v>
                </c:pt>
                <c:pt idx="117">
                  <c:v>1.5129068521390963E-3</c:v>
                </c:pt>
                <c:pt idx="118">
                  <c:v>1.5136550545551883E-3</c:v>
                </c:pt>
                <c:pt idx="119">
                  <c:v>1.5144171125715785E-3</c:v>
                </c:pt>
                <c:pt idx="120">
                  <c:v>1.5151653149876705E-3</c:v>
                </c:pt>
                <c:pt idx="121">
                  <c:v>1.5130176969414802E-3</c:v>
                </c:pt>
                <c:pt idx="122">
                  <c:v>1.5108700788952899E-3</c:v>
                </c:pt>
                <c:pt idx="123">
                  <c:v>1.5087086052488017E-3</c:v>
                </c:pt>
                <c:pt idx="124">
                  <c:v>1.5065609872026114E-3</c:v>
                </c:pt>
                <c:pt idx="125">
                  <c:v>1.5044133691564212E-3</c:v>
                </c:pt>
                <c:pt idx="126">
                  <c:v>1.5022657511102309E-3</c:v>
                </c:pt>
                <c:pt idx="127">
                  <c:v>1.5001181330640406E-3</c:v>
                </c:pt>
                <c:pt idx="128">
                  <c:v>1.4979566594175524E-3</c:v>
                </c:pt>
                <c:pt idx="129">
                  <c:v>1.4958090413713621E-3</c:v>
                </c:pt>
                <c:pt idx="130">
                  <c:v>1.4936614233251721E-3</c:v>
                </c:pt>
                <c:pt idx="131">
                  <c:v>1.4894908876354736E-3</c:v>
                </c:pt>
                <c:pt idx="132">
                  <c:v>1.4853203519457751E-3</c:v>
                </c:pt>
                <c:pt idx="133">
                  <c:v>1.4811359606557784E-3</c:v>
                </c:pt>
                <c:pt idx="134">
                  <c:v>1.4769654249660799E-3</c:v>
                </c:pt>
                <c:pt idx="135">
                  <c:v>1.4727948892763816E-3</c:v>
                </c:pt>
                <c:pt idx="136">
                  <c:v>1.4686243535866831E-3</c:v>
                </c:pt>
                <c:pt idx="137">
                  <c:v>1.4644538178969846E-3</c:v>
                </c:pt>
                <c:pt idx="138">
                  <c:v>1.460269426606988E-3</c:v>
                </c:pt>
                <c:pt idx="139">
                  <c:v>1.4560988909172894E-3</c:v>
                </c:pt>
                <c:pt idx="140">
                  <c:v>1.4519283552275912E-3</c:v>
                </c:pt>
                <c:pt idx="141">
                  <c:v>1.4559464793140115E-3</c:v>
                </c:pt>
                <c:pt idx="142">
                  <c:v>1.4599646034004321E-3</c:v>
                </c:pt>
                <c:pt idx="143">
                  <c:v>1.4639827274868524E-3</c:v>
                </c:pt>
                <c:pt idx="144">
                  <c:v>1.468000851573273E-3</c:v>
                </c:pt>
                <c:pt idx="145">
                  <c:v>1.4720051200593956E-3</c:v>
                </c:pt>
                <c:pt idx="146">
                  <c:v>1.4760232441458159E-3</c:v>
                </c:pt>
                <c:pt idx="147">
                  <c:v>1.4800413682322365E-3</c:v>
                </c:pt>
                <c:pt idx="148">
                  <c:v>1.4840594923186568E-3</c:v>
                </c:pt>
                <c:pt idx="149">
                  <c:v>1.4880776164050773E-3</c:v>
                </c:pt>
                <c:pt idx="150">
                  <c:v>1.4920957404914977E-3</c:v>
                </c:pt>
                <c:pt idx="151">
                  <c:v>1.4875511035937533E-3</c:v>
                </c:pt>
                <c:pt idx="152">
                  <c:v>1.4829926110957107E-3</c:v>
                </c:pt>
                <c:pt idx="153">
                  <c:v>1.4784479741979661E-3</c:v>
                </c:pt>
                <c:pt idx="154">
                  <c:v>1.4738894816999236E-3</c:v>
                </c:pt>
                <c:pt idx="155">
                  <c:v>1.469344844802179E-3</c:v>
                </c:pt>
                <c:pt idx="156">
                  <c:v>1.4648002079044344E-3</c:v>
                </c:pt>
                <c:pt idx="157">
                  <c:v>1.460241715406392E-3</c:v>
                </c:pt>
                <c:pt idx="158">
                  <c:v>1.4556970785086474E-3</c:v>
                </c:pt>
                <c:pt idx="159">
                  <c:v>1.4511385860106051E-3</c:v>
                </c:pt>
                <c:pt idx="160">
                  <c:v>1.4465939491128605E-3</c:v>
                </c:pt>
                <c:pt idx="161">
                  <c:v>1.4460951475021324E-3</c:v>
                </c:pt>
                <c:pt idx="162">
                  <c:v>1.4455963458914042E-3</c:v>
                </c:pt>
                <c:pt idx="163">
                  <c:v>1.4450975442806761E-3</c:v>
                </c:pt>
                <c:pt idx="164">
                  <c:v>1.4445987426699482E-3</c:v>
                </c:pt>
                <c:pt idx="165">
                  <c:v>1.44409994105922E-3</c:v>
                </c:pt>
                <c:pt idx="166">
                  <c:v>1.4436149950487901E-3</c:v>
                </c:pt>
                <c:pt idx="167">
                  <c:v>1.4431161934380619E-3</c:v>
                </c:pt>
                <c:pt idx="168">
                  <c:v>1.4426173918273338E-3</c:v>
                </c:pt>
                <c:pt idx="169">
                  <c:v>1.4421185902166059E-3</c:v>
                </c:pt>
                <c:pt idx="170">
                  <c:v>1.441619788605878E-3</c:v>
                </c:pt>
                <c:pt idx="171">
                  <c:v>1.4360082704851873E-3</c:v>
                </c:pt>
                <c:pt idx="172">
                  <c:v>1.4304106079647944E-3</c:v>
                </c:pt>
                <c:pt idx="173">
                  <c:v>1.4247990898441038E-3</c:v>
                </c:pt>
                <c:pt idx="174">
                  <c:v>1.4192014273237111E-3</c:v>
                </c:pt>
                <c:pt idx="175">
                  <c:v>1.4135899092030204E-3</c:v>
                </c:pt>
                <c:pt idx="176">
                  <c:v>1.4079783910823298E-3</c:v>
                </c:pt>
                <c:pt idx="177">
                  <c:v>1.4023807285619373E-3</c:v>
                </c:pt>
                <c:pt idx="178">
                  <c:v>1.3967692104412464E-3</c:v>
                </c:pt>
                <c:pt idx="179">
                  <c:v>1.3911715479208539E-3</c:v>
                </c:pt>
                <c:pt idx="180">
                  <c:v>1.3855600298001633E-3</c:v>
                </c:pt>
                <c:pt idx="181">
                  <c:v>1.3804805667309158E-3</c:v>
                </c:pt>
                <c:pt idx="182">
                  <c:v>1.3754011036616685E-3</c:v>
                </c:pt>
                <c:pt idx="183">
                  <c:v>1.3703230261524508E-3</c:v>
                </c:pt>
                <c:pt idx="184">
                  <c:v>1.3652435630832035E-3</c:v>
                </c:pt>
                <c:pt idx="185">
                  <c:v>1.3601641000139562E-3</c:v>
                </c:pt>
                <c:pt idx="186">
                  <c:v>1.3550846369447087E-3</c:v>
                </c:pt>
                <c:pt idx="187">
                  <c:v>1.3500051738754612E-3</c:v>
                </c:pt>
                <c:pt idx="188">
                  <c:v>1.3449270963662436E-3</c:v>
                </c:pt>
                <c:pt idx="189">
                  <c:v>1.3398476332969964E-3</c:v>
                </c:pt>
                <c:pt idx="190">
                  <c:v>1.3347681702277488E-3</c:v>
                </c:pt>
                <c:pt idx="191">
                  <c:v>1.334011654451478E-3</c:v>
                </c:pt>
                <c:pt idx="192">
                  <c:v>1.3332551386752069E-3</c:v>
                </c:pt>
                <c:pt idx="193">
                  <c:v>1.3324972373389063E-3</c:v>
                </c:pt>
                <c:pt idx="194">
                  <c:v>1.3317407215626355E-3</c:v>
                </c:pt>
                <c:pt idx="195">
                  <c:v>1.3309842057863646E-3</c:v>
                </c:pt>
                <c:pt idx="196">
                  <c:v>1.3302276900100938E-3</c:v>
                </c:pt>
                <c:pt idx="197">
                  <c:v>1.3294711742338227E-3</c:v>
                </c:pt>
                <c:pt idx="198">
                  <c:v>1.3287132728975221E-3</c:v>
                </c:pt>
                <c:pt idx="199">
                  <c:v>1.3279567571212513E-3</c:v>
                </c:pt>
                <c:pt idx="200">
                  <c:v>1.3272002413449802E-3</c:v>
                </c:pt>
                <c:pt idx="201">
                  <c:v>1.3173599940133395E-3</c:v>
                </c:pt>
                <c:pt idx="202">
                  <c:v>1.3075183611216692E-3</c:v>
                </c:pt>
                <c:pt idx="203">
                  <c:v>1.2976781137900284E-3</c:v>
                </c:pt>
                <c:pt idx="204">
                  <c:v>1.2878364808983577E-3</c:v>
                </c:pt>
                <c:pt idx="205">
                  <c:v>1.277996233566717E-3</c:v>
                </c:pt>
                <c:pt idx="206">
                  <c:v>1.2681559862350762E-3</c:v>
                </c:pt>
                <c:pt idx="207">
                  <c:v>1.2583143533434057E-3</c:v>
                </c:pt>
                <c:pt idx="208">
                  <c:v>1.2484741060117648E-3</c:v>
                </c:pt>
                <c:pt idx="209">
                  <c:v>1.2386324731200942E-3</c:v>
                </c:pt>
                <c:pt idx="210">
                  <c:v>1.2287922257884535E-3</c:v>
                </c:pt>
                <c:pt idx="211">
                  <c:v>1.2306225505878197E-3</c:v>
                </c:pt>
                <c:pt idx="212">
                  <c:v>1.2324514898271559E-3</c:v>
                </c:pt>
                <c:pt idx="213">
                  <c:v>1.2342818146265219E-3</c:v>
                </c:pt>
                <c:pt idx="214">
                  <c:v>1.2361107538658581E-3</c:v>
                </c:pt>
                <c:pt idx="215">
                  <c:v>1.2379410786652241E-3</c:v>
                </c:pt>
                <c:pt idx="216">
                  <c:v>1.2397714034645901E-3</c:v>
                </c:pt>
                <c:pt idx="217">
                  <c:v>1.2416003427039263E-3</c:v>
                </c:pt>
                <c:pt idx="218">
                  <c:v>1.2434306675032922E-3</c:v>
                </c:pt>
                <c:pt idx="219">
                  <c:v>1.2452596067426284E-3</c:v>
                </c:pt>
                <c:pt idx="220">
                  <c:v>1.2470899315419946E-3</c:v>
                </c:pt>
                <c:pt idx="221">
                  <c:v>1.2465260086098658E-3</c:v>
                </c:pt>
                <c:pt idx="222">
                  <c:v>1.2459620856777372E-3</c:v>
                </c:pt>
                <c:pt idx="223">
                  <c:v>1.2453981627456086E-3</c:v>
                </c:pt>
                <c:pt idx="224">
                  <c:v>1.2448342398134798E-3</c:v>
                </c:pt>
                <c:pt idx="225">
                  <c:v>1.2442689313213213E-3</c:v>
                </c:pt>
                <c:pt idx="226">
                  <c:v>1.2437050083891927E-3</c:v>
                </c:pt>
                <c:pt idx="227">
                  <c:v>1.2431410854570641E-3</c:v>
                </c:pt>
                <c:pt idx="228">
                  <c:v>1.2425771625249353E-3</c:v>
                </c:pt>
                <c:pt idx="229">
                  <c:v>1.2420132395928067E-3</c:v>
                </c:pt>
                <c:pt idx="230">
                  <c:v>1.2414493166606781E-3</c:v>
                </c:pt>
                <c:pt idx="231">
                  <c:v>1.2388167526040576E-3</c:v>
                </c:pt>
                <c:pt idx="232">
                  <c:v>1.2361828029874076E-3</c:v>
                </c:pt>
                <c:pt idx="233">
                  <c:v>1.2335502389307872E-3</c:v>
                </c:pt>
                <c:pt idx="234">
                  <c:v>1.2309162893141372E-3</c:v>
                </c:pt>
                <c:pt idx="235">
                  <c:v>1.228283725257517E-3</c:v>
                </c:pt>
                <c:pt idx="236">
                  <c:v>1.2256511612008965E-3</c:v>
                </c:pt>
                <c:pt idx="237">
                  <c:v>1.2230172115842465E-3</c:v>
                </c:pt>
                <c:pt idx="238">
                  <c:v>1.2203846475276263E-3</c:v>
                </c:pt>
                <c:pt idx="239">
                  <c:v>1.2177506979109761E-3</c:v>
                </c:pt>
                <c:pt idx="240">
                  <c:v>1.2151181338543558E-3</c:v>
                </c:pt>
                <c:pt idx="241">
                  <c:v>1.209007814122937E-3</c:v>
                </c:pt>
                <c:pt idx="242">
                  <c:v>1.2028974943915183E-3</c:v>
                </c:pt>
                <c:pt idx="243">
                  <c:v>1.1967871746600995E-3</c:v>
                </c:pt>
                <c:pt idx="244">
                  <c:v>1.1906768549286809E-3</c:v>
                </c:pt>
                <c:pt idx="245">
                  <c:v>1.1845651496372323E-3</c:v>
                </c:pt>
                <c:pt idx="246">
                  <c:v>1.1784548299058136E-3</c:v>
                </c:pt>
                <c:pt idx="247">
                  <c:v>1.1723445101743948E-3</c:v>
                </c:pt>
                <c:pt idx="248">
                  <c:v>1.166234190442976E-3</c:v>
                </c:pt>
                <c:pt idx="249">
                  <c:v>1.1601238707115574E-3</c:v>
                </c:pt>
                <c:pt idx="250">
                  <c:v>1.1540135509801389E-3</c:v>
                </c:pt>
                <c:pt idx="251">
                  <c:v>1.1545830161523865E-3</c:v>
                </c:pt>
                <c:pt idx="252">
                  <c:v>1.1551510957646047E-3</c:v>
                </c:pt>
                <c:pt idx="253">
                  <c:v>1.1557205609368526E-3</c:v>
                </c:pt>
                <c:pt idx="254">
                  <c:v>1.1562886405490705E-3</c:v>
                </c:pt>
                <c:pt idx="255">
                  <c:v>1.1568581057213184E-3</c:v>
                </c:pt>
                <c:pt idx="256">
                  <c:v>1.1574275708935663E-3</c:v>
                </c:pt>
                <c:pt idx="257">
                  <c:v>1.1579956505057844E-3</c:v>
                </c:pt>
                <c:pt idx="258">
                  <c:v>1.1585651156780321E-3</c:v>
                </c:pt>
                <c:pt idx="259">
                  <c:v>1.1591331952902505E-3</c:v>
                </c:pt>
                <c:pt idx="260">
                  <c:v>1.1597026604624984E-3</c:v>
                </c:pt>
                <c:pt idx="261">
                  <c:v>1.154614884033072E-3</c:v>
                </c:pt>
                <c:pt idx="262">
                  <c:v>1.1495257220436159E-3</c:v>
                </c:pt>
                <c:pt idx="263">
                  <c:v>1.1444379456141897E-3</c:v>
                </c:pt>
                <c:pt idx="264">
                  <c:v>1.1393487836247338E-3</c:v>
                </c:pt>
                <c:pt idx="265">
                  <c:v>1.1342610071953076E-3</c:v>
                </c:pt>
                <c:pt idx="266">
                  <c:v>1.1291732307658815E-3</c:v>
                </c:pt>
                <c:pt idx="267">
                  <c:v>1.1240840687764255E-3</c:v>
                </c:pt>
                <c:pt idx="268">
                  <c:v>1.1189962923469994E-3</c:v>
                </c:pt>
                <c:pt idx="269">
                  <c:v>1.1139071303575433E-3</c:v>
                </c:pt>
                <c:pt idx="270">
                  <c:v>1.1088193539281169E-3</c:v>
                </c:pt>
                <c:pt idx="271">
                  <c:v>1.1090798392137194E-3</c:v>
                </c:pt>
                <c:pt idx="272">
                  <c:v>1.1093403244993221E-3</c:v>
                </c:pt>
                <c:pt idx="273">
                  <c:v>1.1095994242248945E-3</c:v>
                </c:pt>
                <c:pt idx="274">
                  <c:v>1.109859909510497E-3</c:v>
                </c:pt>
                <c:pt idx="275">
                  <c:v>1.1101203947960993E-3</c:v>
                </c:pt>
                <c:pt idx="276">
                  <c:v>1.1103808800817017E-3</c:v>
                </c:pt>
                <c:pt idx="277">
                  <c:v>1.1106413653673042E-3</c:v>
                </c:pt>
                <c:pt idx="278">
                  <c:v>1.1109004650928769E-3</c:v>
                </c:pt>
                <c:pt idx="279">
                  <c:v>1.1111609503784794E-3</c:v>
                </c:pt>
                <c:pt idx="280">
                  <c:v>1.1114214356640819E-3</c:v>
                </c:pt>
                <c:pt idx="281">
                  <c:v>1.1142798460055596E-3</c:v>
                </c:pt>
                <c:pt idx="282">
                  <c:v>1.1171382563470373E-3</c:v>
                </c:pt>
                <c:pt idx="283">
                  <c:v>1.1199980522485448E-3</c:v>
                </c:pt>
                <c:pt idx="284">
                  <c:v>1.1228564625900225E-3</c:v>
                </c:pt>
                <c:pt idx="285">
                  <c:v>1.1257148729315002E-3</c:v>
                </c:pt>
                <c:pt idx="286">
                  <c:v>1.1285732832729779E-3</c:v>
                </c:pt>
                <c:pt idx="287">
                  <c:v>1.1314316936144556E-3</c:v>
                </c:pt>
                <c:pt idx="288">
                  <c:v>1.1342914895159633E-3</c:v>
                </c:pt>
                <c:pt idx="289">
                  <c:v>1.137149899857441E-3</c:v>
                </c:pt>
                <c:pt idx="290">
                  <c:v>1.1400083101989187E-3</c:v>
                </c:pt>
                <c:pt idx="291">
                  <c:v>1.1344743834398969E-3</c:v>
                </c:pt>
                <c:pt idx="292">
                  <c:v>1.1289418422409049E-3</c:v>
                </c:pt>
                <c:pt idx="293">
                  <c:v>1.1234079154818829E-3</c:v>
                </c:pt>
                <c:pt idx="294">
                  <c:v>1.1178753742828909E-3</c:v>
                </c:pt>
                <c:pt idx="295">
                  <c:v>1.1123414475238691E-3</c:v>
                </c:pt>
                <c:pt idx="296">
                  <c:v>1.1068075207648473E-3</c:v>
                </c:pt>
                <c:pt idx="297">
                  <c:v>1.101274979565855E-3</c:v>
                </c:pt>
                <c:pt idx="298">
                  <c:v>1.0957410528068332E-3</c:v>
                </c:pt>
                <c:pt idx="299">
                  <c:v>1.0902085116078412E-3</c:v>
                </c:pt>
                <c:pt idx="300">
                  <c:v>1.0846745848488194E-3</c:v>
                </c:pt>
                <c:pt idx="301">
                  <c:v>1.0728100343136405E-3</c:v>
                </c:pt>
                <c:pt idx="302">
                  <c:v>1.0609454837784619E-3</c:v>
                </c:pt>
                <c:pt idx="303">
                  <c:v>1.049080933243283E-3</c:v>
                </c:pt>
                <c:pt idx="304">
                  <c:v>1.037216382708104E-3</c:v>
                </c:pt>
                <c:pt idx="305">
                  <c:v>1.0253518321729255E-3</c:v>
                </c:pt>
                <c:pt idx="306">
                  <c:v>1.0134886671977765E-3</c:v>
                </c:pt>
                <c:pt idx="307">
                  <c:v>1.0016241166625976E-3</c:v>
                </c:pt>
                <c:pt idx="308">
                  <c:v>9.8975956612741881E-4</c:v>
                </c:pt>
                <c:pt idx="309">
                  <c:v>9.7789501559224007E-4</c:v>
                </c:pt>
                <c:pt idx="310">
                  <c:v>9.6603046505706121E-4</c:v>
                </c:pt>
                <c:pt idx="311">
                  <c:v>9.6864640239332394E-4</c:v>
                </c:pt>
                <c:pt idx="312">
                  <c:v>9.7126233972958667E-4</c:v>
                </c:pt>
                <c:pt idx="313">
                  <c:v>9.7387689150581951E-4</c:v>
                </c:pt>
                <c:pt idx="314">
                  <c:v>9.7649282884208224E-4</c:v>
                </c:pt>
                <c:pt idx="315">
                  <c:v>9.7910876617834496E-4</c:v>
                </c:pt>
                <c:pt idx="316">
                  <c:v>9.8172470351460769E-4</c:v>
                </c:pt>
                <c:pt idx="317">
                  <c:v>9.8434064085087042E-4</c:v>
                </c:pt>
                <c:pt idx="318">
                  <c:v>9.8695519262710315E-4</c:v>
                </c:pt>
                <c:pt idx="319">
                  <c:v>9.8957112996336588E-4</c:v>
                </c:pt>
                <c:pt idx="320">
                  <c:v>9.921870672996286E-4</c:v>
                </c:pt>
                <c:pt idx="321">
                  <c:v>9.9598350178128122E-4</c:v>
                </c:pt>
                <c:pt idx="322">
                  <c:v>9.9977993626293362E-4</c:v>
                </c:pt>
                <c:pt idx="323">
                  <c:v>1.003576370744586E-3</c:v>
                </c:pt>
                <c:pt idx="324">
                  <c:v>1.0073728052262384E-3</c:v>
                </c:pt>
                <c:pt idx="325">
                  <c:v>1.011167854147861E-3</c:v>
                </c:pt>
                <c:pt idx="326">
                  <c:v>1.0149642886295137E-3</c:v>
                </c:pt>
                <c:pt idx="327">
                  <c:v>1.0187607231111661E-3</c:v>
                </c:pt>
                <c:pt idx="328">
                  <c:v>1.0225571575928185E-3</c:v>
                </c:pt>
                <c:pt idx="329">
                  <c:v>1.0263535920744709E-3</c:v>
                </c:pt>
                <c:pt idx="330">
                  <c:v>1.0301500265561235E-3</c:v>
                </c:pt>
                <c:pt idx="331">
                  <c:v>1.0124910639763202E-3</c:v>
                </c:pt>
                <c:pt idx="332">
                  <c:v>9.9483210139651723E-4</c:v>
                </c:pt>
                <c:pt idx="333">
                  <c:v>9.77173138816714E-4</c:v>
                </c:pt>
                <c:pt idx="334">
                  <c:v>9.5951417623691109E-4</c:v>
                </c:pt>
                <c:pt idx="335">
                  <c:v>9.4185521365710797E-4</c:v>
                </c:pt>
                <c:pt idx="336">
                  <c:v>9.2419625107730485E-4</c:v>
                </c:pt>
                <c:pt idx="337">
                  <c:v>9.0653728849750172E-4</c:v>
                </c:pt>
                <c:pt idx="338">
                  <c:v>8.8887832591769882E-4</c:v>
                </c:pt>
                <c:pt idx="339">
                  <c:v>8.7121936333789569E-4</c:v>
                </c:pt>
                <c:pt idx="340">
                  <c:v>8.5356040075809257E-4</c:v>
                </c:pt>
                <c:pt idx="341">
                  <c:v>8.6503560892489749E-4</c:v>
                </c:pt>
                <c:pt idx="342">
                  <c:v>8.7650943153167263E-4</c:v>
                </c:pt>
                <c:pt idx="343">
                  <c:v>8.8798463969847754E-4</c:v>
                </c:pt>
                <c:pt idx="344">
                  <c:v>8.9945846230525279E-4</c:v>
                </c:pt>
                <c:pt idx="345">
                  <c:v>9.109336704720577E-4</c:v>
                </c:pt>
                <c:pt idx="346">
                  <c:v>9.2240887863886262E-4</c:v>
                </c:pt>
                <c:pt idx="347">
                  <c:v>9.3388270124563776E-4</c:v>
                </c:pt>
                <c:pt idx="348">
                  <c:v>9.4535790941244267E-4</c:v>
                </c:pt>
                <c:pt idx="349">
                  <c:v>9.5683173201921792E-4</c:v>
                </c:pt>
                <c:pt idx="350">
                  <c:v>9.6830694018602283E-4</c:v>
                </c:pt>
                <c:pt idx="351">
                  <c:v>9.7551323790101346E-4</c:v>
                </c:pt>
                <c:pt idx="352">
                  <c:v>9.8272092117603397E-4</c:v>
                </c:pt>
                <c:pt idx="353">
                  <c:v>9.8992721889102448E-4</c:v>
                </c:pt>
                <c:pt idx="354">
                  <c:v>9.9713490216604499E-4</c:v>
                </c:pt>
                <c:pt idx="355">
                  <c:v>1.0043411998810357E-3</c:v>
                </c:pt>
                <c:pt idx="356">
                  <c:v>1.0115474975960265E-3</c:v>
                </c:pt>
                <c:pt idx="357">
                  <c:v>1.0187551808710468E-3</c:v>
                </c:pt>
                <c:pt idx="358">
                  <c:v>1.0259614785860375E-3</c:v>
                </c:pt>
                <c:pt idx="359">
                  <c:v>1.033169161861058E-3</c:v>
                </c:pt>
                <c:pt idx="360">
                  <c:v>1.0403754595760485E-3</c:v>
                </c:pt>
                <c:pt idx="361">
                  <c:v>1.0244498325935256E-3</c:v>
                </c:pt>
                <c:pt idx="362">
                  <c:v>1.0085228200509726E-3</c:v>
                </c:pt>
                <c:pt idx="363">
                  <c:v>9.9259719306844948E-4</c:v>
                </c:pt>
                <c:pt idx="364">
                  <c:v>9.7667156608592653E-4</c:v>
                </c:pt>
                <c:pt idx="365">
                  <c:v>9.6074455354337349E-4</c:v>
                </c:pt>
                <c:pt idx="366">
                  <c:v>9.4481892656085044E-4</c:v>
                </c:pt>
                <c:pt idx="367">
                  <c:v>9.2889329957832739E-4</c:v>
                </c:pt>
                <c:pt idx="368">
                  <c:v>9.1296767259580434E-4</c:v>
                </c:pt>
                <c:pt idx="369">
                  <c:v>8.9704066005325141E-4</c:v>
                </c:pt>
                <c:pt idx="370">
                  <c:v>8.8111503307072836E-4</c:v>
                </c:pt>
                <c:pt idx="371">
                  <c:v>8.5731803955891054E-4</c:v>
                </c:pt>
                <c:pt idx="372">
                  <c:v>8.3352243160712261E-4</c:v>
                </c:pt>
                <c:pt idx="373">
                  <c:v>8.0972543809530479E-4</c:v>
                </c:pt>
                <c:pt idx="374">
                  <c:v>7.8592983014351685E-4</c:v>
                </c:pt>
                <c:pt idx="375">
                  <c:v>7.6213283663169903E-4</c:v>
                </c:pt>
                <c:pt idx="376">
                  <c:v>7.3833722867991088E-4</c:v>
                </c:pt>
                <c:pt idx="377">
                  <c:v>7.1454023516809317E-4</c:v>
                </c:pt>
                <c:pt idx="378">
                  <c:v>6.9074462721630512E-4</c:v>
                </c:pt>
                <c:pt idx="379">
                  <c:v>6.6694763370448731E-4</c:v>
                </c:pt>
                <c:pt idx="380">
                  <c:v>6.4315202575269937E-4</c:v>
                </c:pt>
                <c:pt idx="381">
                  <c:v>6.7139943808023521E-4</c:v>
                </c:pt>
                <c:pt idx="382">
                  <c:v>6.9964685040777128E-4</c:v>
                </c:pt>
                <c:pt idx="383">
                  <c:v>7.278956482953369E-4</c:v>
                </c:pt>
                <c:pt idx="384">
                  <c:v>7.5614306062287285E-4</c:v>
                </c:pt>
                <c:pt idx="385">
                  <c:v>7.8439047295040881E-4</c:v>
                </c:pt>
                <c:pt idx="386">
                  <c:v>8.1263788527794476E-4</c:v>
                </c:pt>
                <c:pt idx="387">
                  <c:v>8.4088529760548061E-4</c:v>
                </c:pt>
                <c:pt idx="388">
                  <c:v>8.6913409549304644E-4</c:v>
                </c:pt>
                <c:pt idx="389">
                  <c:v>8.9738150782058229E-4</c:v>
                </c:pt>
                <c:pt idx="390">
                  <c:v>9.2562892014811835E-4</c:v>
                </c:pt>
                <c:pt idx="391">
                  <c:v>9.2088614816611229E-4</c:v>
                </c:pt>
                <c:pt idx="392">
                  <c:v>9.1614476174413622E-4</c:v>
                </c:pt>
                <c:pt idx="393">
                  <c:v>9.1140198976213016E-4</c:v>
                </c:pt>
                <c:pt idx="394">
                  <c:v>9.0666060334015409E-4</c:v>
                </c:pt>
                <c:pt idx="395">
                  <c:v>9.0191783135814803E-4</c:v>
                </c:pt>
                <c:pt idx="396">
                  <c:v>8.9717505937614208E-4</c:v>
                </c:pt>
                <c:pt idx="397">
                  <c:v>8.924336729541659E-4</c:v>
                </c:pt>
                <c:pt idx="398">
                  <c:v>8.8769090097216006E-4</c:v>
                </c:pt>
                <c:pt idx="399">
                  <c:v>8.8294951455018377E-4</c:v>
                </c:pt>
                <c:pt idx="400">
                  <c:v>8.7820674256817793E-4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4.6511139400831968E-6</c:v>
                </c:pt>
                <c:pt idx="11">
                  <c:v>5.9254181437490705E-6</c:v>
                </c:pt>
                <c:pt idx="12">
                  <c:v>7.5295014338405685E-6</c:v>
                </c:pt>
                <c:pt idx="13">
                  <c:v>9.5416112519508331E-6</c:v>
                </c:pt>
                <c:pt idx="14">
                  <c:v>1.2055883929778345E-5</c:v>
                </c:pt>
                <c:pt idx="15">
                  <c:v>1.5184241206562698E-5</c:v>
                </c:pt>
                <c:pt idx="16">
                  <c:v>1.9058595927659632E-5</c:v>
                </c:pt>
                <c:pt idx="17">
                  <c:v>2.3833010707509715E-5</c:v>
                </c:pt>
                <c:pt idx="18">
                  <c:v>2.9684040497578451E-5</c:v>
                </c:pt>
                <c:pt idx="19">
                  <c:v>3.6812356239081805E-5</c:v>
                </c:pt>
                <c:pt idx="20">
                  <c:v>4.5441421016770093E-5</c:v>
                </c:pt>
                <c:pt idx="21">
                  <c:v>5.4552471823852058E-5</c:v>
                </c:pt>
                <c:pt idx="22">
                  <c:v>6.5215715051379237E-5</c:v>
                </c:pt>
                <c:pt idx="23">
                  <c:v>7.7615153764920469E-5</c:v>
                </c:pt>
                <c:pt idx="24">
                  <c:v>9.1934722850376497E-5</c:v>
                </c:pt>
                <c:pt idx="25">
                  <c:v>1.0835123283906169E-4</c:v>
                </c:pt>
                <c:pt idx="26">
                  <c:v>1.2702644202002445E-4</c:v>
                </c:pt>
                <c:pt idx="27">
                  <c:v>1.4809232230296625E-4</c:v>
                </c:pt>
                <c:pt idx="28">
                  <c:v>1.7164374389510317E-4</c:v>
                </c:pt>
                <c:pt idx="29">
                  <c:v>1.9772180712637614E-4</c:v>
                </c:pt>
                <c:pt idx="30">
                  <c:v>2.2630345842550734E-4</c:v>
                </c:pt>
                <c:pt idx="31">
                  <c:v>2.5542605179552306E-4</c:v>
                </c:pt>
                <c:pt idx="32">
                  <c:v>2.8653770264267935E-4</c:v>
                </c:pt>
                <c:pt idx="33">
                  <c:v>3.1964227611415061E-4</c:v>
                </c:pt>
                <c:pt idx="34">
                  <c:v>3.5475863900537617E-4</c:v>
                </c:pt>
                <c:pt idx="35">
                  <c:v>3.9193292675204717E-4</c:v>
                </c:pt>
                <c:pt idx="36">
                  <c:v>4.3116437838242651E-4</c:v>
                </c:pt>
                <c:pt idx="37">
                  <c:v>4.7210863860752239E-4</c:v>
                </c:pt>
                <c:pt idx="38">
                  <c:v>5.1421541346499222E-4</c:v>
                </c:pt>
                <c:pt idx="39">
                  <c:v>5.5678794538643287E-4</c:v>
                </c:pt>
                <c:pt idx="40">
                  <c:v>5.9897962942008552E-4</c:v>
                </c:pt>
                <c:pt idx="41">
                  <c:v>6.3406298164980974E-4</c:v>
                </c:pt>
                <c:pt idx="42">
                  <c:v>6.6727720566513746E-4</c:v>
                </c:pt>
                <c:pt idx="43">
                  <c:v>6.9902934757970795E-4</c:v>
                </c:pt>
                <c:pt idx="44">
                  <c:v>7.2989789986762147E-4</c:v>
                </c:pt>
                <c:pt idx="45">
                  <c:v>7.6061766425035513E-4</c:v>
                </c:pt>
                <c:pt idx="46">
                  <c:v>7.918094551539025E-4</c:v>
                </c:pt>
                <c:pt idx="47">
                  <c:v>8.2306142874825959E-4</c:v>
                </c:pt>
                <c:pt idx="48">
                  <c:v>8.5360870822262687E-4</c:v>
                </c:pt>
                <c:pt idx="49">
                  <c:v>8.8258595779204117E-4</c:v>
                </c:pt>
                <c:pt idx="50">
                  <c:v>9.0904560433588356E-4</c:v>
                </c:pt>
                <c:pt idx="51">
                  <c:v>9.5926908972186092E-4</c:v>
                </c:pt>
                <c:pt idx="52">
                  <c:v>1.0082275062310974E-3</c:v>
                </c:pt>
                <c:pt idx="53">
                  <c:v>1.0565251568727641E-3</c:v>
                </c:pt>
                <c:pt idx="54">
                  <c:v>1.1049489916717817E-3</c:v>
                </c:pt>
                <c:pt idx="55">
                  <c:v>1.1544693949980683E-3</c:v>
                </c:pt>
                <c:pt idx="56">
                  <c:v>1.2058341935287759E-3</c:v>
                </c:pt>
                <c:pt idx="57">
                  <c:v>1.2581668012981936E-3</c:v>
                </c:pt>
                <c:pt idx="58">
                  <c:v>1.3099725170880856E-3</c:v>
                </c:pt>
                <c:pt idx="59">
                  <c:v>1.3595559534141538E-3</c:v>
                </c:pt>
                <c:pt idx="60">
                  <c:v>1.4049614782156831E-3</c:v>
                </c:pt>
                <c:pt idx="61">
                  <c:v>1.4364828228556096E-3</c:v>
                </c:pt>
                <c:pt idx="62">
                  <c:v>1.462878439357601E-3</c:v>
                </c:pt>
                <c:pt idx="63">
                  <c:v>1.4856186512706418E-3</c:v>
                </c:pt>
                <c:pt idx="64">
                  <c:v>1.5063552789520503E-3</c:v>
                </c:pt>
                <c:pt idx="65">
                  <c:v>1.526841741054381E-3</c:v>
                </c:pt>
                <c:pt idx="66">
                  <c:v>1.548283363252121E-3</c:v>
                </c:pt>
                <c:pt idx="67">
                  <c:v>1.5692290757800278E-3</c:v>
                </c:pt>
                <c:pt idx="68">
                  <c:v>1.5875259002065449E-3</c:v>
                </c:pt>
                <c:pt idx="69">
                  <c:v>1.6009363044655657E-3</c:v>
                </c:pt>
                <c:pt idx="70">
                  <c:v>1.6071585150417686E-3</c:v>
                </c:pt>
                <c:pt idx="71">
                  <c:v>1.5893215798255683E-3</c:v>
                </c:pt>
                <c:pt idx="72">
                  <c:v>1.564848517940182E-3</c:v>
                </c:pt>
                <c:pt idx="73">
                  <c:v>1.5361356091517337E-3</c:v>
                </c:pt>
                <c:pt idx="74">
                  <c:v>1.5055042446766274E-3</c:v>
                </c:pt>
                <c:pt idx="75">
                  <c:v>1.4750638318082412E-3</c:v>
                </c:pt>
                <c:pt idx="76">
                  <c:v>1.4463988956526612E-3</c:v>
                </c:pt>
                <c:pt idx="77">
                  <c:v>1.4194486606005315E-3</c:v>
                </c:pt>
                <c:pt idx="78">
                  <c:v>1.3937538119640012E-3</c:v>
                </c:pt>
                <c:pt idx="79">
                  <c:v>1.3689396682763397E-3</c:v>
                </c:pt>
                <c:pt idx="80">
                  <c:v>1.344614063882778E-3</c:v>
                </c:pt>
                <c:pt idx="81">
                  <c:v>1.3161408912720958E-3</c:v>
                </c:pt>
                <c:pt idx="82">
                  <c:v>1.2870515151685942E-3</c:v>
                </c:pt>
                <c:pt idx="83">
                  <c:v>1.2564945097930079E-3</c:v>
                </c:pt>
                <c:pt idx="84">
                  <c:v>1.2237111306403359E-3</c:v>
                </c:pt>
                <c:pt idx="85">
                  <c:v>1.1880433826097498E-3</c:v>
                </c:pt>
                <c:pt idx="86">
                  <c:v>1.1491555548561625E-3</c:v>
                </c:pt>
                <c:pt idx="87">
                  <c:v>1.1074687968579704E-3</c:v>
                </c:pt>
                <c:pt idx="88">
                  <c:v>1.0635865744329494E-3</c:v>
                </c:pt>
                <c:pt idx="89">
                  <c:v>1.0180888673804568E-3</c:v>
                </c:pt>
                <c:pt idx="90">
                  <c:v>9.715212540118049E-4</c:v>
                </c:pt>
                <c:pt idx="91">
                  <c:v>9.2764037341853923E-4</c:v>
                </c:pt>
                <c:pt idx="92">
                  <c:v>8.8340427952998679E-4</c:v>
                </c:pt>
                <c:pt idx="93">
                  <c:v>8.3928230912222815E-4</c:v>
                </c:pt>
                <c:pt idx="94">
                  <c:v>7.9565616903328048E-4</c:v>
                </c:pt>
                <c:pt idx="95">
                  <c:v>7.5287730183994279E-4</c:v>
                </c:pt>
                <c:pt idx="96">
                  <c:v>7.1125072306450353E-4</c:v>
                </c:pt>
                <c:pt idx="97">
                  <c:v>6.711258061576909E-4</c:v>
                </c:pt>
                <c:pt idx="98">
                  <c:v>6.3279934274722575E-4</c:v>
                </c:pt>
                <c:pt idx="99">
                  <c:v>5.9648344899398357E-4</c:v>
                </c:pt>
                <c:pt idx="100">
                  <c:v>5.6233743140819638E-4</c:v>
                </c:pt>
                <c:pt idx="101">
                  <c:v>5.2663612128954289E-4</c:v>
                </c:pt>
                <c:pt idx="102">
                  <c:v>4.9317954661117966E-4</c:v>
                </c:pt>
                <c:pt idx="103">
                  <c:v>4.6153982311692907E-4</c:v>
                </c:pt>
                <c:pt idx="104">
                  <c:v>4.3138954797362108E-4</c:v>
                </c:pt>
                <c:pt idx="105">
                  <c:v>4.0245714296349846E-4</c:v>
                </c:pt>
                <c:pt idx="106">
                  <c:v>3.7463317508671431E-4</c:v>
                </c:pt>
                <c:pt idx="107">
                  <c:v>3.4818411758979595E-4</c:v>
                </c:pt>
                <c:pt idx="108">
                  <c:v>3.2337851781950215E-4</c:v>
                </c:pt>
                <c:pt idx="109">
                  <c:v>3.0040292533363796E-4</c:v>
                </c:pt>
                <c:pt idx="110">
                  <c:v>2.7936148853681896E-4</c:v>
                </c:pt>
                <c:pt idx="111">
                  <c:v>2.6208425810921482E-4</c:v>
                </c:pt>
                <c:pt idx="112">
                  <c:v>2.4621663711239333E-4</c:v>
                </c:pt>
                <c:pt idx="113">
                  <c:v>2.3148430754990574E-4</c:v>
                </c:pt>
                <c:pt idx="114">
                  <c:v>2.1766328381931413E-4</c:v>
                </c:pt>
                <c:pt idx="115">
                  <c:v>2.045690400840819E-4</c:v>
                </c:pt>
                <c:pt idx="116">
                  <c:v>1.920607822599685E-4</c:v>
                </c:pt>
                <c:pt idx="117">
                  <c:v>1.8006163482103883E-4</c:v>
                </c:pt>
                <c:pt idx="118">
                  <c:v>1.6851975818879279E-4</c:v>
                </c:pt>
                <c:pt idx="119">
                  <c:v>1.5739942817801444E-4</c:v>
                </c:pt>
                <c:pt idx="120">
                  <c:v>1.4666648732549151E-4</c:v>
                </c:pt>
                <c:pt idx="121">
                  <c:v>1.3604586095411738E-4</c:v>
                </c:pt>
                <c:pt idx="122">
                  <c:v>1.2583704495701512E-4</c:v>
                </c:pt>
                <c:pt idx="123">
                  <c:v>1.1604337846873526E-4</c:v>
                </c:pt>
                <c:pt idx="124">
                  <c:v>1.0667235201107834E-4</c:v>
                </c:pt>
                <c:pt idx="125">
                  <c:v>9.7728798639117943E-5</c:v>
                </c:pt>
                <c:pt idx="126">
                  <c:v>8.9241946718128149E-5</c:v>
                </c:pt>
                <c:pt idx="127">
                  <c:v>8.1317803709882291E-5</c:v>
                </c:pt>
                <c:pt idx="128">
                  <c:v>7.404115155735673E-5</c:v>
                </c:pt>
                <c:pt idx="129">
                  <c:v>6.745994069951948E-5</c:v>
                </c:pt>
                <c:pt idx="130">
                  <c:v>6.1589187030963141E-5</c:v>
                </c:pt>
                <c:pt idx="131">
                  <c:v>5.6323906323225321E-5</c:v>
                </c:pt>
                <c:pt idx="132">
                  <c:v>5.1633745798585397E-5</c:v>
                </c:pt>
                <c:pt idx="133">
                  <c:v>4.7400646035270812E-5</c:v>
                </c:pt>
                <c:pt idx="134">
                  <c:v>4.3532965114705218E-5</c:v>
                </c:pt>
                <c:pt idx="135">
                  <c:v>3.9956925346068238E-5</c:v>
                </c:pt>
                <c:pt idx="136">
                  <c:v>3.6623966680003268E-5</c:v>
                </c:pt>
                <c:pt idx="137">
                  <c:v>3.3525887698497461E-5</c:v>
                </c:pt>
                <c:pt idx="138">
                  <c:v>3.0659232773269673E-5</c:v>
                </c:pt>
                <c:pt idx="139">
                  <c:v>2.8019274128254127E-5</c:v>
                </c:pt>
                <c:pt idx="140">
                  <c:v>2.5597206516991387E-5</c:v>
                </c:pt>
                <c:pt idx="141">
                  <c:v>2.3513681235569217E-5</c:v>
                </c:pt>
                <c:pt idx="142">
                  <c:v>2.1594482445356129E-5</c:v>
                </c:pt>
                <c:pt idx="143">
                  <c:v>1.9823350918081221E-5</c:v>
                </c:pt>
                <c:pt idx="144">
                  <c:v>1.8186181749630335E-5</c:v>
                </c:pt>
                <c:pt idx="145">
                  <c:v>1.6670752385696668E-5</c:v>
                </c:pt>
                <c:pt idx="146">
                  <c:v>1.5267541630471076E-5</c:v>
                </c:pt>
                <c:pt idx="147">
                  <c:v>1.3972952154171086E-5</c:v>
                </c:pt>
                <c:pt idx="148">
                  <c:v>1.2783169046010599E-5</c:v>
                </c:pt>
                <c:pt idx="149">
                  <c:v>1.1693775213772184E-5</c:v>
                </c:pt>
                <c:pt idx="150">
                  <c:v>1.0699654424533075E-5</c:v>
                </c:pt>
                <c:pt idx="151">
                  <c:v>9.7382235486544351E-6</c:v>
                </c:pt>
                <c:pt idx="152">
                  <c:v>8.8649887408296078E-6</c:v>
                </c:pt>
                <c:pt idx="153">
                  <c:v>8.0692803362940464E-6</c:v>
                </c:pt>
                <c:pt idx="154">
                  <c:v>7.341811980717744E-6</c:v>
                </c:pt>
                <c:pt idx="155">
                  <c:v>6.6750426151064752E-6</c:v>
                </c:pt>
                <c:pt idx="156">
                  <c:v>6.0629252445330858E-6</c:v>
                </c:pt>
                <c:pt idx="157">
                  <c:v>5.5021031691483605E-6</c:v>
                </c:pt>
                <c:pt idx="158">
                  <c:v>4.9898821166242974E-6</c:v>
                </c:pt>
                <c:pt idx="159">
                  <c:v>4.5231409270516164E-6</c:v>
                </c:pt>
                <c:pt idx="160">
                  <c:v>4.0989528866902722E-6</c:v>
                </c:pt>
                <c:pt idx="161">
                  <c:v>3.7245048181005923E-6</c:v>
                </c:pt>
                <c:pt idx="162">
                  <c:v>3.3839097503164345E-6</c:v>
                </c:pt>
                <c:pt idx="163">
                  <c:v>3.0740403981447396E-6</c:v>
                </c:pt>
                <c:pt idx="164">
                  <c:v>2.7920626658827687E-6</c:v>
                </c:pt>
                <c:pt idx="165">
                  <c:v>2.5354495895159046E-6</c:v>
                </c:pt>
                <c:pt idx="166">
                  <c:v>2.3019162903550482E-6</c:v>
                </c:pt>
                <c:pt idx="167">
                  <c:v>2.0893869183454294E-6</c:v>
                </c:pt>
                <c:pt idx="168">
                  <c:v>1.8960320380786649E-6</c:v>
                </c:pt>
                <c:pt idx="169">
                  <c:v>1.7201734755962698E-6</c:v>
                </c:pt>
                <c:pt idx="170">
                  <c:v>1.5602650972081417E-6</c:v>
                </c:pt>
                <c:pt idx="171">
                  <c:v>1.4099002041194962E-6</c:v>
                </c:pt>
                <c:pt idx="172">
                  <c:v>1.2738278499427122E-6</c:v>
                </c:pt>
                <c:pt idx="173">
                  <c:v>1.1507917024789146E-6</c:v>
                </c:pt>
                <c:pt idx="174">
                  <c:v>1.0396615512116762E-6</c:v>
                </c:pt>
                <c:pt idx="175">
                  <c:v>9.3934745774431754E-7</c:v>
                </c:pt>
                <c:pt idx="176">
                  <c:v>8.4885186826445251E-7</c:v>
                </c:pt>
                <c:pt idx="177">
                  <c:v>7.6718920612855044E-7</c:v>
                </c:pt>
                <c:pt idx="178">
                  <c:v>6.9344143898487165E-7</c:v>
                </c:pt>
                <c:pt idx="179">
                  <c:v>6.2682155551824708E-7</c:v>
                </c:pt>
                <c:pt idx="180">
                  <c:v>5.6659844854621056E-7</c:v>
                </c:pt>
                <c:pt idx="181">
                  <c:v>5.1234603561424518E-7</c:v>
                </c:pt>
                <c:pt idx="182">
                  <c:v>4.6328735695518911E-7</c:v>
                </c:pt>
                <c:pt idx="183">
                  <c:v>4.1893926652440567E-7</c:v>
                </c:pt>
                <c:pt idx="184">
                  <c:v>3.7886054972984125E-7</c:v>
                </c:pt>
                <c:pt idx="185">
                  <c:v>3.4264981974731583E-7</c:v>
                </c:pt>
                <c:pt idx="186">
                  <c:v>3.0994173358517845E-7</c:v>
                </c:pt>
                <c:pt idx="187">
                  <c:v>2.8039472460875937E-7</c:v>
                </c:pt>
                <c:pt idx="188">
                  <c:v>2.5370435760433549E-7</c:v>
                </c:pt>
                <c:pt idx="189">
                  <c:v>2.2959227089887338E-7</c:v>
                </c:pt>
                <c:pt idx="190">
                  <c:v>2.0780738688641776E-7</c:v>
                </c:pt>
                <c:pt idx="191">
                  <c:v>1.8873596887179513E-7</c:v>
                </c:pt>
                <c:pt idx="192">
                  <c:v>1.7145127781307692E-7</c:v>
                </c:pt>
                <c:pt idx="193">
                  <c:v>1.5578491701176622E-7</c:v>
                </c:pt>
                <c:pt idx="194">
                  <c:v>1.4158534655365315E-7</c:v>
                </c:pt>
                <c:pt idx="195">
                  <c:v>1.287121621284675E-7</c:v>
                </c:pt>
                <c:pt idx="196">
                  <c:v>1.170411474876901E-7</c:v>
                </c:pt>
                <c:pt idx="197">
                  <c:v>1.064582019594779E-7</c:v>
                </c:pt>
                <c:pt idx="198">
                  <c:v>9.6860407296356277E-8</c:v>
                </c:pt>
                <c:pt idx="199">
                  <c:v>8.8154682977710009E-8</c:v>
                </c:pt>
                <c:pt idx="200">
                  <c:v>8.0256462194251623E-8</c:v>
                </c:pt>
                <c:pt idx="201">
                  <c:v>7.258917039012303E-8</c:v>
                </c:pt>
                <c:pt idx="202">
                  <c:v>6.5672593972221956E-8</c:v>
                </c:pt>
                <c:pt idx="203">
                  <c:v>5.9432100397846754E-8</c:v>
                </c:pt>
                <c:pt idx="204">
                  <c:v>5.3800528042361701E-8</c:v>
                </c:pt>
                <c:pt idx="205">
                  <c:v>4.8717472022809966E-8</c:v>
                </c:pt>
                <c:pt idx="206">
                  <c:v>4.4128531115416442E-8</c:v>
                </c:pt>
                <c:pt idx="207">
                  <c:v>3.9984574386146068E-8</c:v>
                </c:pt>
                <c:pt idx="208">
                  <c:v>3.6241705128594315E-8</c:v>
                </c:pt>
                <c:pt idx="209">
                  <c:v>3.2860176332392227E-8</c:v>
                </c:pt>
                <c:pt idx="210">
                  <c:v>2.9804232557276364E-8</c:v>
                </c:pt>
                <c:pt idx="211">
                  <c:v>2.7300992098025606E-8</c:v>
                </c:pt>
                <c:pt idx="212">
                  <c:v>2.5018272262895336E-8</c:v>
                </c:pt>
                <c:pt idx="213">
                  <c:v>2.2936165248478807E-8</c:v>
                </c:pt>
                <c:pt idx="214">
                  <c:v>2.1036380031439947E-8</c:v>
                </c:pt>
                <c:pt idx="215">
                  <c:v>1.9302472474979639E-8</c:v>
                </c:pt>
                <c:pt idx="216">
                  <c:v>1.7719308806877309E-8</c:v>
                </c:pt>
                <c:pt idx="217">
                  <c:v>1.6273159051683278E-8</c:v>
                </c:pt>
                <c:pt idx="218">
                  <c:v>1.495200509059359E-8</c:v>
                </c:pt>
                <c:pt idx="219">
                  <c:v>1.3744303857500413E-8</c:v>
                </c:pt>
                <c:pt idx="220">
                  <c:v>1.2640004710137041E-8</c:v>
                </c:pt>
                <c:pt idx="221">
                  <c:v>1.1607675122695243E-8</c:v>
                </c:pt>
                <c:pt idx="222">
                  <c:v>1.0664700335770882E-8</c:v>
                </c:pt>
                <c:pt idx="223">
                  <c:v>9.8030395522174102E-9</c:v>
                </c:pt>
                <c:pt idx="224">
                  <c:v>9.0153509799195812E-9</c:v>
                </c:pt>
                <c:pt idx="225">
                  <c:v>8.2950059294787808E-9</c:v>
                </c:pt>
                <c:pt idx="226">
                  <c:v>7.6359756400071265E-9</c:v>
                </c:pt>
                <c:pt idx="227">
                  <c:v>7.0327847685236842E-9</c:v>
                </c:pt>
                <c:pt idx="228">
                  <c:v>6.4804748045744212E-9</c:v>
                </c:pt>
                <c:pt idx="229">
                  <c:v>5.9745308072076539E-9</c:v>
                </c:pt>
                <c:pt idx="230">
                  <c:v>5.5108680036157502E-9</c:v>
                </c:pt>
                <c:pt idx="231">
                  <c:v>5.0772904605477304E-9</c:v>
                </c:pt>
                <c:pt idx="232">
                  <c:v>4.6801757302822957E-9</c:v>
                </c:pt>
                <c:pt idx="233">
                  <c:v>4.3163279765451067E-9</c:v>
                </c:pt>
                <c:pt idx="234">
                  <c:v>3.9827896731935016E-9</c:v>
                </c:pt>
                <c:pt idx="235">
                  <c:v>3.6769164629073873E-9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2.7124361528235914E-7</c:v>
                </c:pt>
                <c:pt idx="11">
                  <c:v>3.4922931194402203E-7</c:v>
                </c:pt>
                <c:pt idx="12">
                  <c:v>4.477896408814763E-7</c:v>
                </c:pt>
                <c:pt idx="13">
                  <c:v>5.7165849565468666E-7</c:v>
                </c:pt>
                <c:pt idx="14">
                  <c:v>7.2639409879701419E-7</c:v>
                </c:pt>
                <c:pt idx="15">
                  <c:v>9.1842027864749236E-7</c:v>
                </c:pt>
                <c:pt idx="16">
                  <c:v>1.1550472034807606E-6</c:v>
                </c:pt>
                <c:pt idx="17">
                  <c:v>1.4444120970235552E-6</c:v>
                </c:pt>
                <c:pt idx="18">
                  <c:v>1.7953848177386852E-6</c:v>
                </c:pt>
                <c:pt idx="19">
                  <c:v>2.2173435774734223E-6</c:v>
                </c:pt>
                <c:pt idx="20">
                  <c:v>2.7198715636691665E-6</c:v>
                </c:pt>
                <c:pt idx="21">
                  <c:v>3.2378352762960255E-6</c:v>
                </c:pt>
                <c:pt idx="22">
                  <c:v>3.832938877300709E-6</c:v>
                </c:pt>
                <c:pt idx="23">
                  <c:v>4.5146973247842367E-6</c:v>
                </c:pt>
                <c:pt idx="24">
                  <c:v>5.2941369037318072E-6</c:v>
                </c:pt>
                <c:pt idx="25">
                  <c:v>6.1841943070253888E-6</c:v>
                </c:pt>
                <c:pt idx="26">
                  <c:v>7.1988884422639456E-6</c:v>
                </c:pt>
                <c:pt idx="27">
                  <c:v>8.3482855655901687E-6</c:v>
                </c:pt>
                <c:pt idx="28">
                  <c:v>9.6395735339542229E-6</c:v>
                </c:pt>
                <c:pt idx="29">
                  <c:v>1.1077066534736761E-5</c:v>
                </c:pt>
                <c:pt idx="30">
                  <c:v>1.2661243080557452E-5</c:v>
                </c:pt>
                <c:pt idx="31">
                  <c:v>1.4284662281867225E-5</c:v>
                </c:pt>
                <c:pt idx="32">
                  <c:v>1.6033131982239547E-5</c:v>
                </c:pt>
                <c:pt idx="33">
                  <c:v>1.791374991951406E-5</c:v>
                </c:pt>
                <c:pt idx="34">
                  <c:v>1.9935526383498209E-5</c:v>
                </c:pt>
                <c:pt idx="35">
                  <c:v>2.211081725747655E-5</c:v>
                </c:pt>
                <c:pt idx="36">
                  <c:v>2.4451579434572236E-5</c:v>
                </c:pt>
                <c:pt idx="37">
                  <c:v>2.6957255192234277E-5</c:v>
                </c:pt>
                <c:pt idx="38">
                  <c:v>2.9620151637089476E-5</c:v>
                </c:pt>
                <c:pt idx="39">
                  <c:v>3.2427816297770806E-5</c:v>
                </c:pt>
                <c:pt idx="40">
                  <c:v>3.5362416577610777E-5</c:v>
                </c:pt>
                <c:pt idx="41">
                  <c:v>3.804992216046513E-5</c:v>
                </c:pt>
                <c:pt idx="42">
                  <c:v>4.079479344455036E-5</c:v>
                </c:pt>
                <c:pt idx="43">
                  <c:v>4.3609307414790559E-5</c:v>
                </c:pt>
                <c:pt idx="44">
                  <c:v>4.6512276922061899E-5</c:v>
                </c:pt>
                <c:pt idx="45">
                  <c:v>4.9528429587342713E-5</c:v>
                </c:pt>
                <c:pt idx="46">
                  <c:v>5.2683598078916609E-5</c:v>
                </c:pt>
                <c:pt idx="47">
                  <c:v>5.5981859386110795E-5</c:v>
                </c:pt>
                <c:pt idx="48">
                  <c:v>5.9420925955689616E-5</c:v>
                </c:pt>
                <c:pt idx="49">
                  <c:v>6.2996620257379263E-5</c:v>
                </c:pt>
                <c:pt idx="50">
                  <c:v>6.6703579000572125E-5</c:v>
                </c:pt>
                <c:pt idx="51">
                  <c:v>7.2577547993360047E-5</c:v>
                </c:pt>
                <c:pt idx="52">
                  <c:v>7.8816884384715687E-5</c:v>
                </c:pt>
                <c:pt idx="53">
                  <c:v>8.5409489647491371E-5</c:v>
                </c:pt>
                <c:pt idx="54">
                  <c:v>9.2335321939480177E-5</c:v>
                </c:pt>
                <c:pt idx="55">
                  <c:v>9.956473137410063E-5</c:v>
                </c:pt>
                <c:pt idx="56">
                  <c:v>1.070625575211391E-4</c:v>
                </c:pt>
                <c:pt idx="57">
                  <c:v>1.1480019319305794E-4</c:v>
                </c:pt>
                <c:pt idx="58">
                  <c:v>1.2274772805484599E-4</c:v>
                </c:pt>
                <c:pt idx="59">
                  <c:v>1.3087370494973302E-4</c:v>
                </c:pt>
                <c:pt idx="60">
                  <c:v>1.3913791377896467E-4</c:v>
                </c:pt>
                <c:pt idx="61">
                  <c:v>1.4668148424345394E-4</c:v>
                </c:pt>
                <c:pt idx="62">
                  <c:v>1.5431739088631258E-4</c:v>
                </c:pt>
                <c:pt idx="63">
                  <c:v>1.6212232391343609E-4</c:v>
                </c:pt>
                <c:pt idx="64">
                  <c:v>1.7019053396335486E-4</c:v>
                </c:pt>
                <c:pt idx="65">
                  <c:v>1.7864000413288168E-4</c:v>
                </c:pt>
                <c:pt idx="66">
                  <c:v>1.8756739859943067E-4</c:v>
                </c:pt>
                <c:pt idx="67">
                  <c:v>1.9691269463925458E-4</c:v>
                </c:pt>
                <c:pt idx="68">
                  <c:v>2.0655912670256124E-4</c:v>
                </c:pt>
                <c:pt idx="69">
                  <c:v>2.1636234348756754E-4</c:v>
                </c:pt>
                <c:pt idx="70">
                  <c:v>2.2614829460120852E-4</c:v>
                </c:pt>
                <c:pt idx="71">
                  <c:v>2.3352225948962928E-4</c:v>
                </c:pt>
                <c:pt idx="72">
                  <c:v>2.4072631959444981E-4</c:v>
                </c:pt>
                <c:pt idx="73">
                  <c:v>2.4796724417267961E-4</c:v>
                </c:pt>
                <c:pt idx="74">
                  <c:v>2.5548661190595687E-4</c:v>
                </c:pt>
                <c:pt idx="75">
                  <c:v>2.6354909773630215E-4</c:v>
                </c:pt>
                <c:pt idx="76">
                  <c:v>2.723972110675924E-4</c:v>
                </c:pt>
                <c:pt idx="77">
                  <c:v>2.8205448181278813E-4</c:v>
                </c:pt>
                <c:pt idx="78">
                  <c:v>2.9247217850935931E-4</c:v>
                </c:pt>
                <c:pt idx="79">
                  <c:v>3.0360289733839628E-4</c:v>
                </c:pt>
                <c:pt idx="80">
                  <c:v>3.1537444049390274E-4</c:v>
                </c:pt>
                <c:pt idx="81">
                  <c:v>3.2666487083236829E-4</c:v>
                </c:pt>
                <c:pt idx="82">
                  <c:v>3.3834130212263993E-4</c:v>
                </c:pt>
                <c:pt idx="83">
                  <c:v>3.502837155061198E-4</c:v>
                </c:pt>
                <c:pt idx="84">
                  <c:v>3.623587252386459E-4</c:v>
                </c:pt>
                <c:pt idx="85">
                  <c:v>3.7440526088122354E-4</c:v>
                </c:pt>
                <c:pt idx="86">
                  <c:v>3.8628946055584216E-4</c:v>
                </c:pt>
                <c:pt idx="87">
                  <c:v>3.9798171424887402E-4</c:v>
                </c:pt>
                <c:pt idx="88">
                  <c:v>4.0948778960334407E-4</c:v>
                </c:pt>
                <c:pt idx="89">
                  <c:v>4.2081819187997577E-4</c:v>
                </c:pt>
                <c:pt idx="90">
                  <c:v>4.3198969411426593E-4</c:v>
                </c:pt>
                <c:pt idx="91">
                  <c:v>4.4458388191898632E-4</c:v>
                </c:pt>
                <c:pt idx="92">
                  <c:v>4.5720374717157975E-4</c:v>
                </c:pt>
                <c:pt idx="93">
                  <c:v>4.6995072715135162E-4</c:v>
                </c:pt>
                <c:pt idx="94">
                  <c:v>4.8291768048424932E-4</c:v>
                </c:pt>
                <c:pt idx="95">
                  <c:v>4.9623064623177768E-4</c:v>
                </c:pt>
                <c:pt idx="96">
                  <c:v>5.1000093471677971E-4</c:v>
                </c:pt>
                <c:pt idx="97">
                  <c:v>5.2426818229478207E-4</c:v>
                </c:pt>
                <c:pt idx="98">
                  <c:v>5.3906239592850546E-4</c:v>
                </c:pt>
                <c:pt idx="99">
                  <c:v>5.5439661334987357E-4</c:v>
                </c:pt>
                <c:pt idx="100">
                  <c:v>5.7030088549928212E-4</c:v>
                </c:pt>
                <c:pt idx="101">
                  <c:v>5.8263702388835494E-4</c:v>
                </c:pt>
                <c:pt idx="102">
                  <c:v>5.9515531381829729E-4</c:v>
                </c:pt>
                <c:pt idx="103">
                  <c:v>6.0764314949903028E-4</c:v>
                </c:pt>
                <c:pt idx="104">
                  <c:v>6.1988373961302566E-4</c:v>
                </c:pt>
                <c:pt idx="105">
                  <c:v>6.3162061228786326E-4</c:v>
                </c:pt>
                <c:pt idx="106">
                  <c:v>6.427032478470633E-4</c:v>
                </c:pt>
                <c:pt idx="107">
                  <c:v>6.5341245081406514E-4</c:v>
                </c:pt>
                <c:pt idx="108">
                  <c:v>6.6416723431382226E-4</c:v>
                </c:pt>
                <c:pt idx="109">
                  <c:v>6.7543160667420826E-4</c:v>
                </c:pt>
                <c:pt idx="110">
                  <c:v>6.876911730719817E-4</c:v>
                </c:pt>
                <c:pt idx="111">
                  <c:v>7.0628246559747174E-4</c:v>
                </c:pt>
                <c:pt idx="112">
                  <c:v>7.2628693828049738E-4</c:v>
                </c:pt>
                <c:pt idx="113">
                  <c:v>7.4729036978920106E-4</c:v>
                </c:pt>
                <c:pt idx="114">
                  <c:v>7.6883996578424338E-4</c:v>
                </c:pt>
                <c:pt idx="115">
                  <c:v>7.9041507556480792E-4</c:v>
                </c:pt>
                <c:pt idx="116">
                  <c:v>8.1157705946498606E-4</c:v>
                </c:pt>
                <c:pt idx="117">
                  <c:v>8.3239378551267006E-4</c:v>
                </c:pt>
                <c:pt idx="118">
                  <c:v>8.5312020722817707E-4</c:v>
                </c:pt>
                <c:pt idx="119">
                  <c:v>8.7404583652068654E-4</c:v>
                </c:pt>
                <c:pt idx="120">
                  <c:v>8.9546724665365816E-4</c:v>
                </c:pt>
                <c:pt idx="121">
                  <c:v>9.1590526284352511E-4</c:v>
                </c:pt>
                <c:pt idx="122">
                  <c:v>9.3698118812770301E-4</c:v>
                </c:pt>
                <c:pt idx="123">
                  <c:v>9.5854745138458945E-4</c:v>
                </c:pt>
                <c:pt idx="124">
                  <c:v>9.8046386422751073E-4</c:v>
                </c:pt>
                <c:pt idx="125">
                  <c:v>1.0025470868593156E-3</c:v>
                </c:pt>
                <c:pt idx="126">
                  <c:v>1.0246278668734885E-3</c:v>
                </c:pt>
                <c:pt idx="127">
                  <c:v>1.0465904181310552E-3</c:v>
                </c:pt>
                <c:pt idx="128">
                  <c:v>1.0683217181033666E-3</c:v>
                </c:pt>
                <c:pt idx="129">
                  <c:v>1.0897357776741129E-3</c:v>
                </c:pt>
                <c:pt idx="130">
                  <c:v>1.1107045583216779E-3</c:v>
                </c:pt>
                <c:pt idx="131">
                  <c:v>1.1296239312191926E-3</c:v>
                </c:pt>
                <c:pt idx="132">
                  <c:v>1.1481021311621181E-3</c:v>
                </c:pt>
                <c:pt idx="133">
                  <c:v>1.1663308801701173E-3</c:v>
                </c:pt>
                <c:pt idx="134">
                  <c:v>1.1845513792350204E-3</c:v>
                </c:pt>
                <c:pt idx="135">
                  <c:v>1.2029906479200628E-3</c:v>
                </c:pt>
                <c:pt idx="136">
                  <c:v>1.2217765036114797E-3</c:v>
                </c:pt>
                <c:pt idx="137">
                  <c:v>1.2405329713252641E-3</c:v>
                </c:pt>
                <c:pt idx="138">
                  <c:v>1.2587113581912785E-3</c:v>
                </c:pt>
                <c:pt idx="139">
                  <c:v>1.2757639554749651E-3</c:v>
                </c:pt>
                <c:pt idx="140">
                  <c:v>1.2910750204653471E-3</c:v>
                </c:pt>
                <c:pt idx="141">
                  <c:v>1.3115340599238134E-3</c:v>
                </c:pt>
                <c:pt idx="142">
                  <c:v>1.3300365134854141E-3</c:v>
                </c:pt>
                <c:pt idx="143">
                  <c:v>1.3468172618406246E-3</c:v>
                </c:pt>
                <c:pt idx="144">
                  <c:v>1.3621433101663242E-3</c:v>
                </c:pt>
                <c:pt idx="145">
                  <c:v>1.3762909311377735E-3</c:v>
                </c:pt>
                <c:pt idx="146">
                  <c:v>1.389548946364289E-3</c:v>
                </c:pt>
                <c:pt idx="147">
                  <c:v>1.4020121072576648E-3</c:v>
                </c:pt>
                <c:pt idx="148">
                  <c:v>1.4137477216915834E-3</c:v>
                </c:pt>
                <c:pt idx="149">
                  <c:v>1.4248313415526287E-3</c:v>
                </c:pt>
                <c:pt idx="150">
                  <c:v>1.435339402714682E-3</c:v>
                </c:pt>
                <c:pt idx="151">
                  <c:v>1.4370933701598533E-3</c:v>
                </c:pt>
                <c:pt idx="152">
                  <c:v>1.4384524110140622E-3</c:v>
                </c:pt>
                <c:pt idx="153">
                  <c:v>1.4396283657394501E-3</c:v>
                </c:pt>
                <c:pt idx="154">
                  <c:v>1.4407844500514617E-3</c:v>
                </c:pt>
                <c:pt idx="155">
                  <c:v>1.4421340476212874E-3</c:v>
                </c:pt>
                <c:pt idx="156">
                  <c:v>1.4437495641166397E-3</c:v>
                </c:pt>
                <c:pt idx="157">
                  <c:v>1.4452800787903381E-3</c:v>
                </c:pt>
                <c:pt idx="158">
                  <c:v>1.446309288049345E-3</c:v>
                </c:pt>
                <c:pt idx="159">
                  <c:v>1.4463701446169742E-3</c:v>
                </c:pt>
                <c:pt idx="160">
                  <c:v>1.445047540181259E-3</c:v>
                </c:pt>
                <c:pt idx="161">
                  <c:v>1.4460112739835772E-3</c:v>
                </c:pt>
                <c:pt idx="162">
                  <c:v>1.4451511022168697E-3</c:v>
                </c:pt>
                <c:pt idx="163">
                  <c:v>1.4424645765549967E-3</c:v>
                </c:pt>
                <c:pt idx="164">
                  <c:v>1.4379608114473798E-3</c:v>
                </c:pt>
                <c:pt idx="165">
                  <c:v>1.4316561318671128E-3</c:v>
                </c:pt>
                <c:pt idx="166">
                  <c:v>1.4236916645021219E-3</c:v>
                </c:pt>
                <c:pt idx="167">
                  <c:v>1.4145843431775981E-3</c:v>
                </c:pt>
                <c:pt idx="168">
                  <c:v>1.4049737336049913E-3</c:v>
                </c:pt>
                <c:pt idx="169">
                  <c:v>1.3954703801788693E-3</c:v>
                </c:pt>
                <c:pt idx="170">
                  <c:v>1.3866594757850673E-3</c:v>
                </c:pt>
                <c:pt idx="171">
                  <c:v>1.3740014333656369E-3</c:v>
                </c:pt>
                <c:pt idx="172">
                  <c:v>1.3619668907842869E-3</c:v>
                </c:pt>
                <c:pt idx="173">
                  <c:v>1.3498518081201242E-3</c:v>
                </c:pt>
                <c:pt idx="174">
                  <c:v>1.3370367606888047E-3</c:v>
                </c:pt>
                <c:pt idx="175">
                  <c:v>1.3228784311395535E-3</c:v>
                </c:pt>
                <c:pt idx="176">
                  <c:v>1.3069897330035586E-3</c:v>
                </c:pt>
                <c:pt idx="177">
                  <c:v>1.2897232774943712E-3</c:v>
                </c:pt>
                <c:pt idx="178">
                  <c:v>1.2715572313404513E-3</c:v>
                </c:pt>
                <c:pt idx="179">
                  <c:v>1.2529962162667108E-3</c:v>
                </c:pt>
                <c:pt idx="180">
                  <c:v>1.2344633229904257E-3</c:v>
                </c:pt>
                <c:pt idx="181">
                  <c:v>1.2167362447886949E-3</c:v>
                </c:pt>
                <c:pt idx="182">
                  <c:v>1.1991214458097672E-3</c:v>
                </c:pt>
                <c:pt idx="183">
                  <c:v>1.1812992976019557E-3</c:v>
                </c:pt>
                <c:pt idx="184">
                  <c:v>1.1629690767767961E-3</c:v>
                </c:pt>
                <c:pt idx="185">
                  <c:v>1.1438558430246367E-3</c:v>
                </c:pt>
                <c:pt idx="186">
                  <c:v>1.1237757546721577E-3</c:v>
                </c:pt>
                <c:pt idx="187">
                  <c:v>1.1028340765957768E-3</c:v>
                </c:pt>
                <c:pt idx="188">
                  <c:v>1.0812003420397869E-3</c:v>
                </c:pt>
                <c:pt idx="189">
                  <c:v>1.0590329873771788E-3</c:v>
                </c:pt>
                <c:pt idx="190">
                  <c:v>1.036482188154273E-3</c:v>
                </c:pt>
                <c:pt idx="191">
                  <c:v>1.0169317583165606E-3</c:v>
                </c:pt>
                <c:pt idx="192">
                  <c:v>9.9683353627815332E-4</c:v>
                </c:pt>
                <c:pt idx="193">
                  <c:v>9.7602224641705278E-4</c:v>
                </c:pt>
                <c:pt idx="194">
                  <c:v>9.5435469936765898E-4</c:v>
                </c:pt>
                <c:pt idx="195">
                  <c:v>9.3170624684513041E-4</c:v>
                </c:pt>
                <c:pt idx="196">
                  <c:v>9.0807594190232051E-4</c:v>
                </c:pt>
                <c:pt idx="197">
                  <c:v>8.8385503764060733E-4</c:v>
                </c:pt>
                <c:pt idx="198">
                  <c:v>8.594888102799454E-4</c:v>
                </c:pt>
                <c:pt idx="199">
                  <c:v>8.3538041311577969E-4</c:v>
                </c:pt>
                <c:pt idx="200">
                  <c:v>8.1188554923748214E-4</c:v>
                </c:pt>
                <c:pt idx="201">
                  <c:v>7.8382656171794901E-4</c:v>
                </c:pt>
                <c:pt idx="202">
                  <c:v>7.5676939960508309E-4</c:v>
                </c:pt>
                <c:pt idx="203">
                  <c:v>7.3050842898638964E-4</c:v>
                </c:pt>
                <c:pt idx="204">
                  <c:v>7.0485995056176998E-4</c:v>
                </c:pt>
                <c:pt idx="205">
                  <c:v>6.7967034691661919E-4</c:v>
                </c:pt>
                <c:pt idx="206">
                  <c:v>6.548174161164265E-4</c:v>
                </c:pt>
                <c:pt idx="207">
                  <c:v>6.3025191015911167E-4</c:v>
                </c:pt>
                <c:pt idx="208">
                  <c:v>6.0594690735281008E-4</c:v>
                </c:pt>
                <c:pt idx="209">
                  <c:v>5.8188104732493848E-4</c:v>
                </c:pt>
                <c:pt idx="210">
                  <c:v>5.5804615900401989E-4</c:v>
                </c:pt>
                <c:pt idx="211">
                  <c:v>5.3957137979543195E-4</c:v>
                </c:pt>
                <c:pt idx="212">
                  <c:v>5.2105337596614531E-4</c:v>
                </c:pt>
                <c:pt idx="213">
                  <c:v>5.0258474353414423E-4</c:v>
                </c:pt>
                <c:pt idx="214">
                  <c:v>4.8424886004845764E-4</c:v>
                </c:pt>
                <c:pt idx="215">
                  <c:v>4.6611824052658082E-4</c:v>
                </c:pt>
                <c:pt idx="216">
                  <c:v>4.4825050886525373E-4</c:v>
                </c:pt>
                <c:pt idx="217">
                  <c:v>4.3065652846891302E-4</c:v>
                </c:pt>
                <c:pt idx="218">
                  <c:v>4.1334370935277941E-4</c:v>
                </c:pt>
                <c:pt idx="219">
                  <c:v>3.9631756770151571E-4</c:v>
                </c:pt>
                <c:pt idx="220">
                  <c:v>3.7958673918288922E-4</c:v>
                </c:pt>
                <c:pt idx="221">
                  <c:v>3.6246981888761123E-4</c:v>
                </c:pt>
                <c:pt idx="222">
                  <c:v>3.4576195454808612E-4</c:v>
                </c:pt>
                <c:pt idx="223">
                  <c:v>3.2950121890841939E-4</c:v>
                </c:pt>
                <c:pt idx="224">
                  <c:v>3.1371316644387471E-4</c:v>
                </c:pt>
                <c:pt idx="225">
                  <c:v>2.9842172768131174E-4</c:v>
                </c:pt>
                <c:pt idx="226">
                  <c:v>2.836455827382812E-4</c:v>
                </c:pt>
                <c:pt idx="227">
                  <c:v>2.6939240264180214E-4</c:v>
                </c:pt>
                <c:pt idx="228">
                  <c:v>2.5566522149815551E-4</c:v>
                </c:pt>
                <c:pt idx="229">
                  <c:v>2.4246706664654731E-4</c:v>
                </c:pt>
                <c:pt idx="230">
                  <c:v>2.2979723431115813E-4</c:v>
                </c:pt>
                <c:pt idx="231">
                  <c:v>2.172859807732465E-4</c:v>
                </c:pt>
                <c:pt idx="232">
                  <c:v>2.0531883793098151E-4</c:v>
                </c:pt>
                <c:pt idx="233">
                  <c:v>1.9387585750251291E-4</c:v>
                </c:pt>
                <c:pt idx="234">
                  <c:v>1.8293877891786708E-4</c:v>
                </c:pt>
                <c:pt idx="235">
                  <c:v>1.7248911182163836E-4</c:v>
                </c:pt>
                <c:pt idx="236">
                  <c:v>1.6251031311478805E-4</c:v>
                </c:pt>
                <c:pt idx="237">
                  <c:v>1.5298966903149657E-4</c:v>
                </c:pt>
                <c:pt idx="238">
                  <c:v>1.4391752071363792E-4</c:v>
                </c:pt>
                <c:pt idx="239">
                  <c:v>1.3528114278162824E-4</c:v>
                </c:pt>
                <c:pt idx="240">
                  <c:v>1.2706854861155154E-4</c:v>
                </c:pt>
                <c:pt idx="241">
                  <c:v>1.1892562534636107E-4</c:v>
                </c:pt>
                <c:pt idx="242">
                  <c:v>1.112301269601421E-4</c:v>
                </c:pt>
                <c:pt idx="243">
                  <c:v>1.0397196290705334E-4</c:v>
                </c:pt>
                <c:pt idx="244">
                  <c:v>9.7139466126388552E-5</c:v>
                </c:pt>
                <c:pt idx="245">
                  <c:v>9.0718855876332772E-5</c:v>
                </c:pt>
                <c:pt idx="246">
                  <c:v>8.4693545252119981E-5</c:v>
                </c:pt>
                <c:pt idx="247">
                  <c:v>7.903782559364344E-5</c:v>
                </c:pt>
                <c:pt idx="248">
                  <c:v>7.3726526557747876E-5</c:v>
                </c:pt>
                <c:pt idx="249">
                  <c:v>6.873641124056321E-5</c:v>
                </c:pt>
                <c:pt idx="250">
                  <c:v>6.4046598065846727E-5</c:v>
                </c:pt>
                <c:pt idx="251">
                  <c:v>5.9986360604197244E-5</c:v>
                </c:pt>
                <c:pt idx="252">
                  <c:v>5.6152241310446167E-5</c:v>
                </c:pt>
                <c:pt idx="253">
                  <c:v>5.2538016551684479E-5</c:v>
                </c:pt>
                <c:pt idx="254">
                  <c:v>4.9135907635812472E-5</c:v>
                </c:pt>
                <c:pt idx="255">
                  <c:v>4.5938488320761837E-5</c:v>
                </c:pt>
                <c:pt idx="256">
                  <c:v>4.2935007227811023E-5</c:v>
                </c:pt>
                <c:pt idx="257">
                  <c:v>4.010683195657269E-5</c:v>
                </c:pt>
                <c:pt idx="258">
                  <c:v>3.7436135300346412E-5</c:v>
                </c:pt>
                <c:pt idx="259">
                  <c:v>3.4907412089485423E-5</c:v>
                </c:pt>
                <c:pt idx="260">
                  <c:v>3.2508089156488481E-5</c:v>
                </c:pt>
                <c:pt idx="261">
                  <c:v>3.0085107264319338E-5</c:v>
                </c:pt>
                <c:pt idx="262">
                  <c:v>2.7819786951749753E-5</c:v>
                </c:pt>
                <c:pt idx="263">
                  <c:v>2.5722387265624529E-5</c:v>
                </c:pt>
                <c:pt idx="264">
                  <c:v>2.3797578043569813E-5</c:v>
                </c:pt>
                <c:pt idx="265">
                  <c:v>2.2046177492452314E-5</c:v>
                </c:pt>
                <c:pt idx="266">
                  <c:v>2.0460618941477773E-5</c:v>
                </c:pt>
                <c:pt idx="267">
                  <c:v>1.9013769614946359E-5</c:v>
                </c:pt>
                <c:pt idx="268">
                  <c:v>1.7679134322419477E-5</c:v>
                </c:pt>
                <c:pt idx="269">
                  <c:v>1.6434919973434301E-5</c:v>
                </c:pt>
                <c:pt idx="270">
                  <c:v>1.5264007226174457E-5</c:v>
                </c:pt>
                <c:pt idx="271">
                  <c:v>1.4223505305980265E-5</c:v>
                </c:pt>
                <c:pt idx="272">
                  <c:v>1.3234873807406712E-5</c:v>
                </c:pt>
                <c:pt idx="273">
                  <c:v>1.2299909617532955E-5</c:v>
                </c:pt>
                <c:pt idx="274">
                  <c:v>1.1419570580935407E-5</c:v>
                </c:pt>
                <c:pt idx="275">
                  <c:v>1.0594045445598396E-5</c:v>
                </c:pt>
                <c:pt idx="276">
                  <c:v>9.8225291994819398E-6</c:v>
                </c:pt>
                <c:pt idx="277">
                  <c:v>9.1028166305504256E-6</c:v>
                </c:pt>
                <c:pt idx="278">
                  <c:v>8.4323899613293411E-6</c:v>
                </c:pt>
                <c:pt idx="279">
                  <c:v>7.8087280252227779E-6</c:v>
                </c:pt>
                <c:pt idx="280">
                  <c:v>7.2292962993488029E-6</c:v>
                </c:pt>
                <c:pt idx="281">
                  <c:v>6.7074298186273862E-6</c:v>
                </c:pt>
                <c:pt idx="282">
                  <c:v>6.2234990264314001E-6</c:v>
                </c:pt>
                <c:pt idx="283">
                  <c:v>5.7761435549003756E-6</c:v>
                </c:pt>
                <c:pt idx="284">
                  <c:v>5.3637393504524009E-6</c:v>
                </c:pt>
                <c:pt idx="285">
                  <c:v>4.984597914448307E-6</c:v>
                </c:pt>
                <c:pt idx="286">
                  <c:v>4.6365401911360413E-6</c:v>
                </c:pt>
                <c:pt idx="287">
                  <c:v>4.3160724816310638E-6</c:v>
                </c:pt>
                <c:pt idx="288">
                  <c:v>4.0198382955254126E-6</c:v>
                </c:pt>
                <c:pt idx="289">
                  <c:v>3.7449643937015119E-6</c:v>
                </c:pt>
                <c:pt idx="290">
                  <c:v>3.4889954333637907E-6</c:v>
                </c:pt>
                <c:pt idx="291">
                  <c:v>3.2260934594442002E-6</c:v>
                </c:pt>
                <c:pt idx="292">
                  <c:v>2.9823821117399104E-6</c:v>
                </c:pt>
                <c:pt idx="293">
                  <c:v>2.7565509385345152E-6</c:v>
                </c:pt>
                <c:pt idx="294">
                  <c:v>2.5473585091471374E-6</c:v>
                </c:pt>
                <c:pt idx="295">
                  <c:v>2.3536700093026059E-6</c:v>
                </c:pt>
                <c:pt idx="296">
                  <c:v>2.1743897829937885E-6</c:v>
                </c:pt>
                <c:pt idx="297">
                  <c:v>2.0084832822326152E-6</c:v>
                </c:pt>
                <c:pt idx="298">
                  <c:v>1.8549471560651038E-6</c:v>
                </c:pt>
                <c:pt idx="299">
                  <c:v>1.7128811030126599E-6</c:v>
                </c:pt>
                <c:pt idx="300">
                  <c:v>1.5814338512178817E-6</c:v>
                </c:pt>
                <c:pt idx="301">
                  <c:v>1.4512330458174341E-6</c:v>
                </c:pt>
                <c:pt idx="302">
                  <c:v>1.3312319552258629E-6</c:v>
                </c:pt>
                <c:pt idx="303">
                  <c:v>1.2205007577352355E-6</c:v>
                </c:pt>
                <c:pt idx="304">
                  <c:v>1.118243726525261E-6</c:v>
                </c:pt>
                <c:pt idx="305">
                  <c:v>1.0237358776854208E-6</c:v>
                </c:pt>
                <c:pt idx="306">
                  <c:v>9.364250159213919E-7</c:v>
                </c:pt>
                <c:pt idx="307">
                  <c:v>8.5610115362503874E-7</c:v>
                </c:pt>
                <c:pt idx="308">
                  <c:v>7.8255538047777588E-7</c:v>
                </c:pt>
                <c:pt idx="309">
                  <c:v>7.155101365885926E-7</c:v>
                </c:pt>
                <c:pt idx="310">
                  <c:v>6.5463344273731266E-7</c:v>
                </c:pt>
                <c:pt idx="311">
                  <c:v>6.085976286845182E-7</c:v>
                </c:pt>
                <c:pt idx="312">
                  <c:v>5.6635084039503982E-7</c:v>
                </c:pt>
                <c:pt idx="313">
                  <c:v>5.2743614240928775E-7</c:v>
                </c:pt>
                <c:pt idx="314">
                  <c:v>4.91462981799247E-7</c:v>
                </c:pt>
                <c:pt idx="315">
                  <c:v>4.5809561843186228E-7</c:v>
                </c:pt>
                <c:pt idx="316">
                  <c:v>4.2705711810177894E-7</c:v>
                </c:pt>
                <c:pt idx="317">
                  <c:v>3.9815594581776861E-7</c:v>
                </c:pt>
                <c:pt idx="318">
                  <c:v>3.712313522443733E-7</c:v>
                </c:pt>
                <c:pt idx="319">
                  <c:v>3.4613614812310597E-7</c:v>
                </c:pt>
                <c:pt idx="320">
                  <c:v>3.2273662487708861E-7</c:v>
                </c:pt>
                <c:pt idx="321">
                  <c:v>3.0126210166829659E-7</c:v>
                </c:pt>
                <c:pt idx="322">
                  <c:v>2.8117510993477865E-7</c:v>
                </c:pt>
                <c:pt idx="323">
                  <c:v>2.6236195987464489E-7</c:v>
                </c:pt>
                <c:pt idx="324">
                  <c:v>2.447210755736101E-7</c:v>
                </c:pt>
                <c:pt idx="325">
                  <c:v>2.2816092577777752E-7</c:v>
                </c:pt>
                <c:pt idx="326">
                  <c:v>2.1261268925353328E-7</c:v>
                </c:pt>
                <c:pt idx="327">
                  <c:v>1.980470845728107E-7</c:v>
                </c:pt>
                <c:pt idx="328">
                  <c:v>1.8443863451501668E-7</c:v>
                </c:pt>
                <c:pt idx="329">
                  <c:v>1.7175719457288648E-7</c:v>
                </c:pt>
                <c:pt idx="330">
                  <c:v>1.5996787702379419E-7</c:v>
                </c:pt>
                <c:pt idx="331">
                  <c:v>1.4593539950622692E-7</c:v>
                </c:pt>
                <c:pt idx="332">
                  <c:v>1.331383801298959E-7</c:v>
                </c:pt>
                <c:pt idx="333">
                  <c:v>1.2147141571316689E-7</c:v>
                </c:pt>
                <c:pt idx="334">
                  <c:v>1.1083636103965431E-7</c:v>
                </c:pt>
                <c:pt idx="335">
                  <c:v>1.0114394768420951E-7</c:v>
                </c:pt>
                <c:pt idx="336">
                  <c:v>9.230872155760121E-8</c:v>
                </c:pt>
                <c:pt idx="337">
                  <c:v>8.4246323294649827E-8</c:v>
                </c:pt>
                <c:pt idx="338">
                  <c:v>7.6879708623449916E-8</c:v>
                </c:pt>
                <c:pt idx="339">
                  <c:v>7.0140999722970641E-8</c:v>
                </c:pt>
                <c:pt idx="340">
                  <c:v>6.3970340302935483E-8</c:v>
                </c:pt>
                <c:pt idx="341">
                  <c:v>6.0349382263767254E-8</c:v>
                </c:pt>
                <c:pt idx="342">
                  <c:v>5.6926658049687543E-8</c:v>
                </c:pt>
                <c:pt idx="343">
                  <c:v>5.3698029534918394E-8</c:v>
                </c:pt>
                <c:pt idx="344">
                  <c:v>5.0658130217955445E-8</c:v>
                </c:pt>
                <c:pt idx="345">
                  <c:v>4.7801062171287134E-8</c:v>
                </c:pt>
                <c:pt idx="346">
                  <c:v>4.5118892371517055E-8</c:v>
                </c:pt>
                <c:pt idx="347">
                  <c:v>4.2597845369808148E-8</c:v>
                </c:pt>
                <c:pt idx="348">
                  <c:v>4.0224033687590024E-8</c:v>
                </c:pt>
                <c:pt idx="349">
                  <c:v>3.7985167246257733E-8</c:v>
                </c:pt>
                <c:pt idx="350">
                  <c:v>3.5870252784333084E-8</c:v>
                </c:pt>
                <c:pt idx="351">
                  <c:v>3.3722322018352556E-8</c:v>
                </c:pt>
                <c:pt idx="352">
                  <c:v>3.1701397652033441E-8</c:v>
                </c:pt>
                <c:pt idx="353">
                  <c:v>2.9799383099388951E-8</c:v>
                </c:pt>
                <c:pt idx="354">
                  <c:v>2.8008821407412685E-8</c:v>
                </c:pt>
                <c:pt idx="355">
                  <c:v>2.6322577639442087E-8</c:v>
                </c:pt>
                <c:pt idx="356">
                  <c:v>2.4735269803965877E-8</c:v>
                </c:pt>
                <c:pt idx="357">
                  <c:v>2.3245650090561285E-8</c:v>
                </c:pt>
                <c:pt idx="358">
                  <c:v>2.1852466513143309E-8</c:v>
                </c:pt>
                <c:pt idx="359">
                  <c:v>2.0553970622980074E-8</c:v>
                </c:pt>
                <c:pt idx="360">
                  <c:v>1.9347342234005988E-8</c:v>
                </c:pt>
                <c:pt idx="361">
                  <c:v>1.7825734422077125E-8</c:v>
                </c:pt>
                <c:pt idx="362">
                  <c:v>1.6431963159372504E-8</c:v>
                </c:pt>
                <c:pt idx="363">
                  <c:v>1.5150209477242358E-8</c:v>
                </c:pt>
                <c:pt idx="364">
                  <c:v>1.3966891730811792E-8</c:v>
                </c:pt>
                <c:pt idx="365">
                  <c:v>1.2870614411543803E-8</c:v>
                </c:pt>
                <c:pt idx="366">
                  <c:v>1.1852658951813213E-8</c:v>
                </c:pt>
                <c:pt idx="367">
                  <c:v>1.0909015799577835E-8</c:v>
                </c:pt>
                <c:pt idx="368">
                  <c:v>1.0036162328078418E-8</c:v>
                </c:pt>
                <c:pt idx="369">
                  <c:v>9.2305483919479576E-9</c:v>
                </c:pt>
                <c:pt idx="370">
                  <c:v>8.4886357951524045E-9</c:v>
                </c:pt>
                <c:pt idx="371">
                  <c:v>7.7352634632654126E-9</c:v>
                </c:pt>
                <c:pt idx="372">
                  <c:v>7.0457734495993224E-9</c:v>
                </c:pt>
                <c:pt idx="373">
                  <c:v>6.4147016013716705E-9</c:v>
                </c:pt>
                <c:pt idx="374">
                  <c:v>5.8371008484759002E-9</c:v>
                </c:pt>
                <c:pt idx="375">
                  <c:v>5.3084228763638428E-9</c:v>
                </c:pt>
                <c:pt idx="376">
                  <c:v>4.8244578863848473E-9</c:v>
                </c:pt>
                <c:pt idx="377">
                  <c:v>4.3810533984837781E-9</c:v>
                </c:pt>
                <c:pt idx="378">
                  <c:v>3.9744824179861702E-9</c:v>
                </c:pt>
                <c:pt idx="379">
                  <c:v>3.6014105103828385E-9</c:v>
                </c:pt>
                <c:pt idx="380">
                  <c:v>3.2589220612117607E-9</c:v>
                </c:pt>
                <c:pt idx="381">
                  <c:v>3.191920210560389E-9</c:v>
                </c:pt>
                <c:pt idx="382">
                  <c:v>3.1205578857202375E-9</c:v>
                </c:pt>
                <c:pt idx="383">
                  <c:v>3.0459958035955642E-9</c:v>
                </c:pt>
                <c:pt idx="384">
                  <c:v>2.969298184759959E-9</c:v>
                </c:pt>
                <c:pt idx="385">
                  <c:v>2.8913966296756086E-9</c:v>
                </c:pt>
                <c:pt idx="386">
                  <c:v>2.8130029245415755E-9</c:v>
                </c:pt>
                <c:pt idx="387">
                  <c:v>2.7341805894291003E-9</c:v>
                </c:pt>
                <c:pt idx="388">
                  <c:v>2.6548917734568795E-9</c:v>
                </c:pt>
                <c:pt idx="389">
                  <c:v>2.5750452105062392E-9</c:v>
                </c:pt>
                <c:pt idx="390">
                  <c:v>2.4946069649559848E-9</c:v>
                </c:pt>
                <c:pt idx="391">
                  <c:v>2.3302103093195305E-9</c:v>
                </c:pt>
                <c:pt idx="392">
                  <c:v>2.1763018815231957E-9</c:v>
                </c:pt>
                <c:pt idx="393">
                  <c:v>2.0327271998261719E-9</c:v>
                </c:pt>
                <c:pt idx="394">
                  <c:v>1.8992544986648881E-9</c:v>
                </c:pt>
                <c:pt idx="395">
                  <c:v>1.7755515195249046E-9</c:v>
                </c:pt>
                <c:pt idx="396">
                  <c:v>1.6611375659361146E-9</c:v>
                </c:pt>
                <c:pt idx="397">
                  <c:v>1.555047826449175E-9</c:v>
                </c:pt>
                <c:pt idx="398">
                  <c:v>1.4563456921349257E-9</c:v>
                </c:pt>
                <c:pt idx="399">
                  <c:v>1.3642188064460526E-9</c:v>
                </c:pt>
                <c:pt idx="400">
                  <c:v>1.2779488876503611E-9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3.0864242845396896E-7</c:v>
                </c:pt>
                <c:pt idx="11">
                  <c:v>3.9572952999906795E-7</c:v>
                </c:pt>
                <c:pt idx="12">
                  <c:v>5.0497774668772764E-7</c:v>
                </c:pt>
                <c:pt idx="13">
                  <c:v>6.4121165877816339E-7</c:v>
                </c:pt>
                <c:pt idx="14">
                  <c:v>8.1001922326975134E-7</c:v>
                </c:pt>
                <c:pt idx="15">
                  <c:v>1.0177815591304204E-6</c:v>
                </c:pt>
                <c:pt idx="16">
                  <c:v>1.2716497794901077E-6</c:v>
                </c:pt>
                <c:pt idx="17">
                  <c:v>1.5795100366145521E-6</c:v>
                </c:pt>
                <c:pt idx="18">
                  <c:v>1.949827326912585E-6</c:v>
                </c:pt>
                <c:pt idx="19">
                  <c:v>2.3914257618253674E-6</c:v>
                </c:pt>
                <c:pt idx="20">
                  <c:v>2.9132488271732662E-6</c:v>
                </c:pt>
                <c:pt idx="21">
                  <c:v>3.4446545204318572E-6</c:v>
                </c:pt>
                <c:pt idx="22">
                  <c:v>4.0509326365988267E-6</c:v>
                </c:pt>
                <c:pt idx="23">
                  <c:v>4.7410236464189294E-6</c:v>
                </c:pt>
                <c:pt idx="24">
                  <c:v>5.5253590240157354E-6</c:v>
                </c:pt>
                <c:pt idx="25">
                  <c:v>6.4163206831762375E-6</c:v>
                </c:pt>
                <c:pt idx="26">
                  <c:v>7.4266357775553477E-6</c:v>
                </c:pt>
                <c:pt idx="27">
                  <c:v>8.561128338559086E-6</c:v>
                </c:pt>
                <c:pt idx="28">
                  <c:v>9.8182996774119766E-6</c:v>
                </c:pt>
                <c:pt idx="29">
                  <c:v>1.1190236955376007E-5</c:v>
                </c:pt>
                <c:pt idx="30">
                  <c:v>1.2661167024950521E-5</c:v>
                </c:pt>
                <c:pt idx="31">
                  <c:v>1.4107075775001625E-5</c:v>
                </c:pt>
                <c:pt idx="32">
                  <c:v>1.5607700044831194E-5</c:v>
                </c:pt>
                <c:pt idx="33">
                  <c:v>1.7167859260590089E-5</c:v>
                </c:pt>
                <c:pt idx="34">
                  <c:v>1.8797770619806536E-5</c:v>
                </c:pt>
                <c:pt idx="35">
                  <c:v>2.0513830954597555E-5</c:v>
                </c:pt>
                <c:pt idx="36">
                  <c:v>2.2332203769048271E-5</c:v>
                </c:pt>
                <c:pt idx="37">
                  <c:v>2.424371211666675E-5</c:v>
                </c:pt>
                <c:pt idx="38">
                  <c:v>2.6226692935979608E-5</c:v>
                </c:pt>
                <c:pt idx="39">
                  <c:v>2.8252920815412804E-5</c:v>
                </c:pt>
                <c:pt idx="40">
                  <c:v>3.0286989435787728E-5</c:v>
                </c:pt>
                <c:pt idx="41">
                  <c:v>3.1996496244001461E-5</c:v>
                </c:pt>
                <c:pt idx="42">
                  <c:v>3.3651947213500866E-5</c:v>
                </c:pt>
                <c:pt idx="43">
                  <c:v>3.5277147203622042E-5</c:v>
                </c:pt>
                <c:pt idx="44">
                  <c:v>3.690365612135745E-5</c:v>
                </c:pt>
                <c:pt idx="45">
                  <c:v>3.85698053530262E-5</c:v>
                </c:pt>
                <c:pt idx="46">
                  <c:v>4.0311060614409895E-5</c:v>
                </c:pt>
                <c:pt idx="47">
                  <c:v>4.2122639179517543E-5</c:v>
                </c:pt>
                <c:pt idx="48">
                  <c:v>4.3986226972480939E-5</c:v>
                </c:pt>
                <c:pt idx="49">
                  <c:v>4.5879940326284129E-5</c:v>
                </c:pt>
                <c:pt idx="50">
                  <c:v>4.7778385337383857E-5</c:v>
                </c:pt>
                <c:pt idx="51">
                  <c:v>5.1097573033157447E-5</c:v>
                </c:pt>
                <c:pt idx="52">
                  <c:v>5.4527925323280823E-5</c:v>
                </c:pt>
                <c:pt idx="53">
                  <c:v>5.8077293794028303E-5</c:v>
                </c:pt>
                <c:pt idx="54">
                  <c:v>6.1755841020549285E-5</c:v>
                </c:pt>
                <c:pt idx="55">
                  <c:v>6.557666001501009E-5</c:v>
                </c:pt>
                <c:pt idx="56">
                  <c:v>6.954917030484303E-5</c:v>
                </c:pt>
                <c:pt idx="57">
                  <c:v>7.3653757043911779E-5</c:v>
                </c:pt>
                <c:pt idx="58">
                  <c:v>7.7857202498630111E-5</c:v>
                </c:pt>
                <c:pt idx="59">
                  <c:v>8.2120938640248893E-5</c:v>
                </c:pt>
                <c:pt idx="60">
                  <c:v>8.6396209689659466E-5</c:v>
                </c:pt>
                <c:pt idx="61">
                  <c:v>9.0133293049294411E-5</c:v>
                </c:pt>
                <c:pt idx="62">
                  <c:v>9.3848712051403124E-5</c:v>
                </c:pt>
                <c:pt idx="63">
                  <c:v>9.7601896747815777E-5</c:v>
                </c:pt>
                <c:pt idx="64">
                  <c:v>1.0146623175982788E-4</c:v>
                </c:pt>
                <c:pt idx="65">
                  <c:v>1.0552671756787156E-4</c:v>
                </c:pt>
                <c:pt idx="66">
                  <c:v>1.0985635412991012E-4</c:v>
                </c:pt>
                <c:pt idx="67">
                  <c:v>1.1442967490109048E-4</c:v>
                </c:pt>
                <c:pt idx="68">
                  <c:v>1.1919057422315986E-4</c:v>
                </c:pt>
                <c:pt idx="69">
                  <c:v>1.2407190579397518E-4</c:v>
                </c:pt>
                <c:pt idx="70">
                  <c:v>1.2899157101400627E-4</c:v>
                </c:pt>
                <c:pt idx="71">
                  <c:v>1.3260361545508939E-4</c:v>
                </c:pt>
                <c:pt idx="72">
                  <c:v>1.3617894117259389E-4</c:v>
                </c:pt>
                <c:pt idx="73">
                  <c:v>1.3980890242897839E-4</c:v>
                </c:pt>
                <c:pt idx="74">
                  <c:v>1.4359967739393958E-4</c:v>
                </c:pt>
                <c:pt idx="75">
                  <c:v>1.476640187472269E-4</c:v>
                </c:pt>
                <c:pt idx="76">
                  <c:v>1.5210997175055737E-4</c:v>
                </c:pt>
                <c:pt idx="77">
                  <c:v>1.5696831043623862E-4</c:v>
                </c:pt>
                <c:pt idx="78">
                  <c:v>1.6224701625770099E-4</c:v>
                </c:pt>
                <c:pt idx="79">
                  <c:v>1.6795977112005157E-4</c:v>
                </c:pt>
                <c:pt idx="80">
                  <c:v>1.7411198614093615E-4</c:v>
                </c:pt>
                <c:pt idx="81">
                  <c:v>1.801337247611869E-4</c:v>
                </c:pt>
                <c:pt idx="82">
                  <c:v>1.8650147632258117E-4</c:v>
                </c:pt>
                <c:pt idx="83">
                  <c:v>1.9314271969868966E-4</c:v>
                </c:pt>
                <c:pt idx="84">
                  <c:v>1.9996462871338058E-4</c:v>
                </c:pt>
                <c:pt idx="85">
                  <c:v>2.0686545500141085E-4</c:v>
                </c:pt>
                <c:pt idx="86">
                  <c:v>2.1375454164714264E-4</c:v>
                </c:pt>
                <c:pt idx="87">
                  <c:v>2.206251790345648E-4</c:v>
                </c:pt>
                <c:pt idx="88">
                  <c:v>2.2749801537503227E-4</c:v>
                </c:pt>
                <c:pt idx="89">
                  <c:v>2.343950818904993E-4</c:v>
                </c:pt>
                <c:pt idx="90">
                  <c:v>2.4134772971703814E-4</c:v>
                </c:pt>
                <c:pt idx="91">
                  <c:v>2.4925478569555888E-4</c:v>
                </c:pt>
                <c:pt idx="92">
                  <c:v>2.5734342420701174E-4</c:v>
                </c:pt>
                <c:pt idx="93">
                  <c:v>2.656579070773937E-4</c:v>
                </c:pt>
                <c:pt idx="94">
                  <c:v>2.7425017799618542E-4</c:v>
                </c:pt>
                <c:pt idx="95">
                  <c:v>2.8317756478673183E-4</c:v>
                </c:pt>
                <c:pt idx="96">
                  <c:v>2.9249695895952469E-4</c:v>
                </c:pt>
                <c:pt idx="97">
                  <c:v>3.0222861709737633E-4</c:v>
                </c:pt>
                <c:pt idx="98">
                  <c:v>3.123843433542603E-4</c:v>
                </c:pt>
                <c:pt idx="99">
                  <c:v>3.2296635637202992E-4</c:v>
                </c:pt>
                <c:pt idx="100">
                  <c:v>3.3398964173060993E-4</c:v>
                </c:pt>
                <c:pt idx="101">
                  <c:v>3.4301171420198163E-4</c:v>
                </c:pt>
                <c:pt idx="102">
                  <c:v>3.5223348248014354E-4</c:v>
                </c:pt>
                <c:pt idx="103">
                  <c:v>3.6154302293796124E-4</c:v>
                </c:pt>
                <c:pt idx="104">
                  <c:v>3.708278689196134E-4</c:v>
                </c:pt>
                <c:pt idx="105">
                  <c:v>3.7995820420225364E-4</c:v>
                </c:pt>
                <c:pt idx="106">
                  <c:v>3.8884911775997639E-4</c:v>
                </c:pt>
                <c:pt idx="107">
                  <c:v>3.9766843102061005E-4</c:v>
                </c:pt>
                <c:pt idx="108">
                  <c:v>4.0665849790048501E-4</c:v>
                </c:pt>
                <c:pt idx="109">
                  <c:v>4.1609963089681858E-4</c:v>
                </c:pt>
                <c:pt idx="110">
                  <c:v>4.2628871275175875E-4</c:v>
                </c:pt>
                <c:pt idx="111">
                  <c:v>4.405569542058261E-4</c:v>
                </c:pt>
                <c:pt idx="112">
                  <c:v>4.5590575959295705E-4</c:v>
                </c:pt>
                <c:pt idx="113">
                  <c:v>4.7210502113058861E-4</c:v>
                </c:pt>
                <c:pt idx="114">
                  <c:v>4.8890171276481671E-4</c:v>
                </c:pt>
                <c:pt idx="115">
                  <c:v>5.0599441935109037E-4</c:v>
                </c:pt>
                <c:pt idx="116">
                  <c:v>5.231206997611252E-4</c:v>
                </c:pt>
                <c:pt idx="117">
                  <c:v>5.4029837247702691E-4</c:v>
                </c:pt>
                <c:pt idx="118">
                  <c:v>5.5765474057900425E-4</c:v>
                </c:pt>
                <c:pt idx="119">
                  <c:v>5.7533766198573065E-4</c:v>
                </c:pt>
                <c:pt idx="120">
                  <c:v>5.9349782970724552E-4</c:v>
                </c:pt>
                <c:pt idx="121">
                  <c:v>6.1111541288314853E-4</c:v>
                </c:pt>
                <c:pt idx="122">
                  <c:v>6.2927738785988822E-4</c:v>
                </c:pt>
                <c:pt idx="123">
                  <c:v>6.4791943664991355E-4</c:v>
                </c:pt>
                <c:pt idx="124">
                  <c:v>6.6698468025434019E-4</c:v>
                </c:pt>
                <c:pt idx="125">
                  <c:v>6.8639160850435547E-4</c:v>
                </c:pt>
                <c:pt idx="126">
                  <c:v>7.0606039622455523E-4</c:v>
                </c:pt>
                <c:pt idx="127">
                  <c:v>7.2594616766114895E-4</c:v>
                </c:pt>
                <c:pt idx="128">
                  <c:v>7.4600039186985408E-4</c:v>
                </c:pt>
                <c:pt idx="129">
                  <c:v>7.6619377783452875E-4</c:v>
                </c:pt>
                <c:pt idx="130">
                  <c:v>7.8646949851478938E-4</c:v>
                </c:pt>
                <c:pt idx="131">
                  <c:v>8.0569987941244336E-4</c:v>
                </c:pt>
                <c:pt idx="132">
                  <c:v>8.2495583539279513E-4</c:v>
                </c:pt>
                <c:pt idx="133">
                  <c:v>8.4428452597281006E-4</c:v>
                </c:pt>
                <c:pt idx="134">
                  <c:v>8.6377073555206265E-4</c:v>
                </c:pt>
                <c:pt idx="135">
                  <c:v>8.8348105184555528E-4</c:v>
                </c:pt>
                <c:pt idx="136">
                  <c:v>9.0344189460109118E-4</c:v>
                </c:pt>
                <c:pt idx="137">
                  <c:v>9.2343917949748379E-4</c:v>
                </c:pt>
                <c:pt idx="138">
                  <c:v>9.4316319806520119E-4</c:v>
                </c:pt>
                <c:pt idx="139">
                  <c:v>9.6230663502941828E-4</c:v>
                </c:pt>
                <c:pt idx="140">
                  <c:v>9.8050609335381027E-4</c:v>
                </c:pt>
                <c:pt idx="141">
                  <c:v>1.0031107255853711E-3</c:v>
                </c:pt>
                <c:pt idx="142">
                  <c:v>1.0247287156223157E-3</c:v>
                </c:pt>
                <c:pt idx="143">
                  <c:v>1.0454886250074607E-3</c:v>
                </c:pt>
                <c:pt idx="144">
                  <c:v>1.065535206106796E-3</c:v>
                </c:pt>
                <c:pt idx="145">
                  <c:v>1.0850267500367408E-3</c:v>
                </c:pt>
                <c:pt idx="146">
                  <c:v>1.104133283690301E-3</c:v>
                </c:pt>
                <c:pt idx="147">
                  <c:v>1.1228837054159061E-3</c:v>
                </c:pt>
                <c:pt idx="148">
                  <c:v>1.1412892394968013E-3</c:v>
                </c:pt>
                <c:pt idx="149">
                  <c:v>1.1593597828635793E-3</c:v>
                </c:pt>
                <c:pt idx="150">
                  <c:v>1.1771143296737427E-3</c:v>
                </c:pt>
                <c:pt idx="151">
                  <c:v>1.1877679047887113E-3</c:v>
                </c:pt>
                <c:pt idx="152">
                  <c:v>1.1981764651717241E-3</c:v>
                </c:pt>
                <c:pt idx="153">
                  <c:v>1.2085986930514051E-3</c:v>
                </c:pt>
                <c:pt idx="154">
                  <c:v>1.2192588609519629E-3</c:v>
                </c:pt>
                <c:pt idx="155">
                  <c:v>1.230433781071879E-3</c:v>
                </c:pt>
                <c:pt idx="156">
                  <c:v>1.2422648307191769E-3</c:v>
                </c:pt>
                <c:pt idx="157">
                  <c:v>1.2544410890038768E-3</c:v>
                </c:pt>
                <c:pt idx="158">
                  <c:v>1.2665554457038618E-3</c:v>
                </c:pt>
                <c:pt idx="159">
                  <c:v>1.2781323926478348E-3</c:v>
                </c:pt>
                <c:pt idx="160">
                  <c:v>1.2887285980401231E-3</c:v>
                </c:pt>
                <c:pt idx="161">
                  <c:v>1.3015680601753267E-3</c:v>
                </c:pt>
                <c:pt idx="162">
                  <c:v>1.3129672179449056E-3</c:v>
                </c:pt>
                <c:pt idx="163">
                  <c:v>1.3228899802534921E-3</c:v>
                </c:pt>
                <c:pt idx="164">
                  <c:v>1.3313060862760575E-3</c:v>
                </c:pt>
                <c:pt idx="165">
                  <c:v>1.3381896513819369E-3</c:v>
                </c:pt>
                <c:pt idx="166">
                  <c:v>1.3436359949516911E-3</c:v>
                </c:pt>
                <c:pt idx="167">
                  <c:v>1.3481014232620998E-3</c:v>
                </c:pt>
                <c:pt idx="168">
                  <c:v>1.3521912484728128E-3</c:v>
                </c:pt>
                <c:pt idx="169">
                  <c:v>1.3565057779898067E-3</c:v>
                </c:pt>
                <c:pt idx="170">
                  <c:v>1.3616488140725442E-3</c:v>
                </c:pt>
                <c:pt idx="171">
                  <c:v>1.3631897270971539E-3</c:v>
                </c:pt>
                <c:pt idx="172">
                  <c:v>1.3655843992118298E-3</c:v>
                </c:pt>
                <c:pt idx="173">
                  <c:v>1.3682473891691014E-3</c:v>
                </c:pt>
                <c:pt idx="174">
                  <c:v>1.3706434504878304E-3</c:v>
                </c:pt>
                <c:pt idx="175">
                  <c:v>1.3721759656330995E-3</c:v>
                </c:pt>
                <c:pt idx="176">
                  <c:v>1.3724353845778474E-3</c:v>
                </c:pt>
                <c:pt idx="177">
                  <c:v>1.3716054834736456E-3</c:v>
                </c:pt>
                <c:pt idx="178">
                  <c:v>1.3699777802157729E-3</c:v>
                </c:pt>
                <c:pt idx="179">
                  <c:v>1.3678986390956861E-3</c:v>
                </c:pt>
                <c:pt idx="180">
                  <c:v>1.3656578455321137E-3</c:v>
                </c:pt>
                <c:pt idx="181">
                  <c:v>1.364032140778317E-3</c:v>
                </c:pt>
                <c:pt idx="182">
                  <c:v>1.3624173172431023E-3</c:v>
                </c:pt>
                <c:pt idx="183">
                  <c:v>1.3606553972029451E-3</c:v>
                </c:pt>
                <c:pt idx="184">
                  <c:v>1.3585866354696098E-3</c:v>
                </c:pt>
                <c:pt idx="185">
                  <c:v>1.3560550442678139E-3</c:v>
                </c:pt>
                <c:pt idx="186">
                  <c:v>1.3529314074566035E-3</c:v>
                </c:pt>
                <c:pt idx="187">
                  <c:v>1.349183020724571E-3</c:v>
                </c:pt>
                <c:pt idx="188">
                  <c:v>1.3448087427817635E-3</c:v>
                </c:pt>
                <c:pt idx="189">
                  <c:v>1.3398007386298308E-3</c:v>
                </c:pt>
                <c:pt idx="190">
                  <c:v>1.3341581811739547E-3</c:v>
                </c:pt>
                <c:pt idx="191">
                  <c:v>1.3321640483100628E-3</c:v>
                </c:pt>
                <c:pt idx="192">
                  <c:v>1.3293233692712539E-3</c:v>
                </c:pt>
                <c:pt idx="193">
                  <c:v>1.3254363344782473E-3</c:v>
                </c:pt>
                <c:pt idx="194">
                  <c:v>1.3203090592087418E-3</c:v>
                </c:pt>
                <c:pt idx="195">
                  <c:v>1.3137572772108717E-3</c:v>
                </c:pt>
                <c:pt idx="196">
                  <c:v>1.3057501702862181E-3</c:v>
                </c:pt>
                <c:pt idx="197">
                  <c:v>1.2968339863775565E-3</c:v>
                </c:pt>
                <c:pt idx="198">
                  <c:v>1.2876826070304466E-3</c:v>
                </c:pt>
                <c:pt idx="199">
                  <c:v>1.2789458570861773E-3</c:v>
                </c:pt>
                <c:pt idx="200">
                  <c:v>1.2712468063701173E-3</c:v>
                </c:pt>
                <c:pt idx="201">
                  <c:v>1.2563188013307372E-3</c:v>
                </c:pt>
                <c:pt idx="202">
                  <c:v>1.2424510173988104E-3</c:v>
                </c:pt>
                <c:pt idx="203">
                  <c:v>1.2290127740769428E-3</c:v>
                </c:pt>
                <c:pt idx="204">
                  <c:v>1.215398254520787E-3</c:v>
                </c:pt>
                <c:pt idx="205">
                  <c:v>1.2010365783775628E-3</c:v>
                </c:pt>
                <c:pt idx="206">
                  <c:v>1.1855051879881915E-3</c:v>
                </c:pt>
                <c:pt idx="207">
                  <c:v>1.1688695941646963E-3</c:v>
                </c:pt>
                <c:pt idx="208">
                  <c:v>1.1513141056596111E-3</c:v>
                </c:pt>
                <c:pt idx="209">
                  <c:v>1.1330130435046708E-3</c:v>
                </c:pt>
                <c:pt idx="210">
                  <c:v>1.1141373095768102E-3</c:v>
                </c:pt>
                <c:pt idx="211">
                  <c:v>1.1053082562614621E-3</c:v>
                </c:pt>
                <c:pt idx="212">
                  <c:v>1.0958810753364291E-3</c:v>
                </c:pt>
                <c:pt idx="213">
                  <c:v>1.0858705349540143E-3</c:v>
                </c:pt>
                <c:pt idx="214">
                  <c:v>1.0752853281233868E-3</c:v>
                </c:pt>
                <c:pt idx="215">
                  <c:v>1.0641403409260199E-3</c:v>
                </c:pt>
                <c:pt idx="216">
                  <c:v>1.052456821657932E-3</c:v>
                </c:pt>
                <c:pt idx="217">
                  <c:v>1.0402934711396252E-3</c:v>
                </c:pt>
                <c:pt idx="218">
                  <c:v>1.027722802166156E-3</c:v>
                </c:pt>
                <c:pt idx="219">
                  <c:v>1.0148118639188375E-3</c:v>
                </c:pt>
                <c:pt idx="220">
                  <c:v>1.0016289615863785E-3</c:v>
                </c:pt>
                <c:pt idx="221">
                  <c:v>9.8631744389058207E-4</c:v>
                </c:pt>
                <c:pt idx="222">
                  <c:v>9.7075148826906727E-4</c:v>
                </c:pt>
                <c:pt idx="223">
                  <c:v>9.5483556279359343E-4</c:v>
                </c:pt>
                <c:pt idx="224">
                  <c:v>9.3848053339538244E-4</c:v>
                </c:pt>
                <c:pt idx="225">
                  <c:v>9.2160511205107625E-4</c:v>
                </c:pt>
                <c:pt idx="226">
                  <c:v>9.0416732257390107E-4</c:v>
                </c:pt>
                <c:pt idx="227">
                  <c:v>8.862414955277683E-4</c:v>
                </c:pt>
                <c:pt idx="228">
                  <c:v>8.679289648292045E-4</c:v>
                </c:pt>
                <c:pt idx="229">
                  <c:v>8.4932467161750937E-4</c:v>
                </c:pt>
                <c:pt idx="230">
                  <c:v>8.3051841980214371E-4</c:v>
                </c:pt>
                <c:pt idx="231">
                  <c:v>8.1023199242290006E-4</c:v>
                </c:pt>
                <c:pt idx="232">
                  <c:v>7.8989485127009074E-4</c:v>
                </c:pt>
                <c:pt idx="233">
                  <c:v>7.6951947780099829E-4</c:v>
                </c:pt>
                <c:pt idx="234">
                  <c:v>7.4910980443450824E-4</c:v>
                </c:pt>
                <c:pt idx="235">
                  <c:v>7.2867686344157143E-4</c:v>
                </c:pt>
                <c:pt idx="236">
                  <c:v>7.0825110305806644E-4</c:v>
                </c:pt>
                <c:pt idx="237">
                  <c:v>6.8793862039565762E-4</c:v>
                </c:pt>
                <c:pt idx="238">
                  <c:v>6.6785305759019839E-4</c:v>
                </c:pt>
                <c:pt idx="239">
                  <c:v>6.4809788118450268E-4</c:v>
                </c:pt>
                <c:pt idx="240">
                  <c:v>6.2876166324480265E-4</c:v>
                </c:pt>
                <c:pt idx="241">
                  <c:v>6.0812246744913854E-4</c:v>
                </c:pt>
                <c:pt idx="242">
                  <c:v>5.8784638232917987E-4</c:v>
                </c:pt>
                <c:pt idx="243">
                  <c:v>5.677271127665594E-4</c:v>
                </c:pt>
                <c:pt idx="244">
                  <c:v>5.4758752287428064E-4</c:v>
                </c:pt>
                <c:pt idx="245">
                  <c:v>5.2727956223227307E-4</c:v>
                </c:pt>
                <c:pt idx="246">
                  <c:v>5.067438260433091E-4</c:v>
                </c:pt>
                <c:pt idx="247">
                  <c:v>4.8615602789068923E-4</c:v>
                </c:pt>
                <c:pt idx="248">
                  <c:v>4.6572396161149798E-4</c:v>
                </c:pt>
                <c:pt idx="249">
                  <c:v>4.4562910146546489E-4</c:v>
                </c:pt>
                <c:pt idx="250">
                  <c:v>4.2602487458823587E-4</c:v>
                </c:pt>
                <c:pt idx="251">
                  <c:v>4.0939204586731322E-4</c:v>
                </c:pt>
                <c:pt idx="252">
                  <c:v>3.9320072633621802E-4</c:v>
                </c:pt>
                <c:pt idx="253">
                  <c:v>3.7746873668702448E-4</c:v>
                </c:pt>
                <c:pt idx="254">
                  <c:v>3.6220626036335577E-4</c:v>
                </c:pt>
                <c:pt idx="255">
                  <c:v>3.474229988778035E-4</c:v>
                </c:pt>
                <c:pt idx="256">
                  <c:v>3.3312733117187357E-4</c:v>
                </c:pt>
                <c:pt idx="257">
                  <c:v>3.1933119657477616E-4</c:v>
                </c:pt>
                <c:pt idx="258">
                  <c:v>3.060442438272776E-4</c:v>
                </c:pt>
                <c:pt idx="259">
                  <c:v>2.9327113060719097E-4</c:v>
                </c:pt>
                <c:pt idx="260">
                  <c:v>2.8101450987263077E-4</c:v>
                </c:pt>
                <c:pt idx="261">
                  <c:v>2.6794108460359871E-4</c:v>
                </c:pt>
                <c:pt idx="262">
                  <c:v>2.5537633535776562E-4</c:v>
                </c:pt>
                <c:pt idx="263">
                  <c:v>2.4321137445014514E-4</c:v>
                </c:pt>
                <c:pt idx="264">
                  <c:v>2.3135616400283844E-4</c:v>
                </c:pt>
                <c:pt idx="265">
                  <c:v>2.1974038492394697E-4</c:v>
                </c:pt>
                <c:pt idx="266">
                  <c:v>2.0832681521015131E-4</c:v>
                </c:pt>
                <c:pt idx="267">
                  <c:v>1.9716659383152259E-4</c:v>
                </c:pt>
                <c:pt idx="268">
                  <c:v>1.8632295364240652E-4</c:v>
                </c:pt>
                <c:pt idx="269">
                  <c:v>1.7584694913389356E-4</c:v>
                </c:pt>
                <c:pt idx="270">
                  <c:v>1.6577847278643882E-4</c:v>
                </c:pt>
                <c:pt idx="271">
                  <c:v>1.5690152485356489E-4</c:v>
                </c:pt>
                <c:pt idx="272">
                  <c:v>1.4838536180502931E-4</c:v>
                </c:pt>
                <c:pt idx="273">
                  <c:v>1.4023450403181483E-4</c:v>
                </c:pt>
                <c:pt idx="274">
                  <c:v>1.3245401118071125E-4</c:v>
                </c:pt>
                <c:pt idx="275">
                  <c:v>1.2504174102904303E-4</c:v>
                </c:pt>
                <c:pt idx="276">
                  <c:v>1.1799351384100195E-4</c:v>
                </c:pt>
                <c:pt idx="277">
                  <c:v>1.1129514994072682E-4</c:v>
                </c:pt>
                <c:pt idx="278">
                  <c:v>1.0493099215071978E-4</c:v>
                </c:pt>
                <c:pt idx="279">
                  <c:v>9.8885990921412172E-5</c:v>
                </c:pt>
                <c:pt idx="280">
                  <c:v>9.3145674253704671E-5</c:v>
                </c:pt>
                <c:pt idx="281">
                  <c:v>8.790174849990218E-5</c:v>
                </c:pt>
                <c:pt idx="282">
                  <c:v>8.2913107675472024E-5</c:v>
                </c:pt>
                <c:pt idx="283">
                  <c:v>7.8170600056102861E-5</c:v>
                </c:pt>
                <c:pt idx="284">
                  <c:v>7.366499822821842E-5</c:v>
                </c:pt>
                <c:pt idx="285">
                  <c:v>6.9387263623700985E-5</c:v>
                </c:pt>
                <c:pt idx="286">
                  <c:v>6.5328254503554619E-5</c:v>
                </c:pt>
                <c:pt idx="287">
                  <c:v>6.1478151363251221E-5</c:v>
                </c:pt>
                <c:pt idx="288">
                  <c:v>5.7827427856162277E-5</c:v>
                </c:pt>
                <c:pt idx="289">
                  <c:v>5.4366681852224314E-5</c:v>
                </c:pt>
                <c:pt idx="290">
                  <c:v>5.1087420406606182E-5</c:v>
                </c:pt>
                <c:pt idx="291">
                  <c:v>4.7628751487395538E-5</c:v>
                </c:pt>
                <c:pt idx="292">
                  <c:v>4.4379945654516441E-5</c:v>
                </c:pt>
                <c:pt idx="293">
                  <c:v>4.132927848424609E-5</c:v>
                </c:pt>
                <c:pt idx="294">
                  <c:v>3.8465868053999414E-5</c:v>
                </c:pt>
                <c:pt idx="295">
                  <c:v>3.5779575001052771E-5</c:v>
                </c:pt>
                <c:pt idx="296">
                  <c:v>3.3260562125752348E-5</c:v>
                </c:pt>
                <c:pt idx="297">
                  <c:v>3.0901115161630152E-5</c:v>
                </c:pt>
                <c:pt idx="298">
                  <c:v>2.8693184782905016E-5</c:v>
                </c:pt>
                <c:pt idx="299">
                  <c:v>2.6629433104533129E-5</c:v>
                </c:pt>
                <c:pt idx="300">
                  <c:v>2.4702162060430046E-5</c:v>
                </c:pt>
                <c:pt idx="301">
                  <c:v>2.2769105606265843E-5</c:v>
                </c:pt>
                <c:pt idx="302">
                  <c:v>2.0972664228784258E-5</c:v>
                </c:pt>
                <c:pt idx="303">
                  <c:v>1.9301620458369867E-5</c:v>
                </c:pt>
                <c:pt idx="304">
                  <c:v>1.7745942535029493E-5</c:v>
                </c:pt>
                <c:pt idx="305">
                  <c:v>1.629683948537326E-5</c:v>
                </c:pt>
                <c:pt idx="306">
                  <c:v>1.4948147050233445E-5</c:v>
                </c:pt>
                <c:pt idx="307">
                  <c:v>1.3699513530829345E-5</c:v>
                </c:pt>
                <c:pt idx="308">
                  <c:v>1.2550547202322122E-5</c:v>
                </c:pt>
                <c:pt idx="309">
                  <c:v>1.1499067488349151E-5</c:v>
                </c:pt>
                <c:pt idx="310">
                  <c:v>1.0541614243842169E-5</c:v>
                </c:pt>
                <c:pt idx="311">
                  <c:v>9.8194591749818426E-6</c:v>
                </c:pt>
                <c:pt idx="312">
                  <c:v>9.1548080103423716E-6</c:v>
                </c:pt>
                <c:pt idx="313">
                  <c:v>8.5400920206860874E-6</c:v>
                </c:pt>
                <c:pt idx="314">
                  <c:v>7.9689236179013113E-6</c:v>
                </c:pt>
                <c:pt idx="315">
                  <c:v>7.4358708980044269E-6</c:v>
                </c:pt>
                <c:pt idx="316">
                  <c:v>6.9367489480697965E-6</c:v>
                </c:pt>
                <c:pt idx="317">
                  <c:v>6.4695985488051625E-6</c:v>
                </c:pt>
                <c:pt idx="318">
                  <c:v>6.0328820495562837E-6</c:v>
                </c:pt>
                <c:pt idx="319">
                  <c:v>5.6251181311637573E-6</c:v>
                </c:pt>
                <c:pt idx="320">
                  <c:v>5.2447702908405478E-6</c:v>
                </c:pt>
                <c:pt idx="321">
                  <c:v>4.8959859792112977E-6</c:v>
                </c:pt>
                <c:pt idx="322">
                  <c:v>4.5698541194667933E-6</c:v>
                </c:pt>
                <c:pt idx="323">
                  <c:v>4.2642762854034056E-6</c:v>
                </c:pt>
                <c:pt idx="324">
                  <c:v>3.9774301943308615E-6</c:v>
                </c:pt>
                <c:pt idx="325">
                  <c:v>3.7076997291966695E-6</c:v>
                </c:pt>
                <c:pt idx="326">
                  <c:v>3.4538930252775762E-6</c:v>
                </c:pt>
                <c:pt idx="327">
                  <c:v>3.2155348455702353E-6</c:v>
                </c:pt>
                <c:pt idx="328">
                  <c:v>2.9922476568344092E-6</c:v>
                </c:pt>
                <c:pt idx="329">
                  <c:v>2.7836043676729348E-6</c:v>
                </c:pt>
                <c:pt idx="330">
                  <c:v>2.5890451572427087E-6</c:v>
                </c:pt>
                <c:pt idx="331">
                  <c:v>2.3580410634476511E-6</c:v>
                </c:pt>
                <c:pt idx="332">
                  <c:v>2.1472058143701865E-6</c:v>
                </c:pt>
                <c:pt idx="333">
                  <c:v>1.9550400705619879E-6</c:v>
                </c:pt>
                <c:pt idx="334">
                  <c:v>1.7801002948964797E-6</c:v>
                </c:pt>
                <c:pt idx="335">
                  <c:v>1.6210081711209755E-6</c:v>
                </c:pt>
                <c:pt idx="336">
                  <c:v>1.4764035110959946E-6</c:v>
                </c:pt>
                <c:pt idx="337">
                  <c:v>1.344775544502964E-6</c:v>
                </c:pt>
                <c:pt idx="338">
                  <c:v>1.2247587789322198E-6</c:v>
                </c:pt>
                <c:pt idx="339">
                  <c:v>1.1151433606852398E-6</c:v>
                </c:pt>
                <c:pt idx="340">
                  <c:v>1.014883316501372E-6</c:v>
                </c:pt>
                <c:pt idx="341">
                  <c:v>9.552847740040319E-7</c:v>
                </c:pt>
                <c:pt idx="342">
                  <c:v>8.989743682618294E-7</c:v>
                </c:pt>
                <c:pt idx="343">
                  <c:v>8.4589594374604907E-7</c:v>
                </c:pt>
                <c:pt idx="344">
                  <c:v>7.9598386134319423E-7</c:v>
                </c:pt>
                <c:pt idx="345">
                  <c:v>7.491482068615384E-7</c:v>
                </c:pt>
                <c:pt idx="346">
                  <c:v>7.052599924740948E-7</c:v>
                </c:pt>
                <c:pt idx="347">
                  <c:v>6.6409332768278549E-7</c:v>
                </c:pt>
                <c:pt idx="348">
                  <c:v>6.2542043212998968E-7</c:v>
                </c:pt>
                <c:pt idx="349">
                  <c:v>5.8903709621181476E-7</c:v>
                </c:pt>
                <c:pt idx="350">
                  <c:v>5.5475950725055567E-7</c:v>
                </c:pt>
                <c:pt idx="351">
                  <c:v>5.2014951152824779E-7</c:v>
                </c:pt>
                <c:pt idx="352">
                  <c:v>4.8765953359886803E-7</c:v>
                </c:pt>
                <c:pt idx="353">
                  <c:v>4.5713057099393506E-7</c:v>
                </c:pt>
                <c:pt idx="354">
                  <c:v>4.2842299925524993E-7</c:v>
                </c:pt>
                <c:pt idx="355">
                  <c:v>4.0140504735645351E-7</c:v>
                </c:pt>
                <c:pt idx="356">
                  <c:v>3.7598208938146707E-7</c:v>
                </c:pt>
                <c:pt idx="357">
                  <c:v>3.5213272826807731E-7</c:v>
                </c:pt>
                <c:pt idx="358">
                  <c:v>3.2984045959653954E-7</c:v>
                </c:pt>
                <c:pt idx="359">
                  <c:v>3.090777206165448E-7</c:v>
                </c:pt>
                <c:pt idx="360">
                  <c:v>2.8979970539128703E-7</c:v>
                </c:pt>
                <c:pt idx="361">
                  <c:v>2.6592976089412515E-7</c:v>
                </c:pt>
                <c:pt idx="362">
                  <c:v>2.4412404234435848E-7</c:v>
                </c:pt>
                <c:pt idx="363">
                  <c:v>2.2413737956959349E-7</c:v>
                </c:pt>
                <c:pt idx="364">
                  <c:v>2.0575930551358649E-7</c:v>
                </c:pt>
                <c:pt idx="365">
                  <c:v>1.8881320561877211E-7</c:v>
                </c:pt>
                <c:pt idx="366">
                  <c:v>1.731579094897336E-7</c:v>
                </c:pt>
                <c:pt idx="367">
                  <c:v>1.5871814031234963E-7</c:v>
                </c:pt>
                <c:pt idx="368">
                  <c:v>1.4542662056778569E-7</c:v>
                </c:pt>
                <c:pt idx="369">
                  <c:v>1.3321592026186814E-7</c:v>
                </c:pt>
                <c:pt idx="370">
                  <c:v>1.220185720097006E-7</c:v>
                </c:pt>
                <c:pt idx="371">
                  <c:v>1.107474870321805E-7</c:v>
                </c:pt>
                <c:pt idx="372">
                  <c:v>1.0047446095078577E-7</c:v>
                </c:pt>
                <c:pt idx="373">
                  <c:v>9.1109496569045599E-8</c:v>
                </c:pt>
                <c:pt idx="374">
                  <c:v>8.2570573884708025E-8</c:v>
                </c:pt>
                <c:pt idx="375">
                  <c:v>7.4782455475677554E-8</c:v>
                </c:pt>
                <c:pt idx="376">
                  <c:v>6.7679017563438219E-8</c:v>
                </c:pt>
                <c:pt idx="377">
                  <c:v>6.1197155711088932E-8</c:v>
                </c:pt>
                <c:pt idx="378">
                  <c:v>5.5280430665046344E-8</c:v>
                </c:pt>
                <c:pt idx="379">
                  <c:v>4.9878212344697047E-8</c:v>
                </c:pt>
                <c:pt idx="380">
                  <c:v>4.4945200070068167E-8</c:v>
                </c:pt>
                <c:pt idx="381">
                  <c:v>4.3840100548549885E-8</c:v>
                </c:pt>
                <c:pt idx="382">
                  <c:v>4.268741335455927E-8</c:v>
                </c:pt>
                <c:pt idx="383">
                  <c:v>4.1503372443198009E-8</c:v>
                </c:pt>
                <c:pt idx="384">
                  <c:v>4.0302122673974877E-8</c:v>
                </c:pt>
                <c:pt idx="385">
                  <c:v>3.9096374343267224E-8</c:v>
                </c:pt>
                <c:pt idx="386">
                  <c:v>3.7895092393858177E-8</c:v>
                </c:pt>
                <c:pt idx="387">
                  <c:v>3.6698252512217429E-8</c:v>
                </c:pt>
                <c:pt idx="388">
                  <c:v>3.5504214714300496E-8</c:v>
                </c:pt>
                <c:pt idx="389">
                  <c:v>3.4311022998916836E-8</c:v>
                </c:pt>
                <c:pt idx="390">
                  <c:v>3.3117244067951395E-8</c:v>
                </c:pt>
                <c:pt idx="391">
                  <c:v>3.0819849252364178E-8</c:v>
                </c:pt>
                <c:pt idx="392">
                  <c:v>2.8675972343924681E-8</c:v>
                </c:pt>
                <c:pt idx="393">
                  <c:v>2.6682295792475097E-8</c:v>
                </c:pt>
                <c:pt idx="394">
                  <c:v>2.4834159253969492E-8</c:v>
                </c:pt>
                <c:pt idx="395">
                  <c:v>2.3126165305637411E-8</c:v>
                </c:pt>
                <c:pt idx="396">
                  <c:v>2.1550593513744622E-8</c:v>
                </c:pt>
                <c:pt idx="397">
                  <c:v>2.0094036580235998E-8</c:v>
                </c:pt>
                <c:pt idx="398">
                  <c:v>1.8743149528576672E-8</c:v>
                </c:pt>
                <c:pt idx="399">
                  <c:v>1.7486461955860571E-8</c:v>
                </c:pt>
                <c:pt idx="400">
                  <c:v>1.6314095373992016E-8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4.0784748553604774E-7</c:v>
                </c:pt>
                <c:pt idx="1">
                  <c:v>4.647786576835044E-7</c:v>
                </c:pt>
                <c:pt idx="2">
                  <c:v>5.3045223560078977E-7</c:v>
                </c:pt>
                <c:pt idx="3">
                  <c:v>6.0793128654470341E-7</c:v>
                </c:pt>
                <c:pt idx="4">
                  <c:v>6.9822458966390176E-7</c:v>
                </c:pt>
                <c:pt idx="5">
                  <c:v>8.030910219692539E-7</c:v>
                </c:pt>
                <c:pt idx="6">
                  <c:v>9.2727079215671108E-7</c:v>
                </c:pt>
                <c:pt idx="7">
                  <c:v>1.0719664942830181E-6</c:v>
                </c:pt>
                <c:pt idx="8">
                  <c:v>1.2413849102882529E-6</c:v>
                </c:pt>
                <c:pt idx="9">
                  <c:v>1.4398596590487415E-6</c:v>
                </c:pt>
                <c:pt idx="10">
                  <c:v>1.6726186081974036E-6</c:v>
                </c:pt>
                <c:pt idx="11">
                  <c:v>2.0277368748493684E-6</c:v>
                </c:pt>
                <c:pt idx="12">
                  <c:v>2.4542710302494433E-6</c:v>
                </c:pt>
                <c:pt idx="13">
                  <c:v>2.9664036446937003E-6</c:v>
                </c:pt>
                <c:pt idx="14">
                  <c:v>3.579708214782011E-6</c:v>
                </c:pt>
                <c:pt idx="15">
                  <c:v>4.3121093731454108E-6</c:v>
                </c:pt>
                <c:pt idx="16">
                  <c:v>5.1920249684651426E-6</c:v>
                </c:pt>
                <c:pt idx="17">
                  <c:v>6.2302197920994907E-6</c:v>
                </c:pt>
                <c:pt idx="18">
                  <c:v>7.4597516713986525E-6</c:v>
                </c:pt>
                <c:pt idx="19">
                  <c:v>8.9278595436286246E-6</c:v>
                </c:pt>
                <c:pt idx="20">
                  <c:v>1.0652088810869175E-5</c:v>
                </c:pt>
                <c:pt idx="21">
                  <c:v>1.2398262716417701E-5</c:v>
                </c:pt>
                <c:pt idx="22">
                  <c:v>1.4412713770663441E-5</c:v>
                </c:pt>
                <c:pt idx="23">
                  <c:v>1.6714529476288127E-5</c:v>
                </c:pt>
                <c:pt idx="24">
                  <c:v>1.9347181391269927E-5</c:v>
                </c:pt>
                <c:pt idx="25">
                  <c:v>2.2355592752541436E-5</c:v>
                </c:pt>
                <c:pt idx="26">
                  <c:v>2.5761783697576655E-5</c:v>
                </c:pt>
                <c:pt idx="27">
                  <c:v>2.9612800473808234E-5</c:v>
                </c:pt>
                <c:pt idx="28">
                  <c:v>3.3944787229697173E-5</c:v>
                </c:pt>
                <c:pt idx="29">
                  <c:v>3.8782275277859849E-5</c:v>
                </c:pt>
                <c:pt idx="30">
                  <c:v>4.4162955758386139E-5</c:v>
                </c:pt>
                <c:pt idx="31">
                  <c:v>4.9744546558346721E-5</c:v>
                </c:pt>
                <c:pt idx="32">
                  <c:v>5.5884087529104328E-5</c:v>
                </c:pt>
                <c:pt idx="33">
                  <c:v>6.2508367175089126E-5</c:v>
                </c:pt>
                <c:pt idx="34">
                  <c:v>6.9671560810332707E-5</c:v>
                </c:pt>
                <c:pt idx="35">
                  <c:v>7.7376843168531345E-5</c:v>
                </c:pt>
                <c:pt idx="36">
                  <c:v>8.5755826795687735E-5</c:v>
                </c:pt>
                <c:pt idx="37">
                  <c:v>9.4683909525325959E-5</c:v>
                </c:pt>
                <c:pt idx="38">
                  <c:v>1.041642149639772E-4</c:v>
                </c:pt>
                <c:pt idx="39">
                  <c:v>1.1432937778527814E-4</c:v>
                </c:pt>
                <c:pt idx="40">
                  <c:v>1.2505388509414527E-4</c:v>
                </c:pt>
                <c:pt idx="41">
                  <c:v>1.3520316052992049E-4</c:v>
                </c:pt>
                <c:pt idx="42">
                  <c:v>1.4557448512329149E-4</c:v>
                </c:pt>
                <c:pt idx="43">
                  <c:v>1.5641243765360656E-4</c:v>
                </c:pt>
                <c:pt idx="44">
                  <c:v>1.6770331992018708E-4</c:v>
                </c:pt>
                <c:pt idx="45">
                  <c:v>1.7918318911093231E-4</c:v>
                </c:pt>
                <c:pt idx="46">
                  <c:v>1.9084401258012535E-4</c:v>
                </c:pt>
                <c:pt idx="47">
                  <c:v>2.0292277900927147E-4</c:v>
                </c:pt>
                <c:pt idx="48">
                  <c:v>2.1516195546407961E-4</c:v>
                </c:pt>
                <c:pt idx="49">
                  <c:v>2.2743161326965134E-4</c:v>
                </c:pt>
                <c:pt idx="50">
                  <c:v>2.3996685328195108E-4</c:v>
                </c:pt>
                <c:pt idx="51">
                  <c:v>2.5983791232949121E-4</c:v>
                </c:pt>
                <c:pt idx="52">
                  <c:v>2.8069377340937207E-4</c:v>
                </c:pt>
                <c:pt idx="53">
                  <c:v>3.0243005327840877E-4</c:v>
                </c:pt>
                <c:pt idx="54">
                  <c:v>3.2493139367242011E-4</c:v>
                </c:pt>
                <c:pt idx="55">
                  <c:v>3.4833768918393089E-4</c:v>
                </c:pt>
                <c:pt idx="56">
                  <c:v>3.7252954582806132E-4</c:v>
                </c:pt>
                <c:pt idx="57">
                  <c:v>3.9751417586043441E-4</c:v>
                </c:pt>
                <c:pt idx="58">
                  <c:v>4.2315678909167514E-4</c:v>
                </c:pt>
                <c:pt idx="59">
                  <c:v>4.4960730602668406E-4</c:v>
                </c:pt>
                <c:pt idx="60">
                  <c:v>4.7671864503450568E-4</c:v>
                </c:pt>
                <c:pt idx="61">
                  <c:v>5.0149174203279715E-4</c:v>
                </c:pt>
                <c:pt idx="62">
                  <c:v>5.267104503778328E-4</c:v>
                </c:pt>
                <c:pt idx="63">
                  <c:v>5.522147891518916E-4</c:v>
                </c:pt>
                <c:pt idx="64">
                  <c:v>5.781564660937565E-4</c:v>
                </c:pt>
                <c:pt idx="65">
                  <c:v>6.0422806422849584E-4</c:v>
                </c:pt>
                <c:pt idx="66">
                  <c:v>6.3089128818259949E-4</c:v>
                </c:pt>
                <c:pt idx="67">
                  <c:v>6.565693734132751E-4</c:v>
                </c:pt>
                <c:pt idx="68">
                  <c:v>6.8423871624077816E-4</c:v>
                </c:pt>
                <c:pt idx="69">
                  <c:v>7.1074715374171279E-4</c:v>
                </c:pt>
                <c:pt idx="70">
                  <c:v>7.3765331624920164E-4</c:v>
                </c:pt>
                <c:pt idx="71">
                  <c:v>7.5762555443235782E-4</c:v>
                </c:pt>
                <c:pt idx="72">
                  <c:v>7.7763103220062886E-4</c:v>
                </c:pt>
                <c:pt idx="73">
                  <c:v>7.9603208687679266E-4</c:v>
                </c:pt>
                <c:pt idx="74">
                  <c:v>8.1609014664819478E-4</c:v>
                </c:pt>
                <c:pt idx="75">
                  <c:v>8.3454123389703472E-4</c:v>
                </c:pt>
                <c:pt idx="76">
                  <c:v>8.5301670700239907E-4</c:v>
                </c:pt>
                <c:pt idx="77">
                  <c:v>8.7152397871044724E-4</c:v>
                </c:pt>
                <c:pt idx="78">
                  <c:v>8.9004837594046382E-4</c:v>
                </c:pt>
                <c:pt idx="79">
                  <c:v>9.0860487659637083E-4</c:v>
                </c:pt>
                <c:pt idx="80">
                  <c:v>9.2554584196873134E-4</c:v>
                </c:pt>
                <c:pt idx="81">
                  <c:v>9.4113923936730887E-4</c:v>
                </c:pt>
                <c:pt idx="82">
                  <c:v>9.5501853274182014E-4</c:v>
                </c:pt>
                <c:pt idx="83">
                  <c:v>9.704361718506177E-4</c:v>
                </c:pt>
                <c:pt idx="84">
                  <c:v>9.8576388811348115E-4</c:v>
                </c:pt>
                <c:pt idx="85">
                  <c:v>9.9938117208635702E-4</c:v>
                </c:pt>
                <c:pt idx="86">
                  <c:v>1.0145329776478371E-3</c:v>
                </c:pt>
                <c:pt idx="87">
                  <c:v>1.029594860363383E-3</c:v>
                </c:pt>
                <c:pt idx="88">
                  <c:v>1.0445668202329948E-3</c:v>
                </c:pt>
                <c:pt idx="89">
                  <c:v>1.0594488572566729E-3</c:v>
                </c:pt>
                <c:pt idx="90">
                  <c:v>1.0758324395402457E-3</c:v>
                </c:pt>
                <c:pt idx="91">
                  <c:v>1.0943475812292631E-3</c:v>
                </c:pt>
                <c:pt idx="92">
                  <c:v>1.1144894396712673E-3</c:v>
                </c:pt>
                <c:pt idx="93">
                  <c:v>1.1330805100499177E-3</c:v>
                </c:pt>
                <c:pt idx="94">
                  <c:v>1.1532915633598105E-3</c:v>
                </c:pt>
                <c:pt idx="95">
                  <c:v>1.1735378653168612E-3</c:v>
                </c:pt>
                <c:pt idx="96">
                  <c:v>1.1922191217978515E-3</c:v>
                </c:pt>
                <c:pt idx="97">
                  <c:v>1.2125344523555867E-3</c:v>
                </c:pt>
                <c:pt idx="98">
                  <c:v>1.2328956865171096E-3</c:v>
                </c:pt>
                <c:pt idx="99">
                  <c:v>1.2532816806363645E-3</c:v>
                </c:pt>
                <c:pt idx="100">
                  <c:v>1.2737029234027779E-3</c:v>
                </c:pt>
                <c:pt idx="101">
                  <c:v>1.2850467943343582E-3</c:v>
                </c:pt>
                <c:pt idx="102">
                  <c:v>1.2961542333024532E-3</c:v>
                </c:pt>
                <c:pt idx="103">
                  <c:v>1.3054371391121068E-3</c:v>
                </c:pt>
                <c:pt idx="104">
                  <c:v>1.31608139921784E-3</c:v>
                </c:pt>
                <c:pt idx="105">
                  <c:v>1.3249323151214027E-3</c:v>
                </c:pt>
                <c:pt idx="106">
                  <c:v>1.333566501725104E-3</c:v>
                </c:pt>
                <c:pt idx="107">
                  <c:v>1.3419839590289437E-3</c:v>
                </c:pt>
                <c:pt idx="108">
                  <c:v>1.3501724386822587E-3</c:v>
                </c:pt>
                <c:pt idx="109">
                  <c:v>1.356638791918935E-3</c:v>
                </c:pt>
                <c:pt idx="110">
                  <c:v>1.3629081185193735E-3</c:v>
                </c:pt>
                <c:pt idx="111">
                  <c:v>1.3786683927679401E-3</c:v>
                </c:pt>
                <c:pt idx="112">
                  <c:v>1.3929472816550459E-3</c:v>
                </c:pt>
                <c:pt idx="113">
                  <c:v>1.4072269741669688E-3</c:v>
                </c:pt>
                <c:pt idx="114">
                  <c:v>1.421520134322381E-3</c:v>
                </c:pt>
                <c:pt idx="115">
                  <c:v>1.4343153655295767E-3</c:v>
                </c:pt>
                <c:pt idx="116">
                  <c:v>1.4471358277849148E-3</c:v>
                </c:pt>
                <c:pt idx="117">
                  <c:v>1.4584422054620889E-3</c:v>
                </c:pt>
                <c:pt idx="118">
                  <c:v>1.4682454029185327E-3</c:v>
                </c:pt>
                <c:pt idx="119">
                  <c:v>1.4780711018698605E-3</c:v>
                </c:pt>
                <c:pt idx="120">
                  <c:v>1.4878923393178924E-3</c:v>
                </c:pt>
                <c:pt idx="121">
                  <c:v>1.4918354491842995E-3</c:v>
                </c:pt>
                <c:pt idx="122">
                  <c:v>1.495761378106337E-3</c:v>
                </c:pt>
                <c:pt idx="123">
                  <c:v>1.4996563536173089E-3</c:v>
                </c:pt>
                <c:pt idx="124">
                  <c:v>1.5020413042410037E-3</c:v>
                </c:pt>
                <c:pt idx="125">
                  <c:v>1.5014045424181083E-3</c:v>
                </c:pt>
                <c:pt idx="126">
                  <c:v>1.5022657511102309E-3</c:v>
                </c:pt>
                <c:pt idx="127">
                  <c:v>1.5001181330640406E-3</c:v>
                </c:pt>
                <c:pt idx="128">
                  <c:v>1.4979566594175524E-3</c:v>
                </c:pt>
                <c:pt idx="129">
                  <c:v>1.4928174232886194E-3</c:v>
                </c:pt>
                <c:pt idx="130">
                  <c:v>1.4891804390551966E-3</c:v>
                </c:pt>
                <c:pt idx="131">
                  <c:v>1.4805539423096608E-3</c:v>
                </c:pt>
                <c:pt idx="132">
                  <c:v>1.4704671484263173E-3</c:v>
                </c:pt>
                <c:pt idx="133">
                  <c:v>1.4604000572065975E-3</c:v>
                </c:pt>
                <c:pt idx="134">
                  <c:v>1.4489030818917244E-3</c:v>
                </c:pt>
                <c:pt idx="135">
                  <c:v>1.4359750170444721E-3</c:v>
                </c:pt>
                <c:pt idx="136">
                  <c:v>1.4216283742719091E-3</c:v>
                </c:pt>
                <c:pt idx="137">
                  <c:v>1.4073401189990023E-3</c:v>
                </c:pt>
                <c:pt idx="138">
                  <c:v>1.3916367635564595E-3</c:v>
                </c:pt>
                <c:pt idx="139">
                  <c:v>1.3745573530259212E-3</c:v>
                </c:pt>
                <c:pt idx="140">
                  <c:v>1.3575530121377978E-3</c:v>
                </c:pt>
                <c:pt idx="141">
                  <c:v>1.3467504933654608E-3</c:v>
                </c:pt>
                <c:pt idx="142">
                  <c:v>1.3358676121113953E-3</c:v>
                </c:pt>
                <c:pt idx="143">
                  <c:v>1.3234403856481145E-3</c:v>
                </c:pt>
                <c:pt idx="144">
                  <c:v>1.3094567596033595E-3</c:v>
                </c:pt>
                <c:pt idx="145">
                  <c:v>1.2953645056522681E-3</c:v>
                </c:pt>
                <c:pt idx="146">
                  <c:v>1.2797121526744223E-3</c:v>
                </c:pt>
                <c:pt idx="147">
                  <c:v>1.2639553284703299E-3</c:v>
                </c:pt>
                <c:pt idx="148">
                  <c:v>1.2466099735476716E-3</c:v>
                </c:pt>
                <c:pt idx="149">
                  <c:v>1.2291521111505938E-3</c:v>
                </c:pt>
                <c:pt idx="150">
                  <c:v>1.2100896455386047E-3</c:v>
                </c:pt>
                <c:pt idx="151">
                  <c:v>1.1840906784606278E-3</c:v>
                </c:pt>
                <c:pt idx="152">
                  <c:v>1.1582172292657501E-3</c:v>
                </c:pt>
                <c:pt idx="153">
                  <c:v>1.1310127002614441E-3</c:v>
                </c:pt>
                <c:pt idx="154">
                  <c:v>1.1039432217932429E-3</c:v>
                </c:pt>
                <c:pt idx="155">
                  <c:v>1.0770297712399972E-3</c:v>
                </c:pt>
                <c:pt idx="156">
                  <c:v>1.0502617490674793E-3</c:v>
                </c:pt>
                <c:pt idx="157">
                  <c:v>1.0221692007844744E-3</c:v>
                </c:pt>
                <c:pt idx="158">
                  <c:v>9.9424110462140625E-4</c:v>
                </c:pt>
                <c:pt idx="159">
                  <c:v>9.6790943686907366E-4</c:v>
                </c:pt>
                <c:pt idx="160">
                  <c:v>9.4028606692335935E-4</c:v>
                </c:pt>
                <c:pt idx="161">
                  <c:v>9.1537822836884977E-4</c:v>
                </c:pt>
                <c:pt idx="162">
                  <c:v>8.9048734906910503E-4</c:v>
                </c:pt>
                <c:pt idx="163">
                  <c:v>8.6561342902412492E-4</c:v>
                </c:pt>
                <c:pt idx="164">
                  <c:v>8.3931186949123978E-4</c:v>
                </c:pt>
                <c:pt idx="165">
                  <c:v>8.1447236675740006E-4</c:v>
                </c:pt>
                <c:pt idx="166">
                  <c:v>7.9110101728673704E-4</c:v>
                </c:pt>
                <c:pt idx="167">
                  <c:v>7.6629469871561091E-4</c:v>
                </c:pt>
                <c:pt idx="168">
                  <c:v>7.4150533939924964E-4</c:v>
                </c:pt>
                <c:pt idx="169">
                  <c:v>7.1673293933765311E-4</c:v>
                </c:pt>
                <c:pt idx="170">
                  <c:v>6.934191183194273E-4</c:v>
                </c:pt>
                <c:pt idx="171">
                  <c:v>6.6774384577561214E-4</c:v>
                </c:pt>
                <c:pt idx="172">
                  <c:v>6.408239523682279E-4</c:v>
                </c:pt>
                <c:pt idx="173">
                  <c:v>6.1693800590249695E-4</c:v>
                </c:pt>
                <c:pt idx="174">
                  <c:v>5.918069951939875E-4</c:v>
                </c:pt>
                <c:pt idx="175">
                  <c:v>5.6826314349961427E-4</c:v>
                </c:pt>
                <c:pt idx="176">
                  <c:v>5.4404285031421228E-4</c:v>
                </c:pt>
                <c:pt idx="177">
                  <c:v>5.2098444066075967E-4</c:v>
                </c:pt>
                <c:pt idx="178">
                  <c:v>4.9850693120648086E-4</c:v>
                </c:pt>
                <c:pt idx="179">
                  <c:v>4.7675448947247668E-4</c:v>
                </c:pt>
                <c:pt idx="180">
                  <c:v>4.5557213779829367E-4</c:v>
                </c:pt>
                <c:pt idx="181">
                  <c:v>4.3498942657691154E-4</c:v>
                </c:pt>
                <c:pt idx="182">
                  <c:v>4.1509605308509155E-4</c:v>
                </c:pt>
                <c:pt idx="183">
                  <c:v>3.9574928995282779E-4</c:v>
                </c:pt>
                <c:pt idx="184">
                  <c:v>3.7708027212358079E-4</c:v>
                </c:pt>
                <c:pt idx="185">
                  <c:v>3.5894730599368306E-4</c:v>
                </c:pt>
                <c:pt idx="186">
                  <c:v>3.4134582004637212E-4</c:v>
                </c:pt>
                <c:pt idx="187">
                  <c:v>3.2440624328227335E-4</c:v>
                </c:pt>
                <c:pt idx="188">
                  <c:v>3.0812279777750641E-4</c:v>
                </c:pt>
                <c:pt idx="189">
                  <c:v>2.9235475358540462E-4</c:v>
                </c:pt>
                <c:pt idx="190">
                  <c:v>2.7709787213928068E-4</c:v>
                </c:pt>
                <c:pt idx="191">
                  <c:v>2.6333390058872174E-4</c:v>
                </c:pt>
                <c:pt idx="192">
                  <c:v>2.5011866401546882E-4</c:v>
                </c:pt>
                <c:pt idx="193">
                  <c:v>2.374510076937931E-4</c:v>
                </c:pt>
                <c:pt idx="194">
                  <c:v>2.2506418194408542E-4</c:v>
                </c:pt>
                <c:pt idx="195">
                  <c:v>2.1322366976697562E-4</c:v>
                </c:pt>
                <c:pt idx="196">
                  <c:v>2.0179554057453124E-4</c:v>
                </c:pt>
                <c:pt idx="197">
                  <c:v>1.9091206061997695E-4</c:v>
                </c:pt>
                <c:pt idx="198">
                  <c:v>1.8043926245948349E-4</c:v>
                </c:pt>
                <c:pt idx="199">
                  <c:v>1.7050964761436866E-4</c:v>
                </c:pt>
                <c:pt idx="200">
                  <c:v>1.6085666925101159E-4</c:v>
                </c:pt>
                <c:pt idx="201">
                  <c:v>1.505742473157247E-4</c:v>
                </c:pt>
                <c:pt idx="202">
                  <c:v>1.4095047932891595E-4</c:v>
                </c:pt>
                <c:pt idx="203">
                  <c:v>1.317143285496879E-4</c:v>
                </c:pt>
                <c:pt idx="204">
                  <c:v>1.23117167573883E-4</c:v>
                </c:pt>
                <c:pt idx="205">
                  <c:v>1.1489186139764784E-4</c:v>
                </c:pt>
                <c:pt idx="206">
                  <c:v>1.0715918083686395E-4</c:v>
                </c:pt>
                <c:pt idx="207">
                  <c:v>9.9784328220132068E-5</c:v>
                </c:pt>
                <c:pt idx="208">
                  <c:v>9.3011320897876476E-5</c:v>
                </c:pt>
                <c:pt idx="209">
                  <c:v>8.6580409871094599E-5</c:v>
                </c:pt>
                <c:pt idx="210">
                  <c:v>8.0485890789143714E-5</c:v>
                </c:pt>
                <c:pt idx="211">
                  <c:v>7.543716235103335E-5</c:v>
                </c:pt>
                <c:pt idx="212">
                  <c:v>7.0742715516078754E-5</c:v>
                </c:pt>
                <c:pt idx="213">
                  <c:v>6.6280933445444227E-5</c:v>
                </c:pt>
                <c:pt idx="214">
                  <c:v>6.205275984406608E-5</c:v>
                </c:pt>
                <c:pt idx="215">
                  <c:v>5.8059436589399007E-5</c:v>
                </c:pt>
                <c:pt idx="216">
                  <c:v>5.4301987471749044E-5</c:v>
                </c:pt>
                <c:pt idx="217">
                  <c:v>5.0781454016590579E-5</c:v>
                </c:pt>
                <c:pt idx="218">
                  <c:v>4.7449314271925628E-5</c:v>
                </c:pt>
                <c:pt idx="219">
                  <c:v>4.430633680790272E-5</c:v>
                </c:pt>
                <c:pt idx="220">
                  <c:v>4.1341031230617121E-5</c:v>
                </c:pt>
                <c:pt idx="221">
                  <c:v>3.8480257885786562E-5</c:v>
                </c:pt>
                <c:pt idx="222">
                  <c:v>3.580895034237817E-5</c:v>
                </c:pt>
                <c:pt idx="223">
                  <c:v>3.3301946871817578E-5</c:v>
                </c:pt>
                <c:pt idx="224">
                  <c:v>3.0959027544161247E-5</c:v>
                </c:pt>
                <c:pt idx="225">
                  <c:v>2.8767497692148948E-5</c:v>
                </c:pt>
                <c:pt idx="226">
                  <c:v>2.6702346530115966E-5</c:v>
                </c:pt>
                <c:pt idx="227">
                  <c:v>2.4788233244013856E-5</c:v>
                </c:pt>
                <c:pt idx="228">
                  <c:v>2.300010327833655E-5</c:v>
                </c:pt>
                <c:pt idx="229">
                  <c:v>2.1337787456204419E-5</c:v>
                </c:pt>
                <c:pt idx="230">
                  <c:v>1.9776287614404601E-5</c:v>
                </c:pt>
                <c:pt idx="231">
                  <c:v>1.829732343596193E-5</c:v>
                </c:pt>
                <c:pt idx="232">
                  <c:v>1.6923342572897611E-5</c:v>
                </c:pt>
                <c:pt idx="233">
                  <c:v>1.5653752532031688E-5</c:v>
                </c:pt>
                <c:pt idx="234">
                  <c:v>1.4463266399441112E-5</c:v>
                </c:pt>
                <c:pt idx="235">
                  <c:v>1.3363726930801785E-5</c:v>
                </c:pt>
                <c:pt idx="236">
                  <c:v>1.2342307193293028E-5</c:v>
                </c:pt>
                <c:pt idx="237">
                  <c:v>1.1398520411965178E-5</c:v>
                </c:pt>
                <c:pt idx="238">
                  <c:v>1.0519715661688138E-5</c:v>
                </c:pt>
                <c:pt idx="239">
                  <c:v>9.7054730623504781E-6</c:v>
                </c:pt>
                <c:pt idx="240">
                  <c:v>8.9554206465066015E-6</c:v>
                </c:pt>
                <c:pt idx="241">
                  <c:v>8.2454332923184301E-6</c:v>
                </c:pt>
                <c:pt idx="242">
                  <c:v>7.578254214666565E-6</c:v>
                </c:pt>
                <c:pt idx="243">
                  <c:v>6.9653013565217785E-6</c:v>
                </c:pt>
                <c:pt idx="244">
                  <c:v>6.4058414795163038E-6</c:v>
                </c:pt>
                <c:pt idx="245">
                  <c:v>5.8872887936970444E-6</c:v>
                </c:pt>
                <c:pt idx="246">
                  <c:v>5.4091076692676846E-6</c:v>
                </c:pt>
                <c:pt idx="247">
                  <c:v>4.9707407231394336E-6</c:v>
                </c:pt>
                <c:pt idx="248">
                  <c:v>4.5634743872033649E-6</c:v>
                </c:pt>
                <c:pt idx="249">
                  <c:v>4.1915275448808571E-6</c:v>
                </c:pt>
                <c:pt idx="250">
                  <c:v>3.8486351925187633E-6</c:v>
                </c:pt>
                <c:pt idx="251">
                  <c:v>3.5549611067331985E-6</c:v>
                </c:pt>
                <c:pt idx="252">
                  <c:v>3.2829394141630064E-6</c:v>
                </c:pt>
                <c:pt idx="253">
                  <c:v>3.0314550313373641E-6</c:v>
                </c:pt>
                <c:pt idx="254">
                  <c:v>2.7993747987692996E-6</c:v>
                </c:pt>
                <c:pt idx="255">
                  <c:v>2.5855778662871465E-6</c:v>
                </c:pt>
                <c:pt idx="256">
                  <c:v>2.3866156511825338E-6</c:v>
                </c:pt>
                <c:pt idx="257">
                  <c:v>2.2036657229125079E-6</c:v>
                </c:pt>
                <c:pt idx="258">
                  <c:v>2.0355989082463027E-6</c:v>
                </c:pt>
                <c:pt idx="259">
                  <c:v>1.8789549095654961E-6</c:v>
                </c:pt>
                <c:pt idx="260">
                  <c:v>1.7360748827123601E-6</c:v>
                </c:pt>
                <c:pt idx="261">
                  <c:v>1.5956777697337054E-6</c:v>
                </c:pt>
                <c:pt idx="262">
                  <c:v>1.4667948213276538E-6</c:v>
                </c:pt>
                <c:pt idx="263">
                  <c:v>1.3481478999335155E-6</c:v>
                </c:pt>
                <c:pt idx="264">
                  <c:v>1.2396114765837104E-6</c:v>
                </c:pt>
                <c:pt idx="265">
                  <c:v>1.1399323122312842E-6</c:v>
                </c:pt>
                <c:pt idx="266">
                  <c:v>1.047872758150738E-6</c:v>
                </c:pt>
                <c:pt idx="267">
                  <c:v>9.6334004694139682E-7</c:v>
                </c:pt>
                <c:pt idx="268">
                  <c:v>8.8624506353882346E-7</c:v>
                </c:pt>
                <c:pt idx="269">
                  <c:v>8.1538001942172172E-7</c:v>
                </c:pt>
                <c:pt idx="270">
                  <c:v>7.5067070260933506E-7</c:v>
                </c:pt>
                <c:pt idx="271">
                  <c:v>6.9428397934778832E-7</c:v>
                </c:pt>
                <c:pt idx="272">
                  <c:v>6.4230804788510744E-7</c:v>
                </c:pt>
                <c:pt idx="273">
                  <c:v>5.947452913845435E-7</c:v>
                </c:pt>
                <c:pt idx="274">
                  <c:v>5.5049051511720656E-7</c:v>
                </c:pt>
                <c:pt idx="275">
                  <c:v>5.095452612114096E-7</c:v>
                </c:pt>
                <c:pt idx="276">
                  <c:v>4.7191187403472323E-7</c:v>
                </c:pt>
                <c:pt idx="277">
                  <c:v>4.3703737727203423E-7</c:v>
                </c:pt>
                <c:pt idx="278">
                  <c:v>4.0492321952635366E-7</c:v>
                </c:pt>
                <c:pt idx="279">
                  <c:v>3.7523905294281254E-7</c:v>
                </c:pt>
                <c:pt idx="280">
                  <c:v>3.4776376721929121E-7</c:v>
                </c:pt>
                <c:pt idx="281">
                  <c:v>3.2325258332621286E-7</c:v>
                </c:pt>
                <c:pt idx="282">
                  <c:v>3.0039847713171828E-7</c:v>
                </c:pt>
                <c:pt idx="283">
                  <c:v>2.7921551442556218E-7</c:v>
                </c:pt>
                <c:pt idx="284">
                  <c:v>2.5971669979707223E-7</c:v>
                </c:pt>
                <c:pt idx="285">
                  <c:v>2.4157841173109995E-7</c:v>
                </c:pt>
                <c:pt idx="286">
                  <c:v>2.2469894069964989E-7</c:v>
                </c:pt>
                <c:pt idx="287">
                  <c:v>2.0908857697995139E-7</c:v>
                </c:pt>
                <c:pt idx="288">
                  <c:v>1.9464441960093929E-7</c:v>
                </c:pt>
                <c:pt idx="289">
                  <c:v>1.8114797904729036E-7</c:v>
                </c:pt>
                <c:pt idx="290">
                  <c:v>1.6872122990943996E-7</c:v>
                </c:pt>
                <c:pt idx="291">
                  <c:v>1.5599022772298583E-7</c:v>
                </c:pt>
                <c:pt idx="292">
                  <c:v>1.4416587325416355E-7</c:v>
                </c:pt>
                <c:pt idx="293">
                  <c:v>1.3334851956769949E-7</c:v>
                </c:pt>
                <c:pt idx="294">
                  <c:v>1.2341344132083115E-7</c:v>
                </c:pt>
                <c:pt idx="295">
                  <c:v>1.1412623251594896E-7</c:v>
                </c:pt>
                <c:pt idx="296">
                  <c:v>1.0558943748096643E-7</c:v>
                </c:pt>
                <c:pt idx="297">
                  <c:v>9.7793218185447929E-8</c:v>
                </c:pt>
                <c:pt idx="298">
                  <c:v>9.0508210961844425E-8</c:v>
                </c:pt>
                <c:pt idx="299">
                  <c:v>8.3837034542642991E-8</c:v>
                </c:pt>
                <c:pt idx="300">
                  <c:v>7.7554232816690588E-8</c:v>
                </c:pt>
                <c:pt idx="301">
                  <c:v>7.1449148285288466E-8</c:v>
                </c:pt>
                <c:pt idx="302">
                  <c:v>6.5778619994264642E-8</c:v>
                </c:pt>
                <c:pt idx="303">
                  <c:v>6.0636877941461761E-8</c:v>
                </c:pt>
                <c:pt idx="304">
                  <c:v>5.5802241389695996E-8</c:v>
                </c:pt>
                <c:pt idx="305">
                  <c:v>5.1370126791863564E-8</c:v>
                </c:pt>
                <c:pt idx="306">
                  <c:v>4.732992075813616E-8</c:v>
                </c:pt>
                <c:pt idx="307">
                  <c:v>4.3670811486489254E-8</c:v>
                </c:pt>
                <c:pt idx="308">
                  <c:v>4.0184238384773201E-8</c:v>
                </c:pt>
                <c:pt idx="309">
                  <c:v>3.7052442140789974E-8</c:v>
                </c:pt>
                <c:pt idx="310">
                  <c:v>3.4129856330465976E-8</c:v>
                </c:pt>
                <c:pt idx="311">
                  <c:v>3.1916898958860025E-8</c:v>
                </c:pt>
                <c:pt idx="312">
                  <c:v>2.9866316946684791E-8</c:v>
                </c:pt>
                <c:pt idx="313">
                  <c:v>2.7950266786217018E-8</c:v>
                </c:pt>
                <c:pt idx="314">
                  <c:v>2.6160242884679381E-8</c:v>
                </c:pt>
                <c:pt idx="315">
                  <c:v>2.4487510242120407E-8</c:v>
                </c:pt>
                <c:pt idx="316">
                  <c:v>2.2933089074101234E-8</c:v>
                </c:pt>
                <c:pt idx="317">
                  <c:v>2.1478312783365993E-8</c:v>
                </c:pt>
                <c:pt idx="318">
                  <c:v>2.0114146825740363E-8</c:v>
                </c:pt>
                <c:pt idx="319">
                  <c:v>1.885133002580212E-8</c:v>
                </c:pt>
                <c:pt idx="320">
                  <c:v>1.7660929797933388E-8</c:v>
                </c:pt>
                <c:pt idx="321">
                  <c:v>1.657316546964052E-8</c:v>
                </c:pt>
                <c:pt idx="322">
                  <c:v>1.5556575808251248E-8</c:v>
                </c:pt>
                <c:pt idx="323">
                  <c:v>1.459200043062628E-8</c:v>
                </c:pt>
                <c:pt idx="324">
                  <c:v>1.3700270151076843E-8</c:v>
                </c:pt>
                <c:pt idx="325">
                  <c:v>1.287216678330227E-8</c:v>
                </c:pt>
                <c:pt idx="326">
                  <c:v>1.2088224677577507E-8</c:v>
                </c:pt>
                <c:pt idx="327">
                  <c:v>1.134899445545839E-8</c:v>
                </c:pt>
                <c:pt idx="328">
                  <c:v>1.0665271153693096E-8</c:v>
                </c:pt>
                <c:pt idx="329">
                  <c:v>1.0017211058646835E-8</c:v>
                </c:pt>
                <c:pt idx="330">
                  <c:v>9.4155712427229691E-9</c:v>
                </c:pt>
                <c:pt idx="331">
                  <c:v>8.6669235076373002E-9</c:v>
                </c:pt>
                <c:pt idx="332">
                  <c:v>7.9785534532000679E-9</c:v>
                </c:pt>
                <c:pt idx="333">
                  <c:v>7.3385702725135219E-9</c:v>
                </c:pt>
                <c:pt idx="334">
                  <c:v>6.7549798007078541E-9</c:v>
                </c:pt>
                <c:pt idx="335">
                  <c:v>6.2162444101369133E-9</c:v>
                </c:pt>
                <c:pt idx="336">
                  <c:v>5.711532831657744E-9</c:v>
                </c:pt>
                <c:pt idx="337">
                  <c:v>5.2579162732855102E-9</c:v>
                </c:pt>
                <c:pt idx="338">
                  <c:v>4.8354980929922813E-9</c:v>
                </c:pt>
                <c:pt idx="339">
                  <c:v>4.4432187530232681E-9</c:v>
                </c:pt>
                <c:pt idx="340">
                  <c:v>4.0800187156236825E-9</c:v>
                </c:pt>
                <c:pt idx="341">
                  <c:v>3.8840098840727896E-9</c:v>
                </c:pt>
                <c:pt idx="342">
                  <c:v>3.6901047067483423E-9</c:v>
                </c:pt>
                <c:pt idx="343">
                  <c:v>3.5084273114486847E-9</c:v>
                </c:pt>
                <c:pt idx="344">
                  <c:v>3.3360914366901824E-9</c:v>
                </c:pt>
                <c:pt idx="345">
                  <c:v>3.1718710405837048E-9</c:v>
                </c:pt>
                <c:pt idx="346">
                  <c:v>3.0162770331490808E-9</c:v>
                </c:pt>
                <c:pt idx="347">
                  <c:v>2.867019892824108E-9</c:v>
                </c:pt>
                <c:pt idx="348">
                  <c:v>2.7264122107454846E-9</c:v>
                </c:pt>
                <c:pt idx="349">
                  <c:v>2.5930139937720806E-9</c:v>
                </c:pt>
                <c:pt idx="350">
                  <c:v>2.4653094697136139E-9</c:v>
                </c:pt>
                <c:pt idx="351">
                  <c:v>2.3344031782971249E-9</c:v>
                </c:pt>
                <c:pt idx="352">
                  <c:v>2.2111220726460764E-9</c:v>
                </c:pt>
                <c:pt idx="353">
                  <c:v>2.0936960679545167E-9</c:v>
                </c:pt>
                <c:pt idx="354">
                  <c:v>1.9833013204082633E-9</c:v>
                </c:pt>
                <c:pt idx="355">
                  <c:v>1.8781180437775371E-9</c:v>
                </c:pt>
                <c:pt idx="356">
                  <c:v>1.7793120482714106E-9</c:v>
                </c:pt>
                <c:pt idx="357">
                  <c:v>1.6860398243415825E-9</c:v>
                </c:pt>
                <c:pt idx="358">
                  <c:v>1.5974220221584606E-9</c:v>
                </c:pt>
                <c:pt idx="359">
                  <c:v>1.5146259912883109E-9</c:v>
                </c:pt>
                <c:pt idx="360">
                  <c:v>1.4346777587553709E-9</c:v>
                </c:pt>
                <c:pt idx="361">
                  <c:v>1.3307603325389896E-9</c:v>
                </c:pt>
                <c:pt idx="362">
                  <c:v>1.2334234089223395E-9</c:v>
                </c:pt>
                <c:pt idx="363">
                  <c:v>1.1424793692217854E-9</c:v>
                </c:pt>
                <c:pt idx="364">
                  <c:v>1.0587119776371442E-9</c:v>
                </c:pt>
                <c:pt idx="365">
                  <c:v>9.8188093372132772E-10</c:v>
                </c:pt>
                <c:pt idx="366">
                  <c:v>9.0891580735153823E-10</c:v>
                </c:pt>
                <c:pt idx="367">
                  <c:v>8.4250622271754291E-10</c:v>
                </c:pt>
                <c:pt idx="368">
                  <c:v>7.8058736006941267E-10</c:v>
                </c:pt>
                <c:pt idx="369">
                  <c:v>7.2301477200292068E-10</c:v>
                </c:pt>
                <c:pt idx="370">
                  <c:v>6.6964742513375362E-10</c:v>
                </c:pt>
                <c:pt idx="371">
                  <c:v>6.1383971632417998E-10</c:v>
                </c:pt>
                <c:pt idx="372">
                  <c:v>5.6262764133480779E-10</c:v>
                </c:pt>
                <c:pt idx="373">
                  <c:v>5.157951040667091E-10</c:v>
                </c:pt>
                <c:pt idx="374">
                  <c:v>4.7234382791625371E-10</c:v>
                </c:pt>
                <c:pt idx="375">
                  <c:v>4.3212931837017337E-10</c:v>
                </c:pt>
                <c:pt idx="376">
                  <c:v>3.9501041734375232E-10</c:v>
                </c:pt>
                <c:pt idx="377">
                  <c:v>3.6084281875988707E-10</c:v>
                </c:pt>
                <c:pt idx="378">
                  <c:v>3.294851871821776E-10</c:v>
                </c:pt>
                <c:pt idx="379">
                  <c:v>3.0012643516701926E-10</c:v>
                </c:pt>
                <c:pt idx="380">
                  <c:v>2.7333961094489723E-10</c:v>
                </c:pt>
                <c:pt idx="381">
                  <c:v>2.6923117467017432E-10</c:v>
                </c:pt>
                <c:pt idx="382">
                  <c:v>2.6516615630454531E-10</c:v>
                </c:pt>
                <c:pt idx="383">
                  <c:v>2.6058664208973063E-10</c:v>
                </c:pt>
                <c:pt idx="384">
                  <c:v>2.5572758310265561E-10</c:v>
                </c:pt>
                <c:pt idx="385">
                  <c:v>2.5069119515495061E-10</c:v>
                </c:pt>
                <c:pt idx="386">
                  <c:v>2.4549790514246708E-10</c:v>
                </c:pt>
                <c:pt idx="387">
                  <c:v>2.400727524663647E-10</c:v>
                </c:pt>
                <c:pt idx="388">
                  <c:v>2.3457929237357323E-10</c:v>
                </c:pt>
                <c:pt idx="389">
                  <c:v>2.2901176079581261E-10</c:v>
                </c:pt>
                <c:pt idx="390">
                  <c:v>2.2335425843174097E-10</c:v>
                </c:pt>
                <c:pt idx="391">
                  <c:v>2.1014621901150682E-10</c:v>
                </c:pt>
                <c:pt idx="392">
                  <c:v>1.9779565406055899E-10</c:v>
                </c:pt>
                <c:pt idx="393">
                  <c:v>1.8610828630942696E-10</c:v>
                </c:pt>
                <c:pt idx="394">
                  <c:v>1.7516682856531778E-10</c:v>
                </c:pt>
                <c:pt idx="395">
                  <c:v>1.6496077135540529E-10</c:v>
                </c:pt>
                <c:pt idx="396">
                  <c:v>1.553010027780102E-10</c:v>
                </c:pt>
                <c:pt idx="397">
                  <c:v>1.4618063562989237E-10</c:v>
                </c:pt>
                <c:pt idx="398">
                  <c:v>1.3768085874078204E-10</c:v>
                </c:pt>
                <c:pt idx="399">
                  <c:v>1.2961698873596697E-10</c:v>
                </c:pt>
                <c:pt idx="400">
                  <c:v>1.2207073721697672E-10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6.3577468006316681E-7</c:v>
                </c:pt>
                <c:pt idx="1">
                  <c:v>7.3076484378066422E-7</c:v>
                </c:pt>
                <c:pt idx="2">
                  <c:v>8.3135690935422723E-7</c:v>
                </c:pt>
                <c:pt idx="3">
                  <c:v>9.4164569851108685E-7</c:v>
                </c:pt>
                <c:pt idx="4">
                  <c:v>1.0658771897008168E-6</c:v>
                </c:pt>
                <c:pt idx="5">
                  <c:v>1.2084345446462263E-6</c:v>
                </c:pt>
                <c:pt idx="6">
                  <c:v>1.3755638055698871E-6</c:v>
                </c:pt>
                <c:pt idx="7">
                  <c:v>1.5713494263650774E-6</c:v>
                </c:pt>
                <c:pt idx="8">
                  <c:v>1.797008850620328E-6</c:v>
                </c:pt>
                <c:pt idx="9">
                  <c:v>2.0538119139808752E-6</c:v>
                </c:pt>
                <c:pt idx="10">
                  <c:v>2.3430441256578584E-6</c:v>
                </c:pt>
                <c:pt idx="11">
                  <c:v>2.7920670923868187E-6</c:v>
                </c:pt>
                <c:pt idx="12">
                  <c:v>3.332581062299719E-6</c:v>
                </c:pt>
                <c:pt idx="13">
                  <c:v>3.9739582874651951E-6</c:v>
                </c:pt>
                <c:pt idx="14">
                  <c:v>4.725698711238303E-6</c:v>
                </c:pt>
                <c:pt idx="15">
                  <c:v>5.597508245557531E-6</c:v>
                </c:pt>
                <c:pt idx="16">
                  <c:v>6.6320588554248996E-6</c:v>
                </c:pt>
                <c:pt idx="17">
                  <c:v>7.8789316088841401E-6</c:v>
                </c:pt>
                <c:pt idx="18">
                  <c:v>9.3588248999051164E-6</c:v>
                </c:pt>
                <c:pt idx="19">
                  <c:v>1.1092920866702636E-5</c:v>
                </c:pt>
                <c:pt idx="20">
                  <c:v>1.3103215856186188E-5</c:v>
                </c:pt>
                <c:pt idx="21">
                  <c:v>1.5152183370446668E-5</c:v>
                </c:pt>
                <c:pt idx="22">
                  <c:v>1.7608683289735741E-5</c:v>
                </c:pt>
                <c:pt idx="23">
                  <c:v>2.0483993002766525E-5</c:v>
                </c:pt>
                <c:pt idx="24">
                  <c:v>2.3789146057699171E-5</c:v>
                </c:pt>
                <c:pt idx="25">
                  <c:v>2.7535523617536354E-5</c:v>
                </c:pt>
                <c:pt idx="26">
                  <c:v>3.2088721715570229E-5</c:v>
                </c:pt>
                <c:pt idx="27">
                  <c:v>3.7673392449764089E-5</c:v>
                </c:pt>
                <c:pt idx="28">
                  <c:v>4.4083212362059982E-5</c:v>
                </c:pt>
                <c:pt idx="29">
                  <c:v>5.1102207645829513E-5</c:v>
                </c:pt>
                <c:pt idx="30">
                  <c:v>5.8505775632270721E-5</c:v>
                </c:pt>
                <c:pt idx="31">
                  <c:v>6.577839782414764E-5</c:v>
                </c:pt>
                <c:pt idx="32">
                  <c:v>7.355364307668929E-5</c:v>
                </c:pt>
                <c:pt idx="33">
                  <c:v>8.2022713998574289E-5</c:v>
                </c:pt>
                <c:pt idx="34">
                  <c:v>9.1378534566580988E-5</c:v>
                </c:pt>
                <c:pt idx="35">
                  <c:v>1.0181537108887579E-4</c:v>
                </c:pt>
                <c:pt idx="36">
                  <c:v>1.1448749495087109E-4</c:v>
                </c:pt>
                <c:pt idx="37">
                  <c:v>1.2961918462138237E-4</c:v>
                </c:pt>
                <c:pt idx="38">
                  <c:v>1.460052268559431E-4</c:v>
                </c:pt>
                <c:pt idx="39">
                  <c:v>1.6242781161241349E-4</c:v>
                </c:pt>
                <c:pt idx="40">
                  <c:v>1.7766066282262128E-4</c:v>
                </c:pt>
                <c:pt idx="41">
                  <c:v>1.8949776813207848E-4</c:v>
                </c:pt>
                <c:pt idx="42">
                  <c:v>2.0032631206966248E-4</c:v>
                </c:pt>
                <c:pt idx="43">
                  <c:v>2.1082496849499845E-4</c:v>
                </c:pt>
                <c:pt idx="44">
                  <c:v>2.2165501165702928E-4</c:v>
                </c:pt>
                <c:pt idx="45">
                  <c:v>2.3345722806336345E-4</c:v>
                </c:pt>
                <c:pt idx="46">
                  <c:v>2.4671016058459947E-4</c:v>
                </c:pt>
                <c:pt idx="47">
                  <c:v>2.6106857446275795E-4</c:v>
                </c:pt>
                <c:pt idx="48">
                  <c:v>2.7593544997086969E-4</c:v>
                </c:pt>
                <c:pt idx="49">
                  <c:v>2.9073361402744537E-4</c:v>
                </c:pt>
                <c:pt idx="50">
                  <c:v>3.0490082686898153E-4</c:v>
                </c:pt>
                <c:pt idx="51">
                  <c:v>3.2742887771653172E-4</c:v>
                </c:pt>
                <c:pt idx="52">
                  <c:v>3.5036789970602922E-4</c:v>
                </c:pt>
                <c:pt idx="53">
                  <c:v>3.7409155015781021E-4</c:v>
                </c:pt>
                <c:pt idx="54">
                  <c:v>3.9900429551521137E-4</c:v>
                </c:pt>
                <c:pt idx="55">
                  <c:v>4.2554126411357626E-4</c:v>
                </c:pt>
                <c:pt idx="56">
                  <c:v>4.5435893964051484E-4</c:v>
                </c:pt>
                <c:pt idx="57">
                  <c:v>4.8533781192085419E-4</c:v>
                </c:pt>
                <c:pt idx="58">
                  <c:v>5.1772959643298598E-4</c:v>
                </c:pt>
                <c:pt idx="59">
                  <c:v>5.5073968043278787E-4</c:v>
                </c:pt>
                <c:pt idx="60">
                  <c:v>5.8349286956254818E-4</c:v>
                </c:pt>
                <c:pt idx="61">
                  <c:v>6.1212564123060706E-4</c:v>
                </c:pt>
                <c:pt idx="62">
                  <c:v>6.4043263305509231E-4</c:v>
                </c:pt>
                <c:pt idx="63">
                  <c:v>6.6891357529063093E-4</c:v>
                </c:pt>
                <c:pt idx="64">
                  <c:v>6.9810987036458393E-4</c:v>
                </c:pt>
                <c:pt idx="65">
                  <c:v>7.2858130475816701E-4</c:v>
                </c:pt>
                <c:pt idx="66">
                  <c:v>7.6066997713616143E-4</c:v>
                </c:pt>
                <c:pt idx="67">
                  <c:v>7.9404369087709504E-4</c:v>
                </c:pt>
                <c:pt idx="68">
                  <c:v>8.2829557320227346E-4</c:v>
                </c:pt>
                <c:pt idx="69">
                  <c:v>8.6300106659900633E-4</c:v>
                </c:pt>
                <c:pt idx="70">
                  <c:v>8.9769166155368482E-4</c:v>
                </c:pt>
                <c:pt idx="71">
                  <c:v>9.232648887097535E-4</c:v>
                </c:pt>
                <c:pt idx="72">
                  <c:v>9.4848257672838299E-4</c:v>
                </c:pt>
                <c:pt idx="73">
                  <c:v>9.7356511235839008E-4</c:v>
                </c:pt>
                <c:pt idx="74">
                  <c:v>9.9876753664591912E-4</c:v>
                </c:pt>
                <c:pt idx="75">
                  <c:v>1.0243123315559523E-3</c:v>
                </c:pt>
                <c:pt idx="76">
                  <c:v>1.0503061225973259E-3</c:v>
                </c:pt>
                <c:pt idx="77">
                  <c:v>1.0766041595101027E-3</c:v>
                </c:pt>
                <c:pt idx="78">
                  <c:v>1.1030405385785242E-3</c:v>
                </c:pt>
                <c:pt idx="79">
                  <c:v>1.1294904739662774E-3</c:v>
                </c:pt>
                <c:pt idx="80">
                  <c:v>1.1557880209173163E-3</c:v>
                </c:pt>
                <c:pt idx="81">
                  <c:v>1.178205375035897E-3</c:v>
                </c:pt>
                <c:pt idx="82">
                  <c:v>1.2004404296635086E-3</c:v>
                </c:pt>
                <c:pt idx="83">
                  <c:v>1.2224579596520904E-3</c:v>
                </c:pt>
                <c:pt idx="84">
                  <c:v>1.2442247155513401E-3</c:v>
                </c:pt>
                <c:pt idx="85">
                  <c:v>1.2656936877757435E-3</c:v>
                </c:pt>
                <c:pt idx="86">
                  <c:v>1.2873523108431111E-3</c:v>
                </c:pt>
                <c:pt idx="87">
                  <c:v>1.3092116551979582E-3</c:v>
                </c:pt>
                <c:pt idx="88">
                  <c:v>1.330579773255995E-3</c:v>
                </c:pt>
                <c:pt idx="89">
                  <c:v>1.350776550780655E-3</c:v>
                </c:pt>
                <c:pt idx="90">
                  <c:v>1.3691256882315346E-3</c:v>
                </c:pt>
                <c:pt idx="91">
                  <c:v>1.3905143556689292E-3</c:v>
                </c:pt>
                <c:pt idx="92">
                  <c:v>1.4108415886722667E-3</c:v>
                </c:pt>
                <c:pt idx="93">
                  <c:v>1.4303018908283923E-3</c:v>
                </c:pt>
                <c:pt idx="94">
                  <c:v>1.4490549418758436E-3</c:v>
                </c:pt>
                <c:pt idx="95">
                  <c:v>1.4672964567966E-3</c:v>
                </c:pt>
                <c:pt idx="96">
                  <c:v>1.4856250478193643E-3</c:v>
                </c:pt>
                <c:pt idx="97">
                  <c:v>1.5039751968814771E-3</c:v>
                </c:pt>
                <c:pt idx="98">
                  <c:v>1.5215359659996944E-3</c:v>
                </c:pt>
                <c:pt idx="99">
                  <c:v>1.5374620981851155E-3</c:v>
                </c:pt>
                <c:pt idx="100">
                  <c:v>1.5509380975439336E-3</c:v>
                </c:pt>
                <c:pt idx="101">
                  <c:v>1.551595829776313E-3</c:v>
                </c:pt>
                <c:pt idx="102">
                  <c:v>1.5513125855726288E-3</c:v>
                </c:pt>
                <c:pt idx="103">
                  <c:v>1.5498219086594635E-3</c:v>
                </c:pt>
                <c:pt idx="104">
                  <c:v>1.5469048422413739E-3</c:v>
                </c:pt>
                <c:pt idx="105">
                  <c:v>1.5423099587989178E-3</c:v>
                </c:pt>
                <c:pt idx="106">
                  <c:v>1.5367621224166123E-3</c:v>
                </c:pt>
                <c:pt idx="107">
                  <c:v>1.5308870320795618E-3</c:v>
                </c:pt>
                <c:pt idx="108">
                  <c:v>1.5243019176294159E-3</c:v>
                </c:pt>
                <c:pt idx="109">
                  <c:v>1.5166751270806384E-3</c:v>
                </c:pt>
                <c:pt idx="110">
                  <c:v>1.5076417240258556E-3</c:v>
                </c:pt>
                <c:pt idx="111">
                  <c:v>1.5077277432642396E-3</c:v>
                </c:pt>
                <c:pt idx="112">
                  <c:v>1.5066845209637484E-3</c:v>
                </c:pt>
                <c:pt idx="113">
                  <c:v>1.5047514272371883E-3</c:v>
                </c:pt>
                <c:pt idx="114">
                  <c:v>1.5022129286847237E-3</c:v>
                </c:pt>
                <c:pt idx="115">
                  <c:v>1.4993386696979785E-3</c:v>
                </c:pt>
                <c:pt idx="116">
                  <c:v>1.4952103755769086E-3</c:v>
                </c:pt>
                <c:pt idx="117">
                  <c:v>1.4890331820123415E-3</c:v>
                </c:pt>
                <c:pt idx="118">
                  <c:v>1.481349114725817E-3</c:v>
                </c:pt>
                <c:pt idx="119">
                  <c:v>1.4726964355373439E-3</c:v>
                </c:pt>
                <c:pt idx="120">
                  <c:v>1.4635769663429703E-3</c:v>
                </c:pt>
                <c:pt idx="121">
                  <c:v>1.4507479406061566E-3</c:v>
                </c:pt>
                <c:pt idx="122">
                  <c:v>1.4364083579270145E-3</c:v>
                </c:pt>
                <c:pt idx="123">
                  <c:v>1.420868572834006E-3</c:v>
                </c:pt>
                <c:pt idx="124">
                  <c:v>1.4044703884658137E-3</c:v>
                </c:pt>
                <c:pt idx="125">
                  <c:v>1.3875189459595981E-3</c:v>
                </c:pt>
                <c:pt idx="126">
                  <c:v>1.369813984366344E-3</c:v>
                </c:pt>
                <c:pt idx="127">
                  <c:v>1.3510093908737412E-3</c:v>
                </c:pt>
                <c:pt idx="128">
                  <c:v>1.3311786588279804E-3</c:v>
                </c:pt>
                <c:pt idx="129">
                  <c:v>1.3104379143013332E-3</c:v>
                </c:pt>
                <c:pt idx="130">
                  <c:v>1.288862518250211E-3</c:v>
                </c:pt>
                <c:pt idx="131">
                  <c:v>1.2642813549158776E-3</c:v>
                </c:pt>
                <c:pt idx="132">
                  <c:v>1.23827890036945E-3</c:v>
                </c:pt>
                <c:pt idx="133">
                  <c:v>1.2113203849750365E-3</c:v>
                </c:pt>
                <c:pt idx="134">
                  <c:v>1.1839044683788855E-3</c:v>
                </c:pt>
                <c:pt idx="135">
                  <c:v>1.1564871492911609E-3</c:v>
                </c:pt>
                <c:pt idx="136">
                  <c:v>1.1289579758404478E-3</c:v>
                </c:pt>
                <c:pt idx="137">
                  <c:v>1.1009866314716783E-3</c:v>
                </c:pt>
                <c:pt idx="138">
                  <c:v>1.0727036988995072E-3</c:v>
                </c:pt>
                <c:pt idx="139">
                  <c:v>1.0442689855002616E-3</c:v>
                </c:pt>
                <c:pt idx="140">
                  <c:v>1.0158097313111693E-3</c:v>
                </c:pt>
                <c:pt idx="141">
                  <c:v>9.927924328864727E-4</c:v>
                </c:pt>
                <c:pt idx="142">
                  <c:v>9.6924276087008237E-4</c:v>
                </c:pt>
                <c:pt idx="143">
                  <c:v>9.453287827237202E-4</c:v>
                </c:pt>
                <c:pt idx="144">
                  <c:v>9.2121897839033068E-4</c:v>
                </c:pt>
                <c:pt idx="145">
                  <c:v>8.9707230427683697E-4</c:v>
                </c:pt>
                <c:pt idx="146">
                  <c:v>8.7283010916994251E-4</c:v>
                </c:pt>
                <c:pt idx="147">
                  <c:v>8.4837007256029565E-4</c:v>
                </c:pt>
                <c:pt idx="148">
                  <c:v>8.2380884448354796E-4</c:v>
                </c:pt>
                <c:pt idx="149">
                  <c:v>7.9926434470256396E-4</c:v>
                </c:pt>
                <c:pt idx="150">
                  <c:v>7.7485874689889919E-4</c:v>
                </c:pt>
                <c:pt idx="151">
                  <c:v>7.4622257336228836E-4</c:v>
                </c:pt>
                <c:pt idx="152">
                  <c:v>7.1786778427526741E-4</c:v>
                </c:pt>
                <c:pt idx="153">
                  <c:v>6.8990739802366147E-4</c:v>
                </c:pt>
                <c:pt idx="154">
                  <c:v>6.6242783643417707E-4</c:v>
                </c:pt>
                <c:pt idx="155">
                  <c:v>6.3554013375682092E-4</c:v>
                </c:pt>
                <c:pt idx="156">
                  <c:v>6.0915474405955387E-4</c:v>
                </c:pt>
                <c:pt idx="157">
                  <c:v>5.8317965436528165E-4</c:v>
                </c:pt>
                <c:pt idx="158">
                  <c:v>5.5772995587148914E-4</c:v>
                </c:pt>
                <c:pt idx="159">
                  <c:v>5.3289291610915846E-4</c:v>
                </c:pt>
                <c:pt idx="160">
                  <c:v>5.0877721806063679E-4</c:v>
                </c:pt>
                <c:pt idx="161">
                  <c:v>4.8666452265492508E-4</c:v>
                </c:pt>
                <c:pt idx="162">
                  <c:v>4.6497172786693253E-4</c:v>
                </c:pt>
                <c:pt idx="163">
                  <c:v>4.4376777938543143E-4</c:v>
                </c:pt>
                <c:pt idx="164">
                  <c:v>4.231215271292852E-4</c:v>
                </c:pt>
                <c:pt idx="165">
                  <c:v>4.0309883704756544E-4</c:v>
                </c:pt>
                <c:pt idx="166">
                  <c:v>3.8362191793928031E-4</c:v>
                </c:pt>
                <c:pt idx="167">
                  <c:v>3.6460042003973945E-4</c:v>
                </c:pt>
                <c:pt idx="168">
                  <c:v>3.4610843679503843E-4</c:v>
                </c:pt>
                <c:pt idx="169">
                  <c:v>3.2821465418457778E-4</c:v>
                </c:pt>
                <c:pt idx="170">
                  <c:v>3.1098910403763719E-4</c:v>
                </c:pt>
                <c:pt idx="171">
                  <c:v>2.932874571473537E-4</c:v>
                </c:pt>
                <c:pt idx="172">
                  <c:v>2.7617652813280267E-4</c:v>
                </c:pt>
                <c:pt idx="173">
                  <c:v>2.5972377648950199E-4</c:v>
                </c:pt>
                <c:pt idx="174">
                  <c:v>2.4400330139976565E-4</c:v>
                </c:pt>
                <c:pt idx="175">
                  <c:v>2.2908072632580467E-4</c:v>
                </c:pt>
                <c:pt idx="176">
                  <c:v>2.148589104575546E-4</c:v>
                </c:pt>
                <c:pt idx="177">
                  <c:v>2.012234035991667E-4</c:v>
                </c:pt>
                <c:pt idx="178">
                  <c:v>1.8821185756853707E-4</c:v>
                </c:pt>
                <c:pt idx="179">
                  <c:v>1.7586634240196269E-4</c:v>
                </c:pt>
                <c:pt idx="180">
                  <c:v>1.6422488809209417E-4</c:v>
                </c:pt>
                <c:pt idx="181">
                  <c:v>1.5324300627109875E-4</c:v>
                </c:pt>
                <c:pt idx="182">
                  <c:v>1.4275700675235554E-4</c:v>
                </c:pt>
                <c:pt idx="183">
                  <c:v>1.3281252988851122E-4</c:v>
                </c:pt>
                <c:pt idx="184">
                  <c:v>1.2345337791100545E-4</c:v>
                </c:pt>
                <c:pt idx="185">
                  <c:v>1.1472399313054714E-4</c:v>
                </c:pt>
                <c:pt idx="186">
                  <c:v>1.0653648313966562E-4</c:v>
                </c:pt>
                <c:pt idx="187">
                  <c:v>9.8786628598336875E-5</c:v>
                </c:pt>
                <c:pt idx="188">
                  <c:v>9.1493776453279913E-5</c:v>
                </c:pt>
                <c:pt idx="189">
                  <c:v>8.4676226668156901E-5</c:v>
                </c:pt>
                <c:pt idx="190">
                  <c:v>7.8352626790990148E-5</c:v>
                </c:pt>
                <c:pt idx="191">
                  <c:v>7.2681223771810764E-5</c:v>
                </c:pt>
                <c:pt idx="192">
                  <c:v>6.7314585371058659E-5</c:v>
                </c:pt>
                <c:pt idx="193">
                  <c:v>6.2273458888691387E-5</c:v>
                </c:pt>
                <c:pt idx="194">
                  <c:v>5.7578742315265642E-5</c:v>
                </c:pt>
                <c:pt idx="195">
                  <c:v>5.3251213990886082E-5</c:v>
                </c:pt>
                <c:pt idx="196">
                  <c:v>4.9231992852811572E-5</c:v>
                </c:pt>
                <c:pt idx="197">
                  <c:v>4.5455018288406669E-5</c:v>
                </c:pt>
                <c:pt idx="198">
                  <c:v>4.1929141782208788E-5</c:v>
                </c:pt>
                <c:pt idx="199">
                  <c:v>3.866385937061237E-5</c:v>
                </c:pt>
                <c:pt idx="200">
                  <c:v>3.5668108326073939E-5</c:v>
                </c:pt>
                <c:pt idx="201">
                  <c:v>3.2672372155522438E-5</c:v>
                </c:pt>
                <c:pt idx="202">
                  <c:v>2.988947747973302E-5</c:v>
                </c:pt>
                <c:pt idx="203">
                  <c:v>2.7320536400866984E-5</c:v>
                </c:pt>
                <c:pt idx="204">
                  <c:v>2.4966513153287923E-5</c:v>
                </c:pt>
                <c:pt idx="205">
                  <c:v>2.2828079922462124E-5</c:v>
                </c:pt>
                <c:pt idx="206">
                  <c:v>2.0871057590259639E-5</c:v>
                </c:pt>
                <c:pt idx="207">
                  <c:v>1.9059687510092566E-5</c:v>
                </c:pt>
                <c:pt idx="208">
                  <c:v>1.7392992160492299E-5</c:v>
                </c:pt>
                <c:pt idx="209">
                  <c:v>1.5869359245614647E-5</c:v>
                </c:pt>
                <c:pt idx="210">
                  <c:v>1.4487583221268445E-5</c:v>
                </c:pt>
                <c:pt idx="211">
                  <c:v>1.3350777926817139E-5</c:v>
                </c:pt>
                <c:pt idx="212">
                  <c:v>1.228892169924535E-5</c:v>
                </c:pt>
                <c:pt idx="213">
                  <c:v>1.1304169999257E-5</c:v>
                </c:pt>
                <c:pt idx="214">
                  <c:v>1.0398682828036223E-5</c:v>
                </c:pt>
                <c:pt idx="215">
                  <c:v>9.5746076847204423E-6</c:v>
                </c:pt>
                <c:pt idx="216">
                  <c:v>8.8179360957120693E-6</c:v>
                </c:pt>
                <c:pt idx="217">
                  <c:v>8.1135602554879088E-6</c:v>
                </c:pt>
                <c:pt idx="218">
                  <c:v>7.4619517787540068E-6</c:v>
                </c:pt>
                <c:pt idx="219">
                  <c:v>6.8635471848676155E-6</c:v>
                </c:pt>
                <c:pt idx="220">
                  <c:v>6.318830090532871E-6</c:v>
                </c:pt>
                <c:pt idx="221">
                  <c:v>5.8071782510506958E-6</c:v>
                </c:pt>
                <c:pt idx="222">
                  <c:v>5.3320449071744493E-6</c:v>
                </c:pt>
                <c:pt idx="223">
                  <c:v>4.8936550867109666E-6</c:v>
                </c:pt>
                <c:pt idx="224">
                  <c:v>4.4922582178997011E-6</c:v>
                </c:pt>
                <c:pt idx="225">
                  <c:v>4.1280612626874949E-6</c:v>
                </c:pt>
                <c:pt idx="226">
                  <c:v>3.7946559140461817E-6</c:v>
                </c:pt>
                <c:pt idx="227">
                  <c:v>3.4854443869393887E-6</c:v>
                </c:pt>
                <c:pt idx="228">
                  <c:v>3.2003817397992233E-6</c:v>
                </c:pt>
                <c:pt idx="229">
                  <c:v>2.9394478938795037E-6</c:v>
                </c:pt>
                <c:pt idx="230">
                  <c:v>2.7026103333839629E-6</c:v>
                </c:pt>
                <c:pt idx="231">
                  <c:v>2.4815605543138701E-6</c:v>
                </c:pt>
                <c:pt idx="232">
                  <c:v>2.276925104822506E-6</c:v>
                </c:pt>
                <c:pt idx="233">
                  <c:v>2.0886102580504408E-6</c:v>
                </c:pt>
                <c:pt idx="234">
                  <c:v>1.9164381891589664E-6</c:v>
                </c:pt>
                <c:pt idx="235">
                  <c:v>1.7603025380155579E-6</c:v>
                </c:pt>
                <c:pt idx="236">
                  <c:v>1.6175163504600471E-6</c:v>
                </c:pt>
                <c:pt idx="237">
                  <c:v>1.4853666336411832E-6</c:v>
                </c:pt>
                <c:pt idx="238">
                  <c:v>1.3636944166867953E-6</c:v>
                </c:pt>
                <c:pt idx="239">
                  <c:v>1.2523226402246685E-6</c:v>
                </c:pt>
                <c:pt idx="240">
                  <c:v>1.1510972047359714E-6</c:v>
                </c:pt>
                <c:pt idx="241">
                  <c:v>1.0552389462758972E-6</c:v>
                </c:pt>
                <c:pt idx="242">
                  <c:v>9.6661955695315854E-7</c:v>
                </c:pt>
                <c:pt idx="243">
                  <c:v>8.8516773012210271E-7</c:v>
                </c:pt>
                <c:pt idx="244">
                  <c:v>8.1081521790078393E-7</c:v>
                </c:pt>
                <c:pt idx="245">
                  <c:v>7.4348994703950955E-7</c:v>
                </c:pt>
                <c:pt idx="246">
                  <c:v>6.820342681724793E-7</c:v>
                </c:pt>
                <c:pt idx="247">
                  <c:v>6.2527932325759493E-7</c:v>
                </c:pt>
                <c:pt idx="248">
                  <c:v>5.7313413055129616E-7</c:v>
                </c:pt>
                <c:pt idx="249">
                  <c:v>5.2551291095492135E-7</c:v>
                </c:pt>
                <c:pt idx="250">
                  <c:v>4.8232573369990394E-7</c:v>
                </c:pt>
                <c:pt idx="251">
                  <c:v>4.4542542721841302E-7</c:v>
                </c:pt>
                <c:pt idx="252">
                  <c:v>4.1112405073810162E-7</c:v>
                </c:pt>
                <c:pt idx="253">
                  <c:v>3.7941034722939841E-7</c:v>
                </c:pt>
                <c:pt idx="254">
                  <c:v>3.5026989272696773E-7</c:v>
                </c:pt>
                <c:pt idx="255">
                  <c:v>3.2369005483893059E-7</c:v>
                </c:pt>
                <c:pt idx="256">
                  <c:v>2.9924595388910621E-7</c:v>
                </c:pt>
                <c:pt idx="257">
                  <c:v>2.7651199140602376E-7</c:v>
                </c:pt>
                <c:pt idx="258">
                  <c:v>2.554728765279315E-7</c:v>
                </c:pt>
                <c:pt idx="259">
                  <c:v>2.3611427274742873E-7</c:v>
                </c:pt>
                <c:pt idx="260">
                  <c:v>2.1841955877416739E-7</c:v>
                </c:pt>
                <c:pt idx="261">
                  <c:v>2.0112467587948888E-7</c:v>
                </c:pt>
                <c:pt idx="262">
                  <c:v>1.8509663176346303E-7</c:v>
                </c:pt>
                <c:pt idx="263">
                  <c:v>1.7031639950424932E-7</c:v>
                </c:pt>
                <c:pt idx="264">
                  <c:v>1.5676755653406163E-7</c:v>
                </c:pt>
                <c:pt idx="265">
                  <c:v>1.4443339387322887E-7</c:v>
                </c:pt>
                <c:pt idx="266">
                  <c:v>1.3311936134822054E-7</c:v>
                </c:pt>
                <c:pt idx="267">
                  <c:v>1.2263307556723292E-7</c:v>
                </c:pt>
                <c:pt idx="268">
                  <c:v>1.1296155671613725E-7</c:v>
                </c:pt>
                <c:pt idx="269">
                  <c:v>1.0408760371699117E-7</c:v>
                </c:pt>
                <c:pt idx="270">
                  <c:v>9.5996146448262113E-8</c:v>
                </c:pt>
                <c:pt idx="271">
                  <c:v>8.8993120838428449E-8</c:v>
                </c:pt>
                <c:pt idx="272">
                  <c:v>8.2466473844727946E-8</c:v>
                </c:pt>
                <c:pt idx="273">
                  <c:v>7.6412564349247358E-8</c:v>
                </c:pt>
                <c:pt idx="274">
                  <c:v>7.0828151817213294E-8</c:v>
                </c:pt>
                <c:pt idx="275">
                  <c:v>6.5709580336533822E-8</c:v>
                </c:pt>
                <c:pt idx="276">
                  <c:v>6.0982451048351094E-8</c:v>
                </c:pt>
                <c:pt idx="277">
                  <c:v>5.6573183484260517E-8</c:v>
                </c:pt>
                <c:pt idx="278">
                  <c:v>5.2479382331173543E-8</c:v>
                </c:pt>
                <c:pt idx="279">
                  <c:v>4.8698739856142579E-8</c:v>
                </c:pt>
                <c:pt idx="280">
                  <c:v>4.522873961363198E-8</c:v>
                </c:pt>
                <c:pt idx="281">
                  <c:v>4.2118663899164149E-8</c:v>
                </c:pt>
                <c:pt idx="282">
                  <c:v>3.9207754527709424E-8</c:v>
                </c:pt>
                <c:pt idx="283">
                  <c:v>3.6495920531155408E-8</c:v>
                </c:pt>
                <c:pt idx="284">
                  <c:v>3.3982913983348252E-8</c:v>
                </c:pt>
                <c:pt idx="285">
                  <c:v>3.1668610805308963E-8</c:v>
                </c:pt>
                <c:pt idx="286">
                  <c:v>2.9522009945152848E-8</c:v>
                </c:pt>
                <c:pt idx="287">
                  <c:v>2.7511666775590378E-8</c:v>
                </c:pt>
                <c:pt idx="288">
                  <c:v>2.5636915958592949E-8</c:v>
                </c:pt>
                <c:pt idx="289">
                  <c:v>2.3896977715524152E-8</c:v>
                </c:pt>
                <c:pt idx="290">
                  <c:v>2.2291152493474556E-8</c:v>
                </c:pt>
                <c:pt idx="291">
                  <c:v>2.0645391724715933E-8</c:v>
                </c:pt>
                <c:pt idx="292">
                  <c:v>1.9113211177506969E-8</c:v>
                </c:pt>
                <c:pt idx="293">
                  <c:v>1.7692888283298817E-8</c:v>
                </c:pt>
                <c:pt idx="294">
                  <c:v>1.6382798972728051E-8</c:v>
                </c:pt>
                <c:pt idx="295">
                  <c:v>1.5181236075805764E-8</c:v>
                </c:pt>
                <c:pt idx="296">
                  <c:v>1.4072282861260498E-8</c:v>
                </c:pt>
                <c:pt idx="297">
                  <c:v>1.3039866650545419E-8</c:v>
                </c:pt>
                <c:pt idx="298">
                  <c:v>1.2082627015195668E-8</c:v>
                </c:pt>
                <c:pt idx="299">
                  <c:v>1.1198948893789227E-8</c:v>
                </c:pt>
                <c:pt idx="300">
                  <c:v>1.0387245154108689E-8</c:v>
                </c:pt>
                <c:pt idx="301">
                  <c:v>9.5805476337321338E-9</c:v>
                </c:pt>
                <c:pt idx="302">
                  <c:v>8.8328273590137201E-9</c:v>
                </c:pt>
                <c:pt idx="303">
                  <c:v>8.1422843012277534E-9</c:v>
                </c:pt>
                <c:pt idx="304">
                  <c:v>7.507092129617925E-9</c:v>
                </c:pt>
                <c:pt idx="305">
                  <c:v>6.9254826124539816E-9</c:v>
                </c:pt>
                <c:pt idx="306">
                  <c:v>6.3900359117953088E-9</c:v>
                </c:pt>
                <c:pt idx="307">
                  <c:v>5.8936264161308902E-9</c:v>
                </c:pt>
                <c:pt idx="308">
                  <c:v>5.434918241540576E-9</c:v>
                </c:pt>
                <c:pt idx="309">
                  <c:v>5.0126116183245753E-9</c:v>
                </c:pt>
                <c:pt idx="310">
                  <c:v>4.6253925079118116E-9</c:v>
                </c:pt>
                <c:pt idx="311">
                  <c:v>4.333210621714463E-9</c:v>
                </c:pt>
                <c:pt idx="312">
                  <c:v>4.0582157214687341E-9</c:v>
                </c:pt>
                <c:pt idx="313">
                  <c:v>3.8004863977190549E-9</c:v>
                </c:pt>
                <c:pt idx="314">
                  <c:v>3.5601268501773285E-9</c:v>
                </c:pt>
                <c:pt idx="315">
                  <c:v>3.3372041097299329E-9</c:v>
                </c:pt>
                <c:pt idx="316">
                  <c:v>3.1291395027354251E-9</c:v>
                </c:pt>
                <c:pt idx="317">
                  <c:v>2.9333154229227768E-9</c:v>
                </c:pt>
                <c:pt idx="318">
                  <c:v>2.7496966448668144E-9</c:v>
                </c:pt>
                <c:pt idx="319">
                  <c:v>2.5783077876969508E-9</c:v>
                </c:pt>
                <c:pt idx="320">
                  <c:v>2.4191405856192816E-9</c:v>
                </c:pt>
                <c:pt idx="321">
                  <c:v>2.2730833469403292E-9</c:v>
                </c:pt>
                <c:pt idx="322">
                  <c:v>2.1353299878703735E-9</c:v>
                </c:pt>
                <c:pt idx="323">
                  <c:v>2.0058882352620335E-9</c:v>
                </c:pt>
                <c:pt idx="324">
                  <c:v>1.8848045923063445E-9</c:v>
                </c:pt>
                <c:pt idx="325">
                  <c:v>1.7720918877512096E-9</c:v>
                </c:pt>
                <c:pt idx="326">
                  <c:v>1.6665409130010024E-9</c:v>
                </c:pt>
                <c:pt idx="327">
                  <c:v>1.5669151177883601E-9</c:v>
                </c:pt>
                <c:pt idx="328">
                  <c:v>1.4732287736587013E-9</c:v>
                </c:pt>
                <c:pt idx="329">
                  <c:v>1.3855055045490904E-9</c:v>
                </c:pt>
                <c:pt idx="330">
                  <c:v>1.30375787360943E-9</c:v>
                </c:pt>
                <c:pt idx="331">
                  <c:v>1.2016547694590161E-9</c:v>
                </c:pt>
                <c:pt idx="332">
                  <c:v>1.1069795241869465E-9</c:v>
                </c:pt>
                <c:pt idx="333">
                  <c:v>1.0194456488019251E-9</c:v>
                </c:pt>
                <c:pt idx="334">
                  <c:v>9.3877427731755036E-10</c:v>
                </c:pt>
                <c:pt idx="335">
                  <c:v>8.6469655084389034E-10</c:v>
                </c:pt>
                <c:pt idx="336">
                  <c:v>7.96384530534569E-10</c:v>
                </c:pt>
                <c:pt idx="337">
                  <c:v>7.3306231297061982E-10</c:v>
                </c:pt>
                <c:pt idx="338">
                  <c:v>6.7452798425762356E-10</c:v>
                </c:pt>
                <c:pt idx="339">
                  <c:v>6.205808783573065E-10</c:v>
                </c:pt>
                <c:pt idx="340">
                  <c:v>5.7102422606355715E-10</c:v>
                </c:pt>
                <c:pt idx="341">
                  <c:v>5.4362643821519826E-10</c:v>
                </c:pt>
                <c:pt idx="342">
                  <c:v>5.1735005035782292E-10</c:v>
                </c:pt>
                <c:pt idx="343">
                  <c:v>4.9226582881716712E-10</c:v>
                </c:pt>
                <c:pt idx="344">
                  <c:v>4.6843616825165109E-10</c:v>
                </c:pt>
                <c:pt idx="345">
                  <c:v>4.4593027063985692E-10</c:v>
                </c:pt>
                <c:pt idx="346">
                  <c:v>4.2453960880241513E-10</c:v>
                </c:pt>
                <c:pt idx="347">
                  <c:v>4.040424829285227E-10</c:v>
                </c:pt>
                <c:pt idx="348">
                  <c:v>3.8448651533713459E-10</c:v>
                </c:pt>
                <c:pt idx="349">
                  <c:v>3.6591159095878932E-10</c:v>
                </c:pt>
                <c:pt idx="350">
                  <c:v>3.483639146429647E-10</c:v>
                </c:pt>
                <c:pt idx="351">
                  <c:v>3.3023854540015428E-10</c:v>
                </c:pt>
                <c:pt idx="352">
                  <c:v>3.1298678618535506E-10</c:v>
                </c:pt>
                <c:pt idx="353">
                  <c:v>2.9662575157738217E-10</c:v>
                </c:pt>
                <c:pt idx="354">
                  <c:v>2.8117309684768353E-10</c:v>
                </c:pt>
                <c:pt idx="355">
                  <c:v>2.6664555818001584E-10</c:v>
                </c:pt>
                <c:pt idx="356">
                  <c:v>2.5291317463394413E-10</c:v>
                </c:pt>
                <c:pt idx="357">
                  <c:v>2.3983941970138534E-10</c:v>
                </c:pt>
                <c:pt idx="358">
                  <c:v>2.2743616653443138E-10</c:v>
                </c:pt>
                <c:pt idx="359">
                  <c:v>2.1571435613580843E-10</c:v>
                </c:pt>
                <c:pt idx="360">
                  <c:v>2.0468346791699178E-10</c:v>
                </c:pt>
                <c:pt idx="361">
                  <c:v>1.8995963465848707E-10</c:v>
                </c:pt>
                <c:pt idx="362">
                  <c:v>1.7622524348442677E-10</c:v>
                </c:pt>
                <c:pt idx="363">
                  <c:v>1.634470093938093E-10</c:v>
                </c:pt>
                <c:pt idx="364">
                  <c:v>1.5159114711532884E-10</c:v>
                </c:pt>
                <c:pt idx="365">
                  <c:v>1.4062418030214357E-10</c:v>
                </c:pt>
                <c:pt idx="366">
                  <c:v>1.3044359063884413E-10</c:v>
                </c:pt>
                <c:pt idx="367">
                  <c:v>1.2094933875149485E-10</c:v>
                </c:pt>
                <c:pt idx="368">
                  <c:v>1.1211699503312774E-10</c:v>
                </c:pt>
                <c:pt idx="369">
                  <c:v>1.0392036638584908E-10</c:v>
                </c:pt>
                <c:pt idx="370">
                  <c:v>9.6334068795688878E-11</c:v>
                </c:pt>
                <c:pt idx="371">
                  <c:v>8.8476936318558682E-11</c:v>
                </c:pt>
                <c:pt idx="372">
                  <c:v>8.1185501599749539E-11</c:v>
                </c:pt>
                <c:pt idx="373">
                  <c:v>7.4435954237962318E-11</c:v>
                </c:pt>
                <c:pt idx="374">
                  <c:v>6.8203540810735495E-11</c:v>
                </c:pt>
                <c:pt idx="375">
                  <c:v>6.2463416517646426E-11</c:v>
                </c:pt>
                <c:pt idx="376">
                  <c:v>5.7162215911844434E-11</c:v>
                </c:pt>
                <c:pt idx="377">
                  <c:v>5.2250254518502197E-11</c:v>
                </c:pt>
                <c:pt idx="378">
                  <c:v>4.7709247880591142E-11</c:v>
                </c:pt>
                <c:pt idx="379">
                  <c:v>4.3520600721172395E-11</c:v>
                </c:pt>
                <c:pt idx="380">
                  <c:v>3.9666336873095155E-11</c:v>
                </c:pt>
                <c:pt idx="381">
                  <c:v>3.9145541397605267E-11</c:v>
                </c:pt>
                <c:pt idx="382">
                  <c:v>3.8559217078413253E-11</c:v>
                </c:pt>
                <c:pt idx="383">
                  <c:v>3.7921325168371824E-11</c:v>
                </c:pt>
                <c:pt idx="384">
                  <c:v>3.7245716808631161E-11</c:v>
                </c:pt>
                <c:pt idx="385">
                  <c:v>3.654600715951627E-11</c:v>
                </c:pt>
                <c:pt idx="386">
                  <c:v>3.5819615234858305E-11</c:v>
                </c:pt>
                <c:pt idx="387">
                  <c:v>3.5061721546017642E-11</c:v>
                </c:pt>
                <c:pt idx="388">
                  <c:v>3.4282472916265925E-11</c:v>
                </c:pt>
                <c:pt idx="389">
                  <c:v>3.3491893158578207E-11</c:v>
                </c:pt>
                <c:pt idx="390">
                  <c:v>3.2699877987856609E-11</c:v>
                </c:pt>
                <c:pt idx="391">
                  <c:v>3.0799129314030442E-11</c:v>
                </c:pt>
                <c:pt idx="392">
                  <c:v>2.9005143156819352E-11</c:v>
                </c:pt>
                <c:pt idx="393">
                  <c:v>2.7315811315558758E-11</c:v>
                </c:pt>
                <c:pt idx="394">
                  <c:v>2.572939593370756E-11</c:v>
                </c:pt>
                <c:pt idx="395">
                  <c:v>2.4243821882256428E-11</c:v>
                </c:pt>
                <c:pt idx="396">
                  <c:v>2.28600205129041E-11</c:v>
                </c:pt>
                <c:pt idx="397">
                  <c:v>2.1566552140610374E-11</c:v>
                </c:pt>
                <c:pt idx="398">
                  <c:v>2.03429460703087E-11</c:v>
                </c:pt>
                <c:pt idx="399">
                  <c:v>1.9169275435641767E-11</c:v>
                </c:pt>
                <c:pt idx="400">
                  <c:v>1.8025895956605905E-11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1.3036149427345949E-8</c:v>
                </c:pt>
                <c:pt idx="11">
                  <c:v>3.2588396147325401E-8</c:v>
                </c:pt>
                <c:pt idx="12">
                  <c:v>5.9704729568385141E-8</c:v>
                </c:pt>
                <c:pt idx="13">
                  <c:v>9.125457122016767E-8</c:v>
                </c:pt>
                <c:pt idx="14">
                  <c:v>1.2889283395751751E-7</c:v>
                </c:pt>
                <c:pt idx="15">
                  <c:v>1.6099293262956273E-7</c:v>
                </c:pt>
                <c:pt idx="16">
                  <c:v>8.8806174890849793E-8</c:v>
                </c:pt>
                <c:pt idx="17">
                  <c:v>0</c:v>
                </c:pt>
                <c:pt idx="18">
                  <c:v>0</c:v>
                </c:pt>
                <c:pt idx="19">
                  <c:v>4.5894731768022447E-8</c:v>
                </c:pt>
                <c:pt idx="20">
                  <c:v>1.210176220679554E-7</c:v>
                </c:pt>
                <c:pt idx="21">
                  <c:v>1.7290671411861251E-7</c:v>
                </c:pt>
                <c:pt idx="22">
                  <c:v>2.3947135465397466E-7</c:v>
                </c:pt>
                <c:pt idx="23">
                  <c:v>2.7142663872898993E-7</c:v>
                </c:pt>
                <c:pt idx="24">
                  <c:v>2.9283532299192248E-7</c:v>
                </c:pt>
                <c:pt idx="25">
                  <c:v>3.9815065763235584E-7</c:v>
                </c:pt>
                <c:pt idx="26">
                  <c:v>6.8393723925650711E-7</c:v>
                </c:pt>
                <c:pt idx="27">
                  <c:v>1.0395900835888337E-6</c:v>
                </c:pt>
                <c:pt idx="28">
                  <c:v>1.274725515168615E-6</c:v>
                </c:pt>
                <c:pt idx="29">
                  <c:v>1.5343068705538285E-6</c:v>
                </c:pt>
                <c:pt idx="30">
                  <c:v>2.0626512770130781E-6</c:v>
                </c:pt>
                <c:pt idx="31">
                  <c:v>2.9361194634743424E-6</c:v>
                </c:pt>
                <c:pt idx="32">
                  <c:v>3.9613579174610379E-6</c:v>
                </c:pt>
                <c:pt idx="33">
                  <c:v>4.975093427841761E-6</c:v>
                </c:pt>
                <c:pt idx="34">
                  <c:v>6.1268299630990909E-6</c:v>
                </c:pt>
                <c:pt idx="35">
                  <c:v>7.8638579406464612E-6</c:v>
                </c:pt>
                <c:pt idx="36">
                  <c:v>1.0036319093950133E-5</c:v>
                </c:pt>
                <c:pt idx="37">
                  <c:v>1.2912963337783394E-5</c:v>
                </c:pt>
                <c:pt idx="38">
                  <c:v>1.7600009978660762E-5</c:v>
                </c:pt>
                <c:pt idx="39">
                  <c:v>2.2787998819464526E-5</c:v>
                </c:pt>
                <c:pt idx="40">
                  <c:v>2.9343106116388131E-5</c:v>
                </c:pt>
                <c:pt idx="41">
                  <c:v>3.6568455793896542E-5</c:v>
                </c:pt>
                <c:pt idx="42">
                  <c:v>4.6008368945617849E-5</c:v>
                </c:pt>
                <c:pt idx="43">
                  <c:v>5.8433036283792229E-5</c:v>
                </c:pt>
                <c:pt idx="44">
                  <c:v>7.155137515549042E-5</c:v>
                </c:pt>
                <c:pt idx="45">
                  <c:v>9.0204487766723366E-5</c:v>
                </c:pt>
                <c:pt idx="46">
                  <c:v>1.0977061952399519E-4</c:v>
                </c:pt>
                <c:pt idx="47">
                  <c:v>1.3572572034216811E-4</c:v>
                </c:pt>
                <c:pt idx="48">
                  <c:v>1.664645655479049E-4</c:v>
                </c:pt>
                <c:pt idx="49">
                  <c:v>2.000538415069911E-4</c:v>
                </c:pt>
                <c:pt idx="50">
                  <c:v>2.4106340824670591E-4</c:v>
                </c:pt>
                <c:pt idx="51">
                  <c:v>2.8301300288645299E-4</c:v>
                </c:pt>
                <c:pt idx="52">
                  <c:v>3.3763691753606865E-4</c:v>
                </c:pt>
                <c:pt idx="53">
                  <c:v>3.9587045630263401E-4</c:v>
                </c:pt>
                <c:pt idx="54">
                  <c:v>4.6158151966526028E-4</c:v>
                </c:pt>
                <c:pt idx="55">
                  <c:v>5.3753582834710674E-4</c:v>
                </c:pt>
                <c:pt idx="56">
                  <c:v>6.1574664852688846E-4</c:v>
                </c:pt>
                <c:pt idx="57">
                  <c:v>7.23081380682654E-4</c:v>
                </c:pt>
                <c:pt idx="58">
                  <c:v>8.3039093621053929E-4</c:v>
                </c:pt>
                <c:pt idx="59">
                  <c:v>9.5803011116906572E-4</c:v>
                </c:pt>
                <c:pt idx="60">
                  <c:v>1.0949709951952168E-3</c:v>
                </c:pt>
                <c:pt idx="61">
                  <c:v>1.2361699903190447E-3</c:v>
                </c:pt>
                <c:pt idx="62">
                  <c:v>1.3984367126539058E-3</c:v>
                </c:pt>
                <c:pt idx="63">
                  <c:v>1.5582418106096364E-3</c:v>
                </c:pt>
                <c:pt idx="64">
                  <c:v>1.7113585981864967E-3</c:v>
                </c:pt>
                <c:pt idx="65">
                  <c:v>1.8633300213100389E-3</c:v>
                </c:pt>
                <c:pt idx="66">
                  <c:v>1.9916997886291875E-3</c:v>
                </c:pt>
                <c:pt idx="67">
                  <c:v>2.0942341951963764E-3</c:v>
                </c:pt>
                <c:pt idx="68">
                  <c:v>2.1808922269637319E-3</c:v>
                </c:pt>
                <c:pt idx="69">
                  <c:v>2.1816744500931591E-3</c:v>
                </c:pt>
                <c:pt idx="70">
                  <c:v>2.1728875283716174E-3</c:v>
                </c:pt>
                <c:pt idx="71">
                  <c:v>2.0915493347638302E-3</c:v>
                </c:pt>
                <c:pt idx="72">
                  <c:v>1.9819719409298548E-3</c:v>
                </c:pt>
                <c:pt idx="73">
                  <c:v>1.8541518363754496E-3</c:v>
                </c:pt>
                <c:pt idx="74">
                  <c:v>1.7047360633841882E-3</c:v>
                </c:pt>
                <c:pt idx="75">
                  <c:v>1.5588593631267803E-3</c:v>
                </c:pt>
                <c:pt idx="76">
                  <c:v>1.4257921585588223E-3</c:v>
                </c:pt>
                <c:pt idx="77">
                  <c:v>1.2989404731179571E-3</c:v>
                </c:pt>
                <c:pt idx="78">
                  <c:v>1.1995022999250098E-3</c:v>
                </c:pt>
                <c:pt idx="79">
                  <c:v>1.1144985740264926E-3</c:v>
                </c:pt>
                <c:pt idx="80">
                  <c:v>1.0371591282113725E-3</c:v>
                </c:pt>
                <c:pt idx="81">
                  <c:v>9.7247516718331037E-4</c:v>
                </c:pt>
                <c:pt idx="82">
                  <c:v>9.0916358037314705E-4</c:v>
                </c:pt>
                <c:pt idx="83">
                  <c:v>8.5008933676192927E-4</c:v>
                </c:pt>
                <c:pt idx="84">
                  <c:v>7.9117231699238431E-4</c:v>
                </c:pt>
                <c:pt idx="85">
                  <c:v>7.3068469720839573E-4</c:v>
                </c:pt>
                <c:pt idx="86">
                  <c:v>6.6959356417444209E-4</c:v>
                </c:pt>
                <c:pt idx="87">
                  <c:v>6.0938404507509343E-4</c:v>
                </c:pt>
                <c:pt idx="88">
                  <c:v>5.5072566560151462E-4</c:v>
                </c:pt>
                <c:pt idx="89">
                  <c:v>4.9416321260569037E-4</c:v>
                </c:pt>
                <c:pt idx="90">
                  <c:v>4.4502821252127476E-4</c:v>
                </c:pt>
                <c:pt idx="91">
                  <c:v>3.9892479933743055E-4</c:v>
                </c:pt>
                <c:pt idx="92">
                  <c:v>3.6086401385934772E-4</c:v>
                </c:pt>
                <c:pt idx="93">
                  <c:v>3.2847048315191147E-4</c:v>
                </c:pt>
                <c:pt idx="94">
                  <c:v>2.9959913009224004E-4</c:v>
                </c:pt>
                <c:pt idx="95">
                  <c:v>2.7682147767401656E-4</c:v>
                </c:pt>
                <c:pt idx="96">
                  <c:v>2.5541393539731702E-4</c:v>
                </c:pt>
                <c:pt idx="97">
                  <c:v>2.3762922758021151E-4</c:v>
                </c:pt>
                <c:pt idx="98">
                  <c:v>2.212348022432957E-4</c:v>
                </c:pt>
                <c:pt idx="99">
                  <c:v>2.0745047286698304E-4</c:v>
                </c:pt>
                <c:pt idx="100">
                  <c:v>1.9550792393355012E-4</c:v>
                </c:pt>
                <c:pt idx="101">
                  <c:v>1.8494719833008909E-4</c:v>
                </c:pt>
                <c:pt idx="102">
                  <c:v>1.7613057451988876E-4</c:v>
                </c:pt>
                <c:pt idx="103">
                  <c:v>1.6761158315663148E-4</c:v>
                </c:pt>
                <c:pt idx="104">
                  <c:v>1.6083011896477834E-4</c:v>
                </c:pt>
                <c:pt idx="105">
                  <c:v>1.5400743901497439E-4</c:v>
                </c:pt>
                <c:pt idx="106">
                  <c:v>1.4758798049917284E-4</c:v>
                </c:pt>
                <c:pt idx="107">
                  <c:v>1.4133661825398207E-4</c:v>
                </c:pt>
                <c:pt idx="108">
                  <c:v>1.3545542585617808E-4</c:v>
                </c:pt>
                <c:pt idx="109">
                  <c:v>1.3028697404507991E-4</c:v>
                </c:pt>
                <c:pt idx="110">
                  <c:v>1.2527751058345494E-4</c:v>
                </c:pt>
                <c:pt idx="111">
                  <c:v>1.2165037450270345E-4</c:v>
                </c:pt>
                <c:pt idx="112">
                  <c:v>1.1805207214874832E-4</c:v>
                </c:pt>
                <c:pt idx="113">
                  <c:v>1.1479441312601027E-4</c:v>
                </c:pt>
                <c:pt idx="114">
                  <c:v>1.1157489938928736E-4</c:v>
                </c:pt>
                <c:pt idx="115">
                  <c:v>1.0837344528095925E-4</c:v>
                </c:pt>
                <c:pt idx="116">
                  <c:v>1.0517926362159271E-4</c:v>
                </c:pt>
                <c:pt idx="117">
                  <c:v>1.0177564888276514E-4</c:v>
                </c:pt>
                <c:pt idx="118">
                  <c:v>9.822208553312817E-5</c:v>
                </c:pt>
                <c:pt idx="119">
                  <c:v>9.4467308260186327E-5</c:v>
                </c:pt>
                <c:pt idx="120">
                  <c:v>9.0465000788779912E-5</c:v>
                </c:pt>
                <c:pt idx="121">
                  <c:v>8.6311384249761384E-5</c:v>
                </c:pt>
                <c:pt idx="122">
                  <c:v>8.2048281290252793E-5</c:v>
                </c:pt>
                <c:pt idx="123">
                  <c:v>7.7706418688731882E-5</c:v>
                </c:pt>
                <c:pt idx="124">
                  <c:v>7.3283212951622762E-5</c:v>
                </c:pt>
                <c:pt idx="125">
                  <c:v>6.8794730844549788E-5</c:v>
                </c:pt>
                <c:pt idx="126">
                  <c:v>6.4340451797793483E-5</c:v>
                </c:pt>
                <c:pt idx="127">
                  <c:v>5.9859639321436656E-5</c:v>
                </c:pt>
                <c:pt idx="128">
                  <c:v>5.5627488539163321E-5</c:v>
                </c:pt>
                <c:pt idx="129">
                  <c:v>5.171616527245267E-5</c:v>
                </c:pt>
                <c:pt idx="130">
                  <c:v>4.8165950837558161E-5</c:v>
                </c:pt>
                <c:pt idx="131">
                  <c:v>4.4931457024739031E-5</c:v>
                </c:pt>
                <c:pt idx="132">
                  <c:v>4.1932844263185537E-5</c:v>
                </c:pt>
                <c:pt idx="133">
                  <c:v>3.9170356085216807E-5</c:v>
                </c:pt>
                <c:pt idx="134">
                  <c:v>3.6530443849609204E-5</c:v>
                </c:pt>
                <c:pt idx="135">
                  <c:v>3.4043707908883998E-5</c:v>
                </c:pt>
                <c:pt idx="136">
                  <c:v>3.165876542863527E-5</c:v>
                </c:pt>
                <c:pt idx="137">
                  <c:v>2.9398184976939916E-5</c:v>
                </c:pt>
                <c:pt idx="138">
                  <c:v>2.7207303658942428E-5</c:v>
                </c:pt>
                <c:pt idx="139">
                  <c:v>2.5124927407693235E-5</c:v>
                </c:pt>
                <c:pt idx="140">
                  <c:v>2.3168527153229484E-5</c:v>
                </c:pt>
                <c:pt idx="141">
                  <c:v>2.1322236628899516E-5</c:v>
                </c:pt>
                <c:pt idx="142">
                  <c:v>1.9619531836625859E-5</c:v>
                </c:pt>
                <c:pt idx="143">
                  <c:v>1.8064440964073069E-5</c:v>
                </c:pt>
                <c:pt idx="144">
                  <c:v>1.662159494428427E-5</c:v>
                </c:pt>
                <c:pt idx="145">
                  <c:v>1.5239940875001983E-5</c:v>
                </c:pt>
                <c:pt idx="146">
                  <c:v>1.3952155434417778E-5</c:v>
                </c:pt>
                <c:pt idx="147">
                  <c:v>1.2748407561147366E-5</c:v>
                </c:pt>
                <c:pt idx="148">
                  <c:v>1.1633438796533654E-5</c:v>
                </c:pt>
                <c:pt idx="149">
                  <c:v>1.060833594083968E-5</c:v>
                </c:pt>
                <c:pt idx="150">
                  <c:v>9.6641454113249871E-6</c:v>
                </c:pt>
                <c:pt idx="151">
                  <c:v>8.808497892196294E-6</c:v>
                </c:pt>
                <c:pt idx="152">
                  <c:v>8.0306467592613009E-6</c:v>
                </c:pt>
                <c:pt idx="153">
                  <c:v>7.3203288815960097E-6</c:v>
                </c:pt>
                <c:pt idx="154">
                  <c:v>6.6715077621569802E-6</c:v>
                </c:pt>
                <c:pt idx="155">
                  <c:v>6.0757038427959072E-6</c:v>
                </c:pt>
                <c:pt idx="156">
                  <c:v>5.5230975206888631E-6</c:v>
                </c:pt>
                <c:pt idx="157">
                  <c:v>5.0136567931782702E-6</c:v>
                </c:pt>
                <c:pt idx="158">
                  <c:v>4.5450535306321641E-6</c:v>
                </c:pt>
                <c:pt idx="159">
                  <c:v>4.1138936355571397E-6</c:v>
                </c:pt>
                <c:pt idx="160">
                  <c:v>3.7220054425229011E-6</c:v>
                </c:pt>
                <c:pt idx="161">
                  <c:v>3.3653153601956968E-6</c:v>
                </c:pt>
                <c:pt idx="162">
                  <c:v>3.0420614300828035E-6</c:v>
                </c:pt>
                <c:pt idx="163">
                  <c:v>2.7508950472762942E-6</c:v>
                </c:pt>
                <c:pt idx="164">
                  <c:v>2.4870709538114401E-6</c:v>
                </c:pt>
                <c:pt idx="165">
                  <c:v>2.2466816337361307E-6</c:v>
                </c:pt>
                <c:pt idx="166">
                  <c:v>2.0284908447095696E-6</c:v>
                </c:pt>
                <c:pt idx="167">
                  <c:v>1.8332113220424862E-6</c:v>
                </c:pt>
                <c:pt idx="168">
                  <c:v>1.6584144353202691E-6</c:v>
                </c:pt>
                <c:pt idx="169">
                  <c:v>1.5001198141993936E-6</c:v>
                </c:pt>
                <c:pt idx="170">
                  <c:v>1.3570796956284144E-6</c:v>
                </c:pt>
                <c:pt idx="171">
                  <c:v>1.2275850519608848E-6</c:v>
                </c:pt>
                <c:pt idx="172">
                  <c:v>1.1110658377262288E-6</c:v>
                </c:pt>
                <c:pt idx="173">
                  <c:v>1.0056602752680524E-6</c:v>
                </c:pt>
                <c:pt idx="174">
                  <c:v>9.1155497218230056E-7</c:v>
                </c:pt>
                <c:pt idx="175">
                  <c:v>8.2660092444175502E-7</c:v>
                </c:pt>
                <c:pt idx="176">
                  <c:v>7.4920553763065376E-7</c:v>
                </c:pt>
                <c:pt idx="177">
                  <c:v>6.7897893961635096E-7</c:v>
                </c:pt>
                <c:pt idx="178">
                  <c:v>6.1579894044597086E-7</c:v>
                </c:pt>
                <c:pt idx="179">
                  <c:v>5.5891657660554931E-7</c:v>
                </c:pt>
                <c:pt idx="180">
                  <c:v>5.0761731879642437E-7</c:v>
                </c:pt>
                <c:pt idx="181">
                  <c:v>4.6171025696305857E-7</c:v>
                </c:pt>
                <c:pt idx="182">
                  <c:v>4.2001390791193372E-7</c:v>
                </c:pt>
                <c:pt idx="183">
                  <c:v>3.8260224026422512E-7</c:v>
                </c:pt>
                <c:pt idx="184">
                  <c:v>3.4855164740470136E-7</c:v>
                </c:pt>
                <c:pt idx="185">
                  <c:v>3.1765971473014332E-7</c:v>
                </c:pt>
                <c:pt idx="186">
                  <c:v>2.8956312994178393E-7</c:v>
                </c:pt>
                <c:pt idx="187">
                  <c:v>2.6477159399138665E-7</c:v>
                </c:pt>
                <c:pt idx="188">
                  <c:v>2.4243900889426069E-7</c:v>
                </c:pt>
                <c:pt idx="189">
                  <c:v>2.2197133425721078E-7</c:v>
                </c:pt>
                <c:pt idx="190">
                  <c:v>2.032167164077878E-7</c:v>
                </c:pt>
                <c:pt idx="191">
                  <c:v>1.8619139435191162E-7</c:v>
                </c:pt>
                <c:pt idx="192">
                  <c:v>1.7082749224109145E-7</c:v>
                </c:pt>
                <c:pt idx="193">
                  <c:v>1.5679369836146674E-7</c:v>
                </c:pt>
                <c:pt idx="194">
                  <c:v>1.4413973515245411E-7</c:v>
                </c:pt>
                <c:pt idx="195">
                  <c:v>1.3252259193780251E-7</c:v>
                </c:pt>
                <c:pt idx="196">
                  <c:v>1.2200683872177478E-7</c:v>
                </c:pt>
                <c:pt idx="197">
                  <c:v>1.1234314881669074E-7</c:v>
                </c:pt>
                <c:pt idx="198">
                  <c:v>1.0344874655445163E-7</c:v>
                </c:pt>
                <c:pt idx="199">
                  <c:v>9.5279018751091658E-8</c:v>
                </c:pt>
                <c:pt idx="200">
                  <c:v>8.7907653853890176E-8</c:v>
                </c:pt>
                <c:pt idx="201">
                  <c:v>8.1181771657754497E-8</c:v>
                </c:pt>
                <c:pt idx="202">
                  <c:v>7.4942425165977698E-8</c:v>
                </c:pt>
                <c:pt idx="203">
                  <c:v>6.9158961165658649E-8</c:v>
                </c:pt>
                <c:pt idx="204">
                  <c:v>6.3832292424464687E-8</c:v>
                </c:pt>
                <c:pt idx="205">
                  <c:v>5.8920638123937225E-8</c:v>
                </c:pt>
                <c:pt idx="206">
                  <c:v>5.4421703790302139E-8</c:v>
                </c:pt>
                <c:pt idx="207">
                  <c:v>5.0347978720475136E-8</c:v>
                </c:pt>
                <c:pt idx="208">
                  <c:v>4.6589136848582116E-8</c:v>
                </c:pt>
                <c:pt idx="209">
                  <c:v>4.3085150691255899E-8</c:v>
                </c:pt>
                <c:pt idx="210">
                  <c:v>3.98576089913943E-8</c:v>
                </c:pt>
                <c:pt idx="211">
                  <c:v>3.6830551854269083E-8</c:v>
                </c:pt>
                <c:pt idx="212">
                  <c:v>3.4040672166852264E-8</c:v>
                </c:pt>
                <c:pt idx="213">
                  <c:v>3.1493388931389753E-8</c:v>
                </c:pt>
                <c:pt idx="214">
                  <c:v>2.9153248237402182E-8</c:v>
                </c:pt>
                <c:pt idx="215">
                  <c:v>2.6956223885824159E-8</c:v>
                </c:pt>
                <c:pt idx="216">
                  <c:v>2.4911165474745069E-8</c:v>
                </c:pt>
                <c:pt idx="217">
                  <c:v>2.3037842931962989E-8</c:v>
                </c:pt>
                <c:pt idx="218">
                  <c:v>2.132193205784458E-8</c:v>
                </c:pt>
                <c:pt idx="219">
                  <c:v>1.9714119977967719E-8</c:v>
                </c:pt>
                <c:pt idx="220">
                  <c:v>1.8188109475007073E-8</c:v>
                </c:pt>
                <c:pt idx="221">
                  <c:v>1.6792690937956522E-8</c:v>
                </c:pt>
                <c:pt idx="222">
                  <c:v>1.5532923917656373E-8</c:v>
                </c:pt>
                <c:pt idx="223">
                  <c:v>1.4373148049240398E-8</c:v>
                </c:pt>
                <c:pt idx="224">
                  <c:v>1.3294949922971095E-8</c:v>
                </c:pt>
                <c:pt idx="225">
                  <c:v>1.230356147343344E-8</c:v>
                </c:pt>
                <c:pt idx="226">
                  <c:v>1.1345035884363798E-8</c:v>
                </c:pt>
                <c:pt idx="227">
                  <c:v>1.0465509986826305E-8</c:v>
                </c:pt>
                <c:pt idx="228">
                  <c:v>9.6653783961650243E-9</c:v>
                </c:pt>
                <c:pt idx="229">
                  <c:v>8.9315795818344753E-9</c:v>
                </c:pt>
                <c:pt idx="230">
                  <c:v>8.2536024977316918E-9</c:v>
                </c:pt>
                <c:pt idx="231">
                  <c:v>7.6291068546537812E-9</c:v>
                </c:pt>
                <c:pt idx="232">
                  <c:v>7.0417972329179959E-9</c:v>
                </c:pt>
                <c:pt idx="233">
                  <c:v>6.4962971238610185E-9</c:v>
                </c:pt>
                <c:pt idx="234">
                  <c:v>5.9957485783197521E-9</c:v>
                </c:pt>
                <c:pt idx="235">
                  <c:v>5.5362888837734686E-9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7.6024202923980003E-10</c:v>
                </c:pt>
                <c:pt idx="11">
                  <c:v>1.9206784884701672E-9</c:v>
                </c:pt>
                <c:pt idx="12">
                  <c:v>3.5507210732697944E-9</c:v>
                </c:pt>
                <c:pt idx="13">
                  <c:v>5.4672580477085366E-9</c:v>
                </c:pt>
                <c:pt idx="14">
                  <c:v>7.7660828944033735E-9</c:v>
                </c:pt>
                <c:pt idx="15">
                  <c:v>9.7376728961612227E-9</c:v>
                </c:pt>
                <c:pt idx="16">
                  <c:v>5.3821028762476894E-9</c:v>
                </c:pt>
                <c:pt idx="17">
                  <c:v>0</c:v>
                </c:pt>
                <c:pt idx="18">
                  <c:v>0</c:v>
                </c:pt>
                <c:pt idx="19">
                  <c:v>2.7644084520091641E-9</c:v>
                </c:pt>
                <c:pt idx="20">
                  <c:v>7.2434440121056253E-9</c:v>
                </c:pt>
                <c:pt idx="21">
                  <c:v>1.0262476470166003E-8</c:v>
                </c:pt>
                <c:pt idx="22">
                  <c:v>1.4074507417881534E-8</c:v>
                </c:pt>
                <c:pt idx="23">
                  <c:v>1.578827149471929E-8</c:v>
                </c:pt>
                <c:pt idx="24">
                  <c:v>1.6863163798197182E-8</c:v>
                </c:pt>
                <c:pt idx="25">
                  <c:v>2.2724624037510417E-8</c:v>
                </c:pt>
                <c:pt idx="26">
                  <c:v>3.8760338466706213E-8</c:v>
                </c:pt>
                <c:pt idx="27">
                  <c:v>5.8603948901552894E-8</c:v>
                </c:pt>
                <c:pt idx="28">
                  <c:v>7.1589037038163237E-8</c:v>
                </c:pt>
                <c:pt idx="29">
                  <c:v>8.5957232218525899E-8</c:v>
                </c:pt>
                <c:pt idx="30">
                  <c:v>1.1540137031216153E-7</c:v>
                </c:pt>
                <c:pt idx="31">
                  <c:v>1.6420202504842261E-7</c:v>
                </c:pt>
                <c:pt idx="32">
                  <c:v>2.2165660481596339E-7</c:v>
                </c:pt>
                <c:pt idx="33">
                  <c:v>2.788197499280346E-7</c:v>
                </c:pt>
                <c:pt idx="34">
                  <c:v>3.4429487247727973E-7</c:v>
                </c:pt>
                <c:pt idx="35">
                  <c:v>4.4363796454996763E-7</c:v>
                </c:pt>
                <c:pt idx="36">
                  <c:v>5.6916541778590947E-7</c:v>
                </c:pt>
                <c:pt idx="37">
                  <c:v>7.3732615656282515E-7</c:v>
                </c:pt>
                <c:pt idx="38">
                  <c:v>1.0138065696424535E-6</c:v>
                </c:pt>
                <c:pt idx="39">
                  <c:v>1.3271929567342603E-6</c:v>
                </c:pt>
                <c:pt idx="40">
                  <c:v>1.7323513041225982E-6</c:v>
                </c:pt>
                <c:pt idx="41">
                  <c:v>2.1944616493234307E-6</c:v>
                </c:pt>
                <c:pt idx="42">
                  <c:v>2.8127768968014757E-6</c:v>
                </c:pt>
                <c:pt idx="43">
                  <c:v>3.6453751924756502E-6</c:v>
                </c:pt>
                <c:pt idx="44">
                  <c:v>4.5595656269049395E-6</c:v>
                </c:pt>
                <c:pt idx="45">
                  <c:v>5.8737613268812405E-6</c:v>
                </c:pt>
                <c:pt idx="46">
                  <c:v>7.3036652470281332E-6</c:v>
                </c:pt>
                <c:pt idx="47">
                  <c:v>9.2316052312516042E-6</c:v>
                </c:pt>
                <c:pt idx="48">
                  <c:v>1.1587837059750725E-5</c:v>
                </c:pt>
                <c:pt idx="49">
                  <c:v>1.4279307044465082E-5</c:v>
                </c:pt>
                <c:pt idx="50">
                  <c:v>1.7688652823835657E-5</c:v>
                </c:pt>
                <c:pt idx="51">
                  <c:v>2.1412542132147874E-5</c:v>
                </c:pt>
                <c:pt idx="52">
                  <c:v>2.6394330375819409E-5</c:v>
                </c:pt>
                <c:pt idx="53">
                  <c:v>3.200216617596294E-5</c:v>
                </c:pt>
                <c:pt idx="54">
                  <c:v>3.8572168073679184E-5</c:v>
                </c:pt>
                <c:pt idx="55">
                  <c:v>4.635862205201542E-5</c:v>
                </c:pt>
                <c:pt idx="56">
                  <c:v>5.4670377843108848E-5</c:v>
                </c:pt>
                <c:pt idx="57">
                  <c:v>6.5976849898615223E-5</c:v>
                </c:pt>
                <c:pt idx="58">
                  <c:v>7.7809724622128333E-5</c:v>
                </c:pt>
                <c:pt idx="59">
                  <c:v>9.2221986000090816E-5</c:v>
                </c:pt>
                <c:pt idx="60">
                  <c:v>1.0843854602577996E-4</c:v>
                </c:pt>
                <c:pt idx="61">
                  <c:v>1.2622723089494232E-4</c:v>
                </c:pt>
                <c:pt idx="62">
                  <c:v>1.4751950607129677E-4</c:v>
                </c:pt>
                <c:pt idx="63">
                  <c:v>1.7004753093200945E-4</c:v>
                </c:pt>
                <c:pt idx="64">
                  <c:v>1.9335215118093633E-4</c:v>
                </c:pt>
                <c:pt idx="65">
                  <c:v>2.1800902723414104E-4</c:v>
                </c:pt>
                <c:pt idx="66">
                  <c:v>2.4128525631091441E-4</c:v>
                </c:pt>
                <c:pt idx="67">
                  <c:v>2.6279228759306788E-4</c:v>
                </c:pt>
                <c:pt idx="68">
                  <c:v>2.8376431135732798E-4</c:v>
                </c:pt>
                <c:pt idx="69">
                  <c:v>2.9484758102645611E-4</c:v>
                </c:pt>
                <c:pt idx="70">
                  <c:v>3.0575379111792559E-4</c:v>
                </c:pt>
                <c:pt idx="71">
                  <c:v>3.0731560729307299E-4</c:v>
                </c:pt>
                <c:pt idx="72">
                  <c:v>3.0489392769310233E-4</c:v>
                </c:pt>
                <c:pt idx="73">
                  <c:v>2.9930230013847634E-4</c:v>
                </c:pt>
                <c:pt idx="74">
                  <c:v>2.892965878827365E-4</c:v>
                </c:pt>
                <c:pt idx="75">
                  <c:v>2.7852081366961371E-4</c:v>
                </c:pt>
                <c:pt idx="76">
                  <c:v>2.6851638833574708E-4</c:v>
                </c:pt>
                <c:pt idx="77">
                  <c:v>2.5810865318365295E-4</c:v>
                </c:pt>
                <c:pt idx="78">
                  <c:v>2.5170948253170819E-4</c:v>
                </c:pt>
                <c:pt idx="79">
                  <c:v>2.4717305224999193E-4</c:v>
                </c:pt>
                <c:pt idx="80">
                  <c:v>2.4326198018357272E-4</c:v>
                </c:pt>
                <c:pt idx="81">
                  <c:v>2.4136737714195586E-4</c:v>
                </c:pt>
                <c:pt idx="82">
                  <c:v>2.3900176954893504E-4</c:v>
                </c:pt>
                <c:pt idx="83">
                  <c:v>2.3698667130838164E-4</c:v>
                </c:pt>
                <c:pt idx="84">
                  <c:v>2.3427766982837676E-4</c:v>
                </c:pt>
                <c:pt idx="85">
                  <c:v>2.3027121625750481E-4</c:v>
                </c:pt>
                <c:pt idx="86">
                  <c:v>2.2508435485828066E-4</c:v>
                </c:pt>
                <c:pt idx="87">
                  <c:v>2.1898920094450458E-4</c:v>
                </c:pt>
                <c:pt idx="88">
                  <c:v>2.1203298434377857E-4</c:v>
                </c:pt>
                <c:pt idx="89">
                  <c:v>2.0425807243859716E-4</c:v>
                </c:pt>
                <c:pt idx="90">
                  <c:v>1.9788306288248022E-4</c:v>
                </c:pt>
                <c:pt idx="91">
                  <c:v>1.9118997077455474E-4</c:v>
                </c:pt>
                <c:pt idx="92">
                  <c:v>1.867642971388506E-4</c:v>
                </c:pt>
                <c:pt idx="93">
                  <c:v>1.8392493291850831E-4</c:v>
                </c:pt>
                <c:pt idx="94">
                  <c:v>1.8183949626762928E-4</c:v>
                </c:pt>
                <c:pt idx="95">
                  <c:v>1.8245642473388888E-4</c:v>
                </c:pt>
                <c:pt idx="96">
                  <c:v>1.8314406097343175E-4</c:v>
                </c:pt>
                <c:pt idx="97">
                  <c:v>1.8563053612383123E-4</c:v>
                </c:pt>
                <c:pt idx="98">
                  <c:v>1.8846315807201892E-4</c:v>
                </c:pt>
                <c:pt idx="99">
                  <c:v>1.9281312799082425E-4</c:v>
                </c:pt>
                <c:pt idx="100">
                  <c:v>1.9827657899673789E-4</c:v>
                </c:pt>
                <c:pt idx="101">
                  <c:v>2.0461392763503191E-4</c:v>
                </c:pt>
                <c:pt idx="102">
                  <c:v>2.1254946210091911E-4</c:v>
                </c:pt>
                <c:pt idx="103">
                  <c:v>2.2067008128139667E-4</c:v>
                </c:pt>
                <c:pt idx="104">
                  <c:v>2.3110429090041578E-4</c:v>
                </c:pt>
                <c:pt idx="105">
                  <c:v>2.4170094786054357E-4</c:v>
                </c:pt>
                <c:pt idx="106">
                  <c:v>2.5319507378931879E-4</c:v>
                </c:pt>
                <c:pt idx="107">
                  <c:v>2.6523641216716094E-4</c:v>
                </c:pt>
                <c:pt idx="108">
                  <c:v>2.7820356209905679E-4</c:v>
                </c:pt>
                <c:pt idx="109">
                  <c:v>2.9293969128380953E-4</c:v>
                </c:pt>
                <c:pt idx="110">
                  <c:v>3.0838981659177099E-4</c:v>
                </c:pt>
                <c:pt idx="111">
                  <c:v>3.2783169452635011E-4</c:v>
                </c:pt>
                <c:pt idx="112">
                  <c:v>3.4822861299760267E-4</c:v>
                </c:pt>
                <c:pt idx="113">
                  <c:v>3.7058563642019746E-4</c:v>
                </c:pt>
                <c:pt idx="114">
                  <c:v>3.9410983939785712E-4</c:v>
                </c:pt>
                <c:pt idx="115">
                  <c:v>4.1873396338839951E-4</c:v>
                </c:pt>
                <c:pt idx="116">
                  <c:v>4.4444824436444416E-4</c:v>
                </c:pt>
                <c:pt idx="117">
                  <c:v>4.7049121669217816E-4</c:v>
                </c:pt>
                <c:pt idx="118">
                  <c:v>4.9724285665381847E-4</c:v>
                </c:pt>
                <c:pt idx="119">
                  <c:v>5.245810510743986E-4</c:v>
                </c:pt>
                <c:pt idx="120">
                  <c:v>5.5233098339002769E-4</c:v>
                </c:pt>
                <c:pt idx="121">
                  <c:v>5.8107648790820259E-4</c:v>
                </c:pt>
                <c:pt idx="122">
                  <c:v>6.1093055795642551E-4</c:v>
                </c:pt>
                <c:pt idx="123">
                  <c:v>6.4187453496431781E-4</c:v>
                </c:pt>
                <c:pt idx="124">
                  <c:v>6.7357230621570578E-4</c:v>
                </c:pt>
                <c:pt idx="125">
                  <c:v>7.0572807565310095E-4</c:v>
                </c:pt>
                <c:pt idx="126">
                  <c:v>7.387223419439143E-4</c:v>
                </c:pt>
                <c:pt idx="127">
                  <c:v>7.7041585099995853E-4</c:v>
                </c:pt>
                <c:pt idx="128">
                  <c:v>8.0263546527768075E-4</c:v>
                </c:pt>
                <c:pt idx="129">
                  <c:v>8.3541365434228144E-4</c:v>
                </c:pt>
                <c:pt idx="130">
                  <c:v>8.6862879232807888E-4</c:v>
                </c:pt>
                <c:pt idx="131">
                  <c:v>9.0113865377910898E-4</c:v>
                </c:pt>
                <c:pt idx="132">
                  <c:v>9.3239773949484563E-4</c:v>
                </c:pt>
                <c:pt idx="133">
                  <c:v>9.638180006123373E-4</c:v>
                </c:pt>
                <c:pt idx="134">
                  <c:v>9.9400965526019085E-4</c:v>
                </c:pt>
                <c:pt idx="135">
                  <c:v>1.0249603011293666E-3</c:v>
                </c:pt>
                <c:pt idx="136">
                  <c:v>1.0561372576601124E-3</c:v>
                </c:pt>
                <c:pt idx="137">
                  <c:v>1.0877987210655565E-3</c:v>
                </c:pt>
                <c:pt idx="138">
                  <c:v>1.1169927960861287E-3</c:v>
                </c:pt>
                <c:pt idx="139">
                  <c:v>1.1439795557850636E-3</c:v>
                </c:pt>
                <c:pt idx="140">
                  <c:v>1.1685769948627778E-3</c:v>
                </c:pt>
                <c:pt idx="141">
                  <c:v>1.1893007858869127E-3</c:v>
                </c:pt>
                <c:pt idx="142">
                  <c:v>1.208396347827895E-3</c:v>
                </c:pt>
                <c:pt idx="143">
                  <c:v>1.2273152514150948E-3</c:v>
                </c:pt>
                <c:pt idx="144">
                  <c:v>1.2449559049475258E-3</c:v>
                </c:pt>
                <c:pt idx="145">
                  <c:v>1.2581671140012298E-3</c:v>
                </c:pt>
                <c:pt idx="146">
                  <c:v>1.2698313423762267E-3</c:v>
                </c:pt>
                <c:pt idx="147">
                  <c:v>1.2791442747228147E-3</c:v>
                </c:pt>
                <c:pt idx="148">
                  <c:v>1.2865939216512724E-3</c:v>
                </c:pt>
                <c:pt idx="149">
                  <c:v>1.2925756869711315E-3</c:v>
                </c:pt>
                <c:pt idx="150">
                  <c:v>1.296427730472648E-3</c:v>
                </c:pt>
                <c:pt idx="151">
                  <c:v>1.2998914903418319E-3</c:v>
                </c:pt>
                <c:pt idx="152">
                  <c:v>1.3030702610661914E-3</c:v>
                </c:pt>
                <c:pt idx="153">
                  <c:v>1.306009044832289E-3</c:v>
                </c:pt>
                <c:pt idx="154">
                  <c:v>1.3092414607400096E-3</c:v>
                </c:pt>
                <c:pt idx="155">
                  <c:v>1.3126477058183856E-3</c:v>
                </c:pt>
                <c:pt idx="156">
                  <c:v>1.3152017081619692E-3</c:v>
                </c:pt>
                <c:pt idx="157">
                  <c:v>1.3169760839279196E-3</c:v>
                </c:pt>
                <c:pt idx="158">
                  <c:v>1.3173764394421885E-3</c:v>
                </c:pt>
                <c:pt idx="159">
                  <c:v>1.315504652312092E-3</c:v>
                </c:pt>
                <c:pt idx="160">
                  <c:v>1.3121582408823103E-3</c:v>
                </c:pt>
                <c:pt idx="161">
                  <c:v>1.3065586404140477E-3</c:v>
                </c:pt>
                <c:pt idx="162">
                  <c:v>1.2991594791452378E-3</c:v>
                </c:pt>
                <c:pt idx="163">
                  <c:v>1.2908316565753222E-3</c:v>
                </c:pt>
                <c:pt idx="164">
                  <c:v>1.2808847776126764E-3</c:v>
                </c:pt>
                <c:pt idx="165">
                  <c:v>1.2686016517905524E-3</c:v>
                </c:pt>
                <c:pt idx="166">
                  <c:v>1.2545832006282231E-3</c:v>
                </c:pt>
                <c:pt idx="167">
                  <c:v>1.2411449555502954E-3</c:v>
                </c:pt>
                <c:pt idx="168">
                  <c:v>1.2288973362588617E-3</c:v>
                </c:pt>
                <c:pt idx="169">
                  <c:v>1.2169544508928375E-3</c:v>
                </c:pt>
                <c:pt idx="170">
                  <c:v>1.2060818528247959E-3</c:v>
                </c:pt>
                <c:pt idx="171">
                  <c:v>1.1963283756142565E-3</c:v>
                </c:pt>
                <c:pt idx="172">
                  <c:v>1.1879430054325514E-3</c:v>
                </c:pt>
                <c:pt idx="173">
                  <c:v>1.1796160312947989E-3</c:v>
                </c:pt>
                <c:pt idx="174">
                  <c:v>1.1722877563145077E-3</c:v>
                </c:pt>
                <c:pt idx="175">
                  <c:v>1.1640980396432318E-3</c:v>
                </c:pt>
                <c:pt idx="176">
                  <c:v>1.153562809014886E-3</c:v>
                </c:pt>
                <c:pt idx="177">
                  <c:v>1.1414328256397826E-3</c:v>
                </c:pt>
                <c:pt idx="178">
                  <c:v>1.1291848911165877E-3</c:v>
                </c:pt>
                <c:pt idx="179">
                  <c:v>1.1172563379963564E-3</c:v>
                </c:pt>
                <c:pt idx="180">
                  <c:v>1.1059595446771106E-3</c:v>
                </c:pt>
                <c:pt idx="181">
                  <c:v>1.096484729435146E-3</c:v>
                </c:pt>
                <c:pt idx="182">
                  <c:v>1.0871172652446959E-3</c:v>
                </c:pt>
                <c:pt idx="183">
                  <c:v>1.0788383753918994E-3</c:v>
                </c:pt>
                <c:pt idx="184">
                  <c:v>1.0699313715305757E-3</c:v>
                </c:pt>
                <c:pt idx="185">
                  <c:v>1.0604322542926423E-3</c:v>
                </c:pt>
                <c:pt idx="186">
                  <c:v>1.0498877357093071E-3</c:v>
                </c:pt>
                <c:pt idx="187">
                  <c:v>1.0413859846176326E-3</c:v>
                </c:pt>
                <c:pt idx="188">
                  <c:v>1.0331913169148589E-3</c:v>
                </c:pt>
                <c:pt idx="189">
                  <c:v>1.0238801345976221E-3</c:v>
                </c:pt>
                <c:pt idx="190">
                  <c:v>1.0135852726303495E-3</c:v>
                </c:pt>
                <c:pt idx="191">
                  <c:v>1.0032212893681092E-3</c:v>
                </c:pt>
                <c:pt idx="192">
                  <c:v>9.9320678945227369E-4</c:v>
                </c:pt>
                <c:pt idx="193">
                  <c:v>9.8234245416222213E-4</c:v>
                </c:pt>
                <c:pt idx="194">
                  <c:v>9.7157253173954961E-4</c:v>
                </c:pt>
                <c:pt idx="195">
                  <c:v>9.5928873165320068E-4</c:v>
                </c:pt>
                <c:pt idx="196">
                  <c:v>9.4660277491258121E-4</c:v>
                </c:pt>
                <c:pt idx="197">
                  <c:v>9.3271402483235716E-4</c:v>
                </c:pt>
                <c:pt idx="198">
                  <c:v>9.179503017058033E-4</c:v>
                </c:pt>
                <c:pt idx="199">
                  <c:v>9.0289277162596741E-4</c:v>
                </c:pt>
                <c:pt idx="200">
                  <c:v>8.8928606968244892E-4</c:v>
                </c:pt>
                <c:pt idx="201">
                  <c:v>8.7661050003304069E-4</c:v>
                </c:pt>
                <c:pt idx="202">
                  <c:v>8.6358906611477262E-4</c:v>
                </c:pt>
                <c:pt idx="203">
                  <c:v>8.5006593630815753E-4</c:v>
                </c:pt>
                <c:pt idx="204">
                  <c:v>8.3628968189914353E-4</c:v>
                </c:pt>
                <c:pt idx="205">
                  <c:v>8.2201741780638386E-4</c:v>
                </c:pt>
                <c:pt idx="206">
                  <c:v>8.0755643924366961E-4</c:v>
                </c:pt>
                <c:pt idx="207">
                  <c:v>7.9360378967105612E-4</c:v>
                </c:pt>
                <c:pt idx="208">
                  <c:v>7.7895185365772378E-4</c:v>
                </c:pt>
                <c:pt idx="209">
                  <c:v>7.6294272905855849E-4</c:v>
                </c:pt>
                <c:pt idx="210">
                  <c:v>7.462827825540319E-4</c:v>
                </c:pt>
                <c:pt idx="211">
                  <c:v>7.2791170413445737E-4</c:v>
                </c:pt>
                <c:pt idx="212">
                  <c:v>7.0896211242376522E-4</c:v>
                </c:pt>
                <c:pt idx="213">
                  <c:v>6.9009342353571238E-4</c:v>
                </c:pt>
                <c:pt idx="214">
                  <c:v>6.7109584465447464E-4</c:v>
                </c:pt>
                <c:pt idx="215">
                  <c:v>6.5094187623827718E-4</c:v>
                </c:pt>
                <c:pt idx="216">
                  <c:v>6.3018499887236242E-4</c:v>
                </c:pt>
                <c:pt idx="217">
                  <c:v>6.096786388543905E-4</c:v>
                </c:pt>
                <c:pt idx="218">
                  <c:v>5.894384354444823E-4</c:v>
                </c:pt>
                <c:pt idx="219">
                  <c:v>5.684574613635567E-4</c:v>
                </c:pt>
                <c:pt idx="220">
                  <c:v>5.4619957237693896E-4</c:v>
                </c:pt>
                <c:pt idx="221">
                  <c:v>5.2438094438185805E-4</c:v>
                </c:pt>
                <c:pt idx="222">
                  <c:v>5.0359540957766358E-4</c:v>
                </c:pt>
                <c:pt idx="223">
                  <c:v>4.8311238331223737E-4</c:v>
                </c:pt>
                <c:pt idx="224">
                  <c:v>4.6263321831150879E-4</c:v>
                </c:pt>
                <c:pt idx="225">
                  <c:v>4.4263380915581115E-4</c:v>
                </c:pt>
                <c:pt idx="226">
                  <c:v>4.2142215563747894E-4</c:v>
                </c:pt>
                <c:pt idx="227">
                  <c:v>4.0088371434900951E-4</c:v>
                </c:pt>
                <c:pt idx="228">
                  <c:v>3.8131482384203138E-4</c:v>
                </c:pt>
                <c:pt idx="229">
                  <c:v>3.6247430494709508E-4</c:v>
                </c:pt>
                <c:pt idx="230">
                  <c:v>3.4416629573381013E-4</c:v>
                </c:pt>
                <c:pt idx="231">
                  <c:v>3.2649263976883351E-4</c:v>
                </c:pt>
                <c:pt idx="232">
                  <c:v>3.0892293540463206E-4</c:v>
                </c:pt>
                <c:pt idx="233">
                  <c:v>2.9179320531795582E-4</c:v>
                </c:pt>
                <c:pt idx="234">
                  <c:v>2.7539865612257326E-4</c:v>
                </c:pt>
                <c:pt idx="235">
                  <c:v>2.5971478057323168E-4</c:v>
                </c:pt>
                <c:pt idx="236">
                  <c:v>2.4466223619247051E-4</c:v>
                </c:pt>
                <c:pt idx="237">
                  <c:v>2.3021818391971585E-4</c:v>
                </c:pt>
                <c:pt idx="238">
                  <c:v>2.1632543851232878E-4</c:v>
                </c:pt>
                <c:pt idx="239">
                  <c:v>2.028793428436941E-4</c:v>
                </c:pt>
                <c:pt idx="240">
                  <c:v>1.8998512130645183E-4</c:v>
                </c:pt>
                <c:pt idx="241">
                  <c:v>1.7740000852559879E-4</c:v>
                </c:pt>
                <c:pt idx="242">
                  <c:v>1.6555557003672036E-4</c:v>
                </c:pt>
                <c:pt idx="243">
                  <c:v>1.5461162644176305E-4</c:v>
                </c:pt>
                <c:pt idx="244">
                  <c:v>1.4427927205407272E-4</c:v>
                </c:pt>
                <c:pt idx="245">
                  <c:v>1.343605374658662E-4</c:v>
                </c:pt>
                <c:pt idx="246">
                  <c:v>1.2505705876409825E-4</c:v>
                </c:pt>
                <c:pt idx="247">
                  <c:v>1.1635223147992931E-4</c:v>
                </c:pt>
                <c:pt idx="248">
                  <c:v>1.0818517409939515E-4</c:v>
                </c:pt>
                <c:pt idx="249">
                  <c:v>1.0040291864490506E-4</c:v>
                </c:pt>
                <c:pt idx="250">
                  <c:v>9.309432190611865E-5</c:v>
                </c:pt>
                <c:pt idx="251">
                  <c:v>8.6071879004589246E-5</c:v>
                </c:pt>
                <c:pt idx="252">
                  <c:v>7.9486063244495217E-5</c:v>
                </c:pt>
                <c:pt idx="253">
                  <c:v>7.3476096379822769E-5</c:v>
                </c:pt>
                <c:pt idx="254">
                  <c:v>6.7913312893802026E-5</c:v>
                </c:pt>
                <c:pt idx="255">
                  <c:v>6.2656863240370832E-5</c:v>
                </c:pt>
                <c:pt idx="256">
                  <c:v>5.7744204103026907E-5</c:v>
                </c:pt>
                <c:pt idx="257">
                  <c:v>5.3179757011753705E-5</c:v>
                </c:pt>
                <c:pt idx="258">
                  <c:v>4.8928339310326184E-5</c:v>
                </c:pt>
                <c:pt idx="259">
                  <c:v>4.4918449226482496E-5</c:v>
                </c:pt>
                <c:pt idx="260">
                  <c:v>4.1143828605498576E-5</c:v>
                </c:pt>
                <c:pt idx="261">
                  <c:v>3.7651077676586194E-5</c:v>
                </c:pt>
                <c:pt idx="262">
                  <c:v>3.4443440362382012E-5</c:v>
                </c:pt>
                <c:pt idx="263">
                  <c:v>3.1461538923130395E-5</c:v>
                </c:pt>
                <c:pt idx="264">
                  <c:v>2.8708029192800751E-5</c:v>
                </c:pt>
                <c:pt idx="265">
                  <c:v>2.6260141152675068E-5</c:v>
                </c:pt>
                <c:pt idx="266">
                  <c:v>2.4107248455096166E-5</c:v>
                </c:pt>
                <c:pt idx="267">
                  <c:v>2.2129207548760047E-5</c:v>
                </c:pt>
                <c:pt idx="268">
                  <c:v>2.0280536609366394E-5</c:v>
                </c:pt>
                <c:pt idx="269">
                  <c:v>1.858872272922396E-5</c:v>
                </c:pt>
                <c:pt idx="270">
                  <c:v>1.7040710036463215E-5</c:v>
                </c:pt>
                <c:pt idx="271">
                  <c:v>1.5575118645926816E-5</c:v>
                </c:pt>
                <c:pt idx="272">
                  <c:v>1.4178109895746785E-5</c:v>
                </c:pt>
                <c:pt idx="273">
                  <c:v>1.2898232393872281E-5</c:v>
                </c:pt>
                <c:pt idx="274">
                  <c:v>1.1754960133739739E-5</c:v>
                </c:pt>
                <c:pt idx="275">
                  <c:v>1.0693661570571755E-5</c:v>
                </c:pt>
                <c:pt idx="276">
                  <c:v>9.6956316768329579E-6</c:v>
                </c:pt>
                <c:pt idx="277">
                  <c:v>8.7838384691354568E-6</c:v>
                </c:pt>
                <c:pt idx="278">
                  <c:v>7.9558437488887121E-6</c:v>
                </c:pt>
                <c:pt idx="279">
                  <c:v>7.203949752598249E-6</c:v>
                </c:pt>
                <c:pt idx="280">
                  <c:v>6.5347962804826323E-6</c:v>
                </c:pt>
                <c:pt idx="281">
                  <c:v>5.9226247096499856E-6</c:v>
                </c:pt>
                <c:pt idx="282">
                  <c:v>5.3590658886211157E-6</c:v>
                </c:pt>
                <c:pt idx="283">
                  <c:v>4.8490082613931655E-6</c:v>
                </c:pt>
                <c:pt idx="284">
                  <c:v>4.3931718335257164E-6</c:v>
                </c:pt>
                <c:pt idx="285">
                  <c:v>3.9801319735126939E-6</c:v>
                </c:pt>
                <c:pt idx="286">
                  <c:v>3.6015303638506336E-6</c:v>
                </c:pt>
                <c:pt idx="287">
                  <c:v>3.2606291291408568E-6</c:v>
                </c:pt>
                <c:pt idx="288">
                  <c:v>2.9606038477375715E-6</c:v>
                </c:pt>
                <c:pt idx="289">
                  <c:v>2.68788902221589E-6</c:v>
                </c:pt>
                <c:pt idx="290">
                  <c:v>2.4444880140162338E-6</c:v>
                </c:pt>
                <c:pt idx="291">
                  <c:v>2.2208116537037042E-6</c:v>
                </c:pt>
                <c:pt idx="292">
                  <c:v>2.0153007169035102E-6</c:v>
                </c:pt>
                <c:pt idx="293">
                  <c:v>1.8259270629743539E-6</c:v>
                </c:pt>
                <c:pt idx="294">
                  <c:v>1.6463803521813554E-6</c:v>
                </c:pt>
                <c:pt idx="295">
                  <c:v>1.4829994200494471E-6</c:v>
                </c:pt>
                <c:pt idx="296">
                  <c:v>1.3387362476887327E-6</c:v>
                </c:pt>
                <c:pt idx="297">
                  <c:v>1.207958597141356E-6</c:v>
                </c:pt>
                <c:pt idx="298">
                  <c:v>1.0948815378133637E-6</c:v>
                </c:pt>
                <c:pt idx="299">
                  <c:v>9.9159805683307353E-7</c:v>
                </c:pt>
                <c:pt idx="300">
                  <c:v>8.9855278451892245E-7</c:v>
                </c:pt>
                <c:pt idx="301">
                  <c:v>8.1349552149348487E-7</c:v>
                </c:pt>
                <c:pt idx="302">
                  <c:v>7.3660107586230246E-7</c:v>
                </c:pt>
                <c:pt idx="303">
                  <c:v>6.6565229586231649E-7</c:v>
                </c:pt>
                <c:pt idx="304">
                  <c:v>5.9869922369810245E-7</c:v>
                </c:pt>
                <c:pt idx="305">
                  <c:v>5.3775342059877392E-7</c:v>
                </c:pt>
                <c:pt idx="306">
                  <c:v>4.8301705895187997E-7</c:v>
                </c:pt>
                <c:pt idx="307">
                  <c:v>4.336878344929386E-7</c:v>
                </c:pt>
                <c:pt idx="308">
                  <c:v>3.9044284003988035E-7</c:v>
                </c:pt>
                <c:pt idx="309">
                  <c:v>3.5179105156380451E-7</c:v>
                </c:pt>
                <c:pt idx="310">
                  <c:v>3.1812616421832302E-7</c:v>
                </c:pt>
                <c:pt idx="311">
                  <c:v>2.8748324058638294E-7</c:v>
                </c:pt>
                <c:pt idx="312">
                  <c:v>2.5928613264043794E-7</c:v>
                </c:pt>
                <c:pt idx="313">
                  <c:v>2.3383761738285137E-7</c:v>
                </c:pt>
                <c:pt idx="314">
                  <c:v>2.1089890043493074E-7</c:v>
                </c:pt>
                <c:pt idx="315">
                  <c:v>1.8992293458980495E-7</c:v>
                </c:pt>
                <c:pt idx="316">
                  <c:v>1.706694446828066E-7</c:v>
                </c:pt>
                <c:pt idx="317">
                  <c:v>1.5372809075655945E-7</c:v>
                </c:pt>
                <c:pt idx="318">
                  <c:v>1.389669580404871E-7</c:v>
                </c:pt>
                <c:pt idx="319">
                  <c:v>1.2556353699628413E-7</c:v>
                </c:pt>
                <c:pt idx="320">
                  <c:v>1.1339843721915827E-7</c:v>
                </c:pt>
                <c:pt idx="321">
                  <c:v>1.0283219000296499E-7</c:v>
                </c:pt>
                <c:pt idx="322">
                  <c:v>9.3576800268728224E-8</c:v>
                </c:pt>
                <c:pt idx="323">
                  <c:v>8.4266689696099014E-8</c:v>
                </c:pt>
                <c:pt idx="324">
                  <c:v>7.5278608894912308E-8</c:v>
                </c:pt>
                <c:pt idx="325">
                  <c:v>6.796521543293802E-8</c:v>
                </c:pt>
                <c:pt idx="326">
                  <c:v>6.1658877191579821E-8</c:v>
                </c:pt>
                <c:pt idx="327">
                  <c:v>5.5475612427362217E-8</c:v>
                </c:pt>
                <c:pt idx="328">
                  <c:v>4.9712378491485134E-8</c:v>
                </c:pt>
                <c:pt idx="329">
                  <c:v>4.4997363974656489E-8</c:v>
                </c:pt>
                <c:pt idx="330">
                  <c:v>4.0812621337610628E-8</c:v>
                </c:pt>
                <c:pt idx="331">
                  <c:v>3.6653746707770438E-8</c:v>
                </c:pt>
                <c:pt idx="332">
                  <c:v>3.2844020734445268E-8</c:v>
                </c:pt>
                <c:pt idx="333">
                  <c:v>2.9783941837424035E-8</c:v>
                </c:pt>
                <c:pt idx="334">
                  <c:v>2.6992785443746492E-8</c:v>
                </c:pt>
                <c:pt idx="335">
                  <c:v>2.4060134211456304E-8</c:v>
                </c:pt>
                <c:pt idx="336">
                  <c:v>2.1474133213888323E-8</c:v>
                </c:pt>
                <c:pt idx="337">
                  <c:v>1.9554196551644657E-8</c:v>
                </c:pt>
                <c:pt idx="338">
                  <c:v>1.775485018853897E-8</c:v>
                </c:pt>
                <c:pt idx="339">
                  <c:v>1.5965269798259027E-8</c:v>
                </c:pt>
                <c:pt idx="340">
                  <c:v>1.4406611287259549E-8</c:v>
                </c:pt>
                <c:pt idx="341">
                  <c:v>1.3136197107291294E-8</c:v>
                </c:pt>
                <c:pt idx="342">
                  <c:v>1.1932088661228057E-8</c:v>
                </c:pt>
                <c:pt idx="343">
                  <c:v>1.0777724618014676E-8</c:v>
                </c:pt>
                <c:pt idx="344">
                  <c:v>9.6847863752844357E-9</c:v>
                </c:pt>
                <c:pt idx="345">
                  <c:v>8.6535687343805453E-9</c:v>
                </c:pt>
                <c:pt idx="346">
                  <c:v>7.7907174991753483E-9</c:v>
                </c:pt>
                <c:pt idx="347">
                  <c:v>7.0480881720485055E-9</c:v>
                </c:pt>
                <c:pt idx="348">
                  <c:v>6.3929050474154974E-9</c:v>
                </c:pt>
                <c:pt idx="349">
                  <c:v>5.8008632101646761E-9</c:v>
                </c:pt>
                <c:pt idx="350">
                  <c:v>5.3015506381344589E-9</c:v>
                </c:pt>
                <c:pt idx="351">
                  <c:v>4.8493168434361235E-9</c:v>
                </c:pt>
                <c:pt idx="352">
                  <c:v>4.38157537342859E-9</c:v>
                </c:pt>
                <c:pt idx="353">
                  <c:v>3.9438963398862832E-9</c:v>
                </c:pt>
                <c:pt idx="354">
                  <c:v>3.4700769913560353E-9</c:v>
                </c:pt>
                <c:pt idx="355">
                  <c:v>3.0576476311501376E-9</c:v>
                </c:pt>
                <c:pt idx="356">
                  <c:v>2.7612589848668135E-9</c:v>
                </c:pt>
                <c:pt idx="357">
                  <c:v>2.5148227089628955E-9</c:v>
                </c:pt>
                <c:pt idx="358">
                  <c:v>2.3403914824384829E-9</c:v>
                </c:pt>
                <c:pt idx="359">
                  <c:v>2.1478741992749059E-9</c:v>
                </c:pt>
                <c:pt idx="360">
                  <c:v>1.9348250849527977E-9</c:v>
                </c:pt>
                <c:pt idx="361">
                  <c:v>1.7548573775274047E-9</c:v>
                </c:pt>
                <c:pt idx="362">
                  <c:v>1.5999710305863274E-9</c:v>
                </c:pt>
                <c:pt idx="363">
                  <c:v>1.3867931493486895E-9</c:v>
                </c:pt>
                <c:pt idx="364">
                  <c:v>1.1654210794882787E-9</c:v>
                </c:pt>
                <c:pt idx="365">
                  <c:v>1.0860226734879638E-9</c:v>
                </c:pt>
                <c:pt idx="366">
                  <c:v>1.0305176593232387E-9</c:v>
                </c:pt>
                <c:pt idx="367">
                  <c:v>9.8391923546771982E-10</c:v>
                </c:pt>
                <c:pt idx="368">
                  <c:v>9.2856296473923609E-10</c:v>
                </c:pt>
                <c:pt idx="369">
                  <c:v>8.2049047518671728E-10</c:v>
                </c:pt>
                <c:pt idx="370">
                  <c:v>7.1549689665873203E-10</c:v>
                </c:pt>
                <c:pt idx="371">
                  <c:v>6.0703913312646722E-10</c:v>
                </c:pt>
                <c:pt idx="372">
                  <c:v>5.3965641578605943E-10</c:v>
                </c:pt>
                <c:pt idx="373">
                  <c:v>5.1222162690390013E-10</c:v>
                </c:pt>
                <c:pt idx="374">
                  <c:v>4.8420692953169087E-10</c:v>
                </c:pt>
                <c:pt idx="375">
                  <c:v>4.5667035285256837E-10</c:v>
                </c:pt>
                <c:pt idx="376">
                  <c:v>4.0677155173578259E-10</c:v>
                </c:pt>
                <c:pt idx="377">
                  <c:v>3.5485934142599569E-10</c:v>
                </c:pt>
                <c:pt idx="378">
                  <c:v>3.1838985835581353E-10</c:v>
                </c:pt>
                <c:pt idx="379">
                  <c:v>2.8587950697299432E-10</c:v>
                </c:pt>
                <c:pt idx="380">
                  <c:v>2.5968514659554004E-10</c:v>
                </c:pt>
                <c:pt idx="381">
                  <c:v>2.3560659050245074E-10</c:v>
                </c:pt>
                <c:pt idx="382">
                  <c:v>2.1379653469971493E-10</c:v>
                </c:pt>
                <c:pt idx="383">
                  <c:v>1.9038609496273686E-10</c:v>
                </c:pt>
                <c:pt idx="384">
                  <c:v>1.6566137458380973E-10</c:v>
                </c:pt>
                <c:pt idx="385">
                  <c:v>1.5912325169330581E-10</c:v>
                </c:pt>
                <c:pt idx="386">
                  <c:v>1.602748249886967E-10</c:v>
                </c:pt>
                <c:pt idx="387">
                  <c:v>1.4031493735359852E-10</c:v>
                </c:pt>
                <c:pt idx="388">
                  <c:v>1.1988124109226801E-10</c:v>
                </c:pt>
                <c:pt idx="389">
                  <c:v>1.1977858047076532E-10</c:v>
                </c:pt>
                <c:pt idx="390">
                  <c:v>1.1581523745539009E-10</c:v>
                </c:pt>
                <c:pt idx="391">
                  <c:v>1.0180535028463786E-10</c:v>
                </c:pt>
                <c:pt idx="392">
                  <c:v>8.7188248253996387E-11</c:v>
                </c:pt>
                <c:pt idx="393">
                  <c:v>7.1839903753973651E-11</c:v>
                </c:pt>
                <c:pt idx="394">
                  <c:v>6.7144417064366372E-11</c:v>
                </c:pt>
                <c:pt idx="395">
                  <c:v>6.7506153724170742E-11</c:v>
                </c:pt>
                <c:pt idx="396">
                  <c:v>5.815312731713314E-11</c:v>
                </c:pt>
                <c:pt idx="397">
                  <c:v>4.8643844104888636E-11</c:v>
                </c:pt>
                <c:pt idx="398">
                  <c:v>4.6842383556157091E-11</c:v>
                </c:pt>
                <c:pt idx="399">
                  <c:v>4.317816568464768E-11</c:v>
                </c:pt>
                <c:pt idx="400">
                  <c:v>3.5076101299679188E-11</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8.6506348130291131E-10</c:v>
                </c:pt>
                <c:pt idx="11">
                  <c:v>2.1764186725639202E-9</c:v>
                </c:pt>
                <c:pt idx="12">
                  <c:v>4.0041907248385904E-9</c:v>
                </c:pt>
                <c:pt idx="13">
                  <c:v>6.1324543033767349E-9</c:v>
                </c:pt>
                <c:pt idx="14">
                  <c:v>8.6601425374891557E-9</c:v>
                </c:pt>
                <c:pt idx="15">
                  <c:v>1.0791164059609111E-8</c:v>
                </c:pt>
                <c:pt idx="16">
                  <c:v>5.9254287748140927E-9</c:v>
                </c:pt>
                <c:pt idx="17">
                  <c:v>0</c:v>
                </c:pt>
                <c:pt idx="18">
                  <c:v>0</c:v>
                </c:pt>
                <c:pt idx="19">
                  <c:v>2.98144033946933E-9</c:v>
                </c:pt>
                <c:pt idx="20">
                  <c:v>7.7584379552448186E-9</c:v>
                </c:pt>
                <c:pt idx="21">
                  <c:v>1.0918000128846235E-8</c:v>
                </c:pt>
                <c:pt idx="22">
                  <c:v>1.4874977991639794E-8</c:v>
                </c:pt>
                <c:pt idx="23">
                  <c:v>1.6579753438094189E-8</c:v>
                </c:pt>
                <c:pt idx="24">
                  <c:v>1.7599664678135866E-8</c:v>
                </c:pt>
                <c:pt idx="25">
                  <c:v>2.3577602512204407E-8</c:v>
                </c:pt>
                <c:pt idx="26">
                  <c:v>3.9986578305201201E-8</c:v>
                </c:pt>
                <c:pt idx="27">
                  <c:v>6.0098079270373534E-8</c:v>
                </c:pt>
                <c:pt idx="28">
                  <c:v>7.2916360540454797E-8</c:v>
                </c:pt>
                <c:pt idx="29">
                  <c:v>8.6835426467576434E-8</c:v>
                </c:pt>
                <c:pt idx="30">
                  <c:v>1.1540067710050736E-7</c:v>
                </c:pt>
                <c:pt idx="31">
                  <c:v>1.6216067023910222E-7</c:v>
                </c:pt>
                <c:pt idx="32">
                  <c:v>2.1577504661943188E-7</c:v>
                </c:pt>
                <c:pt idx="33">
                  <c:v>2.672102852470361E-7</c:v>
                </c:pt>
                <c:pt idx="34">
                  <c:v>3.2464535492580105E-7</c:v>
                </c:pt>
                <c:pt idx="35">
                  <c:v>4.1159555993989618E-7</c:v>
                </c:pt>
                <c:pt idx="36">
                  <c:v>5.1983219007597766E-7</c:v>
                </c:pt>
                <c:pt idx="37">
                  <c:v>6.6310620084744333E-7</c:v>
                </c:pt>
                <c:pt idx="38">
                  <c:v>8.9765892910547285E-7</c:v>
                </c:pt>
                <c:pt idx="39">
                  <c:v>1.1563244706047109E-6</c:v>
                </c:pt>
                <c:pt idx="40">
                  <c:v>1.4837138047927817E-6</c:v>
                </c:pt>
                <c:pt idx="41">
                  <c:v>1.8453410659835125E-6</c:v>
                </c:pt>
                <c:pt idx="42">
                  <c:v>2.3202818708514072E-6</c:v>
                </c:pt>
                <c:pt idx="43">
                  <c:v>2.9488759372908551E-6</c:v>
                </c:pt>
                <c:pt idx="44">
                  <c:v>3.6176393221947278E-6</c:v>
                </c:pt>
                <c:pt idx="45">
                  <c:v>4.5741371764760835E-6</c:v>
                </c:pt>
                <c:pt idx="46">
                  <c:v>5.588427958912189E-6</c:v>
                </c:pt>
                <c:pt idx="47">
                  <c:v>6.9461711430798732E-6</c:v>
                </c:pt>
                <c:pt idx="48">
                  <c:v>8.5778742561233461E-6</c:v>
                </c:pt>
                <c:pt idx="49">
                  <c:v>1.0399506392948214E-5</c:v>
                </c:pt>
                <c:pt idx="50">
                  <c:v>1.2670013864011317E-5</c:v>
                </c:pt>
                <c:pt idx="51">
                  <c:v>1.5075308627443382E-5</c:v>
                </c:pt>
                <c:pt idx="52">
                  <c:v>1.8260403045946598E-5</c:v>
                </c:pt>
                <c:pt idx="53">
                  <c:v>2.176103867049983E-5</c:v>
                </c:pt>
                <c:pt idx="54">
                  <c:v>2.579789217540523E-5</c:v>
                </c:pt>
                <c:pt idx="55">
                  <c:v>3.0533338011497502E-5</c:v>
                </c:pt>
                <c:pt idx="56">
                  <c:v>3.5514558098331884E-5</c:v>
                </c:pt>
                <c:pt idx="57">
                  <c:v>4.2329570515471007E-5</c:v>
                </c:pt>
                <c:pt idx="58">
                  <c:v>4.9353642485022954E-5</c:v>
                </c:pt>
                <c:pt idx="59">
                  <c:v>5.7867667584593746E-5</c:v>
                </c:pt>
                <c:pt idx="60">
                  <c:v>6.7333763360633792E-5</c:v>
                </c:pt>
                <c:pt idx="61">
                  <c:v>7.756450005763101E-5</c:v>
                </c:pt>
                <c:pt idx="62">
                  <c:v>8.9714552376340796E-5</c:v>
                </c:pt>
                <c:pt idx="63">
                  <c:v>1.0237307950944997E-4</c:v>
                </c:pt>
                <c:pt idx="64">
                  <c:v>1.1527500223490942E-4</c:v>
                </c:pt>
                <c:pt idx="65">
                  <c:v>1.2878289583485863E-4</c:v>
                </c:pt>
                <c:pt idx="66">
                  <c:v>1.4131836748573643E-4</c:v>
                </c:pt>
                <c:pt idx="67">
                  <c:v>1.5271354693956803E-4</c:v>
                </c:pt>
                <c:pt idx="68">
                  <c:v>1.6374019272177756E-4</c:v>
                </c:pt>
                <c:pt idx="69">
                  <c:v>1.6907887346301548E-4</c:v>
                </c:pt>
                <c:pt idx="70">
                  <c:v>1.7439734369581567E-4</c:v>
                </c:pt>
                <c:pt idx="71">
                  <c:v>1.7450653613022133E-4</c:v>
                </c:pt>
                <c:pt idx="72">
                  <c:v>1.7247857364806972E-4</c:v>
                </c:pt>
                <c:pt idx="73">
                  <c:v>1.6875263592351297E-4</c:v>
                </c:pt>
                <c:pt idx="74">
                  <c:v>1.6260302792860299E-4</c:v>
                </c:pt>
                <c:pt idx="75">
                  <c:v>1.5605252685157528E-4</c:v>
                </c:pt>
                <c:pt idx="76">
                  <c:v>1.499428723379153E-4</c:v>
                </c:pt>
                <c:pt idx="77">
                  <c:v>1.4364203305268722E-4</c:v>
                </c:pt>
                <c:pt idx="78">
                  <c:v>1.3963417892492869E-4</c:v>
                </c:pt>
                <c:pt idx="79">
                  <c:v>1.3674154511338657E-4</c:v>
                </c:pt>
                <c:pt idx="80">
                  <c:v>1.3430012418256753E-4</c:v>
                </c:pt>
                <c:pt idx="81">
                  <c:v>1.3309788888420172E-4</c:v>
                </c:pt>
                <c:pt idx="82">
                  <c:v>1.3174325033610211E-4</c:v>
                </c:pt>
                <c:pt idx="83">
                  <c:v>1.3067193307203734E-4</c:v>
                </c:pt>
                <c:pt idx="84">
                  <c:v>1.2928417063012403E-4</c:v>
                </c:pt>
                <c:pt idx="85">
                  <c:v>1.2722887443600533E-4</c:v>
                </c:pt>
                <c:pt idx="86">
                  <c:v>1.2455116698095723E-4</c:v>
                </c:pt>
                <c:pt idx="87">
                  <c:v>1.2139887320251247E-4</c:v>
                </c:pt>
                <c:pt idx="88">
                  <c:v>1.177985873009313E-4</c:v>
                </c:pt>
                <c:pt idx="89">
                  <c:v>1.1377143037032925E-4</c:v>
                </c:pt>
                <c:pt idx="90">
                  <c:v>1.1055501699887272E-4</c:v>
                </c:pt>
                <c:pt idx="91">
                  <c:v>1.0719015495311111E-4</c:v>
                </c:pt>
                <c:pt idx="92">
                  <c:v>1.0512285615036892E-4</c:v>
                </c:pt>
                <c:pt idx="93">
                  <c:v>1.0397071419520289E-4</c:v>
                </c:pt>
                <c:pt idx="94">
                  <c:v>1.0326711204304428E-4</c:v>
                </c:pt>
                <c:pt idx="95">
                  <c:v>1.0412006277359898E-4</c:v>
                </c:pt>
                <c:pt idx="96">
                  <c:v>1.0503722099249726E-4</c:v>
                </c:pt>
                <c:pt idx="97">
                  <c:v>1.0701175871131718E-4</c:v>
                </c:pt>
                <c:pt idx="98">
                  <c:v>1.0921359071873743E-4</c:v>
                </c:pt>
                <c:pt idx="99">
                  <c:v>1.1232419518513741E-4</c:v>
                </c:pt>
                <c:pt idx="100">
                  <c:v>1.1611821981429277E-4</c:v>
                </c:pt>
                <c:pt idx="101">
                  <c:v>1.2046088935319941E-4</c:v>
                </c:pt>
                <c:pt idx="102">
                  <c:v>1.2579411709318141E-4</c:v>
                </c:pt>
                <c:pt idx="103">
                  <c:v>1.3129700931248478E-4</c:v>
                </c:pt>
                <c:pt idx="104">
                  <c:v>1.3825158850961215E-4</c:v>
                </c:pt>
                <c:pt idx="105">
                  <c:v>1.45397816848352E-4</c:v>
                </c:pt>
                <c:pt idx="106">
                  <c:v>1.5318839821325578E-4</c:v>
                </c:pt>
                <c:pt idx="107">
                  <c:v>1.6142353538663284E-4</c:v>
                </c:pt>
                <c:pt idx="108">
                  <c:v>1.7033939169048263E-4</c:v>
                </c:pt>
                <c:pt idx="109">
                  <c:v>1.804654923070772E-4</c:v>
                </c:pt>
                <c:pt idx="110">
                  <c:v>1.9116589406462626E-4</c:v>
                </c:pt>
                <c:pt idx="111">
                  <c:v>2.0449117720979507E-4</c:v>
                </c:pt>
                <c:pt idx="112">
                  <c:v>2.1859050735036057E-4</c:v>
                </c:pt>
                <c:pt idx="113">
                  <c:v>2.3411962308868254E-4</c:v>
                </c:pt>
                <c:pt idx="114">
                  <c:v>2.5061259049214215E-4</c:v>
                </c:pt>
                <c:pt idx="115">
                  <c:v>2.6805795488641547E-4</c:v>
                </c:pt>
                <c:pt idx="116">
                  <c:v>2.8647936001641308E-4</c:v>
                </c:pt>
                <c:pt idx="117">
                  <c:v>3.0539108180265326E-4</c:v>
                </c:pt>
                <c:pt idx="118">
                  <c:v>3.2503020545366561E-4</c:v>
                </c:pt>
                <c:pt idx="119">
                  <c:v>3.4530367039854721E-4</c:v>
                </c:pt>
                <c:pt idx="120">
                  <c:v>3.6607395875958471E-4</c:v>
                </c:pt>
                <c:pt idx="121">
                  <c:v>3.8770909201051051E-4</c:v>
                </c:pt>
                <c:pt idx="122">
                  <c:v>4.1030149862753359E-4</c:v>
                </c:pt>
                <c:pt idx="123">
                  <c:v>4.3386791806005761E-4</c:v>
                </c:pt>
                <c:pt idx="124">
                  <c:v>4.5821414299998346E-4</c:v>
                </c:pt>
                <c:pt idx="125">
                  <c:v>4.8317513996446392E-4</c:v>
                </c:pt>
                <c:pt idx="126">
                  <c:v>5.090458754009778E-4</c:v>
                </c:pt>
                <c:pt idx="127">
                  <c:v>5.3438329345452591E-4</c:v>
                </c:pt>
                <c:pt idx="128">
                  <c:v>5.60473836185607E-4</c:v>
                </c:pt>
                <c:pt idx="129">
                  <c:v>5.8737976396557403E-4</c:v>
                </c:pt>
                <c:pt idx="130">
                  <c:v>6.1506009458540468E-4</c:v>
                </c:pt>
                <c:pt idx="131">
                  <c:v>6.4273364313387335E-4</c:v>
                </c:pt>
                <c:pt idx="132">
                  <c:v>6.6996387797377136E-4</c:v>
                </c:pt>
                <c:pt idx="133">
                  <c:v>6.9768934151204145E-4</c:v>
                </c:pt>
                <c:pt idx="134">
                  <c:v>7.2482837479318635E-4</c:v>
                </c:pt>
                <c:pt idx="135">
                  <c:v>7.5273486664867364E-4</c:v>
                </c:pt>
                <c:pt idx="136">
                  <c:v>7.8096005464078845E-4</c:v>
                </c:pt>
                <c:pt idx="137">
                  <c:v>8.0974547364594685E-4</c:v>
                </c:pt>
                <c:pt idx="138">
                  <c:v>8.3697226605330217E-4</c:v>
                </c:pt>
                <c:pt idx="139">
                  <c:v>8.6290188098324578E-4</c:v>
                </c:pt>
                <c:pt idx="140">
                  <c:v>8.8747504664992588E-4</c:v>
                </c:pt>
                <c:pt idx="141">
                  <c:v>9.0962210645110825E-4</c:v>
                </c:pt>
                <c:pt idx="142">
                  <c:v>9.3101085941424085E-4</c:v>
                </c:pt>
                <c:pt idx="143">
                  <c:v>9.5272326172820773E-4</c:v>
                </c:pt>
                <c:pt idx="144">
                  <c:v>9.7386547866990382E-4</c:v>
                </c:pt>
                <c:pt idx="145">
                  <c:v>9.9190145326272044E-4</c:v>
                </c:pt>
                <c:pt idx="146">
                  <c:v>1.0090058745027871E-3</c:v>
                </c:pt>
                <c:pt idx="147">
                  <c:v>1.0244777884063764E-3</c:v>
                </c:pt>
                <c:pt idx="148">
                  <c:v>1.0386406116542778E-3</c:v>
                </c:pt>
                <c:pt idx="149">
                  <c:v>1.0517457218119741E-3</c:v>
                </c:pt>
                <c:pt idx="150">
                  <c:v>1.0631935945181537E-3</c:v>
                </c:pt>
                <c:pt idx="151">
                  <c:v>1.0743695740272265E-3</c:v>
                </c:pt>
                <c:pt idx="152">
                  <c:v>1.0854082535646859E-3</c:v>
                </c:pt>
                <c:pt idx="153">
                  <c:v>1.0964224255798603E-3</c:v>
                </c:pt>
                <c:pt idx="154">
                  <c:v>1.107941060910209E-3</c:v>
                </c:pt>
                <c:pt idx="155">
                  <c:v>1.119955584260351E-3</c:v>
                </c:pt>
                <c:pt idx="156">
                  <c:v>1.1316566722920963E-3</c:v>
                </c:pt>
                <c:pt idx="157">
                  <c:v>1.14307872720237E-3</c:v>
                </c:pt>
                <c:pt idx="158">
                  <c:v>1.1536469531132131E-3</c:v>
                </c:pt>
                <c:pt idx="159">
                  <c:v>1.1624888103897327E-3</c:v>
                </c:pt>
                <c:pt idx="160">
                  <c:v>1.1702146837099506E-3</c:v>
                </c:pt>
                <c:pt idx="161">
                  <c:v>1.1760454608518761E-3</c:v>
                </c:pt>
                <c:pt idx="162">
                  <c:v>1.1803290357551121E-3</c:v>
                </c:pt>
                <c:pt idx="163">
                  <c:v>1.1838268283549799E-3</c:v>
                </c:pt>
                <c:pt idx="164">
                  <c:v>1.1858805098712607E-3</c:v>
                </c:pt>
                <c:pt idx="165">
                  <c:v>1.1857802752803237E-3</c:v>
                </c:pt>
                <c:pt idx="166">
                  <c:v>1.1840366766601009E-3</c:v>
                </c:pt>
                <c:pt idx="167">
                  <c:v>1.182813374912254E-3</c:v>
                </c:pt>
                <c:pt idx="168">
                  <c:v>1.182729743350471E-3</c:v>
                </c:pt>
                <c:pt idx="169">
                  <c:v>1.1829744060744228E-3</c:v>
                </c:pt>
                <c:pt idx="170">
                  <c:v>1.1843282025989276E-3</c:v>
                </c:pt>
                <c:pt idx="171">
                  <c:v>1.1869147384202181E-3</c:v>
                </c:pt>
                <c:pt idx="172">
                  <c:v>1.1910982905299142E-3</c:v>
                </c:pt>
                <c:pt idx="173">
                  <c:v>1.1956916643234175E-3</c:v>
                </c:pt>
                <c:pt idx="174">
                  <c:v>1.201753446518389E-3</c:v>
                </c:pt>
                <c:pt idx="175">
                  <c:v>1.2074785664643903E-3</c:v>
                </c:pt>
                <c:pt idx="176">
                  <c:v>1.2113258256335026E-3</c:v>
                </c:pt>
                <c:pt idx="177">
                  <c:v>1.2139003381453478E-3</c:v>
                </c:pt>
                <c:pt idx="178">
                  <c:v>1.2165855947783948E-3</c:v>
                </c:pt>
                <c:pt idx="179">
                  <c:v>1.2197111247628345E-3</c:v>
                </c:pt>
                <c:pt idx="180">
                  <c:v>1.2234971269706441E-3</c:v>
                </c:pt>
                <c:pt idx="181">
                  <c:v>1.2292231937924205E-3</c:v>
                </c:pt>
                <c:pt idx="182">
                  <c:v>1.2351604528623406E-3</c:v>
                </c:pt>
                <c:pt idx="183">
                  <c:v>1.2426378828519968E-3</c:v>
                </c:pt>
                <c:pt idx="184">
                  <c:v>1.2498994954017097E-3</c:v>
                </c:pt>
                <c:pt idx="185">
                  <c:v>1.2571553629829688E-3</c:v>
                </c:pt>
                <c:pt idx="186">
                  <c:v>1.2639764526322286E-3</c:v>
                </c:pt>
                <c:pt idx="187">
                  <c:v>1.2740087727463585E-3</c:v>
                </c:pt>
                <c:pt idx="188">
                  <c:v>1.2850945952643583E-3</c:v>
                </c:pt>
                <c:pt idx="189">
                  <c:v>1.2953282635696924E-3</c:v>
                </c:pt>
                <c:pt idx="190">
                  <c:v>1.30468530887666E-3</c:v>
                </c:pt>
                <c:pt idx="191">
                  <c:v>1.3142035571864165E-3</c:v>
                </c:pt>
                <c:pt idx="192">
                  <c:v>1.3244869355693214E-3</c:v>
                </c:pt>
                <c:pt idx="193">
                  <c:v>1.3340191644471853E-3</c:v>
                </c:pt>
                <c:pt idx="194">
                  <c:v>1.3441291966016914E-3</c:v>
                </c:pt>
                <c:pt idx="195">
                  <c:v>1.3526501044972212E-3</c:v>
                </c:pt>
                <c:pt idx="196">
                  <c:v>1.3611490818115583E-3</c:v>
                </c:pt>
                <c:pt idx="197">
                  <c:v>1.3685222072190506E-3</c:v>
                </c:pt>
                <c:pt idx="198">
                  <c:v>1.3752693734778391E-3</c:v>
                </c:pt>
                <c:pt idx="199">
                  <c:v>1.3823055359379656E-3</c:v>
                </c:pt>
                <c:pt idx="200">
                  <c:v>1.3924401993544624E-3</c:v>
                </c:pt>
                <c:pt idx="201">
                  <c:v>1.4050330856633295E-3</c:v>
                </c:pt>
                <c:pt idx="202">
                  <c:v>1.4178257133133437E-3</c:v>
                </c:pt>
                <c:pt idx="203">
                  <c:v>1.4301572070564946E-3</c:v>
                </c:pt>
                <c:pt idx="204">
                  <c:v>1.4420240770437833E-3</c:v>
                </c:pt>
                <c:pt idx="205">
                  <c:v>1.4525762251182274E-3</c:v>
                </c:pt>
                <c:pt idx="206">
                  <c:v>1.4620294524152089E-3</c:v>
                </c:pt>
                <c:pt idx="207">
                  <c:v>1.4718231307322626E-3</c:v>
                </c:pt>
                <c:pt idx="208">
                  <c:v>1.4800277810868832E-3</c:v>
                </c:pt>
                <c:pt idx="209">
                  <c:v>1.4855683432969391E-3</c:v>
                </c:pt>
                <c:pt idx="210">
                  <c:v>1.4899511055182363E-3</c:v>
                </c:pt>
                <c:pt idx="211">
                  <c:v>1.4911221138419208E-3</c:v>
                </c:pt>
                <c:pt idx="212">
                  <c:v>1.4910913122770414E-3</c:v>
                </c:pt>
                <c:pt idx="213">
                  <c:v>1.4909965426200054E-3</c:v>
                </c:pt>
                <c:pt idx="214">
                  <c:v>1.4901831992940929E-3</c:v>
                </c:pt>
                <c:pt idx="215">
                  <c:v>1.4860896868585897E-3</c:v>
                </c:pt>
                <c:pt idx="216">
                  <c:v>1.4796246470499556E-3</c:v>
                </c:pt>
                <c:pt idx="217">
                  <c:v>1.4727390984839066E-3</c:v>
                </c:pt>
                <c:pt idx="218">
                  <c:v>1.46555834012323E-3</c:v>
                </c:pt>
                <c:pt idx="219">
                  <c:v>1.4555937534401541E-3</c:v>
                </c:pt>
                <c:pt idx="220">
                  <c:v>1.4412761406695071E-3</c:v>
                </c:pt>
                <c:pt idx="221">
                  <c:v>1.426894173630524E-3</c:v>
                </c:pt>
                <c:pt idx="222">
                  <c:v>1.4138802343708968E-3</c:v>
                </c:pt>
                <c:pt idx="223">
                  <c:v>1.3999732260192481E-3</c:v>
                </c:pt>
                <c:pt idx="224">
                  <c:v>1.3839784743783885E-3</c:v>
                </c:pt>
                <c:pt idx="225">
                  <c:v>1.3669701078879665E-3</c:v>
                </c:pt>
                <c:pt idx="226">
                  <c:v>1.3433529916368973E-3</c:v>
                </c:pt>
                <c:pt idx="227">
                  <c:v>1.3188188644272605E-3</c:v>
                </c:pt>
                <c:pt idx="228">
                  <c:v>1.2944825987355984E-3</c:v>
                </c:pt>
                <c:pt idx="229">
                  <c:v>1.2696914854327509E-3</c:v>
                </c:pt>
                <c:pt idx="230">
                  <c:v>1.2438637433510749E-3</c:v>
                </c:pt>
                <c:pt idx="231">
                  <c:v>1.2174498377204332E-3</c:v>
                </c:pt>
                <c:pt idx="232">
                  <c:v>1.1884766082564159E-3</c:v>
                </c:pt>
                <c:pt idx="233">
                  <c:v>1.1581666633208444E-3</c:v>
                </c:pt>
                <c:pt idx="234">
                  <c:v>1.127720621345845E-3</c:v>
                </c:pt>
                <c:pt idx="235">
                  <c:v>1.0971599870791245E-3</c:v>
                </c:pt>
                <c:pt idx="236">
                  <c:v>1.066284935021777E-3</c:v>
                </c:pt>
                <c:pt idx="237">
                  <c:v>1.0352070230514559E-3</c:v>
                </c:pt>
                <c:pt idx="238">
                  <c:v>1.0038639133623474E-3</c:v>
                </c:pt>
                <c:pt idx="239">
                  <c:v>9.7194383141298226E-4</c:v>
                </c:pt>
                <c:pt idx="240">
                  <c:v>9.4008597854993348E-4</c:v>
                </c:pt>
                <c:pt idx="241">
                  <c:v>9.0712939785593755E-4</c:v>
                </c:pt>
                <c:pt idx="242">
                  <c:v>8.7495398576147498E-4</c:v>
                </c:pt>
                <c:pt idx="243">
                  <c:v>8.4423925283004595E-4</c:v>
                </c:pt>
                <c:pt idx="244">
                  <c:v>8.1332060321805447E-4</c:v>
                </c:pt>
                <c:pt idx="245">
                  <c:v>7.8093539311023682E-4</c:v>
                </c:pt>
                <c:pt idx="246">
                  <c:v>7.4824937653977612E-4</c:v>
                </c:pt>
                <c:pt idx="247">
                  <c:v>7.1567427706474844E-4</c:v>
                </c:pt>
                <c:pt idx="248">
                  <c:v>6.8339619702191253E-4</c:v>
                </c:pt>
                <c:pt idx="249">
                  <c:v>6.5092811237482066E-4</c:v>
                </c:pt>
                <c:pt idx="250">
                  <c:v>6.1924439412310147E-4</c:v>
                </c:pt>
                <c:pt idx="251">
                  <c:v>5.8741924468188342E-4</c:v>
                </c:pt>
                <c:pt idx="252">
                  <c:v>5.5659359398585234E-4</c:v>
                </c:pt>
                <c:pt idx="253">
                  <c:v>5.2790210018494716E-4</c:v>
                </c:pt>
                <c:pt idx="254">
                  <c:v>5.0062425374273361E-4</c:v>
                </c:pt>
                <c:pt idx="255">
                  <c:v>4.738605061457328E-4</c:v>
                </c:pt>
                <c:pt idx="256">
                  <c:v>4.4803003063255875E-4</c:v>
                </c:pt>
                <c:pt idx="257">
                  <c:v>4.2341802161055894E-4</c:v>
                </c:pt>
                <c:pt idx="258">
                  <c:v>3.9999418972648803E-4</c:v>
                </c:pt>
                <c:pt idx="259">
                  <c:v>3.7737785763099278E-4</c:v>
                </c:pt>
                <c:pt idx="260">
                  <c:v>3.5566571674514979E-4</c:v>
                </c:pt>
                <c:pt idx="261">
                  <c:v>3.3532440155609633E-4</c:v>
                </c:pt>
                <c:pt idx="262">
                  <c:v>3.1617925730756299E-4</c:v>
                </c:pt>
                <c:pt idx="263">
                  <c:v>2.9747643734596811E-4</c:v>
                </c:pt>
                <c:pt idx="264">
                  <c:v>2.790947674577546E-4</c:v>
                </c:pt>
                <c:pt idx="265">
                  <c:v>2.6174213316669282E-4</c:v>
                </c:pt>
                <c:pt idx="266">
                  <c:v>2.4545622537102465E-4</c:v>
                </c:pt>
                <c:pt idx="267">
                  <c:v>2.2947266980399587E-4</c:v>
                </c:pt>
                <c:pt idx="268">
                  <c:v>2.1373950859789411E-4</c:v>
                </c:pt>
                <c:pt idx="269">
                  <c:v>1.9889176129324606E-4</c:v>
                </c:pt>
                <c:pt idx="270">
                  <c:v>1.8507478692732668E-4</c:v>
                </c:pt>
                <c:pt idx="271">
                  <c:v>1.7181136525421976E-4</c:v>
                </c:pt>
                <c:pt idx="272">
                  <c:v>1.5896063666390815E-4</c:v>
                </c:pt>
                <c:pt idx="273">
                  <c:v>1.4705613934458823E-4</c:v>
                </c:pt>
                <c:pt idx="274">
                  <c:v>1.36344147964944E-4</c:v>
                </c:pt>
                <c:pt idx="275">
                  <c:v>1.2621751224554381E-4</c:v>
                </c:pt>
                <c:pt idx="276">
                  <c:v>1.1646915241728012E-4</c:v>
                </c:pt>
                <c:pt idx="277">
                  <c:v>1.0739517878417835E-4</c:v>
                </c:pt>
                <c:pt idx="278">
                  <c:v>9.9000945377932724E-5</c:v>
                </c:pt>
                <c:pt idx="279">
                  <c:v>9.1227368597386431E-5</c:v>
                </c:pt>
                <c:pt idx="280">
                  <c:v>8.4197407389566438E-5</c:v>
                </c:pt>
                <c:pt idx="281">
                  <c:v>7.7616774497015468E-5</c:v>
                </c:pt>
                <c:pt idx="282">
                  <c:v>7.1396621928609461E-5</c:v>
                </c:pt>
                <c:pt idx="283">
                  <c:v>6.5623349189187797E-5</c:v>
                </c:pt>
                <c:pt idx="284">
                  <c:v>6.0335332160694062E-5</c:v>
                </c:pt>
                <c:pt idx="285">
                  <c:v>5.5404763080837783E-5</c:v>
                </c:pt>
                <c:pt idx="286">
                  <c:v>5.0745099257786292E-5</c:v>
                </c:pt>
                <c:pt idx="287">
                  <c:v>4.6444412598231864E-5</c:v>
                </c:pt>
                <c:pt idx="288">
                  <c:v>4.2589799098708186E-5</c:v>
                </c:pt>
                <c:pt idx="289">
                  <c:v>3.9020826892418465E-5</c:v>
                </c:pt>
                <c:pt idx="290">
                  <c:v>3.5793278964127522E-5</c:v>
                </c:pt>
                <c:pt idx="291">
                  <c:v>3.2787173615481288E-5</c:v>
                </c:pt>
                <c:pt idx="292">
                  <c:v>2.9989093597905018E-5</c:v>
                </c:pt>
                <c:pt idx="293">
                  <c:v>2.7376329971869924E-5</c:v>
                </c:pt>
                <c:pt idx="294">
                  <c:v>2.4860831000544157E-5</c:v>
                </c:pt>
                <c:pt idx="295">
                  <c:v>2.2543979728024404E-5</c:v>
                </c:pt>
                <c:pt idx="296">
                  <c:v>2.0477984437059357E-5</c:v>
                </c:pt>
                <c:pt idx="297">
                  <c:v>1.8584803792468481E-5</c:v>
                </c:pt>
                <c:pt idx="298">
                  <c:v>1.6936136523970845E-5</c:v>
                </c:pt>
                <c:pt idx="299">
                  <c:v>1.5415952732841964E-5</c:v>
                </c:pt>
                <c:pt idx="300">
                  <c:v>1.403548841827531E-5</c:v>
                </c:pt>
                <c:pt idx="301">
                  <c:v>1.2763329426995155E-5</c:v>
                </c:pt>
                <c:pt idx="302">
                  <c:v>1.1604654601308945E-5</c:v>
                </c:pt>
                <c:pt idx="303">
                  <c:v>1.0526964355039039E-5</c:v>
                </c:pt>
                <c:pt idx="304">
                  <c:v>9.5010432587240524E-6</c:v>
                </c:pt>
                <c:pt idx="305">
                  <c:v>8.5604904245639668E-6</c:v>
                </c:pt>
                <c:pt idx="306">
                  <c:v>7.7103984859691948E-6</c:v>
                </c:pt>
                <c:pt idx="307">
                  <c:v>6.9399653669831499E-6</c:v>
                </c:pt>
                <c:pt idx="308">
                  <c:v>6.2618843547372277E-6</c:v>
                </c:pt>
                <c:pt idx="309">
                  <c:v>5.653685163730213E-6</c:v>
                </c:pt>
                <c:pt idx="310">
                  <c:v>5.12281085127581E-6</c:v>
                </c:pt>
                <c:pt idx="311">
                  <c:v>4.6384175872180516E-6</c:v>
                </c:pt>
                <c:pt idx="312">
                  <c:v>4.1912443573168662E-6</c:v>
                </c:pt>
                <c:pt idx="313">
                  <c:v>3.7862304263515516E-6</c:v>
                </c:pt>
                <c:pt idx="314">
                  <c:v>3.4196618889026397E-6</c:v>
                </c:pt>
                <c:pt idx="315">
                  <c:v>3.0828551187943477E-6</c:v>
                </c:pt>
                <c:pt idx="316">
                  <c:v>2.7722078398631504E-6</c:v>
                </c:pt>
                <c:pt idx="317">
                  <c:v>2.4979133008462556E-6</c:v>
                </c:pt>
                <c:pt idx="318">
                  <c:v>2.2583525383169007E-6</c:v>
                </c:pt>
                <c:pt idx="319">
                  <c:v>2.0405546557351894E-6</c:v>
                </c:pt>
                <c:pt idx="320">
                  <c:v>1.8428300623807203E-6</c:v>
                </c:pt>
                <c:pt idx="321">
                  <c:v>1.671185846736364E-6</c:v>
                </c:pt>
                <c:pt idx="322">
                  <c:v>1.5208754654484266E-6</c:v>
                </c:pt>
                <c:pt idx="323">
                  <c:v>1.3696209873268651E-6</c:v>
                </c:pt>
                <c:pt idx="324">
                  <c:v>1.223496633071091E-6</c:v>
                </c:pt>
                <c:pt idx="325">
                  <c:v>1.1044599770818487E-6</c:v>
                </c:pt>
                <c:pt idx="326">
                  <c:v>1.0016484275992247E-6</c:v>
                </c:pt>
                <c:pt idx="327">
                  <c:v>9.0071391469512286E-7</c:v>
                </c:pt>
                <c:pt idx="328">
                  <c:v>8.0651078581207217E-7</c:v>
                </c:pt>
                <c:pt idx="329">
                  <c:v>7.292553840617705E-7</c:v>
                </c:pt>
                <c:pt idx="330">
                  <c:v>6.6054336404554606E-7</c:v>
                </c:pt>
                <c:pt idx="331">
                  <c:v>5.9225547851016042E-7</c:v>
                </c:pt>
                <c:pt idx="332">
                  <c:v>5.2969603670624877E-7</c:v>
                </c:pt>
                <c:pt idx="333">
                  <c:v>4.793621561878275E-7</c:v>
                </c:pt>
                <c:pt idx="334">
                  <c:v>4.3352077673589057E-7</c:v>
                </c:pt>
                <c:pt idx="335">
                  <c:v>3.8560561504686945E-7</c:v>
                </c:pt>
                <c:pt idx="336">
                  <c:v>3.4346143181003797E-7</c:v>
                </c:pt>
                <c:pt idx="337">
                  <c:v>3.1213237903672272E-7</c:v>
                </c:pt>
                <c:pt idx="338">
                  <c:v>2.8284977956337719E-7</c:v>
                </c:pt>
                <c:pt idx="339">
                  <c:v>2.538253615915685E-7</c:v>
                </c:pt>
                <c:pt idx="340">
                  <c:v>2.2855950700779904E-7</c:v>
                </c:pt>
                <c:pt idx="341">
                  <c:v>2.0793599891486005E-7</c:v>
                </c:pt>
                <c:pt idx="342">
                  <c:v>1.8842915136365548E-7</c:v>
                </c:pt>
                <c:pt idx="343">
                  <c:v>1.6977966633323328E-7</c:v>
                </c:pt>
                <c:pt idx="344">
                  <c:v>1.5217564529356596E-7</c:v>
                </c:pt>
                <c:pt idx="345">
                  <c:v>1.3562053238658601E-7</c:v>
                </c:pt>
                <c:pt idx="346">
                  <c:v>1.2177784240786897E-7</c:v>
                </c:pt>
                <c:pt idx="347">
                  <c:v>1.0987852290047535E-7</c:v>
                </c:pt>
                <c:pt idx="348">
                  <c:v>9.9399614379155101E-8</c:v>
                </c:pt>
                <c:pt idx="349">
                  <c:v>8.9954154964895665E-8</c:v>
                </c:pt>
                <c:pt idx="350">
                  <c:v>8.1992330451596598E-8</c:v>
                </c:pt>
                <c:pt idx="351">
                  <c:v>7.4798223739938953E-8</c:v>
                </c:pt>
                <c:pt idx="352">
                  <c:v>6.74013501388137E-8</c:v>
                </c:pt>
                <c:pt idx="353">
                  <c:v>6.0500433172728191E-8</c:v>
                </c:pt>
                <c:pt idx="354">
                  <c:v>5.3078305961490182E-8</c:v>
                </c:pt>
                <c:pt idx="355">
                  <c:v>4.6627469733134503E-8</c:v>
                </c:pt>
                <c:pt idx="356">
                  <c:v>4.1971805065458323E-8</c:v>
                </c:pt>
                <c:pt idx="357">
                  <c:v>3.8095358837789296E-8</c:v>
                </c:pt>
                <c:pt idx="358">
                  <c:v>3.5325797284212197E-8</c:v>
                </c:pt>
                <c:pt idx="359">
                  <c:v>3.2298385254124816E-8</c:v>
                </c:pt>
                <c:pt idx="360">
                  <c:v>2.898133153490478E-8</c:v>
                </c:pt>
                <c:pt idx="361">
                  <c:v>2.6179499355223548E-8</c:v>
                </c:pt>
                <c:pt idx="362">
                  <c:v>2.3770220991386351E-8</c:v>
                </c:pt>
                <c:pt idx="363">
                  <c:v>2.0516692060726335E-8</c:v>
                </c:pt>
                <c:pt idx="364">
                  <c:v>1.7168904618727573E-8</c:v>
                </c:pt>
                <c:pt idx="365">
                  <c:v>1.5932061656047667E-8</c:v>
                </c:pt>
                <c:pt idx="366">
                  <c:v>1.5055042442891474E-8</c:v>
                </c:pt>
                <c:pt idx="367">
                  <c:v>1.4315299761233161E-8</c:v>
                </c:pt>
                <c:pt idx="368">
                  <c:v>1.3455120546290145E-8</c:v>
                </c:pt>
                <c:pt idx="369">
                  <c:v>1.1841375948306961E-8</c:v>
                </c:pt>
                <c:pt idx="370">
                  <c:v>1.0284798607748885E-8</c:v>
                </c:pt>
                <c:pt idx="371">
                  <c:v>8.6911142514038486E-9</c:v>
                </c:pt>
                <c:pt idx="372">
                  <c:v>7.6956331143206011E-9</c:v>
                </c:pt>
                <c:pt idx="373">
                  <c:v>7.2752027232276343E-9</c:v>
                </c:pt>
                <c:pt idx="374">
                  <c:v>6.8495037328031474E-9</c:v>
                </c:pt>
                <c:pt idx="375">
                  <c:v>6.433347742757791E-9</c:v>
                </c:pt>
                <c:pt idx="376">
                  <c:v>5.7063196824508439E-9</c:v>
                </c:pt>
                <c:pt idx="377">
                  <c:v>4.9568860266110581E-9</c:v>
                </c:pt>
                <c:pt idx="378">
                  <c:v>4.4284328469140859E-9</c:v>
                </c:pt>
                <c:pt idx="379">
                  <c:v>3.9593261342152654E-9</c:v>
                </c:pt>
                <c:pt idx="380">
                  <c:v>3.581429886857034E-9</c:v>
                </c:pt>
                <c:pt idx="381">
                  <c:v>3.2359883506345687E-9</c:v>
                </c:pt>
                <c:pt idx="382">
                  <c:v>2.9246120035977763E-9</c:v>
                </c:pt>
                <c:pt idx="383">
                  <c:v>2.5941155263304116E-9</c:v>
                </c:pt>
                <c:pt idx="384">
                  <c:v>2.2485128220141143E-9</c:v>
                </c:pt>
                <c:pt idx="385">
                  <c:v>2.1516045744361872E-9</c:v>
                </c:pt>
                <c:pt idx="386">
                  <c:v>2.1591265506223772E-9</c:v>
                </c:pt>
                <c:pt idx="387">
                  <c:v>1.8833112275563001E-9</c:v>
                </c:pt>
                <c:pt idx="388">
                  <c:v>1.6031875071181079E-9</c:v>
                </c:pt>
                <c:pt idx="389">
                  <c:v>1.5959819317122169E-9</c:v>
                </c:pt>
                <c:pt idx="390">
                  <c:v>1.5375093309200208E-9</c:v>
                </c:pt>
                <c:pt idx="391">
                  <c:v>1.3464988702126723E-9</c:v>
                </c:pt>
                <c:pt idx="392">
                  <c:v>1.1488331728578676E-9</c:v>
                </c:pt>
                <c:pt idx="393">
                  <c:v>9.4299597202732702E-10</c:v>
                </c:pt>
                <c:pt idx="394">
                  <c:v>8.7796298366732848E-10</c:v>
                </c:pt>
                <c:pt idx="395">
                  <c:v>8.79252701487745E-10</c:v>
                </c:pt>
                <c:pt idx="396">
                  <c:v>7.5444348142131687E-10</c:v>
                </c:pt>
                <c:pt idx="397">
                  <c:v>6.2856663712965004E-10</c:v>
                </c:pt>
                <c:pt idx="398">
                  <c:v>6.0286084822411249E-10</c:v>
                </c:pt>
                <c:pt idx="399">
                  <c:v>5.534547302828826E-10</c:v>
                </c:pt>
                <c:pt idx="400">
                  <c:v>4.4777601630287699E-10</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7.2394058899011842E-9</c:v>
                </c:pt>
                <c:pt idx="1">
                  <c:v>7.5300757453927285E-9</c:v>
                </c:pt>
                <c:pt idx="2">
                  <c:v>7.2461851318001086E-9</c:v>
                </c:pt>
                <c:pt idx="3">
                  <c:v>6.5105648045897992E-9</c:v>
                </c:pt>
                <c:pt idx="4">
                  <c:v>5.0381549760142694E-9</c:v>
                </c:pt>
                <c:pt idx="5">
                  <c:v>3.1397094472469923E-9</c:v>
                </c:pt>
                <c:pt idx="6">
                  <c:v>6.1567686809108379E-9</c:v>
                </c:pt>
                <c:pt idx="7">
                  <c:v>9.9717160921771747E-9</c:v>
                </c:pt>
                <c:pt idx="8">
                  <c:v>1.0825105711700713E-8</c:v>
                </c:pt>
                <c:pt idx="9">
                  <c:v>7.8576054684729572E-9</c:v>
                </c:pt>
                <c:pt idx="10">
                  <c:v>4.6880180516564022E-9</c:v>
                </c:pt>
                <c:pt idx="11">
                  <c:v>1.1152072471010613E-8</c:v>
                </c:pt>
                <c:pt idx="12">
                  <c:v>1.9460994786453438E-8</c:v>
                </c:pt>
                <c:pt idx="13">
                  <c:v>2.8370249585165252E-8</c:v>
                </c:pt>
                <c:pt idx="14">
                  <c:v>3.8271663797674129E-8</c:v>
                </c:pt>
                <c:pt idx="15">
                  <c:v>4.5719711927525256E-8</c:v>
                </c:pt>
                <c:pt idx="16">
                  <c:v>2.4192961492929597E-8</c:v>
                </c:pt>
                <c:pt idx="17">
                  <c:v>0</c:v>
                </c:pt>
                <c:pt idx="18">
                  <c:v>0</c:v>
                </c:pt>
                <c:pt idx="19">
                  <c:v>1.1130548567885832E-8</c:v>
                </c:pt>
                <c:pt idx="20">
                  <c:v>2.8368181036247201E-8</c:v>
                </c:pt>
                <c:pt idx="21">
                  <c:v>3.9296897013157441E-8</c:v>
                </c:pt>
                <c:pt idx="22">
                  <c:v>5.2923318991160473E-8</c:v>
                </c:pt>
                <c:pt idx="23">
                  <c:v>5.8452097736305499E-8</c:v>
                </c:pt>
                <c:pt idx="24">
                  <c:v>6.1625661513294488E-8</c:v>
                </c:pt>
                <c:pt idx="25">
                  <c:v>8.2148524967928554E-8</c:v>
                </c:pt>
                <c:pt idx="26">
                  <c:v>1.387068939368257E-7</c:v>
                </c:pt>
                <c:pt idx="27">
                  <c:v>2.0787825621969558E-7</c:v>
                </c:pt>
                <c:pt idx="28">
                  <c:v>2.5209358294531593E-7</c:v>
                </c:pt>
                <c:pt idx="29">
                  <c:v>3.0094764092712168E-7</c:v>
                </c:pt>
                <c:pt idx="30">
                  <c:v>4.0252490052728195E-7</c:v>
                </c:pt>
                <c:pt idx="31">
                  <c:v>5.7181297806141554E-7</c:v>
                </c:pt>
                <c:pt idx="32">
                  <c:v>7.7259247405067082E-7</c:v>
                </c:pt>
                <c:pt idx="33">
                  <c:v>9.7291563086869834E-7</c:v>
                </c:pt>
                <c:pt idx="34">
                  <c:v>1.2032569736579634E-6</c:v>
                </c:pt>
                <c:pt idx="35">
                  <c:v>1.552511822916988E-6</c:v>
                </c:pt>
                <c:pt idx="36">
                  <c:v>1.996159434867917E-6</c:v>
                </c:pt>
                <c:pt idx="37">
                  <c:v>2.5897637797620524E-6</c:v>
                </c:pt>
                <c:pt idx="38">
                  <c:v>3.565220284689451E-6</c:v>
                </c:pt>
                <c:pt idx="39">
                  <c:v>4.6792279674676227E-6</c:v>
                </c:pt>
                <c:pt idx="40">
                  <c:v>6.1262006925624251E-6</c:v>
                </c:pt>
                <c:pt idx="41">
                  <c:v>7.7976020397357624E-6</c:v>
                </c:pt>
                <c:pt idx="42">
                  <c:v>1.0037274709458393E-5</c:v>
                </c:pt>
                <c:pt idx="43">
                  <c:v>1.3074778156731706E-5</c:v>
                </c:pt>
                <c:pt idx="44">
                  <c:v>1.6439837901447336E-5</c:v>
                </c:pt>
                <c:pt idx="45">
                  <c:v>2.1250003187987395E-5</c:v>
                </c:pt>
                <c:pt idx="46">
                  <c:v>2.6457205527172776E-5</c:v>
                </c:pt>
                <c:pt idx="47">
                  <c:v>3.3462678960371824E-5</c:v>
                </c:pt>
                <c:pt idx="48">
                  <c:v>4.1959320580671028E-5</c:v>
                </c:pt>
                <c:pt idx="49">
                  <c:v>5.1551429651735632E-5</c:v>
                </c:pt>
                <c:pt idx="50">
                  <c:v>6.3635121541174474E-5</c:v>
                </c:pt>
                <c:pt idx="51">
                  <c:v>7.6659936841536652E-5</c:v>
                </c:pt>
                <c:pt idx="52">
                  <c:v>9.3999201410187593E-5</c:v>
                </c:pt>
                <c:pt idx="53">
                  <c:v>1.1331781587229323E-4</c:v>
                </c:pt>
                <c:pt idx="54">
                  <c:v>1.357368779995393E-4</c:v>
                </c:pt>
                <c:pt idx="55">
                  <c:v>1.6219051722918528E-4</c:v>
                </c:pt>
                <c:pt idx="56">
                  <c:v>1.9022832537995919E-4</c:v>
                </c:pt>
                <c:pt idx="57">
                  <c:v>2.2845547889636798E-4</c:v>
                </c:pt>
                <c:pt idx="58">
                  <c:v>2.682388811016971E-4</c:v>
                </c:pt>
                <c:pt idx="59">
                  <c:v>3.1682207436441949E-4</c:v>
                </c:pt>
                <c:pt idx="60">
                  <c:v>3.7153551700540934E-4</c:v>
                </c:pt>
                <c:pt idx="61">
                  <c:v>4.3156035841862404E-4</c:v>
                </c:pt>
                <c:pt idx="62">
                  <c:v>5.0350815961870883E-4</c:v>
                </c:pt>
                <c:pt idx="63">
                  <c:v>5.7920932276765279E-4</c:v>
                </c:pt>
                <c:pt idx="64">
                  <c:v>6.5683909577759385E-4</c:v>
                </c:pt>
                <c:pt idx="65">
                  <c:v>7.373889916171127E-4</c:v>
                </c:pt>
                <c:pt idx="66">
                  <c:v>8.1157369196420447E-4</c:v>
                </c:pt>
                <c:pt idx="67">
                  <c:v>8.7623282957413563E-4</c:v>
                </c:pt>
                <c:pt idx="68">
                  <c:v>9.3998522949641737E-4</c:v>
                </c:pt>
                <c:pt idx="69">
                  <c:v>9.6857001835083396E-4</c:v>
                </c:pt>
                <c:pt idx="70">
                  <c:v>9.9731151354301743E-4</c:v>
                </c:pt>
                <c:pt idx="71">
                  <c:v>9.9703624772211992E-4</c:v>
                </c:pt>
                <c:pt idx="72">
                  <c:v>9.8491506912548469E-4</c:v>
                </c:pt>
                <c:pt idx="73">
                  <c:v>9.60829465122175E-4</c:v>
                </c:pt>
                <c:pt idx="74">
                  <c:v>9.2408793192243265E-4</c:v>
                </c:pt>
                <c:pt idx="75">
                  <c:v>8.8194991180889492E-4</c:v>
                </c:pt>
                <c:pt idx="76">
                  <c:v>8.4086384165475302E-4</c:v>
                </c:pt>
                <c:pt idx="77">
                  <c:v>7.9753343721557972E-4</c:v>
                </c:pt>
                <c:pt idx="78">
                  <c:v>7.6599975176439635E-4</c:v>
                </c:pt>
                <c:pt idx="79">
                  <c:v>7.3972495851128866E-4</c:v>
                </c:pt>
                <c:pt idx="80">
                  <c:v>7.1391363838928018E-4</c:v>
                </c:pt>
                <c:pt idx="81">
                  <c:v>6.9539252614656726E-4</c:v>
                </c:pt>
                <c:pt idx="82">
                  <c:v>6.7461796075546073E-4</c:v>
                </c:pt>
                <c:pt idx="83">
                  <c:v>6.5655475234362853E-4</c:v>
                </c:pt>
                <c:pt idx="84">
                  <c:v>6.3733104965553304E-4</c:v>
                </c:pt>
                <c:pt idx="85">
                  <c:v>6.1465140062276599E-4</c:v>
                </c:pt>
                <c:pt idx="86">
                  <c:v>5.9115125850890964E-4</c:v>
                </c:pt>
                <c:pt idx="87">
                  <c:v>5.6653395795604427E-4</c:v>
                </c:pt>
                <c:pt idx="88">
                  <c:v>5.4087722726735103E-4</c:v>
                </c:pt>
                <c:pt idx="89">
                  <c:v>5.142386560423309E-4</c:v>
                </c:pt>
                <c:pt idx="90">
                  <c:v>4.9281041002853889E-4</c:v>
                </c:pt>
                <c:pt idx="91">
                  <c:v>4.7061598627759927E-4</c:v>
                </c:pt>
                <c:pt idx="92">
                  <c:v>4.5526056633731431E-4</c:v>
                </c:pt>
                <c:pt idx="93">
                  <c:v>4.4345448312304192E-4</c:v>
                </c:pt>
                <c:pt idx="94">
                  <c:v>4.3426440034409665E-4</c:v>
                </c:pt>
                <c:pt idx="95">
                  <c:v>4.3149193791538679E-4</c:v>
                </c:pt>
                <c:pt idx="96">
                  <c:v>4.2813225755653313E-4</c:v>
                </c:pt>
                <c:pt idx="97">
                  <c:v>4.2932878259780642E-4</c:v>
                </c:pt>
                <c:pt idx="98">
                  <c:v>4.3103621474869304E-4</c:v>
                </c:pt>
                <c:pt idx="99">
                  <c:v>4.3587777284020415E-4</c:v>
                </c:pt>
                <c:pt idx="100">
                  <c:v>4.42828452018535E-4</c:v>
                </c:pt>
                <c:pt idx="101">
                  <c:v>4.5129035918243409E-4</c:v>
                </c:pt>
                <c:pt idx="102">
                  <c:v>4.628991436214844E-4</c:v>
                </c:pt>
                <c:pt idx="103">
                  <c:v>4.7407910355464682E-4</c:v>
                </c:pt>
                <c:pt idx="104">
                  <c:v>4.9065984328503073E-4</c:v>
                </c:pt>
                <c:pt idx="105">
                  <c:v>5.0700909721096649E-4</c:v>
                </c:pt>
                <c:pt idx="106">
                  <c:v>5.2536294151044765E-4</c:v>
                </c:pt>
                <c:pt idx="107">
                  <c:v>5.4474476272262887E-4</c:v>
                </c:pt>
                <c:pt idx="108">
                  <c:v>5.6555452073369088E-4</c:v>
                </c:pt>
                <c:pt idx="109">
                  <c:v>5.8838429377804319E-4</c:v>
                </c:pt>
                <c:pt idx="110">
                  <c:v>6.1118566176162205E-4</c:v>
                </c:pt>
                <c:pt idx="111">
                  <c:v>6.3992979778804712E-4</c:v>
                </c:pt>
                <c:pt idx="112">
                  <c:v>6.6786840613975394E-4</c:v>
                </c:pt>
                <c:pt idx="113">
                  <c:v>6.9785203301421029E-4</c:v>
                </c:pt>
                <c:pt idx="114">
                  <c:v>7.2867579310494709E-4</c:v>
                </c:pt>
                <c:pt idx="115">
                  <c:v>7.5984957312195945E-4</c:v>
                </c:pt>
                <c:pt idx="116">
                  <c:v>7.925026595008638E-4</c:v>
                </c:pt>
                <c:pt idx="117">
                  <c:v>8.2435051734614038E-4</c:v>
                </c:pt>
                <c:pt idx="118">
                  <c:v>8.5576983434502193E-4</c:v>
                </c:pt>
                <c:pt idx="119">
                  <c:v>8.8710232322379448E-4</c:v>
                </c:pt>
                <c:pt idx="120">
                  <c:v>9.1774326981251743E-4</c:v>
                </c:pt>
                <c:pt idx="121">
                  <c:v>9.4646306612288379E-4</c:v>
                </c:pt>
                <c:pt idx="122">
                  <c:v>9.752664673259502E-4</c:v>
                </c:pt>
                <c:pt idx="123">
                  <c:v>1.0042186468640277E-3</c:v>
                </c:pt>
                <c:pt idx="124">
                  <c:v>1.0318926196489508E-3</c:v>
                </c:pt>
                <c:pt idx="125">
                  <c:v>1.0568913444424025E-3</c:v>
                </c:pt>
                <c:pt idx="126">
                  <c:v>1.08308324393768E-3</c:v>
                </c:pt>
                <c:pt idx="127">
                  <c:v>1.10426654789064E-3</c:v>
                </c:pt>
                <c:pt idx="128">
                  <c:v>1.12542235164134E-3</c:v>
                </c:pt>
                <c:pt idx="129">
                  <c:v>1.1444242580684791E-3</c:v>
                </c:pt>
                <c:pt idx="130">
                  <c:v>1.1646166360294004E-3</c:v>
                </c:pt>
                <c:pt idx="131">
                  <c:v>1.1810872180977145E-3</c:v>
                </c:pt>
                <c:pt idx="132">
                  <c:v>1.1941971084108449E-3</c:v>
                </c:pt>
                <c:pt idx="133">
                  <c:v>1.2068272281581911E-3</c:v>
                </c:pt>
                <c:pt idx="134">
                  <c:v>1.2158389059212552E-3</c:v>
                </c:pt>
                <c:pt idx="135">
                  <c:v>1.2234653597921819E-3</c:v>
                </c:pt>
                <c:pt idx="136">
                  <c:v>1.228894718614419E-3</c:v>
                </c:pt>
                <c:pt idx="137">
                  <c:v>1.2340685954649766E-3</c:v>
                </c:pt>
                <c:pt idx="138">
                  <c:v>1.2349521036299097E-3</c:v>
                </c:pt>
                <c:pt idx="139">
                  <c:v>1.2325677515557802E-3</c:v>
                </c:pt>
                <c:pt idx="140">
                  <c:v>1.2287475120687453E-3</c:v>
                </c:pt>
                <c:pt idx="141">
                  <c:v>1.2212350933884033E-3</c:v>
                </c:pt>
                <c:pt idx="142">
                  <c:v>1.2136941559797894E-3</c:v>
                </c:pt>
                <c:pt idx="143">
                  <c:v>1.2060125866108883E-3</c:v>
                </c:pt>
                <c:pt idx="144">
                  <c:v>1.1968020640519814E-3</c:v>
                </c:pt>
                <c:pt idx="145">
                  <c:v>1.1841864134851255E-3</c:v>
                </c:pt>
                <c:pt idx="146">
                  <c:v>1.1694576178388984E-3</c:v>
                </c:pt>
                <c:pt idx="147">
                  <c:v>1.1531863480698755E-3</c:v>
                </c:pt>
                <c:pt idx="148">
                  <c:v>1.1344886998065013E-3</c:v>
                </c:pt>
                <c:pt idx="149">
                  <c:v>1.1150597885720434E-3</c:v>
                </c:pt>
                <c:pt idx="150">
                  <c:v>1.0929775702297156E-3</c:v>
                </c:pt>
                <c:pt idx="151">
                  <c:v>1.0710434190875477E-3</c:v>
                </c:pt>
                <c:pt idx="152">
                  <c:v>1.0492098422962201E-3</c:v>
                </c:pt>
                <c:pt idx="153">
                  <c:v>1.0260375882514185E-3</c:v>
                </c:pt>
                <c:pt idx="154">
                  <c:v>1.0031536891052604E-3</c:v>
                </c:pt>
                <c:pt idx="155">
                  <c:v>9.8032541472007771E-4</c:v>
                </c:pt>
                <c:pt idx="156">
                  <c:v>9.5674906557348849E-4</c:v>
                </c:pt>
                <c:pt idx="157">
                  <c:v>9.3142665626968287E-4</c:v>
                </c:pt>
                <c:pt idx="158">
                  <c:v>9.0560837655944662E-4</c:v>
                </c:pt>
                <c:pt idx="159">
                  <c:v>8.8033438187099357E-4</c:v>
                </c:pt>
                <c:pt idx="160">
                  <c:v>8.5381558543433107E-4</c:v>
                </c:pt>
                <c:pt idx="161">
                  <c:v>8.2709959115837949E-4</c:v>
                </c:pt>
                <c:pt idx="162">
                  <c:v>8.0052880202449001E-4</c:v>
                </c:pt>
                <c:pt idx="163">
                  <c:v>7.7461951905233133E-4</c:v>
                </c:pt>
                <c:pt idx="164">
                  <c:v>7.476294129454493E-4</c:v>
                </c:pt>
                <c:pt idx="165">
                  <c:v>7.2171030934550155E-4</c:v>
                </c:pt>
                <c:pt idx="166">
                  <c:v>6.9713272264955266E-4</c:v>
                </c:pt>
                <c:pt idx="167">
                  <c:v>6.7234082178471244E-4</c:v>
                </c:pt>
                <c:pt idx="168">
                  <c:v>6.4857720440890084E-4</c:v>
                </c:pt>
                <c:pt idx="169">
                  <c:v>6.2504468243651426E-4</c:v>
                </c:pt>
                <c:pt idx="170">
                  <c:v>6.031186672801139E-4</c:v>
                </c:pt>
                <c:pt idx="171">
                  <c:v>5.8139743594472237E-4</c:v>
                </c:pt>
                <c:pt idx="172">
                  <c:v>5.5894334662651526E-4</c:v>
                </c:pt>
                <c:pt idx="173">
                  <c:v>5.3913322758824482E-4</c:v>
                </c:pt>
                <c:pt idx="174">
                  <c:v>5.1888483171530747E-4</c:v>
                </c:pt>
                <c:pt idx="175">
                  <c:v>5.0005654017622788E-4</c:v>
                </c:pt>
                <c:pt idx="176">
                  <c:v>4.8017791018961203E-4</c:v>
                </c:pt>
                <c:pt idx="177">
                  <c:v>4.6108242953719035E-4</c:v>
                </c:pt>
                <c:pt idx="178">
                  <c:v>4.4269064809756854E-4</c:v>
                </c:pt>
                <c:pt idx="179">
                  <c:v>4.2510661095081963E-4</c:v>
                </c:pt>
                <c:pt idx="180">
                  <c:v>4.0814850040780552E-4</c:v>
                </c:pt>
                <c:pt idx="181">
                  <c:v>3.9199889520030327E-4</c:v>
                </c:pt>
                <c:pt idx="182">
                  <c:v>3.7632392250227587E-4</c:v>
                </c:pt>
                <c:pt idx="183">
                  <c:v>3.6142366452085131E-4</c:v>
                </c:pt>
                <c:pt idx="184">
                  <c:v>3.4691379228111497E-4</c:v>
                </c:pt>
                <c:pt idx="185">
                  <c:v>3.3276859421432699E-4</c:v>
                </c:pt>
                <c:pt idx="186">
                  <c:v>3.1890240433855231E-4</c:v>
                </c:pt>
                <c:pt idx="187">
                  <c:v>3.0633086358687438E-4</c:v>
                </c:pt>
                <c:pt idx="188">
                  <c:v>2.9444108259033241E-4</c:v>
                </c:pt>
                <c:pt idx="189">
                  <c:v>2.8265051987910267E-4</c:v>
                </c:pt>
                <c:pt idx="190">
                  <c:v>2.7097650638621316E-4</c:v>
                </c:pt>
                <c:pt idx="191">
                  <c:v>2.5978358245029229E-4</c:v>
                </c:pt>
                <c:pt idx="192">
                  <c:v>2.4920866546726767E-4</c:v>
                </c:pt>
                <c:pt idx="193">
                  <c:v>2.38988615779504E-4</c:v>
                </c:pt>
                <c:pt idx="194">
                  <c:v>2.2912464013661861E-4</c:v>
                </c:pt>
                <c:pt idx="195">
                  <c:v>2.1953600120403873E-4</c:v>
                </c:pt>
                <c:pt idx="196">
                  <c:v>2.1035709664620012E-4</c:v>
                </c:pt>
                <c:pt idx="197">
                  <c:v>2.01465567164989E-4</c:v>
                </c:pt>
                <c:pt idx="198">
                  <c:v>1.9271254428583721E-4</c:v>
                </c:pt>
                <c:pt idx="199">
                  <c:v>1.8428960735301239E-4</c:v>
                </c:pt>
                <c:pt idx="200">
                  <c:v>1.7619182323763634E-4</c:v>
                </c:pt>
                <c:pt idx="201">
                  <c:v>1.6839817974812781E-4</c:v>
                </c:pt>
                <c:pt idx="202">
                  <c:v>1.6084594973793715E-4</c:v>
                </c:pt>
                <c:pt idx="203">
                  <c:v>1.5327114593208452E-4</c:v>
                </c:pt>
                <c:pt idx="204">
                  <c:v>1.4607386449553029E-4</c:v>
                </c:pt>
                <c:pt idx="205">
                  <c:v>1.3895429109348734E-4</c:v>
                </c:pt>
                <c:pt idx="206">
                  <c:v>1.3215452793256195E-4</c:v>
                </c:pt>
                <c:pt idx="207">
                  <c:v>1.2564693537427823E-4</c:v>
                </c:pt>
                <c:pt idx="208">
                  <c:v>1.1956714349953727E-4</c:v>
                </c:pt>
                <c:pt idx="209">
                  <c:v>1.135213021522834E-4</c:v>
                </c:pt>
                <c:pt idx="210">
                  <c:v>1.0763488569057496E-4</c:v>
                </c:pt>
                <c:pt idx="211">
                  <c:v>1.0176891410146158E-4</c:v>
                </c:pt>
                <c:pt idx="212">
                  <c:v>9.6254831739409636E-5</c:v>
                </c:pt>
                <c:pt idx="213">
                  <c:v>9.1009599604771645E-5</c:v>
                </c:pt>
                <c:pt idx="214">
                  <c:v>8.5995761097976858E-5</c:v>
                </c:pt>
                <c:pt idx="215">
                  <c:v>8.1080968949305627E-5</c:v>
                </c:pt>
                <c:pt idx="216">
                  <c:v>7.6341905333872126E-5</c:v>
                </c:pt>
                <c:pt idx="217">
                  <c:v>7.1891091199646461E-5</c:v>
                </c:pt>
                <c:pt idx="218">
                  <c:v>6.766390520651896E-5</c:v>
                </c:pt>
                <c:pt idx="219">
                  <c:v>6.3550722442634646E-5</c:v>
                </c:pt>
                <c:pt idx="220">
                  <c:v>5.948694000320498E-5</c:v>
                </c:pt>
                <c:pt idx="221">
                  <c:v>5.5668949299369835E-5</c:v>
                </c:pt>
                <c:pt idx="222">
                  <c:v>5.2155023931958416E-5</c:v>
                </c:pt>
                <c:pt idx="223">
                  <c:v>4.8827081658392618E-5</c:v>
                </c:pt>
                <c:pt idx="224">
                  <c:v>4.5655318553907044E-5</c:v>
                </c:pt>
                <c:pt idx="225">
                  <c:v>4.2669369895730664E-5</c:v>
                </c:pt>
                <c:pt idx="226">
                  <c:v>3.9672609482106734E-5</c:v>
                </c:pt>
                <c:pt idx="227">
                  <c:v>3.6887450861867393E-5</c:v>
                </c:pt>
                <c:pt idx="228">
                  <c:v>3.4303767554049982E-5</c:v>
                </c:pt>
                <c:pt idx="229">
                  <c:v>3.1898763754878282E-5</c:v>
                </c:pt>
                <c:pt idx="230">
                  <c:v>2.9618857998960559E-5</c:v>
                </c:pt>
                <c:pt idx="231">
                  <c:v>2.7493450834021315E-5</c:v>
                </c:pt>
                <c:pt idx="232">
                  <c:v>2.5462878697156457E-5</c:v>
                </c:pt>
                <c:pt idx="233">
                  <c:v>2.3559708183451313E-5</c:v>
                </c:pt>
                <c:pt idx="234">
                  <c:v>2.1773208245459799E-5</c:v>
                </c:pt>
                <c:pt idx="235">
                  <c:v>2.012160286999851E-5</c:v>
                </c:pt>
                <c:pt idx="236">
                  <c:v>1.8581568269778331E-5</c:v>
                </c:pt>
                <c:pt idx="237">
                  <c:v>1.7152443594568411E-5</c:v>
                </c:pt>
                <c:pt idx="238">
                  <c:v>1.5812404856999813E-5</c:v>
                </c:pt>
                <c:pt idx="239">
                  <c:v>1.4555169747902548E-5</c:v>
                </c:pt>
                <c:pt idx="240">
                  <c:v>1.3389597162064298E-5</c:v>
                </c:pt>
                <c:pt idx="241">
                  <c:v>1.2299619464639654E-5</c:v>
                </c:pt>
                <c:pt idx="242">
                  <c:v>1.1279517795047377E-5</c:v>
                </c:pt>
                <c:pt idx="243">
                  <c:v>1.035775935433257E-5</c:v>
                </c:pt>
                <c:pt idx="244">
                  <c:v>9.5144659777713504E-6</c:v>
                </c:pt>
                <c:pt idx="245">
                  <c:v>8.7194583628371274E-6</c:v>
                </c:pt>
                <c:pt idx="246">
                  <c:v>7.9869970449726926E-6</c:v>
                </c:pt>
                <c:pt idx="247">
                  <c:v>7.3174681983147133E-6</c:v>
                </c:pt>
                <c:pt idx="248">
                  <c:v>6.6963723116811331E-6</c:v>
                </c:pt>
                <c:pt idx="249">
                  <c:v>6.1225424995450059E-6</c:v>
                </c:pt>
                <c:pt idx="250">
                  <c:v>5.5941469856557001E-6</c:v>
                </c:pt>
                <c:pt idx="251">
                  <c:v>5.1008625821408969E-6</c:v>
                </c:pt>
                <c:pt idx="252">
                  <c:v>4.6471507425557006E-6</c:v>
                </c:pt>
                <c:pt idx="253">
                  <c:v>4.2395868110955806E-6</c:v>
                </c:pt>
                <c:pt idx="254">
                  <c:v>3.86916260965289E-6</c:v>
                </c:pt>
                <c:pt idx="255">
                  <c:v>3.5265461421826101E-6</c:v>
                </c:pt>
                <c:pt idx="256">
                  <c:v>3.2098101333984311E-6</c:v>
                </c:pt>
                <c:pt idx="257">
                  <c:v>2.921956234451787E-6</c:v>
                </c:pt>
                <c:pt idx="258">
                  <c:v>2.6604902798682589E-6</c:v>
                </c:pt>
                <c:pt idx="259">
                  <c:v>2.417817181285406E-6</c:v>
                </c:pt>
                <c:pt idx="260">
                  <c:v>2.1972613363025526E-6</c:v>
                </c:pt>
                <c:pt idx="261">
                  <c:v>1.9969677065535577E-6</c:v>
                </c:pt>
                <c:pt idx="262">
                  <c:v>1.816026127010733E-6</c:v>
                </c:pt>
                <c:pt idx="263">
                  <c:v>1.6489452238586761E-6</c:v>
                </c:pt>
                <c:pt idx="264">
                  <c:v>1.4953959765292869E-6</c:v>
                </c:pt>
                <c:pt idx="265">
                  <c:v>1.3578219368839431E-6</c:v>
                </c:pt>
                <c:pt idx="266">
                  <c:v>1.2346317089585673E-6</c:v>
                </c:pt>
                <c:pt idx="267">
                  <c:v>1.1211849239006652E-6</c:v>
                </c:pt>
                <c:pt idx="268">
                  <c:v>1.0166518975522772E-6</c:v>
                </c:pt>
                <c:pt idx="269">
                  <c:v>9.222358931153588E-7</c:v>
                </c:pt>
                <c:pt idx="270">
                  <c:v>8.3804741353229668E-7</c:v>
                </c:pt>
                <c:pt idx="271">
                  <c:v>7.6025952250753925E-7</c:v>
                </c:pt>
                <c:pt idx="272">
                  <c:v>6.8808469369320285E-7</c:v>
                </c:pt>
                <c:pt idx="273">
                  <c:v>6.23676370150252E-7</c:v>
                </c:pt>
                <c:pt idx="274">
                  <c:v>5.6665826559255442E-7</c:v>
                </c:pt>
                <c:pt idx="275">
                  <c:v>5.1433653048442444E-7</c:v>
                </c:pt>
                <c:pt idx="276">
                  <c:v>4.6581523166212495E-7</c:v>
                </c:pt>
                <c:pt idx="277">
                  <c:v>4.2172284499814568E-7</c:v>
                </c:pt>
                <c:pt idx="278">
                  <c:v>3.820394786795144E-7</c:v>
                </c:pt>
                <c:pt idx="279">
                  <c:v>3.4617715892793625E-7</c:v>
                </c:pt>
                <c:pt idx="280">
                  <c:v>3.1435499091605353E-7</c:v>
                </c:pt>
                <c:pt idx="281">
                  <c:v>2.8543030478667081E-7</c:v>
                </c:pt>
                <c:pt idx="282">
                  <c:v>2.5867365367186769E-7</c:v>
                </c:pt>
                <c:pt idx="283">
                  <c:v>2.3439831840918393E-7</c:v>
                </c:pt>
                <c:pt idx="284">
                  <c:v>2.1272101712931236E-7</c:v>
                </c:pt>
                <c:pt idx="285">
                  <c:v>1.928969953332304E-7</c:v>
                </c:pt>
                <c:pt idx="286">
                  <c:v>1.7453964039866928E-7</c:v>
                </c:pt>
                <c:pt idx="287">
                  <c:v>1.5795849295232399E-7</c:v>
                </c:pt>
                <c:pt idx="288">
                  <c:v>1.4335527333341815E-7</c:v>
                </c:pt>
                <c:pt idx="289">
                  <c:v>1.300160997783345E-7</c:v>
                </c:pt>
                <c:pt idx="290">
                  <c:v>1.1821082374592472E-7</c:v>
                </c:pt>
                <c:pt idx="291">
                  <c:v>1.0738216978090415E-7</c:v>
                </c:pt>
                <c:pt idx="292">
                  <c:v>9.7417962164693182E-8</c:v>
                </c:pt>
                <c:pt idx="293">
                  <c:v>8.8329465377365092E-8</c:v>
                </c:pt>
                <c:pt idx="294">
                  <c:v>7.9763199508863029E-8</c:v>
                </c:pt>
                <c:pt idx="295">
                  <c:v>7.1908609093306711E-8</c:v>
                </c:pt>
                <c:pt idx="296">
                  <c:v>6.5009690734569112E-8</c:v>
                </c:pt>
                <c:pt idx="297">
                  <c:v>5.8815604637704333E-8</c:v>
                </c:pt>
                <c:pt idx="298">
                  <c:v>5.3422421700061937E-8</c:v>
                </c:pt>
                <c:pt idx="299">
                  <c:v>4.8533806810593094E-8</c:v>
                </c:pt>
                <c:pt idx="300">
                  <c:v>4.4065435803716762E-8</c:v>
                </c:pt>
                <c:pt idx="301">
                  <c:v>4.0051156712646997E-8</c:v>
                </c:pt>
                <c:pt idx="302">
                  <c:v>3.6396814293938887E-8</c:v>
                </c:pt>
                <c:pt idx="303">
                  <c:v>3.307091516317853E-8</c:v>
                </c:pt>
                <c:pt idx="304">
                  <c:v>2.9876097498384144E-8</c:v>
                </c:pt>
                <c:pt idx="305">
                  <c:v>2.6983973113625648E-8</c:v>
                </c:pt>
                <c:pt idx="306">
                  <c:v>2.4413229822279265E-8</c:v>
                </c:pt>
                <c:pt idx="307">
                  <c:v>2.212296944575796E-8</c:v>
                </c:pt>
                <c:pt idx="308">
                  <c:v>2.0049249613760722E-8</c:v>
                </c:pt>
                <c:pt idx="309">
                  <c:v>1.8217376550194553E-8</c:v>
                </c:pt>
                <c:pt idx="310">
                  <c:v>1.6585770861832462E-8</c:v>
                </c:pt>
                <c:pt idx="311">
                  <c:v>1.5076584445447486E-8</c:v>
                </c:pt>
                <c:pt idx="312">
                  <c:v>1.3673365103365872E-8</c:v>
                </c:pt>
                <c:pt idx="313">
                  <c:v>1.2391687381621012E-8</c:v>
                </c:pt>
                <c:pt idx="314">
                  <c:v>1.1226006156742965E-8</c:v>
                </c:pt>
                <c:pt idx="315">
                  <c:v>1.0152334182766626E-8</c:v>
                </c:pt>
                <c:pt idx="316">
                  <c:v>9.1649978685178904E-9</c:v>
                </c:pt>
                <c:pt idx="317">
                  <c:v>8.2927808853324597E-9</c:v>
                </c:pt>
                <c:pt idx="318">
                  <c:v>7.5295412983137241E-9</c:v>
                </c:pt>
                <c:pt idx="319">
                  <c:v>6.8384642515930188E-9</c:v>
                </c:pt>
                <c:pt idx="320">
                  <c:v>6.205437141463661E-9</c:v>
                </c:pt>
                <c:pt idx="321">
                  <c:v>5.6570504258153103E-9</c:v>
                </c:pt>
                <c:pt idx="322">
                  <c:v>5.1773237951671059E-9</c:v>
                </c:pt>
                <c:pt idx="323">
                  <c:v>4.6867296345873975E-9</c:v>
                </c:pt>
                <c:pt idx="324">
                  <c:v>4.214337796776056E-9</c:v>
                </c:pt>
                <c:pt idx="325">
                  <c:v>3.8343970841349792E-9</c:v>
                </c:pt>
                <c:pt idx="326">
                  <c:v>3.5056532301803319E-9</c:v>
                </c:pt>
                <c:pt idx="327">
                  <c:v>3.1790037162593366E-9</c:v>
                </c:pt>
                <c:pt idx="328">
                  <c:v>2.8746471567676995E-9</c:v>
                </c:pt>
                <c:pt idx="329">
                  <c:v>2.6243331066146829E-9</c:v>
                </c:pt>
                <c:pt idx="330">
                  <c:v>2.4021956842584726E-9</c:v>
                </c:pt>
                <c:pt idx="331">
                  <c:v>2.1768208403130047E-9</c:v>
                </c:pt>
                <c:pt idx="332">
                  <c:v>1.9682361674531195E-9</c:v>
                </c:pt>
                <c:pt idx="333">
                  <c:v>1.7993661215121553E-9</c:v>
                </c:pt>
                <c:pt idx="334">
                  <c:v>1.6450893797579087E-9</c:v>
                </c:pt>
                <c:pt idx="335">
                  <c:v>1.4787209538832237E-9</c:v>
                </c:pt>
                <c:pt idx="336">
                  <c:v>1.3286958676594897E-9</c:v>
                </c:pt>
                <c:pt idx="337">
                  <c:v>1.2204013687377761E-9</c:v>
                </c:pt>
                <c:pt idx="338">
                  <c:v>1.1167256713802984E-9</c:v>
                </c:pt>
                <c:pt idx="339">
                  <c:v>1.0113512274543348E-9</c:v>
                </c:pt>
                <c:pt idx="340">
                  <c:v>9.1885150840814084E-10</c:v>
                </c:pt>
                <c:pt idx="341">
                  <c:v>8.4542902495424527E-10</c:v>
                </c:pt>
                <c:pt idx="342">
                  <c:v>7.7346287378585811E-10</c:v>
                </c:pt>
                <c:pt idx="343">
                  <c:v>7.0417599551817508E-10</c:v>
                </c:pt>
                <c:pt idx="344">
                  <c:v>6.3779165858964773E-10</c:v>
                </c:pt>
                <c:pt idx="345">
                  <c:v>5.742132668083168E-10</c:v>
                </c:pt>
                <c:pt idx="346">
                  <c:v>5.2082311930489284E-10</c:v>
                </c:pt>
                <c:pt idx="347">
                  <c:v>4.7436692678271902E-10</c:v>
                </c:pt>
                <c:pt idx="348">
                  <c:v>4.333154282532208E-10</c:v>
                </c:pt>
                <c:pt idx="349">
                  <c:v>3.9598929188330842E-10</c:v>
                </c:pt>
                <c:pt idx="350">
                  <c:v>3.6436774145254013E-10</c:v>
                </c:pt>
                <c:pt idx="351">
                  <c:v>3.3569042623240154E-10</c:v>
                </c:pt>
                <c:pt idx="352">
                  <c:v>3.0560791443619505E-10</c:v>
                </c:pt>
                <c:pt idx="353">
                  <c:v>2.7709702015305955E-10</c:v>
                </c:pt>
                <c:pt idx="354">
                  <c:v>2.4571574000801569E-10</c:v>
                </c:pt>
                <c:pt idx="355">
                  <c:v>2.1816340581219889E-10</c:v>
                </c:pt>
                <c:pt idx="356">
                  <c:v>1.9862897874610883E-10</c:v>
                </c:pt>
                <c:pt idx="357">
                  <c:v>1.8240364205566696E-10</c:v>
                </c:pt>
                <c:pt idx="358">
                  <c:v>1.7108333708099804E-10</c:v>
                </c:pt>
                <c:pt idx="359">
                  <c:v>1.5827725688204103E-10</c:v>
                </c:pt>
                <c:pt idx="360">
                  <c:v>1.4347451359932827E-10</c:v>
                </c:pt>
                <c:pt idx="361">
                  <c:v>1.3100692134090209E-10</c:v>
                </c:pt>
                <c:pt idx="362">
                  <c:v>1.2009774508270851E-10</c:v>
                </c:pt>
                <c:pt idx="363">
                  <c:v>1.0457826110516416E-10</c:v>
                </c:pt>
                <c:pt idx="364">
                  <c:v>8.8340718867542687E-11</c:v>
                </c:pt>
                <c:pt idx="365">
                  <c:v>8.2851130691202844E-11</c:v>
                </c:pt>
                <c:pt idx="366">
                  <c:v>7.9024782044412914E-11</c:v>
                </c:pt>
                <c:pt idx="367">
                  <c:v>7.5988347048238856E-11</c:v>
                </c:pt>
                <c:pt idx="368">
                  <c:v>7.2221282359709158E-11</c:v>
                </c:pt>
                <c:pt idx="369">
                  <c:v>6.4267767055441611E-11</c:v>
                </c:pt>
                <c:pt idx="370">
                  <c:v>5.6443775666795348E-11</c:v>
                </c:pt>
                <c:pt idx="371">
                  <c:v>4.817220913619982E-11</c:v>
                </c:pt>
                <c:pt idx="372">
                  <c:v>4.3093298204496406E-11</c:v>
                </c:pt>
                <c:pt idx="373">
                  <c:v>4.1186858527857544E-11</c:v>
                </c:pt>
                <c:pt idx="374">
                  <c:v>3.918249153743722E-11</c:v>
                </c:pt>
                <c:pt idx="375">
                  <c:v>3.7175005250000179E-11</c:v>
                </c:pt>
                <c:pt idx="376">
                  <c:v>3.3305089234620761E-11</c:v>
                </c:pt>
                <c:pt idx="377">
                  <c:v>2.922777546325942E-11</c:v>
                </c:pt>
                <c:pt idx="378">
                  <c:v>2.6394566900720218E-11</c:v>
                </c:pt>
                <c:pt idx="379">
                  <c:v>2.3823998143990828E-11</c:v>
                </c:pt>
                <c:pt idx="380">
                  <c:v>2.1780894297361714E-11</c:v>
                </c:pt>
                <c:pt idx="381">
                  <c:v>1.9872877433196556E-11</c:v>
                </c:pt>
                <c:pt idx="382">
                  <c:v>1.8167137868833378E-11</c:v>
                </c:pt>
                <c:pt idx="383">
                  <c:v>1.6287636748662924E-11</c:v>
                </c:pt>
                <c:pt idx="384">
                  <c:v>1.4267406066934339E-11</c:v>
                </c:pt>
                <c:pt idx="385">
                  <c:v>1.3796377063776368E-11</c:v>
                </c:pt>
                <c:pt idx="386">
                  <c:v>1.3987590783686383E-11</c:v>
                </c:pt>
                <c:pt idx="387">
                  <c:v>1.2320251761299189E-11</c:v>
                </c:pt>
                <c:pt idx="388">
                  <c:v>1.0592392874709666E-11</c:v>
                </c:pt>
                <c:pt idx="389">
                  <c:v>1.0652513403382217E-11</c:v>
                </c:pt>
                <c:pt idx="390">
                  <c:v>1.0369499821147602E-11</c:v>
                </c:pt>
                <c:pt idx="391">
                  <c:v>9.1811495949076666E-12</c:v>
                </c:pt>
                <c:pt idx="392">
                  <c:v>7.9242023986688364E-12</c:v>
                </c:pt>
                <c:pt idx="393">
                  <c:v>6.5773712170671693E-12</c:v>
                </c:pt>
                <c:pt idx="394">
                  <c:v>6.1926796020754373E-12</c:v>
                </c:pt>
                <c:pt idx="395">
                  <c:v>6.2717792568223895E-12</c:v>
                </c:pt>
                <c:pt idx="396">
                  <c:v>5.4367796937628255E-12</c:v>
                </c:pt>
                <c:pt idx="397">
                  <c:v>4.5727134109893709E-12</c:v>
                </c:pt>
                <c:pt idx="398">
                  <c:v>4.4284125865902504E-12</c:v>
                </c:pt>
                <c:pt idx="399">
                  <c:v>4.1024385448596367E-12</c:v>
                </c:pt>
                <c:pt idx="400">
                  <c:v>3.3504982755778714E-12</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1.128517675534995E-8</c:v>
                </c:pt>
                <c:pt idx="1">
                  <c:v>1.1839430521970338E-8</c:v>
                </c:pt>
                <c:pt idx="2">
                  <c:v>1.1356660734889591E-8</c:v>
                </c:pt>
                <c:pt idx="3">
                  <c:v>1.0084437960027329E-8</c:v>
                </c:pt>
                <c:pt idx="4">
                  <c:v>7.6910131018104254E-9</c:v>
                </c:pt>
                <c:pt idx="5">
                  <c:v>4.7244126162708261E-9</c:v>
                </c:pt>
                <c:pt idx="6">
                  <c:v>9.1332847193745299E-9</c:v>
                </c:pt>
                <c:pt idx="7">
                  <c:v>1.461710831904146E-8</c:v>
                </c:pt>
                <c:pt idx="8">
                  <c:v>1.5670249099700953E-8</c:v>
                </c:pt>
                <c:pt idx="9">
                  <c:v>1.1208067137024176E-8</c:v>
                </c:pt>
                <c:pt idx="10">
                  <c:v>6.5670877407906765E-9</c:v>
                </c:pt>
                <c:pt idx="11">
                  <c:v>1.5355707609023357E-8</c:v>
                </c:pt>
                <c:pt idx="12">
                  <c:v>2.6425501454196206E-8</c:v>
                </c:pt>
                <c:pt idx="13">
                  <c:v>3.8006354481830738E-8</c:v>
                </c:pt>
                <c:pt idx="14">
                  <c:v>5.0523769378401102E-8</c:v>
                </c:pt>
                <c:pt idx="15">
                  <c:v>5.9348324069100035E-8</c:v>
                </c:pt>
                <c:pt idx="16">
                  <c:v>3.0902999404405609E-8</c:v>
                </c:pt>
                <c:pt idx="17">
                  <c:v>0</c:v>
                </c:pt>
                <c:pt idx="18">
                  <c:v>0</c:v>
                </c:pt>
                <c:pt idx="19">
                  <c:v>1.3829775643666186E-8</c:v>
                </c:pt>
                <c:pt idx="20">
                  <c:v>3.4895916300099263E-8</c:v>
                </c:pt>
                <c:pt idx="21">
                  <c:v>4.8025582539435131E-8</c:v>
                </c:pt>
                <c:pt idx="22">
                  <c:v>6.4658882260873779E-8</c:v>
                </c:pt>
                <c:pt idx="23">
                  <c:v>7.1634224745966587E-8</c:v>
                </c:pt>
                <c:pt idx="24">
                  <c:v>7.5774441402798311E-8</c:v>
                </c:pt>
                <c:pt idx="25">
                  <c:v>1.0118285274019505E-7</c:v>
                </c:pt>
                <c:pt idx="26">
                  <c:v>1.7277246683771368E-7</c:v>
                </c:pt>
                <c:pt idx="27">
                  <c:v>2.6446263112683137E-7</c:v>
                </c:pt>
                <c:pt idx="28">
                  <c:v>3.273873798910858E-7</c:v>
                </c:pt>
                <c:pt idx="29">
                  <c:v>3.9654942179114434E-7</c:v>
                </c:pt>
                <c:pt idx="30">
                  <c:v>5.3325306497809122E-7</c:v>
                </c:pt>
                <c:pt idx="31">
                  <c:v>7.5612190992267184E-7</c:v>
                </c:pt>
                <c:pt idx="32">
                  <c:v>1.0168724871899175E-6</c:v>
                </c:pt>
                <c:pt idx="33">
                  <c:v>1.276647977573283E-6</c:v>
                </c:pt>
                <c:pt idx="34">
                  <c:v>1.5781454826196074E-6</c:v>
                </c:pt>
                <c:pt idx="35">
                  <c:v>2.042853661345104E-6</c:v>
                </c:pt>
                <c:pt idx="36">
                  <c:v>2.6649535286395995E-6</c:v>
                </c:pt>
                <c:pt idx="37">
                  <c:v>3.5453021656753447E-6</c:v>
                </c:pt>
                <c:pt idx="38">
                  <c:v>4.9973092643909465E-6</c:v>
                </c:pt>
                <c:pt idx="39">
                  <c:v>6.6477818170128721E-6</c:v>
                </c:pt>
                <c:pt idx="40">
                  <c:v>8.7033271681696629E-6</c:v>
                </c:pt>
                <c:pt idx="41">
                  <c:v>1.0928947056567293E-5</c:v>
                </c:pt>
                <c:pt idx="42">
                  <c:v>1.3812380817098161E-5</c:v>
                </c:pt>
                <c:pt idx="43">
                  <c:v>1.7623212925538706E-5</c:v>
                </c:pt>
                <c:pt idx="44">
                  <c:v>2.172868410368507E-5</c:v>
                </c:pt>
                <c:pt idx="45">
                  <c:v>2.76865640421984E-5</c:v>
                </c:pt>
                <c:pt idx="46">
                  <c:v>3.4202076009526861E-5</c:v>
                </c:pt>
                <c:pt idx="47">
                  <c:v>4.3051124849271104E-5</c:v>
                </c:pt>
                <c:pt idx="48">
                  <c:v>5.3810925727677459E-5</c:v>
                </c:pt>
                <c:pt idx="49">
                  <c:v>6.5899956630746393E-5</c:v>
                </c:pt>
                <c:pt idx="50">
                  <c:v>8.085450515540669E-5</c:v>
                </c:pt>
                <c:pt idx="51">
                  <c:v>9.6601288321679837E-5</c:v>
                </c:pt>
                <c:pt idx="52">
                  <c:v>1.1733178963004316E-4</c:v>
                </c:pt>
                <c:pt idx="53">
                  <c:v>1.4016873303639331E-4</c:v>
                </c:pt>
                <c:pt idx="54">
                  <c:v>1.666801005883766E-4</c:v>
                </c:pt>
                <c:pt idx="55">
                  <c:v>1.9813749666490631E-4</c:v>
                </c:pt>
                <c:pt idx="56">
                  <c:v>2.320136514732209E-4</c:v>
                </c:pt>
                <c:pt idx="57">
                  <c:v>2.7892862439155616E-4</c:v>
                </c:pt>
                <c:pt idx="58">
                  <c:v>3.2818853729965939E-4</c:v>
                </c:pt>
                <c:pt idx="59">
                  <c:v>3.8808641596931173E-4</c:v>
                </c:pt>
                <c:pt idx="60">
                  <c:v>4.5475109316565475E-4</c:v>
                </c:pt>
                <c:pt idx="61">
                  <c:v>5.2676672213165646E-4</c:v>
                </c:pt>
                <c:pt idx="62">
                  <c:v>6.1222073000073642E-4</c:v>
                </c:pt>
                <c:pt idx="63">
                  <c:v>7.0161282628670529E-4</c:v>
                </c:pt>
                <c:pt idx="64">
                  <c:v>7.9311723191785013E-4</c:v>
                </c:pt>
                <c:pt idx="65">
                  <c:v>8.8914743526963779E-4</c:v>
                </c:pt>
                <c:pt idx="66">
                  <c:v>9.7851999746118566E-4</c:v>
                </c:pt>
                <c:pt idx="67">
                  <c:v>1.0597008910812828E-3</c:v>
                </c:pt>
                <c:pt idx="68">
                  <c:v>1.1378859248786317E-3</c:v>
                </c:pt>
                <c:pt idx="69">
                  <c:v>1.1760538955550267E-3</c:v>
                </c:pt>
                <c:pt idx="70">
                  <c:v>1.213684274113125E-3</c:v>
                </c:pt>
                <c:pt idx="71">
                  <c:v>1.2150178342155427E-3</c:v>
                </c:pt>
                <c:pt idx="72">
                  <c:v>1.2013085177158104E-3</c:v>
                </c:pt>
                <c:pt idx="73">
                  <c:v>1.1751160054854738E-3</c:v>
                </c:pt>
                <c:pt idx="74">
                  <c:v>1.1309400452892129E-3</c:v>
                </c:pt>
                <c:pt idx="75">
                  <c:v>1.0825015395129005E-3</c:v>
                </c:pt>
                <c:pt idx="76">
                  <c:v>1.0353424896731966E-3</c:v>
                </c:pt>
                <c:pt idx="77">
                  <c:v>9.8520274465098857E-4</c:v>
                </c:pt>
                <c:pt idx="78">
                  <c:v>9.493065788075026E-4</c:v>
                </c:pt>
                <c:pt idx="79">
                  <c:v>9.1955515044496027E-4</c:v>
                </c:pt>
                <c:pt idx="80">
                  <c:v>8.915094140174454E-4</c:v>
                </c:pt>
                <c:pt idx="81">
                  <c:v>8.705568504576111E-4</c:v>
                </c:pt>
                <c:pt idx="82">
                  <c:v>8.4798215626558635E-4</c:v>
                </c:pt>
                <c:pt idx="83">
                  <c:v>8.2706169270185034E-4</c:v>
                </c:pt>
                <c:pt idx="84">
                  <c:v>8.0443507165521599E-4</c:v>
                </c:pt>
                <c:pt idx="85">
                  <c:v>7.7844211966355788E-4</c:v>
                </c:pt>
                <c:pt idx="86">
                  <c:v>7.5011848354467406E-4</c:v>
                </c:pt>
                <c:pt idx="87">
                  <c:v>7.2039293257515353E-4</c:v>
                </c:pt>
                <c:pt idx="88">
                  <c:v>6.8897487884613797E-4</c:v>
                </c:pt>
                <c:pt idx="89">
                  <c:v>6.5564421852847704E-4</c:v>
                </c:pt>
                <c:pt idx="90">
                  <c:v>6.2716029652938132E-4</c:v>
                </c:pt>
                <c:pt idx="91">
                  <c:v>5.9798029086080529E-4</c:v>
                </c:pt>
                <c:pt idx="92">
                  <c:v>5.7631819361215933E-4</c:v>
                </c:pt>
                <c:pt idx="93">
                  <c:v>5.5977821530022722E-4</c:v>
                </c:pt>
                <c:pt idx="94">
                  <c:v>5.4563216743400286E-4</c:v>
                </c:pt>
                <c:pt idx="95">
                  <c:v>5.395024824943319E-4</c:v>
                </c:pt>
                <c:pt idx="96">
                  <c:v>5.3349589347828153E-4</c:v>
                </c:pt>
                <c:pt idx="97">
                  <c:v>5.3252081957755662E-4</c:v>
                </c:pt>
                <c:pt idx="98">
                  <c:v>5.3194857485569036E-4</c:v>
                </c:pt>
                <c:pt idx="99">
                  <c:v>5.3471263925511403E-4</c:v>
                </c:pt>
                <c:pt idx="100">
                  <c:v>5.3921483910637769E-4</c:v>
                </c:pt>
                <c:pt idx="101">
                  <c:v>5.4489863125056586E-4</c:v>
                </c:pt>
                <c:pt idx="102">
                  <c:v>5.5402455116869886E-4</c:v>
                </c:pt>
                <c:pt idx="103">
                  <c:v>5.628292310010135E-4</c:v>
                </c:pt>
                <c:pt idx="104">
                  <c:v>5.7671515448975345E-4</c:v>
                </c:pt>
                <c:pt idx="105">
                  <c:v>5.9019254863481186E-4</c:v>
                </c:pt>
                <c:pt idx="106">
                  <c:v>6.0541252947658069E-4</c:v>
                </c:pt>
                <c:pt idx="107">
                  <c:v>6.2142523197428483E-4</c:v>
                </c:pt>
                <c:pt idx="108">
                  <c:v>6.3849314041672996E-4</c:v>
                </c:pt>
                <c:pt idx="109">
                  <c:v>6.5779323785648423E-4</c:v>
                </c:pt>
                <c:pt idx="110">
                  <c:v>6.7609033380710399E-4</c:v>
                </c:pt>
                <c:pt idx="111">
                  <c:v>6.9983464836632177E-4</c:v>
                </c:pt>
                <c:pt idx="112">
                  <c:v>7.2240134484909569E-4</c:v>
                </c:pt>
                <c:pt idx="113">
                  <c:v>7.4621497594595679E-4</c:v>
                </c:pt>
                <c:pt idx="114">
                  <c:v>7.7003917903958451E-4</c:v>
                </c:pt>
                <c:pt idx="115">
                  <c:v>7.9429662089314267E-4</c:v>
                </c:pt>
                <c:pt idx="116">
                  <c:v>8.1882997878075044E-4</c:v>
                </c:pt>
                <c:pt idx="117">
                  <c:v>8.4164135496101486E-4</c:v>
                </c:pt>
                <c:pt idx="118">
                  <c:v>8.6340735955731563E-4</c:v>
                </c:pt>
                <c:pt idx="119">
                  <c:v>8.8387657922264567E-4</c:v>
                </c:pt>
                <c:pt idx="120">
                  <c:v>9.0274536350503146E-4</c:v>
                </c:pt>
                <c:pt idx="121">
                  <c:v>9.2039597583522346E-4</c:v>
                </c:pt>
                <c:pt idx="122">
                  <c:v>9.3656710580834149E-4</c:v>
                </c:pt>
                <c:pt idx="123">
                  <c:v>9.514597875314992E-4</c:v>
                </c:pt>
                <c:pt idx="124">
                  <c:v>9.6486203427388097E-4</c:v>
                </c:pt>
                <c:pt idx="125">
                  <c:v>9.7672327664116558E-4</c:v>
                </c:pt>
                <c:pt idx="126">
                  <c:v>9.8758996048618265E-4</c:v>
                </c:pt>
                <c:pt idx="127">
                  <c:v>9.9450466156340627E-4</c:v>
                </c:pt>
                <c:pt idx="128">
                  <c:v>1.0001212032766482E-3</c:v>
                </c:pt>
                <c:pt idx="129">
                  <c:v>1.0046084098585437E-3</c:v>
                </c:pt>
                <c:pt idx="130">
                  <c:v>1.0079575926079613E-3</c:v>
                </c:pt>
                <c:pt idx="131">
                  <c:v>1.0085593680166582E-3</c:v>
                </c:pt>
                <c:pt idx="132">
                  <c:v>1.005632178733067E-3</c:v>
                </c:pt>
                <c:pt idx="133">
                  <c:v>1.0009958678083872E-3</c:v>
                </c:pt>
                <c:pt idx="134">
                  <c:v>9.9346680363858702E-4</c:v>
                </c:pt>
                <c:pt idx="135">
                  <c:v>9.8533884601609669E-4</c:v>
                </c:pt>
                <c:pt idx="136">
                  <c:v>9.7590236601636268E-4</c:v>
                </c:pt>
                <c:pt idx="137">
                  <c:v>9.6543330754499243E-4</c:v>
                </c:pt>
                <c:pt idx="138">
                  <c:v>9.519277761404054E-4</c:v>
                </c:pt>
                <c:pt idx="139">
                  <c:v>9.3639765022829162E-4</c:v>
                </c:pt>
                <c:pt idx="140">
                  <c:v>9.194290528060237E-4</c:v>
                </c:pt>
                <c:pt idx="141">
                  <c:v>9.002654652545207E-4</c:v>
                </c:pt>
                <c:pt idx="142">
                  <c:v>8.8059944258581265E-4</c:v>
                </c:pt>
                <c:pt idx="143">
                  <c:v>8.6145052154505436E-4</c:v>
                </c:pt>
                <c:pt idx="144">
                  <c:v>8.4196501083041715E-4</c:v>
                </c:pt>
                <c:pt idx="145">
                  <c:v>8.2007869599878662E-4</c:v>
                </c:pt>
                <c:pt idx="146">
                  <c:v>7.9763079385840395E-4</c:v>
                </c:pt>
                <c:pt idx="147">
                  <c:v>7.740216475621653E-4</c:v>
                </c:pt>
                <c:pt idx="148">
                  <c:v>7.4971470203105694E-4</c:v>
                </c:pt>
                <c:pt idx="149">
                  <c:v>7.2507505225121978E-4</c:v>
                </c:pt>
                <c:pt idx="150">
                  <c:v>6.9986817388214965E-4</c:v>
                </c:pt>
                <c:pt idx="151">
                  <c:v>6.7497936679418707E-4</c:v>
                </c:pt>
                <c:pt idx="152">
                  <c:v>6.5030455919437189E-4</c:v>
                </c:pt>
                <c:pt idx="153">
                  <c:v>6.2587354025412636E-4</c:v>
                </c:pt>
                <c:pt idx="154">
                  <c:v>6.019484650718912E-4</c:v>
                </c:pt>
                <c:pt idx="155">
                  <c:v>5.7847625184873042E-4</c:v>
                </c:pt>
                <c:pt idx="156">
                  <c:v>5.5491712678873374E-4</c:v>
                </c:pt>
                <c:pt idx="157">
                  <c:v>5.3140818081105117E-4</c:v>
                </c:pt>
                <c:pt idx="158">
                  <c:v>5.0801049921153749E-4</c:v>
                </c:pt>
                <c:pt idx="159">
                  <c:v>4.8467753080688709E-4</c:v>
                </c:pt>
                <c:pt idx="160">
                  <c:v>4.6198910477900345E-4</c:v>
                </c:pt>
                <c:pt idx="161">
                  <c:v>4.3973082955713668E-4</c:v>
                </c:pt>
                <c:pt idx="162">
                  <c:v>4.1799949283242071E-4</c:v>
                </c:pt>
                <c:pt idx="163">
                  <c:v>3.9711858932919061E-4</c:v>
                </c:pt>
                <c:pt idx="164">
                  <c:v>3.7690173394545472E-4</c:v>
                </c:pt>
                <c:pt idx="165">
                  <c:v>3.5718901985666069E-4</c:v>
                </c:pt>
                <c:pt idx="166">
                  <c:v>3.3805466846482512E-4</c:v>
                </c:pt>
                <c:pt idx="167">
                  <c:v>3.1989748388373633E-4</c:v>
                </c:pt>
                <c:pt idx="168">
                  <c:v>3.0273287383301604E-4</c:v>
                </c:pt>
                <c:pt idx="169">
                  <c:v>2.8622770495994194E-4</c:v>
                </c:pt>
                <c:pt idx="170">
                  <c:v>2.7049057202287055E-4</c:v>
                </c:pt>
                <c:pt idx="171">
                  <c:v>2.5536225703758753E-4</c:v>
                </c:pt>
                <c:pt idx="172">
                  <c:v>2.4088836305784469E-4</c:v>
                </c:pt>
                <c:pt idx="173">
                  <c:v>2.2696886325775052E-4</c:v>
                </c:pt>
                <c:pt idx="174">
                  <c:v>2.1393733601154152E-4</c:v>
                </c:pt>
                <c:pt idx="175">
                  <c:v>2.0158498177810642E-4</c:v>
                </c:pt>
                <c:pt idx="176">
                  <c:v>1.8963672172061328E-4</c:v>
                </c:pt>
                <c:pt idx="177">
                  <c:v>1.7808703786541811E-4</c:v>
                </c:pt>
                <c:pt idx="178">
                  <c:v>1.6713835654203187E-4</c:v>
                </c:pt>
                <c:pt idx="179">
                  <c:v>1.5681434878890812E-4</c:v>
                </c:pt>
                <c:pt idx="180">
                  <c:v>1.4712958990065561E-4</c:v>
                </c:pt>
                <c:pt idx="181">
                  <c:v>1.3809781453348163E-4</c:v>
                </c:pt>
                <c:pt idx="182">
                  <c:v>1.2942275973584731E-4</c:v>
                </c:pt>
                <c:pt idx="183">
                  <c:v>1.2129293081564965E-4</c:v>
                </c:pt>
                <c:pt idx="184">
                  <c:v>1.1357708866557884E-4</c:v>
                </c:pt>
                <c:pt idx="185">
                  <c:v>1.0635695345594301E-4</c:v>
                </c:pt>
                <c:pt idx="186">
                  <c:v>9.9531731832537177E-5</c:v>
                </c:pt>
                <c:pt idx="187">
                  <c:v>9.3282400927879863E-5</c:v>
                </c:pt>
                <c:pt idx="188">
                  <c:v>8.7431137142388507E-5</c:v>
                </c:pt>
                <c:pt idx="189">
                  <c:v>8.1865539026248769E-5</c:v>
                </c:pt>
                <c:pt idx="190">
                  <c:v>7.6621739857076168E-5</c:v>
                </c:pt>
                <c:pt idx="191">
                  <c:v>7.1701321577283516E-5</c:v>
                </c:pt>
                <c:pt idx="192">
                  <c:v>6.7069676918498567E-5</c:v>
                </c:pt>
                <c:pt idx="193">
                  <c:v>6.2676709120570445E-5</c:v>
                </c:pt>
                <c:pt idx="194">
                  <c:v>5.861753966600474E-5</c:v>
                </c:pt>
                <c:pt idx="195">
                  <c:v>5.4827677394333736E-5</c:v>
                </c:pt>
                <c:pt idx="196">
                  <c:v>5.1320752922183229E-5</c:v>
                </c:pt>
                <c:pt idx="197">
                  <c:v>4.7967744993322583E-5</c:v>
                </c:pt>
                <c:pt idx="198">
                  <c:v>4.478111627387876E-5</c:v>
                </c:pt>
                <c:pt idx="199">
                  <c:v>4.1788529633685061E-5</c:v>
                </c:pt>
                <c:pt idx="200">
                  <c:v>3.906850158386556E-5</c:v>
                </c:pt>
                <c:pt idx="201">
                  <c:v>3.6539900395496216E-5</c:v>
                </c:pt>
                <c:pt idx="202">
                  <c:v>3.4108443016923208E-5</c:v>
                </c:pt>
                <c:pt idx="203">
                  <c:v>3.1791908805581755E-5</c:v>
                </c:pt>
                <c:pt idx="204">
                  <c:v>2.9621823918997369E-5</c:v>
                </c:pt>
                <c:pt idx="205">
                  <c:v>2.7609089312884409E-5</c:v>
                </c:pt>
                <c:pt idx="206">
                  <c:v>2.5739322956313824E-5</c:v>
                </c:pt>
                <c:pt idx="207">
                  <c:v>2.3999673771931811E-5</c:v>
                </c:pt>
                <c:pt idx="208">
                  <c:v>2.2358895341603407E-5</c:v>
                </c:pt>
                <c:pt idx="209">
                  <c:v>2.0807366569027966E-5</c:v>
                </c:pt>
                <c:pt idx="210">
                  <c:v>1.9374443752373247E-5</c:v>
                </c:pt>
                <c:pt idx="211">
                  <c:v>1.8010939564501409E-5</c:v>
                </c:pt>
                <c:pt idx="212">
                  <c:v>1.6720705189084707E-5</c:v>
                </c:pt>
                <c:pt idx="213">
                  <c:v>1.5521627895350113E-5</c:v>
                </c:pt>
                <c:pt idx="214">
                  <c:v>1.4411005190753832E-5</c:v>
                </c:pt>
                <c:pt idx="215">
                  <c:v>1.3371098894341461E-5</c:v>
                </c:pt>
                <c:pt idx="216">
                  <c:v>1.2396931935671967E-5</c:v>
                </c:pt>
                <c:pt idx="217">
                  <c:v>1.1486333181608843E-5</c:v>
                </c:pt>
                <c:pt idx="218">
                  <c:v>1.0640929285504216E-5</c:v>
                </c:pt>
                <c:pt idx="219">
                  <c:v>9.8447177885319601E-6</c:v>
                </c:pt>
                <c:pt idx="220">
                  <c:v>9.0923679283450754E-6</c:v>
                </c:pt>
                <c:pt idx="221">
                  <c:v>8.4011784065915525E-6</c:v>
                </c:pt>
                <c:pt idx="222">
                  <c:v>7.7660173526742781E-6</c:v>
                </c:pt>
                <c:pt idx="223">
                  <c:v>7.1750428720146355E-6</c:v>
                </c:pt>
                <c:pt idx="224">
                  <c:v>6.6247390901429609E-6</c:v>
                </c:pt>
                <c:pt idx="225">
                  <c:v>6.1229438463784504E-6</c:v>
                </c:pt>
                <c:pt idx="226">
                  <c:v>5.6378529140550088E-6</c:v>
                </c:pt>
                <c:pt idx="227">
                  <c:v>5.1867011775051198E-6</c:v>
                </c:pt>
                <c:pt idx="228">
                  <c:v>4.7732460136256696E-6</c:v>
                </c:pt>
                <c:pt idx="229">
                  <c:v>4.3943053669031038E-6</c:v>
                </c:pt>
                <c:pt idx="230">
                  <c:v>4.0476874756168956E-6</c:v>
                </c:pt>
                <c:pt idx="231">
                  <c:v>3.7287783281778252E-6</c:v>
                </c:pt>
                <c:pt idx="232">
                  <c:v>3.4258638621104803E-6</c:v>
                </c:pt>
                <c:pt idx="233">
                  <c:v>3.1434665961366633E-6</c:v>
                </c:pt>
                <c:pt idx="234">
                  <c:v>2.8850334792784061E-6</c:v>
                </c:pt>
                <c:pt idx="235">
                  <c:v>2.650466354513756E-6</c:v>
                </c:pt>
                <c:pt idx="236">
                  <c:v>2.4352003254212369E-6</c:v>
                </c:pt>
                <c:pt idx="237">
                  <c:v>2.2351732049398368E-6</c:v>
                </c:pt>
                <c:pt idx="238">
                  <c:v>2.0497976286957428E-6</c:v>
                </c:pt>
                <c:pt idx="239">
                  <c:v>1.8780917210847554E-6</c:v>
                </c:pt>
                <c:pt idx="240">
                  <c:v>1.7210501297675192E-6</c:v>
                </c:pt>
                <c:pt idx="241">
                  <c:v>1.5740879858372428E-6</c:v>
                </c:pt>
                <c:pt idx="242">
                  <c:v>1.4387221891544429E-6</c:v>
                </c:pt>
                <c:pt idx="243">
                  <c:v>1.3162896861944081E-6</c:v>
                </c:pt>
                <c:pt idx="244">
                  <c:v>1.2042873414280589E-6</c:v>
                </c:pt>
                <c:pt idx="245">
                  <c:v>1.1011570628808849E-6</c:v>
                </c:pt>
                <c:pt idx="246">
                  <c:v>1.0070802833919567E-6</c:v>
                </c:pt>
                <c:pt idx="247">
                  <c:v>9.2047882153696675E-7</c:v>
                </c:pt>
                <c:pt idx="248">
                  <c:v>8.4100823124267216E-7</c:v>
                </c:pt>
                <c:pt idx="249">
                  <c:v>7.6761397770381868E-7</c:v>
                </c:pt>
                <c:pt idx="250">
                  <c:v>7.0107997103140282E-7</c:v>
                </c:pt>
                <c:pt idx="251">
                  <c:v>6.3912201191995916E-7</c:v>
                </c:pt>
                <c:pt idx="252">
                  <c:v>5.8196487861692E-7</c:v>
                </c:pt>
                <c:pt idx="253">
                  <c:v>5.3061750462362072E-7</c:v>
                </c:pt>
                <c:pt idx="254">
                  <c:v>4.8412637451123977E-7</c:v>
                </c:pt>
                <c:pt idx="255">
                  <c:v>4.4149044166838319E-7</c:v>
                </c:pt>
                <c:pt idx="256">
                  <c:v>4.0246224594052565E-7</c:v>
                </c:pt>
                <c:pt idx="257">
                  <c:v>3.6664178636025749E-7</c:v>
                </c:pt>
                <c:pt idx="258">
                  <c:v>3.3389834412816733E-7</c:v>
                </c:pt>
                <c:pt idx="259">
                  <c:v>3.0382908205469212E-7</c:v>
                </c:pt>
                <c:pt idx="260">
                  <c:v>2.7644248319342618E-7</c:v>
                </c:pt>
                <c:pt idx="261">
                  <c:v>2.5170463005787069E-7</c:v>
                </c:pt>
                <c:pt idx="262">
                  <c:v>2.2916655718751429E-7</c:v>
                </c:pt>
                <c:pt idx="263">
                  <c:v>2.0831721320871988E-7</c:v>
                </c:pt>
                <c:pt idx="264">
                  <c:v>1.8911536212736278E-7</c:v>
                </c:pt>
                <c:pt idx="265">
                  <c:v>1.720407681363091E-7</c:v>
                </c:pt>
                <c:pt idx="266">
                  <c:v>1.5684479181124404E-7</c:v>
                </c:pt>
                <c:pt idx="267">
                  <c:v>1.4272670998584244E-7</c:v>
                </c:pt>
                <c:pt idx="268">
                  <c:v>1.2958332374495561E-7</c:v>
                </c:pt>
                <c:pt idx="269">
                  <c:v>1.177283253080651E-7</c:v>
                </c:pt>
                <c:pt idx="270">
                  <c:v>1.0716992412304275E-7</c:v>
                </c:pt>
                <c:pt idx="271">
                  <c:v>9.7449846990041847E-8</c:v>
                </c:pt>
                <c:pt idx="272">
                  <c:v>8.8343776140195899E-8</c:v>
                </c:pt>
                <c:pt idx="273">
                  <c:v>8.0129614235815487E-8</c:v>
                </c:pt>
                <c:pt idx="274">
                  <c:v>7.2908354570510406E-8</c:v>
                </c:pt>
                <c:pt idx="275">
                  <c:v>6.6327449478247848E-8</c:v>
                </c:pt>
                <c:pt idx="276">
                  <c:v>6.0194617099890362E-8</c:v>
                </c:pt>
                <c:pt idx="277">
                  <c:v>5.4590763010949287E-8</c:v>
                </c:pt>
                <c:pt idx="278">
                  <c:v>4.9513574180004751E-8</c:v>
                </c:pt>
                <c:pt idx="279">
                  <c:v>4.4927070555578226E-8</c:v>
                </c:pt>
                <c:pt idx="280">
                  <c:v>4.0883730194417835E-8</c:v>
                </c:pt>
                <c:pt idx="281">
                  <c:v>3.7190555293455258E-8</c:v>
                </c:pt>
                <c:pt idx="282">
                  <c:v>3.3761865948159438E-8</c:v>
                </c:pt>
                <c:pt idx="283">
                  <c:v>3.0637919310814866E-8</c:v>
                </c:pt>
                <c:pt idx="284">
                  <c:v>2.7833712784753563E-8</c:v>
                </c:pt>
                <c:pt idx="285">
                  <c:v>2.5286944420850128E-8</c:v>
                </c:pt>
                <c:pt idx="286">
                  <c:v>2.2931843753373533E-8</c:v>
                </c:pt>
                <c:pt idx="287">
                  <c:v>2.0784021227976839E-8</c:v>
                </c:pt>
                <c:pt idx="288">
                  <c:v>1.8881543597318866E-8</c:v>
                </c:pt>
                <c:pt idx="289">
                  <c:v>1.7151678177160981E-8</c:v>
                </c:pt>
                <c:pt idx="290">
                  <c:v>1.5617806365648237E-8</c:v>
                </c:pt>
                <c:pt idx="291">
                  <c:v>1.4212088742595274E-8</c:v>
                </c:pt>
                <c:pt idx="292">
                  <c:v>1.2915470501493256E-8</c:v>
                </c:pt>
                <c:pt idx="293">
                  <c:v>1.171969038810224E-8</c:v>
                </c:pt>
                <c:pt idx="294">
                  <c:v>1.0588347986976816E-8</c:v>
                </c:pt>
                <c:pt idx="295">
                  <c:v>9.5653869094098437E-9</c:v>
                </c:pt>
                <c:pt idx="296">
                  <c:v>8.6640745378043192E-9</c:v>
                </c:pt>
                <c:pt idx="297">
                  <c:v>7.842544254883622E-9</c:v>
                </c:pt>
                <c:pt idx="298">
                  <c:v>7.1317639448476142E-9</c:v>
                </c:pt>
                <c:pt idx="299">
                  <c:v>6.4831446515013715E-9</c:v>
                </c:pt>
                <c:pt idx="300">
                  <c:v>5.9019149296173291E-9</c:v>
                </c:pt>
                <c:pt idx="301">
                  <c:v>5.3704211160007929E-9</c:v>
                </c:pt>
                <c:pt idx="302">
                  <c:v>4.8874053165675421E-9</c:v>
                </c:pt>
                <c:pt idx="303">
                  <c:v>4.4407430346321049E-9</c:v>
                </c:pt>
                <c:pt idx="304">
                  <c:v>4.019240281542377E-9</c:v>
                </c:pt>
                <c:pt idx="305">
                  <c:v>3.6378542994552105E-9</c:v>
                </c:pt>
                <c:pt idx="306">
                  <c:v>3.2960421819523029E-9</c:v>
                </c:pt>
                <c:pt idx="307">
                  <c:v>2.98562157859406E-9</c:v>
                </c:pt>
                <c:pt idx="308">
                  <c:v>2.7116610102611375E-9</c:v>
                </c:pt>
                <c:pt idx="309">
                  <c:v>2.464524011775489E-9</c:v>
                </c:pt>
                <c:pt idx="310">
                  <c:v>2.2477592504185764E-9</c:v>
                </c:pt>
                <c:pt idx="311">
                  <c:v>2.0468785498991185E-9</c:v>
                </c:pt>
                <c:pt idx="312">
                  <c:v>1.8579279569997589E-9</c:v>
                </c:pt>
                <c:pt idx="313">
                  <c:v>1.684937023995097E-9</c:v>
                </c:pt>
                <c:pt idx="314">
                  <c:v>1.5277383361865698E-9</c:v>
                </c:pt>
                <c:pt idx="315">
                  <c:v>1.383579262370396E-9</c:v>
                </c:pt>
                <c:pt idx="316">
                  <c:v>1.2505317875057894E-9</c:v>
                </c:pt>
                <c:pt idx="317">
                  <c:v>1.1325536747329525E-9</c:v>
                </c:pt>
                <c:pt idx="318">
                  <c:v>1.0293230244727167E-9</c:v>
                </c:pt>
                <c:pt idx="319">
                  <c:v>9.3530088389714344E-10</c:v>
                </c:pt>
                <c:pt idx="320">
                  <c:v>8.5000195415422952E-10</c:v>
                </c:pt>
                <c:pt idx="321">
                  <c:v>7.7588962345655003E-10</c:v>
                </c:pt>
                <c:pt idx="322">
                  <c:v>7.106509101361121E-10</c:v>
                </c:pt>
                <c:pt idx="323">
                  <c:v>6.4426093465166539E-10</c:v>
                </c:pt>
                <c:pt idx="324">
                  <c:v>5.7978442361367414E-10</c:v>
                </c:pt>
                <c:pt idx="325">
                  <c:v>5.2787569347118886E-10</c:v>
                </c:pt>
                <c:pt idx="326">
                  <c:v>4.8330624973628883E-10</c:v>
                </c:pt>
                <c:pt idx="327">
                  <c:v>4.3891368544253461E-10</c:v>
                </c:pt>
                <c:pt idx="328">
                  <c:v>3.9708441017928358E-10</c:v>
                </c:pt>
                <c:pt idx="329">
                  <c:v>3.6297807280864328E-10</c:v>
                </c:pt>
                <c:pt idx="330">
                  <c:v>3.3262788380716881E-10</c:v>
                </c:pt>
                <c:pt idx="331">
                  <c:v>3.0181264928839759E-10</c:v>
                </c:pt>
                <c:pt idx="332">
                  <c:v>2.7308172451497627E-10</c:v>
                </c:pt>
                <c:pt idx="333">
                  <c:v>2.4996094539664066E-10</c:v>
                </c:pt>
                <c:pt idx="334">
                  <c:v>2.2862653022932405E-10</c:v>
                </c:pt>
                <c:pt idx="335">
                  <c:v>2.0569411756048516E-10</c:v>
                </c:pt>
                <c:pt idx="336">
                  <c:v>1.8526599880930754E-10</c:v>
                </c:pt>
                <c:pt idx="337">
                  <c:v>1.7014920048553711E-10</c:v>
                </c:pt>
                <c:pt idx="338">
                  <c:v>1.5577768858528561E-10</c:v>
                </c:pt>
                <c:pt idx="339">
                  <c:v>1.4125463272189796E-10</c:v>
                </c:pt>
                <c:pt idx="340">
                  <c:v>1.285990354521905E-10</c:v>
                </c:pt>
                <c:pt idx="341">
                  <c:v>1.1833069001299461E-10</c:v>
                </c:pt>
                <c:pt idx="342">
                  <c:v>1.0843894374358457E-10</c:v>
                </c:pt>
                <c:pt idx="343">
                  <c:v>9.8802611339772746E-11</c:v>
                </c:pt>
                <c:pt idx="344">
                  <c:v>8.9555303372922988E-11</c:v>
                </c:pt>
                <c:pt idx="345">
                  <c:v>8.072808578803623E-11</c:v>
                </c:pt>
                <c:pt idx="346">
                  <c:v>7.3305615132475908E-11</c:v>
                </c:pt>
                <c:pt idx="347">
                  <c:v>6.6851433921397338E-11</c:v>
                </c:pt>
                <c:pt idx="348">
                  <c:v>6.1107391756195368E-11</c:v>
                </c:pt>
                <c:pt idx="349">
                  <c:v>5.5879787823621699E-11</c:v>
                </c:pt>
                <c:pt idx="350">
                  <c:v>5.1487480310846248E-11</c:v>
                </c:pt>
                <c:pt idx="351">
                  <c:v>4.7488762478730649E-11</c:v>
                </c:pt>
                <c:pt idx="352">
                  <c:v>4.3259139852792776E-11</c:v>
                </c:pt>
                <c:pt idx="353">
                  <c:v>3.9257900476001592E-11</c:v>
                </c:pt>
                <c:pt idx="354">
                  <c:v>3.4835178523479274E-11</c:v>
                </c:pt>
                <c:pt idx="355">
                  <c:v>3.0973720373956212E-11</c:v>
                </c:pt>
                <c:pt idx="356">
                  <c:v>2.8233319522441506E-11</c:v>
                </c:pt>
                <c:pt idx="357">
                  <c:v>2.5946945635838876E-11</c:v>
                </c:pt>
                <c:pt idx="358">
                  <c:v>2.4358333492262512E-11</c:v>
                </c:pt>
                <c:pt idx="359">
                  <c:v>2.2541985120835241E-11</c:v>
                </c:pt>
                <c:pt idx="360">
                  <c:v>2.0469308053322585E-11</c:v>
                </c:pt>
                <c:pt idx="361">
                  <c:v>1.8700607695579763E-11</c:v>
                </c:pt>
                <c:pt idx="362">
                  <c:v>1.7158953053779359E-11</c:v>
                </c:pt>
                <c:pt idx="363">
                  <c:v>1.4961324016631592E-11</c:v>
                </c:pt>
                <c:pt idx="364">
                  <c:v>1.2649021823679923E-11</c:v>
                </c:pt>
                <c:pt idx="365">
                  <c:v>1.1865870840774326E-11</c:v>
                </c:pt>
                <c:pt idx="366">
                  <c:v>1.1341288418519476E-11</c:v>
                </c:pt>
                <c:pt idx="367">
                  <c:v>1.0908810024759741E-11</c:v>
                </c:pt>
                <c:pt idx="368">
                  <c:v>1.0373256818928754E-11</c:v>
                </c:pt>
                <c:pt idx="369">
                  <c:v>9.2373353323062045E-12</c:v>
                </c:pt>
                <c:pt idx="370">
                  <c:v>8.1198827384237757E-12</c:v>
                </c:pt>
                <c:pt idx="371">
                  <c:v>6.9433915185392368E-12</c:v>
                </c:pt>
                <c:pt idx="372">
                  <c:v>6.2182352470622992E-12</c:v>
                </c:pt>
                <c:pt idx="373">
                  <c:v>5.9438003432241314E-12</c:v>
                </c:pt>
                <c:pt idx="374">
                  <c:v>5.6577105546803297E-12</c:v>
                </c:pt>
                <c:pt idx="375">
                  <c:v>5.3735716098468947E-12</c:v>
                </c:pt>
                <c:pt idx="376">
                  <c:v>4.8196012515181059E-12</c:v>
                </c:pt>
                <c:pt idx="377">
                  <c:v>4.2321992501148925E-12</c:v>
                </c:pt>
                <c:pt idx="378">
                  <c:v>3.8219166868677461E-12</c:v>
                </c:pt>
                <c:pt idx="379">
                  <c:v>3.454659734420203E-12</c:v>
                </c:pt>
                <c:pt idx="380">
                  <c:v>3.160787006353774E-12</c:v>
                </c:pt>
                <c:pt idx="381">
                  <c:v>2.8894668204889406E-12</c:v>
                </c:pt>
                <c:pt idx="382">
                  <c:v>2.6417798656524875E-12</c:v>
                </c:pt>
                <c:pt idx="383">
                  <c:v>2.3702242157051455E-12</c:v>
                </c:pt>
                <c:pt idx="384">
                  <c:v>2.0779915858723188E-12</c:v>
                </c:pt>
                <c:pt idx="385">
                  <c:v>2.0112493166603351E-12</c:v>
                </c:pt>
                <c:pt idx="386">
                  <c:v>2.0408733005014401E-12</c:v>
                </c:pt>
                <c:pt idx="387">
                  <c:v>1.7993263799981901E-12</c:v>
                </c:pt>
                <c:pt idx="388">
                  <c:v>1.5480199388929159E-12</c:v>
                </c:pt>
                <c:pt idx="389">
                  <c:v>1.5578799950562321E-12</c:v>
                </c:pt>
                <c:pt idx="390">
                  <c:v>1.5181325904751162E-12</c:v>
                </c:pt>
                <c:pt idx="391">
                  <c:v>1.3455936297837264E-12</c:v>
                </c:pt>
                <c:pt idx="392">
                  <c:v>1.1620206018613033E-12</c:v>
                </c:pt>
                <c:pt idx="393">
                  <c:v>9.6538544672362179E-13</c:v>
                </c:pt>
                <c:pt idx="394">
                  <c:v>9.0961232030857743E-13</c:v>
                </c:pt>
                <c:pt idx="395">
                  <c:v>9.2174580621740229E-13</c:v>
                </c:pt>
                <c:pt idx="396">
                  <c:v>8.0028392026040892E-13</c:v>
                </c:pt>
                <c:pt idx="397">
                  <c:v>6.7462876855903015E-13</c:v>
                </c:pt>
                <c:pt idx="398">
                  <c:v>6.5431723225733584E-13</c:v>
                </c:pt>
                <c:pt idx="399">
                  <c:v>6.0671656694942198E-13</c:v>
                </c:pt>
                <c:pt idx="400">
                  <c:v>4.9476012593421788E-13</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C43" sqref="C43"/>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1.22910116976251E-5</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1.1323422173522899E-5</v>
      </c>
      <c r="D25" s="36"/>
      <c r="E25" s="36"/>
      <c r="F25" s="36"/>
      <c r="G25" s="36"/>
      <c r="P25" s="1" t="s">
        <v>287</v>
      </c>
    </row>
    <row r="26" spans="1:19" ht="15" customHeight="1" thickBot="1" x14ac:dyDescent="0.25">
      <c r="A26" s="36"/>
      <c r="B26" s="47">
        <f t="shared" si="0"/>
        <v>382</v>
      </c>
      <c r="C26" s="224">
        <v>9.6358844837767403E-6</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7.6236121833604201E-6</v>
      </c>
      <c r="D27" s="36"/>
      <c r="E27" s="36"/>
      <c r="F27" s="36"/>
      <c r="G27" s="36"/>
    </row>
    <row r="28" spans="1:19" ht="15" customHeight="1" thickBot="1" x14ac:dyDescent="0.25">
      <c r="A28" s="36"/>
      <c r="B28" s="47">
        <f t="shared" si="0"/>
        <v>384</v>
      </c>
      <c r="C28" s="224">
        <v>5.1832870123603599E-6</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2.8336727863240001E-6</v>
      </c>
      <c r="D29" s="36"/>
      <c r="E29" s="36"/>
      <c r="F29" s="36"/>
      <c r="G29" s="36"/>
    </row>
    <row r="30" spans="1:19" ht="15" customHeight="1" thickBot="1" x14ac:dyDescent="0.25">
      <c r="A30" s="36"/>
      <c r="B30" s="47">
        <f t="shared" si="0"/>
        <v>386</v>
      </c>
      <c r="C30" s="224">
        <v>4.8554958051347302E-6</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6.8628465878714202E-6</v>
      </c>
      <c r="D31" s="36"/>
      <c r="E31" s="36"/>
      <c r="F31" s="36"/>
      <c r="G31" s="36"/>
    </row>
    <row r="32" spans="1:19" ht="15" customHeight="1" x14ac:dyDescent="0.2">
      <c r="A32" s="36"/>
      <c r="B32" s="47">
        <f t="shared" si="0"/>
        <v>388</v>
      </c>
      <c r="C32" s="224">
        <v>6.4898715297965903E-6</v>
      </c>
      <c r="D32" s="36"/>
      <c r="E32" s="144" t="s">
        <v>453</v>
      </c>
      <c r="F32" s="36"/>
      <c r="G32" s="36"/>
    </row>
    <row r="33" spans="1:7" ht="15" customHeight="1" x14ac:dyDescent="0.2">
      <c r="A33" s="36"/>
      <c r="B33" s="47">
        <f t="shared" si="0"/>
        <v>389</v>
      </c>
      <c r="C33" s="224">
        <v>4.0967703172434602E-6</v>
      </c>
      <c r="D33" s="36"/>
      <c r="E33" s="36"/>
      <c r="F33" s="36"/>
      <c r="G33" s="36"/>
    </row>
    <row r="34" spans="1:7" ht="15" customHeight="1" x14ac:dyDescent="0.2">
      <c r="A34" s="36"/>
      <c r="B34" s="47">
        <f t="shared" si="0"/>
        <v>390</v>
      </c>
      <c r="C34" s="224">
        <v>2.1222354240182899E-6</v>
      </c>
      <c r="D34" s="120" t="s">
        <v>163</v>
      </c>
      <c r="E34" s="256" t="s">
        <v>448</v>
      </c>
      <c r="F34" s="36"/>
      <c r="G34" s="36"/>
    </row>
    <row r="35" spans="1:7" ht="15" customHeight="1" x14ac:dyDescent="0.2">
      <c r="A35" s="36"/>
      <c r="B35" s="47">
        <f t="shared" si="0"/>
        <v>391</v>
      </c>
      <c r="C35" s="224">
        <v>4.37851294503754E-6</v>
      </c>
      <c r="D35" s="120" t="s">
        <v>162</v>
      </c>
      <c r="E35" s="256" t="s">
        <v>449</v>
      </c>
      <c r="F35" s="36"/>
      <c r="G35" s="36"/>
    </row>
    <row r="36" spans="1:7" ht="15" customHeight="1" x14ac:dyDescent="0.2">
      <c r="A36" s="36"/>
      <c r="B36" s="47">
        <f t="shared" si="0"/>
        <v>392</v>
      </c>
      <c r="C36" s="224">
        <v>6.6216382396915403E-6</v>
      </c>
      <c r="D36" s="120" t="s">
        <v>23</v>
      </c>
      <c r="E36" s="256" t="s">
        <v>450</v>
      </c>
      <c r="F36" s="36"/>
      <c r="G36" s="36"/>
    </row>
    <row r="37" spans="1:7" ht="15" customHeight="1" x14ac:dyDescent="0.2">
      <c r="A37" s="36"/>
      <c r="B37" s="47">
        <f t="shared" si="0"/>
        <v>393</v>
      </c>
      <c r="C37" s="224">
        <v>8.3589421288053192E-6</v>
      </c>
      <c r="D37" s="120" t="s">
        <v>123</v>
      </c>
      <c r="E37" s="256" t="s">
        <v>451</v>
      </c>
      <c r="F37" s="36"/>
      <c r="G37" s="36"/>
    </row>
    <row r="38" spans="1:7" ht="15" customHeight="1" x14ac:dyDescent="0.2">
      <c r="A38" s="36"/>
      <c r="B38" s="47">
        <f t="shared" si="0"/>
        <v>394</v>
      </c>
      <c r="C38" s="224">
        <v>9.7606895683943199E-6</v>
      </c>
      <c r="D38" s="120" t="s">
        <v>144</v>
      </c>
      <c r="E38" s="256" t="s">
        <v>452</v>
      </c>
      <c r="F38" s="36"/>
      <c r="G38" s="36"/>
    </row>
    <row r="39" spans="1:7" ht="15" customHeight="1" x14ac:dyDescent="0.2">
      <c r="A39" s="36"/>
      <c r="B39" s="47">
        <f t="shared" si="0"/>
        <v>395</v>
      </c>
      <c r="C39" s="224">
        <v>1.00926516396303E-5</v>
      </c>
      <c r="D39" s="36"/>
      <c r="E39" s="39"/>
      <c r="F39" s="36"/>
      <c r="G39" s="36"/>
    </row>
    <row r="40" spans="1:7" ht="15" customHeight="1" x14ac:dyDescent="0.2">
      <c r="A40" s="36"/>
      <c r="B40" s="47">
        <f t="shared" si="0"/>
        <v>396</v>
      </c>
      <c r="C40" s="224">
        <v>4.6169773841468697E-6</v>
      </c>
      <c r="D40" s="36"/>
      <c r="E40" s="36"/>
      <c r="F40" s="36"/>
      <c r="G40" s="36"/>
    </row>
    <row r="41" spans="1:7" ht="15" customHeight="1" x14ac:dyDescent="0.2">
      <c r="A41" s="36"/>
      <c r="B41" s="47">
        <f t="shared" si="0"/>
        <v>397</v>
      </c>
      <c r="C41" s="224">
        <v>0</v>
      </c>
      <c r="D41" s="36"/>
      <c r="E41" s="36"/>
      <c r="F41" s="36"/>
      <c r="G41" s="36"/>
    </row>
    <row r="42" spans="1:7" ht="15" customHeight="1" x14ac:dyDescent="0.2">
      <c r="A42" s="36"/>
      <c r="B42" s="47">
        <f t="shared" si="0"/>
        <v>398</v>
      </c>
      <c r="C42" s="224">
        <v>0</v>
      </c>
      <c r="D42" s="36"/>
      <c r="E42" s="36"/>
      <c r="F42" s="36"/>
      <c r="G42" s="36"/>
    </row>
    <row r="43" spans="1:7" ht="15" customHeight="1" x14ac:dyDescent="0.2">
      <c r="A43" s="36"/>
      <c r="B43" s="47">
        <f t="shared" si="0"/>
        <v>399</v>
      </c>
      <c r="C43" s="224">
        <v>1.38096136077988E-6</v>
      </c>
      <c r="D43" s="36"/>
      <c r="E43" s="36"/>
      <c r="F43" s="36"/>
      <c r="G43" s="36"/>
    </row>
    <row r="44" spans="1:7" ht="15" customHeight="1" x14ac:dyDescent="0.2">
      <c r="A44" s="36"/>
      <c r="B44" s="47">
        <f t="shared" si="0"/>
        <v>400</v>
      </c>
      <c r="C44" s="224">
        <v>3.0536255152042198E-6</v>
      </c>
      <c r="D44" s="36"/>
      <c r="E44" s="36"/>
      <c r="F44" s="36"/>
      <c r="G44" s="36"/>
    </row>
    <row r="45" spans="1:7" ht="15" customHeight="1" x14ac:dyDescent="0.2">
      <c r="A45" s="36"/>
      <c r="B45" s="47">
        <f t="shared" si="0"/>
        <v>401</v>
      </c>
      <c r="C45" s="224">
        <v>3.6726071974913498E-6</v>
      </c>
      <c r="D45" s="36"/>
      <c r="E45" s="36"/>
      <c r="F45" s="36"/>
      <c r="G45" s="36"/>
    </row>
    <row r="46" spans="1:7" ht="15" customHeight="1" x14ac:dyDescent="0.2">
      <c r="A46" s="36"/>
      <c r="B46" s="47">
        <f t="shared" si="0"/>
        <v>402</v>
      </c>
      <c r="C46" s="224">
        <v>4.2992135654882597E-6</v>
      </c>
      <c r="D46" s="36"/>
      <c r="E46" s="36"/>
      <c r="F46" s="36"/>
      <c r="G46" s="36"/>
    </row>
    <row r="47" spans="1:7" ht="15" customHeight="1" x14ac:dyDescent="0.2">
      <c r="A47" s="36"/>
      <c r="B47" s="47">
        <f t="shared" si="0"/>
        <v>403</v>
      </c>
      <c r="C47" s="224">
        <v>4.1367372778701698E-6</v>
      </c>
      <c r="D47" s="36"/>
      <c r="E47" s="36"/>
      <c r="F47" s="36"/>
      <c r="G47" s="36"/>
    </row>
    <row r="48" spans="1:7" ht="15" customHeight="1" x14ac:dyDescent="0.2">
      <c r="A48" s="36"/>
      <c r="B48" s="47">
        <f t="shared" si="0"/>
        <v>404</v>
      </c>
      <c r="C48" s="224">
        <v>3.8064028111979298E-6</v>
      </c>
      <c r="D48" s="36"/>
      <c r="E48" s="36"/>
      <c r="F48" s="36"/>
      <c r="G48" s="36"/>
    </row>
    <row r="49" spans="1:7" ht="15" customHeight="1" x14ac:dyDescent="0.2">
      <c r="A49" s="36"/>
      <c r="B49" s="47">
        <f t="shared" si="0"/>
        <v>405</v>
      </c>
      <c r="C49" s="224">
        <v>4.4356654950285404E-6</v>
      </c>
      <c r="D49" s="36"/>
      <c r="E49" s="36"/>
      <c r="F49" s="36"/>
      <c r="G49" s="36"/>
    </row>
    <row r="50" spans="1:7" ht="15" customHeight="1" x14ac:dyDescent="0.2">
      <c r="A50" s="36"/>
      <c r="B50" s="47">
        <f t="shared" si="0"/>
        <v>406</v>
      </c>
      <c r="C50" s="224">
        <v>6.5644530968682296E-6</v>
      </c>
      <c r="D50" s="36"/>
      <c r="E50" s="36"/>
      <c r="F50" s="36"/>
      <c r="G50" s="36"/>
    </row>
    <row r="51" spans="1:7" ht="15" customHeight="1" x14ac:dyDescent="0.2">
      <c r="A51" s="36"/>
      <c r="B51" s="47">
        <f t="shared" si="0"/>
        <v>407</v>
      </c>
      <c r="C51" s="224">
        <v>8.6435865372014798E-6</v>
      </c>
      <c r="D51" s="36"/>
      <c r="E51" s="36"/>
      <c r="F51" s="36"/>
      <c r="G51" s="36"/>
    </row>
    <row r="52" spans="1:7" ht="15" customHeight="1" x14ac:dyDescent="0.2">
      <c r="A52" s="36"/>
      <c r="B52" s="47">
        <f t="shared" si="0"/>
        <v>408</v>
      </c>
      <c r="C52" s="224">
        <v>9.2341971774840995E-6</v>
      </c>
      <c r="D52" s="36"/>
      <c r="E52" s="36"/>
      <c r="F52" s="36"/>
      <c r="G52" s="36"/>
    </row>
    <row r="53" spans="1:7" ht="15" customHeight="1" x14ac:dyDescent="0.2">
      <c r="A53" s="36"/>
      <c r="B53" s="47">
        <f t="shared" si="0"/>
        <v>409</v>
      </c>
      <c r="C53" s="224">
        <v>9.7425587868929005E-6</v>
      </c>
      <c r="D53" s="36"/>
      <c r="E53" s="36"/>
      <c r="F53" s="36"/>
      <c r="G53" s="36"/>
    </row>
    <row r="54" spans="1:7" ht="15" customHeight="1" x14ac:dyDescent="0.2">
      <c r="A54" s="36"/>
      <c r="B54" s="47">
        <f t="shared" si="0"/>
        <v>410</v>
      </c>
      <c r="C54" s="224">
        <v>1.1553527569669401E-5</v>
      </c>
      <c r="D54" s="36"/>
      <c r="E54" s="36"/>
      <c r="F54" s="36"/>
      <c r="G54" s="36"/>
    </row>
    <row r="55" spans="1:7" ht="15" customHeight="1" x14ac:dyDescent="0.2">
      <c r="A55" s="36"/>
      <c r="B55" s="47">
        <f t="shared" si="0"/>
        <v>411</v>
      </c>
      <c r="C55" s="224">
        <v>1.4601965731905401E-5</v>
      </c>
      <c r="D55" s="36"/>
      <c r="E55" s="36"/>
      <c r="F55" s="36"/>
      <c r="G55" s="36"/>
    </row>
    <row r="56" spans="1:7" ht="15" customHeight="1" x14ac:dyDescent="0.2">
      <c r="A56" s="36"/>
      <c r="B56" s="47">
        <f t="shared" si="0"/>
        <v>412</v>
      </c>
      <c r="C56" s="224">
        <v>1.7598917404343298E-5</v>
      </c>
      <c r="D56" s="36"/>
      <c r="E56" s="36"/>
      <c r="F56" s="36"/>
      <c r="G56" s="36"/>
    </row>
    <row r="57" spans="1:7" ht="15" customHeight="1" x14ac:dyDescent="0.2">
      <c r="A57" s="36"/>
      <c r="B57" s="47">
        <f t="shared" si="0"/>
        <v>413</v>
      </c>
      <c r="C57" s="224">
        <v>1.98554210381367E-5</v>
      </c>
      <c r="D57" s="36"/>
      <c r="E57" s="36"/>
      <c r="F57" s="36"/>
      <c r="G57" s="36"/>
    </row>
    <row r="58" spans="1:7" ht="15" customHeight="1" x14ac:dyDescent="0.2">
      <c r="A58" s="36"/>
      <c r="B58" s="47">
        <f t="shared" si="0"/>
        <v>414</v>
      </c>
      <c r="C58" s="224">
        <v>2.2078109608402999E-5</v>
      </c>
      <c r="D58" s="36"/>
      <c r="E58" s="36"/>
      <c r="F58" s="36"/>
      <c r="G58" s="36"/>
    </row>
    <row r="59" spans="1:7" ht="15" customHeight="1" x14ac:dyDescent="0.2">
      <c r="A59" s="36"/>
      <c r="B59" s="47">
        <f t="shared" si="0"/>
        <v>415</v>
      </c>
      <c r="C59" s="224">
        <v>2.5703838127764702E-5</v>
      </c>
      <c r="D59" s="36"/>
      <c r="E59" s="36"/>
      <c r="F59" s="36"/>
      <c r="G59" s="36"/>
    </row>
    <row r="60" spans="1:7" ht="15" customHeight="1" x14ac:dyDescent="0.2">
      <c r="A60" s="36"/>
      <c r="B60" s="47">
        <f t="shared" si="0"/>
        <v>416</v>
      </c>
      <c r="C60" s="224">
        <v>2.9882626270477798E-5</v>
      </c>
      <c r="D60" s="36"/>
      <c r="E60" s="36"/>
      <c r="F60" s="36"/>
      <c r="G60" s="36"/>
    </row>
    <row r="61" spans="1:7" ht="15" customHeight="1" x14ac:dyDescent="0.2">
      <c r="A61" s="36"/>
      <c r="B61" s="47">
        <f t="shared" si="0"/>
        <v>417</v>
      </c>
      <c r="C61" s="224">
        <v>3.5187007877201801E-5</v>
      </c>
      <c r="D61" s="36"/>
      <c r="E61" s="36"/>
      <c r="F61" s="36"/>
      <c r="G61" s="36"/>
    </row>
    <row r="62" spans="1:7" ht="15" customHeight="1" x14ac:dyDescent="0.2">
      <c r="A62" s="36"/>
      <c r="B62" s="47">
        <f t="shared" si="0"/>
        <v>418</v>
      </c>
      <c r="C62" s="224">
        <v>4.4124013424374398E-5</v>
      </c>
      <c r="D62" s="36"/>
      <c r="E62" s="36"/>
      <c r="F62" s="36"/>
      <c r="G62" s="36"/>
    </row>
    <row r="63" spans="1:7" ht="15" customHeight="1" x14ac:dyDescent="0.2">
      <c r="A63" s="36"/>
      <c r="B63" s="47">
        <f t="shared" si="0"/>
        <v>419</v>
      </c>
      <c r="C63" s="224">
        <v>5.2872632400764098E-5</v>
      </c>
      <c r="D63" s="36"/>
      <c r="E63" s="36"/>
      <c r="F63" s="36"/>
      <c r="G63" s="36"/>
    </row>
    <row r="64" spans="1:7" ht="15" customHeight="1" x14ac:dyDescent="0.2">
      <c r="A64" s="36"/>
      <c r="B64" s="47">
        <f t="shared" si="0"/>
        <v>420</v>
      </c>
      <c r="C64" s="224">
        <v>6.3418226631081003E-5</v>
      </c>
      <c r="D64" s="36"/>
      <c r="E64" s="36"/>
      <c r="F64" s="36"/>
      <c r="G64" s="36"/>
    </row>
    <row r="65" spans="1:7" ht="15" customHeight="1" x14ac:dyDescent="0.2">
      <c r="A65" s="36"/>
      <c r="B65" s="47">
        <f t="shared" si="0"/>
        <v>421</v>
      </c>
      <c r="C65" s="224">
        <v>7.4121692392925496E-5</v>
      </c>
      <c r="D65" s="36"/>
      <c r="E65" s="36"/>
      <c r="F65" s="36"/>
      <c r="G65" s="36"/>
    </row>
    <row r="66" spans="1:7" ht="15" customHeight="1" x14ac:dyDescent="0.2">
      <c r="A66" s="36"/>
      <c r="B66" s="47">
        <f t="shared" si="0"/>
        <v>422</v>
      </c>
      <c r="C66" s="224">
        <v>8.7969103500949996E-5</v>
      </c>
      <c r="D66" s="36"/>
      <c r="E66" s="36"/>
      <c r="F66" s="36"/>
      <c r="G66" s="36"/>
    </row>
    <row r="67" spans="1:7" ht="15" customHeight="1" x14ac:dyDescent="0.2">
      <c r="A67" s="36"/>
      <c r="B67" s="47">
        <f t="shared" si="0"/>
        <v>423</v>
      </c>
      <c r="C67" s="224">
        <v>1.0586864904236199E-4</v>
      </c>
      <c r="D67" s="36"/>
      <c r="E67" s="36"/>
      <c r="F67" s="36"/>
      <c r="G67" s="36"/>
    </row>
    <row r="68" spans="1:7" ht="15" customHeight="1" x14ac:dyDescent="0.2">
      <c r="A68" s="36"/>
      <c r="B68" s="47">
        <f t="shared" si="0"/>
        <v>424</v>
      </c>
      <c r="C68" s="224">
        <v>1.2323716567801601E-4</v>
      </c>
      <c r="D68" s="36"/>
      <c r="E68" s="36"/>
      <c r="F68" s="36"/>
      <c r="G68" s="36"/>
    </row>
    <row r="69" spans="1:7" ht="15" customHeight="1" x14ac:dyDescent="0.2">
      <c r="A69" s="36"/>
      <c r="B69" s="47">
        <f t="shared" si="0"/>
        <v>425</v>
      </c>
      <c r="C69" s="224">
        <v>1.4798052359322699E-4</v>
      </c>
      <c r="D69" s="36"/>
      <c r="E69" s="36"/>
      <c r="F69" s="36"/>
      <c r="G69" s="36"/>
    </row>
    <row r="70" spans="1:7" ht="15" customHeight="1" x14ac:dyDescent="0.2">
      <c r="A70" s="36"/>
      <c r="B70" s="47">
        <f t="shared" si="0"/>
        <v>426</v>
      </c>
      <c r="C70" s="224">
        <v>1.71688549819421E-4</v>
      </c>
      <c r="D70" s="36"/>
      <c r="E70" s="36"/>
      <c r="F70" s="36"/>
      <c r="G70" s="36"/>
    </row>
    <row r="71" spans="1:7" ht="15" customHeight="1" x14ac:dyDescent="0.2">
      <c r="A71" s="36"/>
      <c r="B71" s="47">
        <f t="shared" si="0"/>
        <v>427</v>
      </c>
      <c r="C71" s="224">
        <v>2.0268127777329999E-4</v>
      </c>
      <c r="D71" s="36"/>
      <c r="E71" s="36"/>
      <c r="F71" s="36"/>
      <c r="G71" s="36"/>
    </row>
    <row r="72" spans="1:7" ht="15" customHeight="1" x14ac:dyDescent="0.2">
      <c r="A72" s="36"/>
      <c r="B72" s="47">
        <f t="shared" si="0"/>
        <v>428</v>
      </c>
      <c r="C72" s="224">
        <v>2.3786462914212599E-4</v>
      </c>
      <c r="D72" s="36"/>
      <c r="E72" s="36"/>
      <c r="F72" s="36"/>
      <c r="G72" s="36"/>
    </row>
    <row r="73" spans="1:7" ht="15" customHeight="1" x14ac:dyDescent="0.2">
      <c r="A73" s="36"/>
      <c r="B73" s="47">
        <f t="shared" si="0"/>
        <v>429</v>
      </c>
      <c r="C73" s="224">
        <v>2.7435566605500601E-4</v>
      </c>
      <c r="D73" s="36"/>
      <c r="E73" s="36"/>
      <c r="F73" s="36"/>
      <c r="G73" s="36"/>
    </row>
    <row r="74" spans="1:7" ht="15" customHeight="1" x14ac:dyDescent="0.2">
      <c r="A74" s="36"/>
      <c r="B74" s="47">
        <f t="shared" si="0"/>
        <v>430</v>
      </c>
      <c r="C74" s="224">
        <v>3.1849410180768002E-4</v>
      </c>
      <c r="D74" s="36"/>
      <c r="E74" s="36"/>
      <c r="F74" s="36"/>
      <c r="G74" s="36"/>
    </row>
    <row r="75" spans="1:7" ht="15" customHeight="1" x14ac:dyDescent="0.2">
      <c r="A75" s="36"/>
      <c r="B75" s="47">
        <f t="shared" si="0"/>
        <v>431</v>
      </c>
      <c r="C75" s="224">
        <v>3.6177412383924797E-4</v>
      </c>
      <c r="D75" s="36"/>
      <c r="E75" s="36"/>
      <c r="F75" s="36"/>
      <c r="G75" s="36"/>
    </row>
    <row r="76" spans="1:7" ht="15" customHeight="1" x14ac:dyDescent="0.2">
      <c r="A76" s="36"/>
      <c r="B76" s="47">
        <f t="shared" si="0"/>
        <v>432</v>
      </c>
      <c r="C76" s="224">
        <v>4.1907802679530803E-4</v>
      </c>
      <c r="D76" s="36"/>
      <c r="E76" s="36"/>
      <c r="F76" s="36"/>
      <c r="G76" s="36"/>
    </row>
    <row r="77" spans="1:7" ht="15" customHeight="1" x14ac:dyDescent="0.2">
      <c r="A77" s="36"/>
      <c r="B77" s="47">
        <f t="shared" si="0"/>
        <v>433</v>
      </c>
      <c r="C77" s="224">
        <v>4.7833607375387599E-4</v>
      </c>
      <c r="D77" s="36"/>
      <c r="E77" s="36"/>
      <c r="F77" s="36"/>
      <c r="G77" s="36"/>
    </row>
    <row r="78" spans="1:7" ht="15" customHeight="1" x14ac:dyDescent="0.2">
      <c r="A78" s="36"/>
      <c r="B78" s="47">
        <f t="shared" si="0"/>
        <v>434</v>
      </c>
      <c r="C78" s="224">
        <v>5.4381762019046196E-4</v>
      </c>
      <c r="D78" s="36"/>
      <c r="E78" s="36"/>
      <c r="F78" s="36"/>
      <c r="G78" s="36"/>
    </row>
    <row r="79" spans="1:7" ht="15" customHeight="1" x14ac:dyDescent="0.2">
      <c r="A79" s="36"/>
      <c r="B79" s="47">
        <f t="shared" si="0"/>
        <v>435</v>
      </c>
      <c r="C79" s="224">
        <v>6.1786863706356297E-4</v>
      </c>
      <c r="D79" s="36"/>
      <c r="E79" s="36"/>
      <c r="F79" s="36"/>
      <c r="G79" s="36"/>
    </row>
    <row r="80" spans="1:7" ht="15" customHeight="1" x14ac:dyDescent="0.2">
      <c r="A80" s="36"/>
      <c r="B80" s="47">
        <f t="shared" si="0"/>
        <v>436</v>
      </c>
      <c r="C80" s="224">
        <v>6.9048393967317302E-4</v>
      </c>
      <c r="D80" s="36"/>
      <c r="E80" s="36"/>
      <c r="F80" s="36"/>
      <c r="G80" s="36"/>
    </row>
    <row r="81" spans="1:7" ht="15" customHeight="1" x14ac:dyDescent="0.2">
      <c r="A81" s="36"/>
      <c r="B81" s="47">
        <f t="shared" si="0"/>
        <v>437</v>
      </c>
      <c r="C81" s="224">
        <v>7.9159902597494098E-4</v>
      </c>
      <c r="D81" s="36"/>
      <c r="E81" s="36"/>
      <c r="F81" s="36"/>
      <c r="G81" s="36"/>
    </row>
    <row r="82" spans="1:7" ht="15" customHeight="1" x14ac:dyDescent="0.2">
      <c r="A82" s="36"/>
      <c r="B82" s="47">
        <f t="shared" si="0"/>
        <v>438</v>
      </c>
      <c r="C82" s="224">
        <v>8.8909141896485603E-4</v>
      </c>
      <c r="D82" s="36"/>
      <c r="E82" s="36"/>
      <c r="F82" s="36"/>
      <c r="G82" s="36"/>
    </row>
    <row r="83" spans="1:7" ht="15" customHeight="1" x14ac:dyDescent="0.2">
      <c r="A83" s="36"/>
      <c r="B83" s="47">
        <f t="shared" si="0"/>
        <v>439</v>
      </c>
      <c r="C83" s="224">
        <v>1.0061037610810399E-3</v>
      </c>
      <c r="D83" s="36"/>
      <c r="E83" s="36"/>
      <c r="F83" s="36"/>
      <c r="G83" s="36"/>
    </row>
    <row r="84" spans="1:7" ht="15" customHeight="1" x14ac:dyDescent="0.2">
      <c r="A84" s="36"/>
      <c r="B84" s="47">
        <f t="shared" si="0"/>
        <v>440</v>
      </c>
      <c r="C84" s="224">
        <v>1.1323849954447099E-3</v>
      </c>
      <c r="D84" s="36"/>
      <c r="E84" s="36"/>
      <c r="F84" s="36"/>
      <c r="G84" s="36"/>
    </row>
    <row r="85" spans="1:7" ht="15" customHeight="1" x14ac:dyDescent="0.2">
      <c r="A85" s="36"/>
      <c r="B85" s="47">
        <f t="shared" si="0"/>
        <v>441</v>
      </c>
      <c r="C85" s="224">
        <v>1.2648310621882299E-3</v>
      </c>
      <c r="D85" s="36"/>
      <c r="E85" s="36"/>
      <c r="F85" s="36"/>
      <c r="G85" s="36"/>
    </row>
    <row r="86" spans="1:7" ht="15" customHeight="1" x14ac:dyDescent="0.2">
      <c r="A86" s="36"/>
      <c r="B86" s="47">
        <f t="shared" si="0"/>
        <v>442</v>
      </c>
      <c r="C86" s="224">
        <v>1.42113508218659E-3</v>
      </c>
      <c r="D86" s="36"/>
      <c r="E86" s="36"/>
      <c r="F86" s="36"/>
      <c r="G86" s="36"/>
    </row>
    <row r="87" spans="1:7" ht="15" customHeight="1" x14ac:dyDescent="0.2">
      <c r="A87" s="36"/>
      <c r="B87" s="47">
        <f t="shared" si="0"/>
        <v>443</v>
      </c>
      <c r="C87" s="224">
        <v>1.5769379873881099E-3</v>
      </c>
      <c r="D87" s="36"/>
      <c r="E87" s="36"/>
      <c r="F87" s="36"/>
      <c r="G87" s="36"/>
    </row>
    <row r="88" spans="1:7" ht="15" customHeight="1" x14ac:dyDescent="0.2">
      <c r="A88" s="36"/>
      <c r="B88" s="47">
        <f t="shared" ref="B88:B151" si="1">IF(380+C$20*(ROW()-ROW(B$23)-1)&gt;780,"",380+C$20*(ROW()-ROW(B$23)-1))</f>
        <v>444</v>
      </c>
      <c r="C88" s="224">
        <v>1.7271603885816299E-3</v>
      </c>
      <c r="D88" s="36"/>
      <c r="E88" s="36"/>
      <c r="F88" s="36"/>
      <c r="G88" s="36"/>
    </row>
    <row r="89" spans="1:7" ht="15" customHeight="1" x14ac:dyDescent="0.2">
      <c r="A89" s="36"/>
      <c r="B89" s="47">
        <f t="shared" si="1"/>
        <v>445</v>
      </c>
      <c r="C89" s="224">
        <v>1.87583055613613E-3</v>
      </c>
      <c r="D89" s="36"/>
      <c r="E89" s="36"/>
      <c r="F89" s="36"/>
      <c r="G89" s="36"/>
    </row>
    <row r="90" spans="1:7" ht="15" customHeight="1" x14ac:dyDescent="0.2">
      <c r="A90" s="36"/>
      <c r="B90" s="47">
        <f t="shared" si="1"/>
        <v>446</v>
      </c>
      <c r="C90" s="224">
        <v>1.9989499802073999E-3</v>
      </c>
      <c r="D90" s="36"/>
      <c r="E90" s="36"/>
      <c r="F90" s="36"/>
      <c r="G90" s="36"/>
    </row>
    <row r="91" spans="1:7" ht="15" customHeight="1" x14ac:dyDescent="0.2">
      <c r="A91" s="36"/>
      <c r="B91" s="47">
        <f t="shared" si="1"/>
        <v>447</v>
      </c>
      <c r="C91" s="224">
        <v>2.09625078845487E-3</v>
      </c>
      <c r="D91" s="36"/>
      <c r="E91" s="36"/>
      <c r="F91" s="36"/>
      <c r="G91" s="36"/>
    </row>
    <row r="92" spans="1:7" ht="15" customHeight="1" x14ac:dyDescent="0.2">
      <c r="A92" s="36"/>
      <c r="B92" s="47">
        <f t="shared" si="1"/>
        <v>448</v>
      </c>
      <c r="C92" s="224">
        <v>2.1809402076483002E-3</v>
      </c>
      <c r="D92" s="36"/>
      <c r="E92" s="36"/>
      <c r="F92" s="36"/>
      <c r="G92" s="36"/>
    </row>
    <row r="93" spans="1:7" ht="15" customHeight="1" x14ac:dyDescent="0.2">
      <c r="A93" s="36"/>
      <c r="B93" s="47">
        <f t="shared" si="1"/>
        <v>449</v>
      </c>
      <c r="C93" s="224">
        <v>2.1863883032750202E-3</v>
      </c>
      <c r="D93" s="36"/>
      <c r="E93" s="36"/>
      <c r="F93" s="36"/>
      <c r="G93" s="36"/>
    </row>
    <row r="94" spans="1:7" ht="15" customHeight="1" x14ac:dyDescent="0.2">
      <c r="A94" s="36"/>
      <c r="B94" s="47">
        <f t="shared" si="1"/>
        <v>450</v>
      </c>
      <c r="C94" s="224">
        <v>2.1918934363582801E-3</v>
      </c>
      <c r="D94" s="36"/>
      <c r="E94" s="36"/>
      <c r="F94" s="36"/>
      <c r="G94" s="36"/>
    </row>
    <row r="95" spans="1:7" ht="15" customHeight="1" x14ac:dyDescent="0.2">
      <c r="A95" s="36"/>
      <c r="B95" s="47">
        <f t="shared" si="1"/>
        <v>451</v>
      </c>
      <c r="C95" s="224">
        <v>2.1349812585056099E-3</v>
      </c>
      <c r="D95" s="36"/>
      <c r="E95" s="36"/>
      <c r="F95" s="36"/>
      <c r="G95" s="36"/>
    </row>
    <row r="96" spans="1:7" ht="15" customHeight="1" x14ac:dyDescent="0.2">
      <c r="A96" s="36"/>
      <c r="B96" s="47">
        <f t="shared" si="1"/>
        <v>452</v>
      </c>
      <c r="C96" s="224">
        <v>2.0561901234352501E-3</v>
      </c>
      <c r="D96" s="36"/>
      <c r="E96" s="36"/>
      <c r="F96" s="36"/>
      <c r="G96" s="36"/>
    </row>
    <row r="97" spans="1:7" ht="15" customHeight="1" x14ac:dyDescent="0.2">
      <c r="A97" s="36"/>
      <c r="B97" s="47">
        <f t="shared" si="1"/>
        <v>453</v>
      </c>
      <c r="C97" s="224">
        <v>1.9608764594330102E-3</v>
      </c>
      <c r="D97" s="36"/>
      <c r="E97" s="36"/>
      <c r="F97" s="36"/>
      <c r="G97" s="36"/>
    </row>
    <row r="98" spans="1:7" ht="15" customHeight="1" x14ac:dyDescent="0.2">
      <c r="A98" s="36"/>
      <c r="B98" s="47">
        <f t="shared" si="1"/>
        <v>454</v>
      </c>
      <c r="C98" s="224">
        <v>1.8408126133913E-3</v>
      </c>
      <c r="D98" s="36"/>
      <c r="E98" s="36"/>
      <c r="F98" s="36"/>
      <c r="G98" s="36"/>
    </row>
    <row r="99" spans="1:7" ht="15" customHeight="1" x14ac:dyDescent="0.2">
      <c r="A99" s="36"/>
      <c r="B99" s="47">
        <f t="shared" si="1"/>
        <v>455</v>
      </c>
      <c r="C99" s="224">
        <v>1.71920060781461E-3</v>
      </c>
      <c r="D99" s="36"/>
      <c r="E99" s="36"/>
      <c r="F99" s="36"/>
      <c r="G99" s="36"/>
    </row>
    <row r="100" spans="1:7" ht="15" customHeight="1" x14ac:dyDescent="0.2">
      <c r="A100" s="36"/>
      <c r="B100" s="47">
        <f t="shared" si="1"/>
        <v>456</v>
      </c>
      <c r="C100" s="224">
        <v>1.6047019878907499E-3</v>
      </c>
      <c r="D100" s="36"/>
      <c r="E100" s="36"/>
      <c r="F100" s="36"/>
      <c r="G100" s="36"/>
    </row>
    <row r="101" spans="1:7" ht="15" customHeight="1" x14ac:dyDescent="0.2">
      <c r="A101" s="36"/>
      <c r="B101" s="47">
        <f t="shared" si="1"/>
        <v>457</v>
      </c>
      <c r="C101" s="224">
        <v>1.4907167050758499E-3</v>
      </c>
      <c r="D101" s="36"/>
      <c r="E101" s="36"/>
      <c r="F101" s="36"/>
      <c r="G101" s="36"/>
    </row>
    <row r="102" spans="1:7" ht="15" customHeight="1" x14ac:dyDescent="0.2">
      <c r="A102" s="36"/>
      <c r="B102" s="47">
        <f t="shared" si="1"/>
        <v>458</v>
      </c>
      <c r="C102" s="224">
        <v>1.4029299482864401E-3</v>
      </c>
      <c r="D102" s="36"/>
      <c r="E102" s="36"/>
      <c r="F102" s="36"/>
      <c r="G102" s="36"/>
    </row>
    <row r="103" spans="1:7" ht="15" customHeight="1" x14ac:dyDescent="0.2">
      <c r="A103" s="36"/>
      <c r="B103" s="47">
        <f t="shared" si="1"/>
        <v>459</v>
      </c>
      <c r="C103" s="224">
        <v>1.3280519901459401E-3</v>
      </c>
      <c r="D103" s="36"/>
      <c r="E103" s="36"/>
      <c r="F103" s="36"/>
      <c r="G103" s="36"/>
    </row>
    <row r="104" spans="1:7" ht="15" customHeight="1" x14ac:dyDescent="0.2">
      <c r="A104" s="36"/>
      <c r="B104" s="47">
        <f t="shared" si="1"/>
        <v>460</v>
      </c>
      <c r="C104" s="224">
        <v>1.25910694601284E-3</v>
      </c>
      <c r="D104" s="36"/>
      <c r="E104" s="36"/>
      <c r="F104" s="36"/>
      <c r="G104" s="36"/>
    </row>
    <row r="105" spans="1:7" ht="15" customHeight="1" x14ac:dyDescent="0.2">
      <c r="A105" s="36"/>
      <c r="B105" s="47">
        <f t="shared" si="1"/>
        <v>461</v>
      </c>
      <c r="C105" s="224">
        <v>1.20310125630894E-3</v>
      </c>
      <c r="D105" s="36"/>
      <c r="E105" s="36"/>
      <c r="F105" s="36"/>
      <c r="G105" s="36"/>
    </row>
    <row r="106" spans="1:7" ht="15" customHeight="1" x14ac:dyDescent="0.2">
      <c r="A106" s="36"/>
      <c r="B106" s="47">
        <f t="shared" si="1"/>
        <v>462</v>
      </c>
      <c r="C106" s="224">
        <v>1.1473094570671101E-3</v>
      </c>
      <c r="D106" s="36"/>
      <c r="E106" s="36"/>
      <c r="F106" s="36"/>
      <c r="G106" s="36"/>
    </row>
    <row r="107" spans="1:7" ht="15" customHeight="1" x14ac:dyDescent="0.2">
      <c r="A107" s="36"/>
      <c r="B107" s="47">
        <f t="shared" si="1"/>
        <v>463</v>
      </c>
      <c r="C107" s="224">
        <v>1.0960847284534701E-3</v>
      </c>
      <c r="D107" s="36"/>
      <c r="E107" s="36"/>
      <c r="F107" s="36"/>
      <c r="G107" s="36"/>
    </row>
    <row r="108" spans="1:7" ht="15" customHeight="1" x14ac:dyDescent="0.2">
      <c r="A108" s="36"/>
      <c r="B108" s="47">
        <f t="shared" si="1"/>
        <v>464</v>
      </c>
      <c r="C108" s="224">
        <v>1.0448049994353E-3</v>
      </c>
      <c r="D108" s="36"/>
      <c r="E108" s="36"/>
      <c r="F108" s="36"/>
      <c r="G108" s="36"/>
    </row>
    <row r="109" spans="1:7" ht="15" customHeight="1" x14ac:dyDescent="0.2">
      <c r="A109" s="36"/>
      <c r="B109" s="47">
        <f t="shared" si="1"/>
        <v>465</v>
      </c>
      <c r="C109" s="224">
        <v>9.9137322681091297E-4</v>
      </c>
      <c r="D109" s="36"/>
      <c r="E109" s="36"/>
      <c r="F109" s="36"/>
      <c r="G109" s="36"/>
    </row>
    <row r="110" spans="1:7" ht="15" customHeight="1" x14ac:dyDescent="0.2">
      <c r="A110" s="36"/>
      <c r="B110" s="47">
        <f t="shared" si="1"/>
        <v>466</v>
      </c>
      <c r="C110" s="224">
        <v>9.3684827022014205E-4</v>
      </c>
      <c r="D110" s="36"/>
      <c r="E110" s="36"/>
      <c r="F110" s="36"/>
      <c r="G110" s="36"/>
    </row>
    <row r="111" spans="1:7" ht="15" customHeight="1" x14ac:dyDescent="0.2">
      <c r="A111" s="36"/>
      <c r="B111" s="47">
        <f t="shared" si="1"/>
        <v>467</v>
      </c>
      <c r="C111" s="224">
        <v>8.8245164790661098E-4</v>
      </c>
      <c r="D111" s="36"/>
      <c r="E111" s="36"/>
      <c r="F111" s="36"/>
      <c r="G111" s="36"/>
    </row>
    <row r="112" spans="1:7" ht="15" customHeight="1" x14ac:dyDescent="0.2">
      <c r="A112" s="36"/>
      <c r="B112" s="47">
        <f t="shared" si="1"/>
        <v>468</v>
      </c>
      <c r="C112" s="224">
        <v>8.2829590699441203E-4</v>
      </c>
      <c r="D112" s="36"/>
      <c r="E112" s="36"/>
      <c r="F112" s="36"/>
      <c r="G112" s="36"/>
    </row>
    <row r="113" spans="1:7" ht="15" customHeight="1" x14ac:dyDescent="0.2">
      <c r="A113" s="36"/>
      <c r="B113" s="47">
        <f t="shared" si="1"/>
        <v>469</v>
      </c>
      <c r="C113" s="224">
        <v>7.7445580729266703E-4</v>
      </c>
      <c r="D113" s="36"/>
      <c r="E113" s="36"/>
      <c r="F113" s="36"/>
      <c r="G113" s="36"/>
    </row>
    <row r="114" spans="1:7" ht="15" customHeight="1" x14ac:dyDescent="0.2">
      <c r="A114" s="36"/>
      <c r="B114" s="47">
        <f t="shared" si="1"/>
        <v>470</v>
      </c>
      <c r="C114" s="224">
        <v>7.2900948229073803E-4</v>
      </c>
      <c r="D114" s="36"/>
      <c r="E114" s="36"/>
      <c r="F114" s="36"/>
      <c r="G114" s="36"/>
    </row>
    <row r="115" spans="1:7" ht="15" customHeight="1" x14ac:dyDescent="0.2">
      <c r="A115" s="36"/>
      <c r="B115" s="47">
        <f t="shared" si="1"/>
        <v>471</v>
      </c>
      <c r="C115" s="224">
        <v>6.85030547711207E-4</v>
      </c>
      <c r="D115" s="36"/>
      <c r="E115" s="36"/>
      <c r="F115" s="36"/>
      <c r="G115" s="36"/>
    </row>
    <row r="116" spans="1:7" ht="15" customHeight="1" x14ac:dyDescent="0.2">
      <c r="A116" s="36"/>
      <c r="B116" s="47">
        <f t="shared" si="1"/>
        <v>472</v>
      </c>
      <c r="C116" s="224">
        <v>6.5130267001046397E-4</v>
      </c>
      <c r="D116" s="36"/>
      <c r="E116" s="36"/>
      <c r="F116" s="36"/>
      <c r="G116" s="36"/>
    </row>
    <row r="117" spans="1:7" ht="15" customHeight="1" x14ac:dyDescent="0.2">
      <c r="A117" s="36"/>
      <c r="B117" s="47">
        <f t="shared" si="1"/>
        <v>473</v>
      </c>
      <c r="C117" s="224">
        <v>6.2458377904653795E-4</v>
      </c>
      <c r="D117" s="36"/>
      <c r="E117" s="36"/>
      <c r="F117" s="36"/>
      <c r="G117" s="36"/>
    </row>
    <row r="118" spans="1:7" ht="15" customHeight="1" x14ac:dyDescent="0.2">
      <c r="A118" s="36"/>
      <c r="B118" s="47">
        <f t="shared" si="1"/>
        <v>474</v>
      </c>
      <c r="C118" s="224">
        <v>6.0147423870373501E-4</v>
      </c>
      <c r="D118" s="36"/>
      <c r="E118" s="36"/>
      <c r="F118" s="36"/>
      <c r="G118" s="36"/>
    </row>
    <row r="119" spans="1:7" ht="15" customHeight="1" x14ac:dyDescent="0.2">
      <c r="A119" s="36"/>
      <c r="B119" s="47">
        <f t="shared" si="1"/>
        <v>475</v>
      </c>
      <c r="C119" s="224">
        <v>5.8786367563404198E-4</v>
      </c>
      <c r="D119" s="36"/>
      <c r="E119" s="36"/>
      <c r="F119" s="36"/>
      <c r="G119" s="36"/>
    </row>
    <row r="120" spans="1:7" ht="15" customHeight="1" x14ac:dyDescent="0.2">
      <c r="A120" s="36"/>
      <c r="B120" s="47">
        <f t="shared" si="1"/>
        <v>476</v>
      </c>
      <c r="C120" s="224">
        <v>5.7467417121682301E-4</v>
      </c>
      <c r="D120" s="36"/>
      <c r="E120" s="36"/>
      <c r="F120" s="36"/>
      <c r="G120" s="36"/>
    </row>
    <row r="121" spans="1:7" ht="15" customHeight="1" x14ac:dyDescent="0.2">
      <c r="A121" s="36"/>
      <c r="B121" s="47">
        <f t="shared" si="1"/>
        <v>477</v>
      </c>
      <c r="C121" s="224">
        <v>5.6714502324677204E-4</v>
      </c>
      <c r="D121" s="36"/>
      <c r="E121" s="36"/>
      <c r="F121" s="36"/>
      <c r="G121" s="36"/>
    </row>
    <row r="122" spans="1:7" ht="15" customHeight="1" x14ac:dyDescent="0.2">
      <c r="A122" s="36"/>
      <c r="B122" s="47">
        <f t="shared" si="1"/>
        <v>478</v>
      </c>
      <c r="C122" s="224">
        <v>5.6051523374342396E-4</v>
      </c>
      <c r="D122" s="36"/>
      <c r="E122" s="36"/>
      <c r="F122" s="36"/>
      <c r="G122" s="36"/>
    </row>
    <row r="123" spans="1:7" ht="15" customHeight="1" x14ac:dyDescent="0.2">
      <c r="A123" s="36"/>
      <c r="B123" s="47">
        <f t="shared" si="1"/>
        <v>479</v>
      </c>
      <c r="C123" s="224">
        <v>5.5810214192087597E-4</v>
      </c>
      <c r="D123" s="36"/>
      <c r="E123" s="36"/>
      <c r="F123" s="36"/>
      <c r="G123" s="36"/>
    </row>
    <row r="124" spans="1:7" ht="15" customHeight="1" x14ac:dyDescent="0.2">
      <c r="A124" s="36"/>
      <c r="B124" s="47">
        <f t="shared" si="1"/>
        <v>480</v>
      </c>
      <c r="C124" s="224">
        <v>5.5842175538276797E-4</v>
      </c>
      <c r="D124" s="36"/>
      <c r="E124" s="36"/>
      <c r="F124" s="36"/>
      <c r="G124" s="36"/>
    </row>
    <row r="125" spans="1:7" ht="15" customHeight="1" x14ac:dyDescent="0.2">
      <c r="A125" s="36"/>
      <c r="B125" s="47">
        <f t="shared" si="1"/>
        <v>481</v>
      </c>
      <c r="C125" s="224">
        <v>5.6060914184153298E-4</v>
      </c>
      <c r="D125" s="36"/>
      <c r="E125" s="36"/>
      <c r="F125" s="36"/>
      <c r="G125" s="36"/>
    </row>
    <row r="126" spans="1:7" ht="15" customHeight="1" x14ac:dyDescent="0.2">
      <c r="A126" s="36"/>
      <c r="B126" s="47">
        <f t="shared" si="1"/>
        <v>482</v>
      </c>
      <c r="C126" s="224">
        <v>5.6658401912054398E-4</v>
      </c>
      <c r="D126" s="36"/>
      <c r="E126" s="36"/>
      <c r="F126" s="36"/>
      <c r="G126" s="36"/>
    </row>
    <row r="127" spans="1:7" ht="15" customHeight="1" x14ac:dyDescent="0.2">
      <c r="A127" s="36"/>
      <c r="B127" s="47">
        <f t="shared" si="1"/>
        <v>483</v>
      </c>
      <c r="C127" s="224">
        <v>5.7255930380995998E-4</v>
      </c>
      <c r="D127" s="36"/>
      <c r="E127" s="36"/>
      <c r="F127" s="36"/>
      <c r="G127" s="36"/>
    </row>
    <row r="128" spans="1:7" ht="15" customHeight="1" x14ac:dyDescent="0.2">
      <c r="A128" s="36"/>
      <c r="B128" s="47">
        <f t="shared" si="1"/>
        <v>484</v>
      </c>
      <c r="C128" s="224">
        <v>5.8411886105360798E-4</v>
      </c>
      <c r="D128" s="36"/>
      <c r="E128" s="36"/>
      <c r="F128" s="36"/>
      <c r="G128" s="36"/>
    </row>
    <row r="129" spans="1:7" ht="15" customHeight="1" x14ac:dyDescent="0.2">
      <c r="A129" s="36"/>
      <c r="B129" s="47">
        <f t="shared" si="1"/>
        <v>485</v>
      </c>
      <c r="C129" s="224">
        <v>5.9578037275084198E-4</v>
      </c>
      <c r="D129" s="36"/>
      <c r="E129" s="36"/>
      <c r="F129" s="36"/>
      <c r="G129" s="36"/>
    </row>
    <row r="130" spans="1:7" ht="15" customHeight="1" x14ac:dyDescent="0.2">
      <c r="A130" s="36"/>
      <c r="B130" s="47">
        <f t="shared" si="1"/>
        <v>486</v>
      </c>
      <c r="C130" s="224">
        <v>6.0946976973369797E-4</v>
      </c>
      <c r="D130" s="36"/>
      <c r="E130" s="36"/>
      <c r="F130" s="36"/>
      <c r="G130" s="36"/>
    </row>
    <row r="131" spans="1:7" ht="15" customHeight="1" x14ac:dyDescent="0.2">
      <c r="A131" s="36"/>
      <c r="B131" s="47">
        <f t="shared" si="1"/>
        <v>487</v>
      </c>
      <c r="C131" s="224">
        <v>6.2399170987700902E-4</v>
      </c>
      <c r="D131" s="36"/>
      <c r="E131" s="36"/>
      <c r="F131" s="36"/>
      <c r="G131" s="36"/>
    </row>
    <row r="132" spans="1:7" ht="15" customHeight="1" x14ac:dyDescent="0.2">
      <c r="A132" s="36"/>
      <c r="B132" s="47">
        <f t="shared" si="1"/>
        <v>488</v>
      </c>
      <c r="C132" s="224">
        <v>6.3976755739105298E-4</v>
      </c>
      <c r="D132" s="36"/>
      <c r="E132" s="36"/>
      <c r="F132" s="36"/>
      <c r="G132" s="36"/>
    </row>
    <row r="133" spans="1:7" ht="15" customHeight="1" x14ac:dyDescent="0.2">
      <c r="A133" s="36"/>
      <c r="B133" s="47">
        <f t="shared" si="1"/>
        <v>489</v>
      </c>
      <c r="C133" s="224">
        <v>6.58147979617498E-4</v>
      </c>
      <c r="D133" s="36"/>
      <c r="E133" s="36"/>
      <c r="F133" s="36"/>
      <c r="G133" s="36"/>
    </row>
    <row r="134" spans="1:7" ht="15" customHeight="1" x14ac:dyDescent="0.2">
      <c r="A134" s="36"/>
      <c r="B134" s="47">
        <f t="shared" si="1"/>
        <v>490</v>
      </c>
      <c r="C134" s="224">
        <v>6.7609033380710399E-4</v>
      </c>
      <c r="D134" s="36"/>
      <c r="E134" s="36"/>
      <c r="F134" s="36"/>
      <c r="G134" s="36"/>
    </row>
    <row r="135" spans="1:7" ht="15" customHeight="1" x14ac:dyDescent="0.2">
      <c r="A135" s="36"/>
      <c r="B135" s="47">
        <f t="shared" si="1"/>
        <v>491</v>
      </c>
      <c r="C135" s="224">
        <v>7.0014201070902303E-4</v>
      </c>
      <c r="D135" s="36"/>
      <c r="E135" s="36"/>
      <c r="F135" s="36"/>
      <c r="G135" s="36"/>
    </row>
    <row r="136" spans="1:7" ht="15" customHeight="1" x14ac:dyDescent="0.2">
      <c r="A136" s="36"/>
      <c r="B136" s="47">
        <f t="shared" si="1"/>
        <v>492</v>
      </c>
      <c r="C136" s="224">
        <v>7.2358440535184605E-4</v>
      </c>
      <c r="D136" s="36"/>
      <c r="E136" s="36"/>
      <c r="F136" s="36"/>
      <c r="G136" s="36"/>
    </row>
    <row r="137" spans="1:7" ht="15" customHeight="1" x14ac:dyDescent="0.2">
      <c r="A137" s="36"/>
      <c r="B137" s="47">
        <f t="shared" si="1"/>
        <v>493</v>
      </c>
      <c r="C137" s="224">
        <v>7.4876827576631996E-4</v>
      </c>
      <c r="D137" s="36"/>
      <c r="E137" s="36"/>
      <c r="F137" s="36"/>
      <c r="G137" s="36"/>
    </row>
    <row r="138" spans="1:7" ht="15" customHeight="1" x14ac:dyDescent="0.2">
      <c r="A138" s="36"/>
      <c r="B138" s="47">
        <f t="shared" si="1"/>
        <v>494</v>
      </c>
      <c r="C138" s="224">
        <v>7.7436322327837097E-4</v>
      </c>
      <c r="D138" s="36"/>
      <c r="E138" s="36"/>
      <c r="F138" s="36"/>
      <c r="G138" s="36"/>
    </row>
    <row r="139" spans="1:7" ht="15" customHeight="1" x14ac:dyDescent="0.2">
      <c r="A139" s="36"/>
      <c r="B139" s="47">
        <f t="shared" si="1"/>
        <v>495</v>
      </c>
      <c r="C139" s="224">
        <v>8.0068448168804998E-4</v>
      </c>
      <c r="D139" s="36"/>
      <c r="E139" s="36"/>
      <c r="F139" s="36"/>
      <c r="G139" s="36"/>
    </row>
    <row r="140" spans="1:7" ht="15" customHeight="1" x14ac:dyDescent="0.2">
      <c r="A140" s="36"/>
      <c r="B140" s="47">
        <f t="shared" si="1"/>
        <v>496</v>
      </c>
      <c r="C140" s="224">
        <v>8.2811145193402696E-4</v>
      </c>
      <c r="D140" s="36"/>
      <c r="E140" s="36"/>
      <c r="F140" s="36"/>
      <c r="G140" s="36"/>
    </row>
    <row r="141" spans="1:7" ht="15" customHeight="1" x14ac:dyDescent="0.2">
      <c r="A141" s="36"/>
      <c r="B141" s="47">
        <f t="shared" si="1"/>
        <v>497</v>
      </c>
      <c r="C141" s="224">
        <v>8.5513539143790502E-4</v>
      </c>
      <c r="D141" s="36"/>
      <c r="E141" s="36"/>
      <c r="F141" s="36"/>
      <c r="G141" s="36"/>
    </row>
    <row r="142" spans="1:7" ht="15" customHeight="1" x14ac:dyDescent="0.2">
      <c r="A142" s="36"/>
      <c r="B142" s="47">
        <f t="shared" si="1"/>
        <v>498</v>
      </c>
      <c r="C142" s="224">
        <v>8.8223694262373395E-4</v>
      </c>
      <c r="D142" s="36"/>
      <c r="E142" s="36"/>
      <c r="F142" s="36"/>
      <c r="G142" s="36"/>
    </row>
    <row r="143" spans="1:7" ht="15" customHeight="1" x14ac:dyDescent="0.2">
      <c r="A143" s="36"/>
      <c r="B143" s="47">
        <f t="shared" si="1"/>
        <v>499</v>
      </c>
      <c r="C143" s="224">
        <v>9.0891631477847798E-4</v>
      </c>
      <c r="D143" s="36"/>
      <c r="E143" s="36"/>
      <c r="F143" s="36"/>
      <c r="G143" s="36"/>
    </row>
    <row r="144" spans="1:7" ht="15" customHeight="1" x14ac:dyDescent="0.2">
      <c r="A144" s="36"/>
      <c r="B144" s="47">
        <f t="shared" si="1"/>
        <v>500</v>
      </c>
      <c r="C144" s="224">
        <v>9.3456544787425401E-4</v>
      </c>
      <c r="D144" s="36"/>
      <c r="E144" s="36"/>
      <c r="F144" s="36"/>
      <c r="G144" s="36"/>
    </row>
    <row r="145" spans="1:7" ht="15" customHeight="1" x14ac:dyDescent="0.2">
      <c r="A145" s="36"/>
      <c r="B145" s="47">
        <f t="shared" si="1"/>
        <v>501</v>
      </c>
      <c r="C145" s="224">
        <v>9.5990168977980097E-4</v>
      </c>
      <c r="D145" s="36"/>
      <c r="E145" s="36"/>
      <c r="F145" s="36"/>
      <c r="G145" s="36"/>
    </row>
    <row r="146" spans="1:7" ht="15" customHeight="1" x14ac:dyDescent="0.2">
      <c r="A146" s="36"/>
      <c r="B146" s="47">
        <f t="shared" si="1"/>
        <v>502</v>
      </c>
      <c r="C146" s="224">
        <v>9.8511764376358604E-4</v>
      </c>
      <c r="D146" s="36"/>
      <c r="E146" s="36"/>
      <c r="F146" s="36"/>
      <c r="G146" s="36"/>
    </row>
    <row r="147" spans="1:7" ht="15" customHeight="1" x14ac:dyDescent="0.2">
      <c r="A147" s="36"/>
      <c r="B147" s="47">
        <f t="shared" si="1"/>
        <v>503</v>
      </c>
      <c r="C147" s="224">
        <v>1.0102803288370499E-3</v>
      </c>
      <c r="D147" s="36"/>
      <c r="E147" s="36"/>
      <c r="F147" s="36"/>
      <c r="G147" s="36"/>
    </row>
    <row r="148" spans="1:7" ht="15" customHeight="1" x14ac:dyDescent="0.2">
      <c r="A148" s="36"/>
      <c r="B148" s="47">
        <f t="shared" si="1"/>
        <v>504</v>
      </c>
      <c r="C148" s="224">
        <v>1.0349976124864101E-3</v>
      </c>
      <c r="D148" s="36"/>
      <c r="E148" s="36"/>
      <c r="F148" s="36"/>
      <c r="G148" s="36"/>
    </row>
    <row r="149" spans="1:7" ht="15" customHeight="1" x14ac:dyDescent="0.2">
      <c r="A149" s="36"/>
      <c r="B149" s="47">
        <f t="shared" si="1"/>
        <v>505</v>
      </c>
      <c r="C149" s="224">
        <v>1.05900936316874E-3</v>
      </c>
      <c r="D149" s="36"/>
      <c r="E149" s="36"/>
      <c r="F149" s="36"/>
      <c r="G149" s="36"/>
    </row>
    <row r="150" spans="1:7" ht="15" customHeight="1" x14ac:dyDescent="0.2">
      <c r="A150" s="36"/>
      <c r="B150" s="47">
        <f t="shared" si="1"/>
        <v>506</v>
      </c>
      <c r="C150" s="224">
        <v>1.08308324393768E-3</v>
      </c>
      <c r="D150" s="36"/>
      <c r="E150" s="36"/>
      <c r="F150" s="36"/>
      <c r="G150" s="36"/>
    </row>
    <row r="151" spans="1:7" ht="15" customHeight="1" x14ac:dyDescent="0.2">
      <c r="A151" s="36"/>
      <c r="B151" s="47">
        <f t="shared" si="1"/>
        <v>507</v>
      </c>
      <c r="C151" s="224">
        <v>1.10426654789064E-3</v>
      </c>
      <c r="D151" s="36"/>
      <c r="E151" s="36"/>
      <c r="F151" s="36"/>
      <c r="G151" s="36"/>
    </row>
    <row r="152" spans="1:7" ht="15" customHeight="1" x14ac:dyDescent="0.2">
      <c r="A152" s="36"/>
      <c r="B152" s="47">
        <f t="shared" ref="B152:B215" si="2">IF(380+C$20*(ROW()-ROW(B$23)-1)&gt;780,"",380+C$20*(ROW()-ROW(B$23)-1))</f>
        <v>508</v>
      </c>
      <c r="C152" s="224">
        <v>1.12542235164134E-3</v>
      </c>
      <c r="D152" s="36"/>
      <c r="E152" s="36"/>
      <c r="F152" s="36"/>
      <c r="G152" s="36"/>
    </row>
    <row r="153" spans="1:7" ht="15" customHeight="1" x14ac:dyDescent="0.2">
      <c r="A153" s="36"/>
      <c r="B153" s="47">
        <f t="shared" si="2"/>
        <v>509</v>
      </c>
      <c r="C153" s="224">
        <v>1.1467176934553899E-3</v>
      </c>
      <c r="D153" s="36"/>
      <c r="E153" s="36"/>
      <c r="F153" s="36"/>
      <c r="G153" s="36"/>
    </row>
    <row r="154" spans="1:7" ht="15" customHeight="1" x14ac:dyDescent="0.2">
      <c r="A154" s="36"/>
      <c r="B154" s="47">
        <f t="shared" si="2"/>
        <v>510</v>
      </c>
      <c r="C154" s="224">
        <v>1.16812099902648E-3</v>
      </c>
      <c r="D154" s="36"/>
      <c r="E154" s="36"/>
      <c r="F154" s="36"/>
      <c r="G154" s="36"/>
    </row>
    <row r="155" spans="1:7" ht="15" customHeight="1" x14ac:dyDescent="0.2">
      <c r="A155" s="36"/>
      <c r="B155" s="47">
        <f t="shared" si="2"/>
        <v>511</v>
      </c>
      <c r="C155" s="224">
        <v>1.1882165172009201E-3</v>
      </c>
      <c r="D155" s="36"/>
      <c r="E155" s="36"/>
      <c r="F155" s="36"/>
      <c r="G155" s="36"/>
    </row>
    <row r="156" spans="1:7" ht="15" customHeight="1" x14ac:dyDescent="0.2">
      <c r="A156" s="36"/>
      <c r="B156" s="47">
        <f t="shared" si="2"/>
        <v>512</v>
      </c>
      <c r="C156" s="224">
        <v>1.2062597054654999E-3</v>
      </c>
      <c r="D156" s="36"/>
      <c r="E156" s="36"/>
      <c r="F156" s="36"/>
      <c r="G156" s="36"/>
    </row>
    <row r="157" spans="1:7" ht="15" customHeight="1" x14ac:dyDescent="0.2">
      <c r="A157" s="36"/>
      <c r="B157" s="47">
        <f t="shared" si="2"/>
        <v>513</v>
      </c>
      <c r="C157" s="224">
        <v>1.2239627060427901E-3</v>
      </c>
      <c r="D157" s="36"/>
      <c r="E157" s="36"/>
      <c r="F157" s="36"/>
      <c r="G157" s="36"/>
    </row>
    <row r="158" spans="1:7" ht="15" customHeight="1" x14ac:dyDescent="0.2">
      <c r="A158" s="36"/>
      <c r="B158" s="47">
        <f t="shared" si="2"/>
        <v>514</v>
      </c>
      <c r="C158" s="224">
        <v>1.2393872639360399E-3</v>
      </c>
      <c r="D158" s="36"/>
      <c r="E158" s="36"/>
      <c r="F158" s="36"/>
      <c r="G158" s="36"/>
    </row>
    <row r="159" spans="1:7" ht="15" customHeight="1" x14ac:dyDescent="0.2">
      <c r="A159" s="36"/>
      <c r="B159" s="47">
        <f t="shared" si="2"/>
        <v>515</v>
      </c>
      <c r="C159" s="224">
        <v>1.2548362664535199E-3</v>
      </c>
      <c r="D159" s="36"/>
      <c r="E159" s="36"/>
      <c r="F159" s="36"/>
      <c r="G159" s="36"/>
    </row>
    <row r="160" spans="1:7" ht="15" customHeight="1" x14ac:dyDescent="0.2">
      <c r="A160" s="36"/>
      <c r="B160" s="47">
        <f t="shared" si="2"/>
        <v>516</v>
      </c>
      <c r="C160" s="224">
        <v>1.26951933741159E-3</v>
      </c>
      <c r="D160" s="36"/>
      <c r="E160" s="36"/>
      <c r="F160" s="36"/>
      <c r="G160" s="36"/>
    </row>
    <row r="161" spans="1:7" ht="15" customHeight="1" x14ac:dyDescent="0.2">
      <c r="A161" s="36"/>
      <c r="B161" s="47">
        <f t="shared" si="2"/>
        <v>517</v>
      </c>
      <c r="C161" s="224">
        <v>1.28415046354316E-3</v>
      </c>
      <c r="D161" s="36"/>
      <c r="E161" s="36"/>
      <c r="F161" s="36"/>
      <c r="G161" s="36"/>
    </row>
    <row r="162" spans="1:7" ht="15" customHeight="1" x14ac:dyDescent="0.2">
      <c r="A162" s="36"/>
      <c r="B162" s="47">
        <f t="shared" si="2"/>
        <v>518</v>
      </c>
      <c r="C162" s="224">
        <v>1.29585740150043E-3</v>
      </c>
      <c r="D162" s="36"/>
      <c r="E162" s="36"/>
      <c r="F162" s="36"/>
      <c r="G162" s="36"/>
    </row>
    <row r="163" spans="1:7" ht="15" customHeight="1" x14ac:dyDescent="0.2">
      <c r="A163" s="36"/>
      <c r="B163" s="47">
        <f t="shared" si="2"/>
        <v>519</v>
      </c>
      <c r="C163" s="224">
        <v>1.3056861774955299E-3</v>
      </c>
      <c r="D163" s="36"/>
      <c r="E163" s="36"/>
      <c r="F163" s="36"/>
      <c r="G163" s="36"/>
    </row>
    <row r="164" spans="1:7" ht="15" customHeight="1" x14ac:dyDescent="0.2">
      <c r="A164" s="36"/>
      <c r="B164" s="47">
        <f t="shared" si="2"/>
        <v>520</v>
      </c>
      <c r="C164" s="224">
        <v>1.31416846210561E-3</v>
      </c>
      <c r="D164" s="36"/>
      <c r="E164" s="36"/>
      <c r="F164" s="36"/>
      <c r="G164" s="36"/>
    </row>
    <row r="165" spans="1:7" ht="15" customHeight="1" x14ac:dyDescent="0.2">
      <c r="A165" s="36"/>
      <c r="B165" s="47">
        <f t="shared" si="2"/>
        <v>521</v>
      </c>
      <c r="C165" s="224">
        <v>1.32025415501449E-3</v>
      </c>
      <c r="D165" s="36"/>
      <c r="E165" s="36"/>
      <c r="F165" s="36"/>
      <c r="G165" s="36"/>
    </row>
    <row r="166" spans="1:7" ht="15" customHeight="1" x14ac:dyDescent="0.2">
      <c r="A166" s="36"/>
      <c r="B166" s="47">
        <f t="shared" si="2"/>
        <v>522</v>
      </c>
      <c r="C166" s="224">
        <v>1.3264417005243599E-3</v>
      </c>
      <c r="D166" s="36"/>
      <c r="E166" s="36"/>
      <c r="F166" s="36"/>
      <c r="G166" s="36"/>
    </row>
    <row r="167" spans="1:7" ht="15" customHeight="1" x14ac:dyDescent="0.2">
      <c r="A167" s="36"/>
      <c r="B167" s="47">
        <f t="shared" si="2"/>
        <v>523</v>
      </c>
      <c r="C167" s="224">
        <v>1.33408471970231E-3</v>
      </c>
      <c r="D167" s="36"/>
      <c r="E167" s="36"/>
      <c r="F167" s="36"/>
      <c r="G167" s="36"/>
    </row>
    <row r="168" spans="1:7" ht="15" customHeight="1" x14ac:dyDescent="0.2">
      <c r="A168" s="36"/>
      <c r="B168" s="47">
        <f t="shared" si="2"/>
        <v>524</v>
      </c>
      <c r="C168" s="224">
        <v>1.34170634983406E-3</v>
      </c>
      <c r="D168" s="36"/>
      <c r="E168" s="36"/>
      <c r="F168" s="36"/>
      <c r="G168" s="36"/>
    </row>
    <row r="169" spans="1:7" ht="15" customHeight="1" x14ac:dyDescent="0.2">
      <c r="A169" s="36"/>
      <c r="B169" s="47">
        <f t="shared" si="2"/>
        <v>525</v>
      </c>
      <c r="C169" s="224">
        <v>1.3456663789603699E-3</v>
      </c>
      <c r="D169" s="36"/>
      <c r="E169" s="36"/>
      <c r="F169" s="36"/>
      <c r="G169" s="36"/>
    </row>
    <row r="170" spans="1:7" ht="15" customHeight="1" x14ac:dyDescent="0.2">
      <c r="A170" s="36"/>
      <c r="B170" s="47">
        <f t="shared" si="2"/>
        <v>526</v>
      </c>
      <c r="C170" s="224">
        <v>1.3488553838972299E-3</v>
      </c>
      <c r="D170" s="36"/>
      <c r="E170" s="36"/>
      <c r="F170" s="36"/>
      <c r="G170" s="36"/>
    </row>
    <row r="171" spans="1:7" ht="15" customHeight="1" x14ac:dyDescent="0.2">
      <c r="A171" s="36"/>
      <c r="B171" s="47">
        <f t="shared" si="2"/>
        <v>527</v>
      </c>
      <c r="C171" s="224">
        <v>1.3503353021895499E-3</v>
      </c>
      <c r="D171" s="36"/>
      <c r="E171" s="36"/>
      <c r="F171" s="36"/>
      <c r="G171" s="36"/>
    </row>
    <row r="172" spans="1:7" ht="15" customHeight="1" x14ac:dyDescent="0.2">
      <c r="A172" s="36"/>
      <c r="B172" s="47">
        <f t="shared" si="2"/>
        <v>528</v>
      </c>
      <c r="C172" s="224">
        <v>1.3505817854839301E-3</v>
      </c>
      <c r="D172" s="36"/>
      <c r="E172" s="36"/>
      <c r="F172" s="36"/>
      <c r="G172" s="36"/>
    </row>
    <row r="173" spans="1:7" ht="15" customHeight="1" x14ac:dyDescent="0.2">
      <c r="A173" s="36"/>
      <c r="B173" s="47">
        <f t="shared" si="2"/>
        <v>529</v>
      </c>
      <c r="C173" s="224">
        <v>1.34995131788383E-3</v>
      </c>
      <c r="D173" s="36"/>
      <c r="E173" s="36"/>
      <c r="F173" s="36"/>
      <c r="G173" s="36"/>
    </row>
    <row r="174" spans="1:7" ht="15" customHeight="1" x14ac:dyDescent="0.2">
      <c r="A174" s="36"/>
      <c r="B174" s="47">
        <f t="shared" si="2"/>
        <v>530</v>
      </c>
      <c r="C174" s="224">
        <v>1.3476912086679599E-3</v>
      </c>
      <c r="D174" s="36"/>
      <c r="E174" s="36"/>
      <c r="F174" s="36"/>
      <c r="G174" s="36"/>
    </row>
    <row r="175" spans="1:7" ht="15" customHeight="1" x14ac:dyDescent="0.2">
      <c r="A175" s="36"/>
      <c r="B175" s="47">
        <f t="shared" si="2"/>
        <v>531</v>
      </c>
      <c r="C175" s="224">
        <v>1.34553193352707E-3</v>
      </c>
      <c r="D175" s="36"/>
      <c r="E175" s="36"/>
      <c r="F175" s="36"/>
      <c r="G175" s="36"/>
    </row>
    <row r="176" spans="1:7" ht="15" customHeight="1" x14ac:dyDescent="0.2">
      <c r="A176" s="36"/>
      <c r="B176" s="47">
        <f t="shared" si="2"/>
        <v>532</v>
      </c>
      <c r="C176" s="224">
        <v>1.3434184920566199E-3</v>
      </c>
      <c r="D176" s="36"/>
      <c r="E176" s="36"/>
      <c r="F176" s="36"/>
      <c r="G176" s="36"/>
    </row>
    <row r="177" spans="1:7" ht="15" customHeight="1" x14ac:dyDescent="0.2">
      <c r="A177" s="36"/>
      <c r="B177" s="47">
        <f t="shared" si="2"/>
        <v>533</v>
      </c>
      <c r="C177" s="224">
        <v>1.3412256055574099E-3</v>
      </c>
      <c r="D177" s="36"/>
      <c r="E177" s="36"/>
      <c r="F177" s="36"/>
      <c r="G177" s="36"/>
    </row>
    <row r="178" spans="1:7" ht="15" customHeight="1" x14ac:dyDescent="0.2">
      <c r="A178" s="36"/>
      <c r="B178" s="47">
        <f t="shared" si="2"/>
        <v>534</v>
      </c>
      <c r="C178" s="224">
        <v>1.3393240174970099E-3</v>
      </c>
      <c r="D178" s="36"/>
      <c r="E178" s="36"/>
      <c r="F178" s="36"/>
      <c r="G178" s="36"/>
    </row>
    <row r="179" spans="1:7" ht="15" customHeight="1" x14ac:dyDescent="0.2">
      <c r="A179" s="36"/>
      <c r="B179" s="47">
        <f t="shared" si="2"/>
        <v>535</v>
      </c>
      <c r="C179" s="224">
        <v>1.33741529975454E-3</v>
      </c>
      <c r="D179" s="36"/>
      <c r="E179" s="36"/>
      <c r="F179" s="36"/>
      <c r="G179" s="36"/>
    </row>
    <row r="180" spans="1:7" ht="15" customHeight="1" x14ac:dyDescent="0.2">
      <c r="A180" s="36"/>
      <c r="B180" s="47">
        <f t="shared" si="2"/>
        <v>536</v>
      </c>
      <c r="C180" s="224">
        <v>1.33437805519315E-3</v>
      </c>
      <c r="D180" s="36"/>
      <c r="E180" s="36"/>
      <c r="F180" s="36"/>
      <c r="G180" s="36"/>
    </row>
    <row r="181" spans="1:7" ht="15" customHeight="1" x14ac:dyDescent="0.2">
      <c r="A181" s="36"/>
      <c r="B181" s="47">
        <f t="shared" si="2"/>
        <v>537</v>
      </c>
      <c r="C181" s="224">
        <v>1.3306095089566899E-3</v>
      </c>
      <c r="D181" s="36"/>
      <c r="E181" s="36"/>
      <c r="F181" s="36"/>
      <c r="G181" s="36"/>
    </row>
    <row r="182" spans="1:7" ht="15" customHeight="1" x14ac:dyDescent="0.2">
      <c r="A182" s="36"/>
      <c r="B182" s="47">
        <f t="shared" si="2"/>
        <v>538</v>
      </c>
      <c r="C182" s="224">
        <v>1.32592734488938E-3</v>
      </c>
      <c r="D182" s="36"/>
      <c r="E182" s="36"/>
      <c r="F182" s="36"/>
      <c r="G182" s="36"/>
    </row>
    <row r="183" spans="1:7" ht="15" customHeight="1" x14ac:dyDescent="0.2">
      <c r="A183" s="36"/>
      <c r="B183" s="47">
        <f t="shared" si="2"/>
        <v>539</v>
      </c>
      <c r="C183" s="224">
        <v>1.3198416519805E-3</v>
      </c>
      <c r="D183" s="36"/>
      <c r="E183" s="36"/>
      <c r="F183" s="36"/>
      <c r="G183" s="36"/>
    </row>
    <row r="184" spans="1:7" ht="15" customHeight="1" x14ac:dyDescent="0.2">
      <c r="A184" s="36"/>
      <c r="B184" s="47">
        <f t="shared" si="2"/>
        <v>540</v>
      </c>
      <c r="C184" s="224">
        <v>1.3135624391297401E-3</v>
      </c>
      <c r="D184" s="36"/>
      <c r="E184" s="36"/>
      <c r="F184" s="36"/>
      <c r="G184" s="36"/>
    </row>
    <row r="185" spans="1:7" ht="15" customHeight="1" x14ac:dyDescent="0.2">
      <c r="A185" s="36"/>
      <c r="B185" s="47">
        <f t="shared" si="2"/>
        <v>541</v>
      </c>
      <c r="C185" s="224">
        <v>1.3066344252107101E-3</v>
      </c>
      <c r="D185" s="36"/>
      <c r="E185" s="36"/>
      <c r="F185" s="36"/>
      <c r="G185" s="36"/>
    </row>
    <row r="186" spans="1:7" ht="15" customHeight="1" x14ac:dyDescent="0.2">
      <c r="A186" s="36"/>
      <c r="B186" s="47">
        <f t="shared" si="2"/>
        <v>542</v>
      </c>
      <c r="C186" s="224">
        <v>1.29955974354625E-3</v>
      </c>
      <c r="D186" s="36"/>
      <c r="E186" s="36"/>
      <c r="F186" s="36"/>
      <c r="G186" s="36"/>
    </row>
    <row r="187" spans="1:7" ht="15" customHeight="1" x14ac:dyDescent="0.2">
      <c r="A187" s="36"/>
      <c r="B187" s="47">
        <f t="shared" si="2"/>
        <v>543</v>
      </c>
      <c r="C187" s="224">
        <v>1.2931878448286E-3</v>
      </c>
      <c r="D187" s="36"/>
      <c r="E187" s="36"/>
      <c r="F187" s="36"/>
      <c r="G187" s="36"/>
    </row>
    <row r="188" spans="1:7" ht="15" customHeight="1" x14ac:dyDescent="0.2">
      <c r="A188" s="36"/>
      <c r="B188" s="47">
        <f t="shared" si="2"/>
        <v>544</v>
      </c>
      <c r="C188" s="224">
        <v>1.28679761264277E-3</v>
      </c>
      <c r="D188" s="36"/>
      <c r="E188" s="36"/>
      <c r="F188" s="36"/>
      <c r="G188" s="36"/>
    </row>
    <row r="189" spans="1:7" ht="15" customHeight="1" x14ac:dyDescent="0.2">
      <c r="A189" s="36"/>
      <c r="B189" s="47">
        <f t="shared" si="2"/>
        <v>545</v>
      </c>
      <c r="C189" s="224">
        <v>1.2796282080594001E-3</v>
      </c>
      <c r="D189" s="36"/>
      <c r="E189" s="36"/>
      <c r="F189" s="36"/>
      <c r="G189" s="36"/>
    </row>
    <row r="190" spans="1:7" ht="15" customHeight="1" x14ac:dyDescent="0.2">
      <c r="A190" s="36"/>
      <c r="B190" s="47">
        <f t="shared" si="2"/>
        <v>546</v>
      </c>
      <c r="C190" s="224">
        <v>1.2721400048349501E-3</v>
      </c>
      <c r="D190" s="36"/>
      <c r="E190" s="36"/>
      <c r="F190" s="36"/>
      <c r="G190" s="36"/>
    </row>
    <row r="191" spans="1:7" ht="15" customHeight="1" x14ac:dyDescent="0.2">
      <c r="A191" s="36"/>
      <c r="B191" s="47">
        <f t="shared" si="2"/>
        <v>547</v>
      </c>
      <c r="C191" s="224">
        <v>1.26617857209927E-3</v>
      </c>
      <c r="D191" s="36"/>
      <c r="E191" s="36"/>
      <c r="F191" s="36"/>
      <c r="G191" s="36"/>
    </row>
    <row r="192" spans="1:7" ht="15" customHeight="1" x14ac:dyDescent="0.2">
      <c r="A192" s="36"/>
      <c r="B192" s="47">
        <f t="shared" si="2"/>
        <v>548</v>
      </c>
      <c r="C192" s="224">
        <v>1.2618233548811299E-3</v>
      </c>
      <c r="D192" s="36"/>
      <c r="E192" s="36"/>
      <c r="F192" s="36"/>
      <c r="G192" s="36"/>
    </row>
    <row r="193" spans="1:7" ht="15" customHeight="1" x14ac:dyDescent="0.2">
      <c r="A193" s="36"/>
      <c r="B193" s="47">
        <f t="shared" si="2"/>
        <v>549</v>
      </c>
      <c r="C193" s="224">
        <v>1.2576351759286E-3</v>
      </c>
      <c r="D193" s="36"/>
      <c r="E193" s="36"/>
      <c r="F193" s="36"/>
      <c r="G193" s="36"/>
    </row>
    <row r="194" spans="1:7" ht="15" customHeight="1" x14ac:dyDescent="0.2">
      <c r="A194" s="36"/>
      <c r="B194" s="47">
        <f t="shared" si="2"/>
        <v>550</v>
      </c>
      <c r="C194" s="224">
        <v>1.25388496316032E-3</v>
      </c>
      <c r="D194" s="36"/>
      <c r="E194" s="36"/>
      <c r="F194" s="36"/>
      <c r="G194" s="36"/>
    </row>
    <row r="195" spans="1:7" ht="15" customHeight="1" x14ac:dyDescent="0.2">
      <c r="A195" s="36"/>
      <c r="B195" s="47">
        <f t="shared" si="2"/>
        <v>551</v>
      </c>
      <c r="C195" s="224">
        <v>1.25031706654779E-3</v>
      </c>
      <c r="D195" s="36"/>
      <c r="E195" s="36"/>
      <c r="F195" s="36"/>
      <c r="G195" s="36"/>
    </row>
    <row r="196" spans="1:7" ht="15" customHeight="1" x14ac:dyDescent="0.2">
      <c r="A196" s="36"/>
      <c r="B196" s="47">
        <f t="shared" si="2"/>
        <v>552</v>
      </c>
      <c r="C196" s="224">
        <v>1.2476413987199E-3</v>
      </c>
      <c r="D196" s="36"/>
      <c r="E196" s="36"/>
      <c r="F196" s="36"/>
      <c r="G196" s="36"/>
    </row>
    <row r="197" spans="1:7" ht="15" customHeight="1" x14ac:dyDescent="0.2">
      <c r="A197" s="36"/>
      <c r="B197" s="47">
        <f t="shared" si="2"/>
        <v>553</v>
      </c>
      <c r="C197" s="224">
        <v>1.2451113801114199E-3</v>
      </c>
      <c r="D197" s="36"/>
      <c r="E197" s="36"/>
      <c r="F197" s="36"/>
      <c r="G197" s="36"/>
    </row>
    <row r="198" spans="1:7" ht="15" customHeight="1" x14ac:dyDescent="0.2">
      <c r="A198" s="36"/>
      <c r="B198" s="47">
        <f t="shared" si="2"/>
        <v>554</v>
      </c>
      <c r="C198" s="224">
        <v>1.24432813360985E-3</v>
      </c>
      <c r="D198" s="36"/>
      <c r="E198" s="36"/>
      <c r="F198" s="36"/>
      <c r="G198" s="36"/>
    </row>
    <row r="199" spans="1:7" ht="15" customHeight="1" x14ac:dyDescent="0.2">
      <c r="A199" s="36"/>
      <c r="B199" s="47">
        <f t="shared" si="2"/>
        <v>555</v>
      </c>
      <c r="C199" s="224">
        <v>1.2439217417319101E-3</v>
      </c>
      <c r="D199" s="36"/>
      <c r="E199" s="36"/>
      <c r="F199" s="36"/>
      <c r="G199" s="36"/>
    </row>
    <row r="200" spans="1:7" ht="15" customHeight="1" x14ac:dyDescent="0.2">
      <c r="A200" s="36"/>
      <c r="B200" s="47">
        <f t="shared" si="2"/>
        <v>556</v>
      </c>
      <c r="C200" s="224">
        <v>1.2426964549420601E-3</v>
      </c>
      <c r="D200" s="36"/>
      <c r="E200" s="36"/>
      <c r="F200" s="36"/>
      <c r="G200" s="36"/>
    </row>
    <row r="201" spans="1:7" ht="15" customHeight="1" x14ac:dyDescent="0.2">
      <c r="A201" s="36"/>
      <c r="B201" s="47">
        <f t="shared" si="2"/>
        <v>557</v>
      </c>
      <c r="C201" s="224">
        <v>1.2411370916209699E-3</v>
      </c>
      <c r="D201" s="36"/>
      <c r="E201" s="36"/>
      <c r="F201" s="36"/>
      <c r="G201" s="36"/>
    </row>
    <row r="202" spans="1:7" ht="15" customHeight="1" x14ac:dyDescent="0.2">
      <c r="A202" s="36"/>
      <c r="B202" s="47">
        <f t="shared" si="2"/>
        <v>558</v>
      </c>
      <c r="C202" s="224">
        <v>1.2403772712176199E-3</v>
      </c>
      <c r="D202" s="36"/>
      <c r="E202" s="36"/>
      <c r="F202" s="36"/>
      <c r="G202" s="36"/>
    </row>
    <row r="203" spans="1:7" ht="15" customHeight="1" x14ac:dyDescent="0.2">
      <c r="A203" s="36"/>
      <c r="B203" s="47">
        <f t="shared" si="2"/>
        <v>559</v>
      </c>
      <c r="C203" s="224">
        <v>1.2404628274024501E-3</v>
      </c>
      <c r="D203" s="36"/>
      <c r="E203" s="36"/>
      <c r="F203" s="36"/>
      <c r="G203" s="36"/>
    </row>
    <row r="204" spans="1:7" ht="15" customHeight="1" x14ac:dyDescent="0.2">
      <c r="A204" s="36"/>
      <c r="B204" s="47">
        <f t="shared" si="2"/>
        <v>560</v>
      </c>
      <c r="C204" s="224">
        <v>1.24132755598481E-3</v>
      </c>
      <c r="D204" s="36"/>
      <c r="E204" s="36"/>
      <c r="F204" s="36"/>
      <c r="G204" s="36"/>
    </row>
    <row r="205" spans="1:7" ht="15" customHeight="1" x14ac:dyDescent="0.2">
      <c r="A205" s="36"/>
      <c r="B205" s="47">
        <f t="shared" si="2"/>
        <v>561</v>
      </c>
      <c r="C205" s="224">
        <v>1.2440460019051199E-3</v>
      </c>
      <c r="D205" s="36"/>
      <c r="E205" s="36"/>
      <c r="F205" s="36"/>
      <c r="G205" s="36"/>
    </row>
    <row r="206" spans="1:7" ht="15" customHeight="1" x14ac:dyDescent="0.2">
      <c r="A206" s="36"/>
      <c r="B206" s="47">
        <f t="shared" si="2"/>
        <v>562</v>
      </c>
      <c r="C206" s="224">
        <v>1.24693148609104E-3</v>
      </c>
      <c r="D206" s="36"/>
      <c r="E206" s="36"/>
      <c r="F206" s="36"/>
      <c r="G206" s="36"/>
    </row>
    <row r="207" spans="1:7" ht="15" customHeight="1" x14ac:dyDescent="0.2">
      <c r="A207" s="36"/>
      <c r="B207" s="47">
        <f t="shared" si="2"/>
        <v>563</v>
      </c>
      <c r="C207" s="224">
        <v>1.25146698241292E-3</v>
      </c>
      <c r="D207" s="36"/>
      <c r="E207" s="36"/>
      <c r="F207" s="36"/>
      <c r="G207" s="36"/>
    </row>
    <row r="208" spans="1:7" ht="15" customHeight="1" x14ac:dyDescent="0.2">
      <c r="A208" s="36"/>
      <c r="B208" s="47">
        <f t="shared" si="2"/>
        <v>564</v>
      </c>
      <c r="C208" s="224">
        <v>1.25602386778101E-3</v>
      </c>
      <c r="D208" s="36"/>
      <c r="E208" s="36"/>
      <c r="F208" s="36"/>
      <c r="G208" s="36"/>
    </row>
    <row r="209" spans="1:7" ht="15" customHeight="1" x14ac:dyDescent="0.2">
      <c r="A209" s="36"/>
      <c r="B209" s="47">
        <f t="shared" si="2"/>
        <v>565</v>
      </c>
      <c r="C209" s="224">
        <v>1.2609647374548199E-3</v>
      </c>
      <c r="D209" s="36"/>
      <c r="E209" s="36"/>
      <c r="F209" s="36"/>
      <c r="G209" s="36"/>
    </row>
    <row r="210" spans="1:7" ht="15" customHeight="1" x14ac:dyDescent="0.2">
      <c r="A210" s="36"/>
      <c r="B210" s="47">
        <f t="shared" si="2"/>
        <v>566</v>
      </c>
      <c r="C210" s="224">
        <v>1.26598810773542E-3</v>
      </c>
      <c r="D210" s="36"/>
      <c r="E210" s="36"/>
      <c r="F210" s="36"/>
      <c r="G210" s="36"/>
    </row>
    <row r="211" spans="1:7" ht="15" customHeight="1" x14ac:dyDescent="0.2">
      <c r="A211" s="36"/>
      <c r="B211" s="47">
        <f t="shared" si="2"/>
        <v>567</v>
      </c>
      <c r="C211" s="224">
        <v>1.27478511688254E-3</v>
      </c>
      <c r="D211" s="36"/>
      <c r="E211" s="36"/>
      <c r="F211" s="36"/>
      <c r="G211" s="36"/>
    </row>
    <row r="212" spans="1:7" ht="15" customHeight="1" x14ac:dyDescent="0.2">
      <c r="A212" s="36"/>
      <c r="B212" s="47">
        <f t="shared" si="2"/>
        <v>568</v>
      </c>
      <c r="C212" s="224">
        <v>1.2852076935413899E-3</v>
      </c>
      <c r="D212" s="36"/>
      <c r="E212" s="36"/>
      <c r="F212" s="36"/>
      <c r="G212" s="36"/>
    </row>
    <row r="213" spans="1:7" ht="15" customHeight="1" x14ac:dyDescent="0.2">
      <c r="A213" s="36"/>
      <c r="B213" s="47">
        <f t="shared" si="2"/>
        <v>569</v>
      </c>
      <c r="C213" s="224">
        <v>1.29537360164575E-3</v>
      </c>
      <c r="D213" s="36"/>
      <c r="E213" s="36"/>
      <c r="F213" s="36"/>
      <c r="G213" s="36"/>
    </row>
    <row r="214" spans="1:7" ht="15" customHeight="1" x14ac:dyDescent="0.2">
      <c r="A214" s="36"/>
      <c r="B214" s="47">
        <f t="shared" si="2"/>
        <v>570</v>
      </c>
      <c r="C214" s="224">
        <v>1.3052818226696201E-3</v>
      </c>
      <c r="D214" s="36"/>
      <c r="E214" s="36"/>
      <c r="F214" s="36"/>
      <c r="G214" s="36"/>
    </row>
    <row r="215" spans="1:7" ht="15" customHeight="1" x14ac:dyDescent="0.2">
      <c r="A215" s="36"/>
      <c r="B215" s="47">
        <f t="shared" si="2"/>
        <v>571</v>
      </c>
      <c r="C215" s="224">
        <v>1.3160262535475799E-3</v>
      </c>
      <c r="D215" s="36"/>
      <c r="E215" s="36"/>
      <c r="F215" s="36"/>
      <c r="G215" s="36"/>
    </row>
    <row r="216" spans="1:7" ht="15" customHeight="1" x14ac:dyDescent="0.2">
      <c r="A216" s="36"/>
      <c r="B216" s="47">
        <f t="shared" ref="B216:B279" si="3">IF(380+C$20*(ROW()-ROW(B$23)-1)&gt;780,"",380+C$20*(ROW()-ROW(B$23)-1))</f>
        <v>572</v>
      </c>
      <c r="C216" s="224">
        <v>1.3284044001453501E-3</v>
      </c>
      <c r="D216" s="36"/>
      <c r="E216" s="36"/>
      <c r="F216" s="36"/>
      <c r="G216" s="36"/>
    </row>
    <row r="217" spans="1:7" ht="15" customHeight="1" x14ac:dyDescent="0.2">
      <c r="A217" s="36"/>
      <c r="B217" s="47">
        <f t="shared" si="3"/>
        <v>573</v>
      </c>
      <c r="C217" s="224">
        <v>1.34112579000844E-3</v>
      </c>
      <c r="D217" s="36"/>
      <c r="E217" s="36"/>
      <c r="F217" s="36"/>
      <c r="G217" s="36"/>
    </row>
    <row r="218" spans="1:7" ht="15" customHeight="1" x14ac:dyDescent="0.2">
      <c r="A218" s="36"/>
      <c r="B218" s="47">
        <f t="shared" si="3"/>
        <v>574</v>
      </c>
      <c r="C218" s="224">
        <v>1.35576710140011E-3</v>
      </c>
      <c r="D218" s="36"/>
      <c r="E218" s="36"/>
      <c r="F218" s="36"/>
      <c r="G218" s="36"/>
    </row>
    <row r="219" spans="1:7" ht="15" customHeight="1" x14ac:dyDescent="0.2">
      <c r="A219" s="36"/>
      <c r="B219" s="47">
        <f t="shared" si="3"/>
        <v>575</v>
      </c>
      <c r="C219" s="224">
        <v>1.37038702374556E-3</v>
      </c>
      <c r="D219" s="36"/>
      <c r="E219" s="36"/>
      <c r="F219" s="36"/>
      <c r="G219" s="36"/>
    </row>
    <row r="220" spans="1:7" ht="15" customHeight="1" x14ac:dyDescent="0.2">
      <c r="A220" s="36"/>
      <c r="B220" s="47">
        <f t="shared" si="3"/>
        <v>576</v>
      </c>
      <c r="C220" s="224">
        <v>1.38666510643507E-3</v>
      </c>
      <c r="D220" s="36"/>
      <c r="E220" s="36"/>
      <c r="F220" s="36"/>
      <c r="G220" s="36"/>
    </row>
    <row r="221" spans="1:7" ht="15" customHeight="1" x14ac:dyDescent="0.2">
      <c r="A221" s="36"/>
      <c r="B221" s="47">
        <f t="shared" si="3"/>
        <v>577</v>
      </c>
      <c r="C221" s="224">
        <v>1.4029635596447701E-3</v>
      </c>
      <c r="D221" s="36"/>
      <c r="E221" s="36"/>
      <c r="F221" s="36"/>
      <c r="G221" s="36"/>
    </row>
    <row r="222" spans="1:7" ht="15" customHeight="1" x14ac:dyDescent="0.2">
      <c r="A222" s="36"/>
      <c r="B222" s="47">
        <f t="shared" si="3"/>
        <v>578</v>
      </c>
      <c r="C222" s="224">
        <v>1.41909090048481E-3</v>
      </c>
      <c r="D222" s="36"/>
      <c r="E222" s="36"/>
      <c r="F222" s="36"/>
      <c r="G222" s="36"/>
    </row>
    <row r="223" spans="1:7" ht="15" customHeight="1" x14ac:dyDescent="0.2">
      <c r="A223" s="36"/>
      <c r="B223" s="47">
        <f t="shared" si="3"/>
        <v>579</v>
      </c>
      <c r="C223" s="224">
        <v>1.4352773158334299E-3</v>
      </c>
      <c r="D223" s="36"/>
      <c r="E223" s="36"/>
      <c r="F223" s="36"/>
      <c r="G223" s="36"/>
    </row>
    <row r="224" spans="1:7" ht="15" customHeight="1" x14ac:dyDescent="0.2">
      <c r="A224" s="36"/>
      <c r="B224" s="47">
        <f t="shared" si="3"/>
        <v>580</v>
      </c>
      <c r="C224" s="224">
        <v>1.45372791450195E-3</v>
      </c>
      <c r="D224" s="36"/>
      <c r="E224" s="36"/>
      <c r="F224" s="36"/>
      <c r="G224" s="36"/>
    </row>
    <row r="225" spans="1:7" ht="15" customHeight="1" x14ac:dyDescent="0.2">
      <c r="A225" s="36"/>
      <c r="B225" s="47">
        <f t="shared" si="3"/>
        <v>581</v>
      </c>
      <c r="C225" s="224">
        <v>1.4732999103073299E-3</v>
      </c>
      <c r="D225" s="36"/>
      <c r="E225" s="36"/>
      <c r="F225" s="36"/>
      <c r="G225" s="36"/>
    </row>
    <row r="226" spans="1:7" ht="15" customHeight="1" x14ac:dyDescent="0.2">
      <c r="A226" s="36"/>
      <c r="B226" s="47">
        <f t="shared" si="3"/>
        <v>582</v>
      </c>
      <c r="C226" s="224">
        <v>1.4920774558250199E-3</v>
      </c>
      <c r="D226" s="36"/>
      <c r="E226" s="36"/>
      <c r="F226" s="36"/>
      <c r="G226" s="36"/>
    </row>
    <row r="227" spans="1:7" ht="15" customHeight="1" x14ac:dyDescent="0.2">
      <c r="A227" s="36"/>
      <c r="B227" s="47">
        <f t="shared" si="3"/>
        <v>583</v>
      </c>
      <c r="C227" s="224">
        <v>1.5100605510550199E-3</v>
      </c>
      <c r="D227" s="36"/>
      <c r="E227" s="36"/>
      <c r="F227" s="36"/>
      <c r="G227" s="36"/>
    </row>
    <row r="228" spans="1:7" ht="15" customHeight="1" x14ac:dyDescent="0.2">
      <c r="A228" s="36"/>
      <c r="B228" s="47">
        <f t="shared" si="3"/>
        <v>584</v>
      </c>
      <c r="C228" s="224">
        <v>1.5279692938863E-3</v>
      </c>
      <c r="D228" s="36"/>
      <c r="E228" s="36"/>
      <c r="F228" s="36"/>
      <c r="G228" s="36"/>
    </row>
    <row r="229" spans="1:7" ht="15" customHeight="1" x14ac:dyDescent="0.2">
      <c r="A229" s="36"/>
      <c r="B229" s="47">
        <f t="shared" si="3"/>
        <v>585</v>
      </c>
      <c r="C229" s="224">
        <v>1.5456539609954099E-3</v>
      </c>
      <c r="D229" s="36"/>
      <c r="E229" s="36"/>
      <c r="F229" s="36"/>
      <c r="G229" s="36"/>
    </row>
    <row r="230" spans="1:7" ht="15" customHeight="1" x14ac:dyDescent="0.2">
      <c r="A230" s="36"/>
      <c r="B230" s="47">
        <f t="shared" si="3"/>
        <v>586</v>
      </c>
      <c r="C230" s="224">
        <v>1.56395891044452E-3</v>
      </c>
      <c r="D230" s="36"/>
      <c r="E230" s="36"/>
      <c r="F230" s="36"/>
      <c r="G230" s="36"/>
    </row>
    <row r="231" spans="1:7" ht="15" customHeight="1" x14ac:dyDescent="0.2">
      <c r="A231" s="36"/>
      <c r="B231" s="47">
        <f t="shared" si="3"/>
        <v>587</v>
      </c>
      <c r="C231" s="224">
        <v>1.5844506352368001E-3</v>
      </c>
      <c r="D231" s="36"/>
      <c r="E231" s="36"/>
      <c r="F231" s="36"/>
      <c r="G231" s="36"/>
    </row>
    <row r="232" spans="1:7" ht="15" customHeight="1" x14ac:dyDescent="0.2">
      <c r="A232" s="36"/>
      <c r="B232" s="47">
        <f t="shared" si="3"/>
        <v>588</v>
      </c>
      <c r="C232" s="224">
        <v>1.60492810066493E-3</v>
      </c>
      <c r="D232" s="36"/>
      <c r="E232" s="36"/>
      <c r="F232" s="36"/>
      <c r="G232" s="36"/>
    </row>
    <row r="233" spans="1:7" ht="15" customHeight="1" x14ac:dyDescent="0.2">
      <c r="A233" s="36"/>
      <c r="B233" s="47">
        <f t="shared" si="3"/>
        <v>589</v>
      </c>
      <c r="C233" s="224">
        <v>1.6240529635519799E-3</v>
      </c>
      <c r="D233" s="36"/>
      <c r="E233" s="36"/>
      <c r="F233" s="36"/>
      <c r="G233" s="36"/>
    </row>
    <row r="234" spans="1:7" ht="15" customHeight="1" x14ac:dyDescent="0.2">
      <c r="A234" s="36"/>
      <c r="B234" s="47">
        <f t="shared" si="3"/>
        <v>590</v>
      </c>
      <c r="C234" s="224">
        <v>1.6432806975660299E-3</v>
      </c>
      <c r="D234" s="36"/>
      <c r="E234" s="36"/>
      <c r="F234" s="36"/>
      <c r="G234" s="36"/>
    </row>
    <row r="235" spans="1:7" ht="15" customHeight="1" x14ac:dyDescent="0.2">
      <c r="A235" s="36"/>
      <c r="B235" s="47">
        <f t="shared" si="3"/>
        <v>591</v>
      </c>
      <c r="C235" s="224">
        <v>1.66017804406952E-3</v>
      </c>
      <c r="D235" s="36"/>
      <c r="E235" s="36"/>
      <c r="F235" s="36"/>
      <c r="G235" s="36"/>
    </row>
    <row r="236" spans="1:7" ht="15" customHeight="1" x14ac:dyDescent="0.2">
      <c r="A236" s="36"/>
      <c r="B236" s="47">
        <f t="shared" si="3"/>
        <v>592</v>
      </c>
      <c r="C236" s="224">
        <v>1.6769134449374501E-3</v>
      </c>
      <c r="D236" s="36"/>
      <c r="E236" s="36"/>
      <c r="F236" s="36"/>
      <c r="G236" s="36"/>
    </row>
    <row r="237" spans="1:7" ht="15" customHeight="1" x14ac:dyDescent="0.2">
      <c r="A237" s="36"/>
      <c r="B237" s="47">
        <f t="shared" si="3"/>
        <v>593</v>
      </c>
      <c r="C237" s="224">
        <v>1.6947783911503099E-3</v>
      </c>
      <c r="D237" s="36"/>
      <c r="E237" s="36"/>
      <c r="F237" s="36"/>
      <c r="G237" s="36"/>
    </row>
    <row r="238" spans="1:7" ht="15" customHeight="1" x14ac:dyDescent="0.2">
      <c r="A238" s="36"/>
      <c r="B238" s="47">
        <f t="shared" si="3"/>
        <v>594</v>
      </c>
      <c r="C238" s="224">
        <v>1.7130629700792201E-3</v>
      </c>
      <c r="D238" s="36"/>
      <c r="E238" s="36"/>
      <c r="F238" s="36"/>
      <c r="G238" s="36"/>
    </row>
    <row r="239" spans="1:7" ht="15" customHeight="1" x14ac:dyDescent="0.2">
      <c r="A239" s="36"/>
      <c r="B239" s="47">
        <f t="shared" si="3"/>
        <v>595</v>
      </c>
      <c r="C239" s="224">
        <v>1.72880530808754E-3</v>
      </c>
      <c r="D239" s="36"/>
      <c r="E239" s="36"/>
      <c r="F239" s="36"/>
      <c r="G239" s="36"/>
    </row>
    <row r="240" spans="1:7" ht="15" customHeight="1" x14ac:dyDescent="0.2">
      <c r="A240" s="36"/>
      <c r="B240" s="47">
        <f t="shared" si="3"/>
        <v>596</v>
      </c>
      <c r="C240" s="224">
        <v>1.7429658752025599E-3</v>
      </c>
      <c r="D240" s="36"/>
      <c r="E240" s="36"/>
      <c r="F240" s="36"/>
      <c r="G240" s="36"/>
    </row>
    <row r="241" spans="1:7" ht="15" customHeight="1" x14ac:dyDescent="0.2">
      <c r="A241" s="36"/>
      <c r="B241" s="47">
        <f t="shared" si="3"/>
        <v>597</v>
      </c>
      <c r="C241" s="224">
        <v>1.7577283911894E-3</v>
      </c>
      <c r="D241" s="36"/>
      <c r="E241" s="36"/>
      <c r="F241" s="36"/>
      <c r="G241" s="36"/>
    </row>
    <row r="242" spans="1:7" ht="15" customHeight="1" x14ac:dyDescent="0.2">
      <c r="A242" s="36"/>
      <c r="B242" s="47">
        <f t="shared" si="3"/>
        <v>598</v>
      </c>
      <c r="C242" s="224">
        <v>1.77316313434274E-3</v>
      </c>
      <c r="D242" s="36"/>
      <c r="E242" s="36"/>
      <c r="F242" s="36"/>
      <c r="G242" s="36"/>
    </row>
    <row r="243" spans="1:7" ht="15" customHeight="1" x14ac:dyDescent="0.2">
      <c r="A243" s="36"/>
      <c r="B243" s="47">
        <f t="shared" si="3"/>
        <v>599</v>
      </c>
      <c r="C243" s="224">
        <v>1.78613610013026E-3</v>
      </c>
      <c r="D243" s="36"/>
      <c r="E243" s="36"/>
      <c r="F243" s="36"/>
      <c r="G243" s="36"/>
    </row>
    <row r="244" spans="1:7" ht="15" customHeight="1" x14ac:dyDescent="0.2">
      <c r="A244" s="36"/>
      <c r="B244" s="47">
        <f t="shared" si="3"/>
        <v>600</v>
      </c>
      <c r="C244" s="224">
        <v>1.7944778281509799E-3</v>
      </c>
      <c r="D244" s="36"/>
      <c r="E244" s="36"/>
      <c r="F244" s="36"/>
      <c r="G244" s="36"/>
    </row>
    <row r="245" spans="1:7" ht="15" customHeight="1" x14ac:dyDescent="0.2">
      <c r="A245" s="36"/>
      <c r="B245" s="47">
        <f t="shared" si="3"/>
        <v>601</v>
      </c>
      <c r="C245" s="224">
        <v>1.80333493033268E-3</v>
      </c>
      <c r="D245" s="36"/>
      <c r="E245" s="36"/>
      <c r="F245" s="36"/>
      <c r="G245" s="36"/>
    </row>
    <row r="246" spans="1:7" ht="15" customHeight="1" x14ac:dyDescent="0.2">
      <c r="A246" s="36"/>
      <c r="B246" s="47">
        <f t="shared" si="3"/>
        <v>602</v>
      </c>
      <c r="C246" s="224">
        <v>1.8147189955448301E-3</v>
      </c>
      <c r="D246" s="36"/>
      <c r="E246" s="36"/>
      <c r="F246" s="36"/>
      <c r="G246" s="36"/>
    </row>
    <row r="247" spans="1:7" ht="15" customHeight="1" x14ac:dyDescent="0.2">
      <c r="A247" s="36"/>
      <c r="B247" s="47">
        <f t="shared" si="3"/>
        <v>603</v>
      </c>
      <c r="C247" s="224">
        <v>1.8259940784739199E-3</v>
      </c>
      <c r="D247" s="36"/>
      <c r="E247" s="36"/>
      <c r="F247" s="36"/>
      <c r="G247" s="36"/>
    </row>
    <row r="248" spans="1:7" ht="15" customHeight="1" x14ac:dyDescent="0.2">
      <c r="A248" s="36"/>
      <c r="B248" s="47">
        <f t="shared" si="3"/>
        <v>604</v>
      </c>
      <c r="C248" s="224">
        <v>1.8357586873303999E-3</v>
      </c>
      <c r="D248" s="36"/>
      <c r="E248" s="36"/>
      <c r="F248" s="36"/>
      <c r="G248" s="36"/>
    </row>
    <row r="249" spans="1:7" ht="15" customHeight="1" x14ac:dyDescent="0.2">
      <c r="A249" s="36"/>
      <c r="B249" s="47">
        <f t="shared" si="3"/>
        <v>605</v>
      </c>
      <c r="C249" s="224">
        <v>1.8455609816492499E-3</v>
      </c>
      <c r="D249" s="36"/>
      <c r="E249" s="36"/>
      <c r="F249" s="36"/>
      <c r="G249" s="36"/>
    </row>
    <row r="250" spans="1:7" ht="15" customHeight="1" x14ac:dyDescent="0.2">
      <c r="A250" s="36"/>
      <c r="B250" s="47">
        <f t="shared" si="3"/>
        <v>606</v>
      </c>
      <c r="C250" s="224">
        <v>1.84781599823506E-3</v>
      </c>
      <c r="D250" s="36"/>
      <c r="E250" s="36"/>
      <c r="F250" s="36"/>
      <c r="G250" s="36"/>
    </row>
    <row r="251" spans="1:7" ht="15" customHeight="1" x14ac:dyDescent="0.2">
      <c r="A251" s="36"/>
      <c r="B251" s="47">
        <f t="shared" si="3"/>
        <v>607</v>
      </c>
      <c r="C251" s="224">
        <v>1.84992231002344E-3</v>
      </c>
      <c r="D251" s="36"/>
      <c r="E251" s="36"/>
      <c r="F251" s="36"/>
      <c r="G251" s="36"/>
    </row>
    <row r="252" spans="1:7" ht="15" customHeight="1" x14ac:dyDescent="0.2">
      <c r="A252" s="36"/>
      <c r="B252" s="47">
        <f t="shared" si="3"/>
        <v>608</v>
      </c>
      <c r="C252" s="224">
        <v>1.8532559456536999E-3</v>
      </c>
      <c r="D252" s="36"/>
      <c r="E252" s="36"/>
      <c r="F252" s="36"/>
      <c r="G252" s="36"/>
    </row>
    <row r="253" spans="1:7" ht="15" customHeight="1" x14ac:dyDescent="0.2">
      <c r="A253" s="36"/>
      <c r="B253" s="47">
        <f t="shared" si="3"/>
        <v>609</v>
      </c>
      <c r="C253" s="224">
        <v>1.8567382860813901E-3</v>
      </c>
      <c r="D253" s="36"/>
      <c r="E253" s="36"/>
      <c r="F253" s="36"/>
      <c r="G253" s="36"/>
    </row>
    <row r="254" spans="1:7" ht="15" customHeight="1" x14ac:dyDescent="0.2">
      <c r="A254" s="36"/>
      <c r="B254" s="47">
        <f t="shared" si="3"/>
        <v>610</v>
      </c>
      <c r="C254" s="224">
        <v>1.85931311983431E-3</v>
      </c>
      <c r="D254" s="36"/>
      <c r="E254" s="36"/>
      <c r="F254" s="36"/>
      <c r="G254" s="36"/>
    </row>
    <row r="255" spans="1:7" ht="15" customHeight="1" x14ac:dyDescent="0.2">
      <c r="A255" s="36"/>
      <c r="B255" s="47">
        <f t="shared" si="3"/>
        <v>611</v>
      </c>
      <c r="C255" s="224">
        <v>1.8614387836168799E-3</v>
      </c>
      <c r="D255" s="36"/>
      <c r="E255" s="36"/>
      <c r="F255" s="36"/>
      <c r="G255" s="36"/>
    </row>
    <row r="256" spans="1:7" ht="15" customHeight="1" x14ac:dyDescent="0.2">
      <c r="A256" s="36"/>
      <c r="B256" s="47">
        <f t="shared" si="3"/>
        <v>612</v>
      </c>
      <c r="C256" s="224">
        <v>1.8599619209025899E-3</v>
      </c>
      <c r="D256" s="36"/>
      <c r="E256" s="36"/>
      <c r="F256" s="36"/>
      <c r="G256" s="36"/>
    </row>
    <row r="257" spans="1:7" ht="15" customHeight="1" x14ac:dyDescent="0.2">
      <c r="A257" s="36"/>
      <c r="B257" s="47">
        <f t="shared" si="3"/>
        <v>613</v>
      </c>
      <c r="C257" s="224">
        <v>1.8565569884516401E-3</v>
      </c>
      <c r="D257" s="36"/>
      <c r="E257" s="36"/>
      <c r="F257" s="36"/>
      <c r="G257" s="36"/>
    </row>
    <row r="258" spans="1:7" ht="15" customHeight="1" x14ac:dyDescent="0.2">
      <c r="A258" s="36"/>
      <c r="B258" s="47">
        <f t="shared" si="3"/>
        <v>614</v>
      </c>
      <c r="C258" s="224">
        <v>1.8530389996136E-3</v>
      </c>
      <c r="D258" s="36"/>
      <c r="E258" s="36"/>
      <c r="F258" s="36"/>
      <c r="G258" s="36"/>
    </row>
    <row r="259" spans="1:7" ht="15" customHeight="1" x14ac:dyDescent="0.2">
      <c r="A259" s="36"/>
      <c r="B259" s="47">
        <f t="shared" si="3"/>
        <v>615</v>
      </c>
      <c r="C259" s="224">
        <v>1.8494120284925099E-3</v>
      </c>
      <c r="D259" s="36"/>
      <c r="E259" s="36"/>
      <c r="F259" s="36"/>
      <c r="G259" s="36"/>
    </row>
    <row r="260" spans="1:7" ht="15" customHeight="1" x14ac:dyDescent="0.2">
      <c r="A260" s="36"/>
      <c r="B260" s="47">
        <f t="shared" si="3"/>
        <v>616</v>
      </c>
      <c r="C260" s="224">
        <v>1.8452401459561399E-3</v>
      </c>
      <c r="D260" s="36"/>
      <c r="E260" s="36"/>
      <c r="F260" s="36"/>
      <c r="G260" s="36"/>
    </row>
    <row r="261" spans="1:7" ht="15" customHeight="1" x14ac:dyDescent="0.2">
      <c r="A261" s="36"/>
      <c r="B261" s="47">
        <f t="shared" si="3"/>
        <v>617</v>
      </c>
      <c r="C261" s="224">
        <v>1.8403909436232201E-3</v>
      </c>
      <c r="D261" s="36"/>
      <c r="E261" s="36"/>
      <c r="F261" s="36"/>
      <c r="G261" s="36"/>
    </row>
    <row r="262" spans="1:7" ht="15" customHeight="1" x14ac:dyDescent="0.2">
      <c r="A262" s="36"/>
      <c r="B262" s="47">
        <f t="shared" si="3"/>
        <v>618</v>
      </c>
      <c r="C262" s="224">
        <v>1.83438571426912E-3</v>
      </c>
      <c r="D262" s="36"/>
      <c r="E262" s="36"/>
      <c r="F262" s="36"/>
      <c r="G262" s="36"/>
    </row>
    <row r="263" spans="1:7" ht="15" customHeight="1" x14ac:dyDescent="0.2">
      <c r="A263" s="36"/>
      <c r="B263" s="47">
        <f t="shared" si="3"/>
        <v>619</v>
      </c>
      <c r="C263" s="224">
        <v>1.8262446358723399E-3</v>
      </c>
      <c r="D263" s="36"/>
      <c r="E263" s="36"/>
      <c r="F263" s="36"/>
      <c r="G263" s="36"/>
    </row>
    <row r="264" spans="1:7" ht="15" customHeight="1" x14ac:dyDescent="0.2">
      <c r="A264" s="36"/>
      <c r="B264" s="47">
        <f t="shared" si="3"/>
        <v>620</v>
      </c>
      <c r="C264" s="224">
        <v>1.8167703069286701E-3</v>
      </c>
      <c r="D264" s="36"/>
      <c r="E264" s="36"/>
      <c r="F264" s="36"/>
      <c r="G264" s="36"/>
    </row>
    <row r="265" spans="1:7" ht="15" customHeight="1" x14ac:dyDescent="0.2">
      <c r="A265" s="36"/>
      <c r="B265" s="47">
        <f t="shared" si="3"/>
        <v>621</v>
      </c>
      <c r="C265" s="224">
        <v>1.8034632646099201E-3</v>
      </c>
      <c r="D265" s="36"/>
      <c r="E265" s="36"/>
      <c r="F265" s="36"/>
      <c r="G265" s="36"/>
    </row>
    <row r="266" spans="1:7" ht="15" customHeight="1" x14ac:dyDescent="0.2">
      <c r="A266" s="36"/>
      <c r="B266" s="47">
        <f t="shared" si="3"/>
        <v>622</v>
      </c>
      <c r="C266" s="224">
        <v>1.7903996500075201E-3</v>
      </c>
      <c r="D266" s="36"/>
      <c r="E266" s="36"/>
      <c r="F266" s="36"/>
      <c r="G266" s="36"/>
    </row>
    <row r="267" spans="1:7" ht="15" customHeight="1" x14ac:dyDescent="0.2">
      <c r="A267" s="36"/>
      <c r="B267" s="47">
        <f t="shared" si="3"/>
        <v>623</v>
      </c>
      <c r="C267" s="224">
        <v>1.77968373785783E-3</v>
      </c>
      <c r="D267" s="36"/>
      <c r="E267" s="36"/>
      <c r="F267" s="36"/>
      <c r="G267" s="36"/>
    </row>
    <row r="268" spans="1:7" ht="15" customHeight="1" x14ac:dyDescent="0.2">
      <c r="A268" s="36"/>
      <c r="B268" s="47">
        <f t="shared" si="3"/>
        <v>624</v>
      </c>
      <c r="C268" s="224">
        <v>1.7684880999575001E-3</v>
      </c>
      <c r="D268" s="36"/>
      <c r="E268" s="36"/>
      <c r="F268" s="36"/>
      <c r="G268" s="36"/>
    </row>
    <row r="269" spans="1:7" ht="15" customHeight="1" x14ac:dyDescent="0.2">
      <c r="A269" s="36"/>
      <c r="B269" s="47">
        <f t="shared" si="3"/>
        <v>625</v>
      </c>
      <c r="C269" s="224">
        <v>1.7544181816573699E-3</v>
      </c>
      <c r="D269" s="36"/>
      <c r="E269" s="36"/>
      <c r="F269" s="36"/>
      <c r="G269" s="36"/>
    </row>
    <row r="270" spans="1:7" ht="15" customHeight="1" x14ac:dyDescent="0.2">
      <c r="A270" s="36"/>
      <c r="B270" s="47">
        <f t="shared" si="3"/>
        <v>626</v>
      </c>
      <c r="C270" s="224">
        <v>1.7400865021727E-3</v>
      </c>
      <c r="D270" s="36"/>
      <c r="E270" s="36"/>
      <c r="F270" s="36"/>
      <c r="G270" s="36"/>
    </row>
    <row r="271" spans="1:7" ht="15" customHeight="1" x14ac:dyDescent="0.2">
      <c r="A271" s="36"/>
      <c r="B271" s="47">
        <f t="shared" si="3"/>
        <v>627</v>
      </c>
      <c r="C271" s="224">
        <v>1.7258179713006399E-3</v>
      </c>
      <c r="D271" s="36"/>
      <c r="E271" s="36"/>
      <c r="F271" s="36"/>
      <c r="G271" s="36"/>
    </row>
    <row r="272" spans="1:7" ht="15" customHeight="1" x14ac:dyDescent="0.2">
      <c r="A272" s="36"/>
      <c r="B272" s="47">
        <f t="shared" si="3"/>
        <v>628</v>
      </c>
      <c r="C272" s="224">
        <v>1.7113141609202999E-3</v>
      </c>
      <c r="D272" s="36"/>
      <c r="E272" s="36"/>
      <c r="F272" s="36"/>
      <c r="G272" s="36"/>
    </row>
    <row r="273" spans="1:7" ht="15" customHeight="1" x14ac:dyDescent="0.2">
      <c r="A273" s="36"/>
      <c r="B273" s="47">
        <f t="shared" si="3"/>
        <v>629</v>
      </c>
      <c r="C273" s="224">
        <v>1.69458690826045E-3</v>
      </c>
      <c r="D273" s="36"/>
      <c r="E273" s="36"/>
      <c r="F273" s="36"/>
      <c r="G273" s="36"/>
    </row>
    <row r="274" spans="1:7" ht="15" customHeight="1" x14ac:dyDescent="0.2">
      <c r="A274" s="36"/>
      <c r="B274" s="47">
        <f t="shared" si="3"/>
        <v>630</v>
      </c>
      <c r="C274" s="224">
        <v>1.6774053930002099E-3</v>
      </c>
      <c r="D274" s="36"/>
      <c r="E274" s="36"/>
      <c r="F274" s="36"/>
      <c r="G274" s="36"/>
    </row>
    <row r="275" spans="1:7" ht="15" customHeight="1" x14ac:dyDescent="0.2">
      <c r="A275" s="36"/>
      <c r="B275" s="47">
        <f t="shared" si="3"/>
        <v>631</v>
      </c>
      <c r="C275" s="224">
        <v>1.6566620922835E-3</v>
      </c>
      <c r="D275" s="36"/>
      <c r="E275" s="36"/>
      <c r="F275" s="36"/>
      <c r="G275" s="36"/>
    </row>
    <row r="276" spans="1:7" ht="15" customHeight="1" x14ac:dyDescent="0.2">
      <c r="A276" s="36"/>
      <c r="B276" s="47">
        <f t="shared" si="3"/>
        <v>632</v>
      </c>
      <c r="C276" s="224">
        <v>1.63516915642354E-3</v>
      </c>
      <c r="D276" s="36"/>
      <c r="E276" s="36"/>
      <c r="F276" s="36"/>
      <c r="G276" s="36"/>
    </row>
    <row r="277" spans="1:7" ht="15" customHeight="1" x14ac:dyDescent="0.2">
      <c r="A277" s="36"/>
      <c r="B277" s="47">
        <f t="shared" si="3"/>
        <v>633</v>
      </c>
      <c r="C277" s="224">
        <v>1.61631216587708E-3</v>
      </c>
      <c r="D277" s="36"/>
      <c r="E277" s="36"/>
      <c r="F277" s="36"/>
      <c r="G277" s="36"/>
    </row>
    <row r="278" spans="1:7" ht="15" customHeight="1" x14ac:dyDescent="0.2">
      <c r="A278" s="36"/>
      <c r="B278" s="47">
        <f t="shared" si="3"/>
        <v>634</v>
      </c>
      <c r="C278" s="224">
        <v>1.59816712501152E-3</v>
      </c>
      <c r="D278" s="36"/>
      <c r="E278" s="36"/>
      <c r="F278" s="36"/>
      <c r="G278" s="36"/>
    </row>
    <row r="279" spans="1:7" ht="15" customHeight="1" x14ac:dyDescent="0.2">
      <c r="A279" s="36"/>
      <c r="B279" s="47">
        <f t="shared" si="3"/>
        <v>635</v>
      </c>
      <c r="C279" s="224">
        <v>1.5778729942651499E-3</v>
      </c>
      <c r="D279" s="36"/>
      <c r="E279" s="36"/>
      <c r="F279" s="36"/>
      <c r="G279" s="36"/>
    </row>
    <row r="280" spans="1:7" ht="15" customHeight="1" x14ac:dyDescent="0.2">
      <c r="A280" s="36"/>
      <c r="B280" s="47">
        <f t="shared" ref="B280:B343" si="4">IF(380+C$20*(ROW()-ROW(B$23)-1)&gt;780,"",380+C$20*(ROW()-ROW(B$23)-1))</f>
        <v>636</v>
      </c>
      <c r="C280" s="224">
        <v>1.55664894927179E-3</v>
      </c>
      <c r="D280" s="36"/>
      <c r="E280" s="36"/>
      <c r="F280" s="36"/>
      <c r="G280" s="36"/>
    </row>
    <row r="281" spans="1:7" ht="15" customHeight="1" x14ac:dyDescent="0.2">
      <c r="A281" s="36"/>
      <c r="B281" s="47">
        <f t="shared" si="4"/>
        <v>637</v>
      </c>
      <c r="C281" s="224">
        <v>1.53544731185065E-3</v>
      </c>
      <c r="D281" s="36"/>
      <c r="E281" s="36"/>
      <c r="F281" s="36"/>
      <c r="G281" s="36"/>
    </row>
    <row r="282" spans="1:7" ht="15" customHeight="1" x14ac:dyDescent="0.2">
      <c r="A282" s="36"/>
      <c r="B282" s="47">
        <f t="shared" si="4"/>
        <v>638</v>
      </c>
      <c r="C282" s="224">
        <v>1.51422326685729E-3</v>
      </c>
      <c r="D282" s="36"/>
      <c r="E282" s="36"/>
      <c r="F282" s="36"/>
      <c r="G282" s="36"/>
    </row>
    <row r="283" spans="1:7" ht="15" customHeight="1" x14ac:dyDescent="0.2">
      <c r="A283" s="36"/>
      <c r="B283" s="47">
        <f t="shared" si="4"/>
        <v>639</v>
      </c>
      <c r="C283" s="224">
        <v>1.4915590260860001E-3</v>
      </c>
      <c r="D283" s="36"/>
      <c r="E283" s="36"/>
      <c r="F283" s="36"/>
      <c r="G283" s="36"/>
    </row>
    <row r="284" spans="1:7" ht="15" customHeight="1" x14ac:dyDescent="0.2">
      <c r="A284" s="36"/>
      <c r="B284" s="47">
        <f t="shared" si="4"/>
        <v>640</v>
      </c>
      <c r="C284" s="224">
        <v>1.46777644375588E-3</v>
      </c>
      <c r="D284" s="36"/>
      <c r="E284" s="36"/>
      <c r="F284" s="36"/>
      <c r="G284" s="36"/>
    </row>
    <row r="285" spans="1:7" ht="15" customHeight="1" x14ac:dyDescent="0.2">
      <c r="A285" s="36"/>
      <c r="B285" s="47">
        <f t="shared" si="4"/>
        <v>641</v>
      </c>
      <c r="C285" s="224">
        <v>1.4449838687073499E-3</v>
      </c>
      <c r="D285" s="36"/>
      <c r="E285" s="36"/>
      <c r="F285" s="36"/>
      <c r="G285" s="36"/>
    </row>
    <row r="286" spans="1:7" ht="15" customHeight="1" x14ac:dyDescent="0.2">
      <c r="A286" s="36"/>
      <c r="B286" s="47">
        <f t="shared" si="4"/>
        <v>642</v>
      </c>
      <c r="C286" s="224">
        <v>1.4232179678767499E-3</v>
      </c>
      <c r="D286" s="36"/>
      <c r="E286" s="36"/>
      <c r="F286" s="36"/>
      <c r="G286" s="36"/>
    </row>
    <row r="287" spans="1:7" ht="15" customHeight="1" x14ac:dyDescent="0.2">
      <c r="A287" s="36"/>
      <c r="B287" s="47">
        <f t="shared" si="4"/>
        <v>643</v>
      </c>
      <c r="C287" s="224">
        <v>1.399783721442E-3</v>
      </c>
      <c r="D287" s="36"/>
      <c r="E287" s="36"/>
      <c r="F287" s="36"/>
      <c r="G287" s="36"/>
    </row>
    <row r="288" spans="1:7" ht="15" customHeight="1" x14ac:dyDescent="0.2">
      <c r="A288" s="36"/>
      <c r="B288" s="47">
        <f t="shared" si="4"/>
        <v>644</v>
      </c>
      <c r="C288" s="224">
        <v>1.37444483136883E-3</v>
      </c>
      <c r="D288" s="36"/>
      <c r="E288" s="36"/>
      <c r="F288" s="36"/>
      <c r="G288" s="36"/>
    </row>
    <row r="289" spans="1:7" ht="15" customHeight="1" x14ac:dyDescent="0.2">
      <c r="A289" s="36"/>
      <c r="B289" s="47">
        <f t="shared" si="4"/>
        <v>645</v>
      </c>
      <c r="C289" s="224">
        <v>1.3510666038646199E-3</v>
      </c>
      <c r="D289" s="36"/>
      <c r="E289" s="36"/>
      <c r="F289" s="36"/>
      <c r="G289" s="36"/>
    </row>
    <row r="290" spans="1:7" ht="15" customHeight="1" x14ac:dyDescent="0.2">
      <c r="A290" s="36"/>
      <c r="B290" s="47">
        <f t="shared" si="4"/>
        <v>646</v>
      </c>
      <c r="C290" s="224">
        <v>1.33042210017087E-3</v>
      </c>
      <c r="D290" s="36"/>
      <c r="E290" s="36"/>
      <c r="F290" s="36"/>
      <c r="G290" s="36"/>
    </row>
    <row r="291" spans="1:7" ht="15" customHeight="1" x14ac:dyDescent="0.2">
      <c r="A291" s="36"/>
      <c r="B291" s="47">
        <f t="shared" si="4"/>
        <v>647</v>
      </c>
      <c r="C291" s="224">
        <v>1.30826712240451E-3</v>
      </c>
      <c r="D291" s="36"/>
      <c r="E291" s="36"/>
      <c r="F291" s="36"/>
      <c r="G291" s="36"/>
    </row>
    <row r="292" spans="1:7" ht="15" customHeight="1" x14ac:dyDescent="0.2">
      <c r="A292" s="36"/>
      <c r="B292" s="47">
        <f t="shared" si="4"/>
        <v>648</v>
      </c>
      <c r="C292" s="224">
        <v>1.2836513857983299E-3</v>
      </c>
      <c r="D292" s="36"/>
      <c r="E292" s="36"/>
      <c r="F292" s="36"/>
      <c r="G292" s="36"/>
    </row>
    <row r="293" spans="1:7" ht="15" customHeight="1" x14ac:dyDescent="0.2">
      <c r="A293" s="36"/>
      <c r="B293" s="47">
        <f t="shared" si="4"/>
        <v>649</v>
      </c>
      <c r="C293" s="224">
        <v>1.25988509988437E-3</v>
      </c>
      <c r="D293" s="36"/>
      <c r="E293" s="36"/>
      <c r="F293" s="36"/>
      <c r="G293" s="36"/>
    </row>
    <row r="294" spans="1:7" ht="15" customHeight="1" x14ac:dyDescent="0.2">
      <c r="A294" s="36"/>
      <c r="B294" s="47">
        <f t="shared" si="4"/>
        <v>650</v>
      </c>
      <c r="C294" s="224">
        <v>1.2378839195454901E-3</v>
      </c>
      <c r="D294" s="36"/>
      <c r="E294" s="36"/>
      <c r="F294" s="36"/>
      <c r="G294" s="36"/>
    </row>
    <row r="295" spans="1:7" ht="15" customHeight="1" x14ac:dyDescent="0.2">
      <c r="A295" s="36"/>
      <c r="B295" s="47">
        <f t="shared" si="4"/>
        <v>651</v>
      </c>
      <c r="C295" s="224">
        <v>1.2144720806829699E-3</v>
      </c>
      <c r="D295" s="36"/>
      <c r="E295" s="36"/>
      <c r="F295" s="36"/>
      <c r="G295" s="36"/>
    </row>
    <row r="296" spans="1:7" ht="15" customHeight="1" x14ac:dyDescent="0.2">
      <c r="A296" s="36"/>
      <c r="B296" s="47">
        <f t="shared" si="4"/>
        <v>652</v>
      </c>
      <c r="C296" s="224">
        <v>1.1884018889347201E-3</v>
      </c>
      <c r="D296" s="36"/>
      <c r="E296" s="36"/>
      <c r="F296" s="36"/>
      <c r="G296" s="36"/>
    </row>
    <row r="297" spans="1:7" ht="15" customHeight="1" x14ac:dyDescent="0.2">
      <c r="A297" s="36"/>
      <c r="B297" s="47">
        <f t="shared" si="4"/>
        <v>653</v>
      </c>
      <c r="C297" s="224">
        <v>1.1635753174445E-3</v>
      </c>
      <c r="D297" s="36"/>
      <c r="E297" s="36"/>
      <c r="F297" s="36"/>
      <c r="G297" s="36"/>
    </row>
    <row r="298" spans="1:7" ht="15" customHeight="1" x14ac:dyDescent="0.2">
      <c r="A298" s="36"/>
      <c r="B298" s="47">
        <f t="shared" si="4"/>
        <v>654</v>
      </c>
      <c r="C298" s="224">
        <v>1.14245618063015E-3</v>
      </c>
      <c r="D298" s="36"/>
      <c r="E298" s="36"/>
      <c r="F298" s="36"/>
      <c r="G298" s="36"/>
    </row>
    <row r="299" spans="1:7" ht="15" customHeight="1" x14ac:dyDescent="0.2">
      <c r="A299" s="36"/>
      <c r="B299" s="47">
        <f t="shared" si="4"/>
        <v>655</v>
      </c>
      <c r="C299" s="224">
        <v>1.12055888994428E-3</v>
      </c>
      <c r="D299" s="36"/>
      <c r="E299" s="36"/>
      <c r="F299" s="36"/>
      <c r="G299" s="36"/>
    </row>
    <row r="300" spans="1:7" ht="15" customHeight="1" x14ac:dyDescent="0.2">
      <c r="A300" s="36"/>
      <c r="B300" s="47">
        <f t="shared" si="4"/>
        <v>656</v>
      </c>
      <c r="C300" s="224">
        <v>1.096035839205E-3</v>
      </c>
      <c r="D300" s="36"/>
      <c r="E300" s="36"/>
      <c r="F300" s="36"/>
      <c r="G300" s="36"/>
    </row>
    <row r="301" spans="1:7" ht="15" customHeight="1" x14ac:dyDescent="0.2">
      <c r="A301" s="36"/>
      <c r="B301" s="47">
        <f t="shared" si="4"/>
        <v>657</v>
      </c>
      <c r="C301" s="224">
        <v>1.0717226048237501E-3</v>
      </c>
      <c r="D301" s="36"/>
      <c r="E301" s="36"/>
      <c r="F301" s="36"/>
      <c r="G301" s="36"/>
    </row>
    <row r="302" spans="1:7" ht="15" customHeight="1" x14ac:dyDescent="0.2">
      <c r="A302" s="36"/>
      <c r="B302" s="47">
        <f t="shared" si="4"/>
        <v>658</v>
      </c>
      <c r="C302" s="224">
        <v>1.0481192830713701E-3</v>
      </c>
      <c r="D302" s="36"/>
      <c r="E302" s="36"/>
      <c r="F302" s="36"/>
      <c r="G302" s="36"/>
    </row>
    <row r="303" spans="1:7" ht="15" customHeight="1" x14ac:dyDescent="0.2">
      <c r="A303" s="36"/>
      <c r="B303" s="47">
        <f t="shared" si="4"/>
        <v>659</v>
      </c>
      <c r="C303" s="224">
        <v>1.0251026323006699E-3</v>
      </c>
      <c r="D303" s="36"/>
      <c r="E303" s="36"/>
      <c r="F303" s="36"/>
      <c r="G303" s="36"/>
    </row>
    <row r="304" spans="1:7" ht="15" customHeight="1" x14ac:dyDescent="0.2">
      <c r="A304" s="36"/>
      <c r="B304" s="47">
        <f t="shared" si="4"/>
        <v>660</v>
      </c>
      <c r="C304" s="224">
        <v>1.00465001890717E-3</v>
      </c>
      <c r="D304" s="36"/>
      <c r="E304" s="36"/>
      <c r="F304" s="36"/>
      <c r="G304" s="36"/>
    </row>
    <row r="305" spans="1:7" ht="15" customHeight="1" x14ac:dyDescent="0.2">
      <c r="A305" s="36"/>
      <c r="B305" s="47">
        <f t="shared" si="4"/>
        <v>661</v>
      </c>
      <c r="C305" s="224">
        <v>9.8390315334943401E-4</v>
      </c>
      <c r="D305" s="36"/>
      <c r="E305" s="36"/>
      <c r="F305" s="36"/>
      <c r="G305" s="36"/>
    </row>
    <row r="306" spans="1:7" ht="15" customHeight="1" x14ac:dyDescent="0.2">
      <c r="A306" s="36"/>
      <c r="B306" s="47">
        <f t="shared" si="4"/>
        <v>662</v>
      </c>
      <c r="C306" s="224">
        <v>9.6196970499021098E-4</v>
      </c>
      <c r="D306" s="36"/>
      <c r="E306" s="36"/>
      <c r="F306" s="36"/>
      <c r="G306" s="36"/>
    </row>
    <row r="307" spans="1:7" ht="15" customHeight="1" x14ac:dyDescent="0.2">
      <c r="A307" s="36"/>
      <c r="B307" s="47">
        <f t="shared" si="4"/>
        <v>663</v>
      </c>
      <c r="C307" s="224">
        <v>9.4022590617402302E-4</v>
      </c>
      <c r="D307" s="36"/>
      <c r="E307" s="36"/>
      <c r="F307" s="36"/>
      <c r="G307" s="36"/>
    </row>
    <row r="308" spans="1:7" ht="15" customHeight="1" x14ac:dyDescent="0.2">
      <c r="A308" s="36"/>
      <c r="B308" s="47">
        <f t="shared" si="4"/>
        <v>664</v>
      </c>
      <c r="C308" s="224">
        <v>9.19675819841385E-4</v>
      </c>
      <c r="D308" s="36"/>
      <c r="E308" s="36"/>
      <c r="F308" s="36"/>
      <c r="G308" s="36"/>
    </row>
    <row r="309" spans="1:7" ht="15" customHeight="1" x14ac:dyDescent="0.2">
      <c r="A309" s="36"/>
      <c r="B309" s="47">
        <f t="shared" si="4"/>
        <v>665</v>
      </c>
      <c r="C309" s="224">
        <v>8.9886763901784897E-4</v>
      </c>
      <c r="D309" s="36"/>
      <c r="E309" s="36"/>
      <c r="F309" s="36"/>
      <c r="G309" s="36"/>
    </row>
    <row r="310" spans="1:7" ht="15" customHeight="1" x14ac:dyDescent="0.2">
      <c r="A310" s="36"/>
      <c r="B310" s="47">
        <f t="shared" si="4"/>
        <v>666</v>
      </c>
      <c r="C310" s="224">
        <v>8.7664309592500901E-4</v>
      </c>
      <c r="D310" s="36"/>
      <c r="E310" s="36"/>
      <c r="F310" s="36"/>
      <c r="G310" s="36"/>
    </row>
    <row r="311" spans="1:7" ht="15" customHeight="1" x14ac:dyDescent="0.2">
      <c r="A311" s="36"/>
      <c r="B311" s="47">
        <f t="shared" si="4"/>
        <v>667</v>
      </c>
      <c r="C311" s="224">
        <v>8.5475374974201303E-4</v>
      </c>
      <c r="D311" s="36"/>
      <c r="E311" s="36"/>
      <c r="F311" s="36"/>
      <c r="G311" s="36"/>
    </row>
    <row r="312" spans="1:7" ht="15" customHeight="1" x14ac:dyDescent="0.2">
      <c r="A312" s="36"/>
      <c r="B312" s="47">
        <f t="shared" si="4"/>
        <v>668</v>
      </c>
      <c r="C312" s="224">
        <v>8.3540369075418505E-4</v>
      </c>
      <c r="D312" s="36"/>
      <c r="E312" s="36"/>
      <c r="F312" s="36"/>
      <c r="G312" s="36"/>
    </row>
    <row r="313" spans="1:7" ht="15" customHeight="1" x14ac:dyDescent="0.2">
      <c r="A313" s="36"/>
      <c r="B313" s="47">
        <f t="shared" si="4"/>
        <v>669</v>
      </c>
      <c r="C313" s="224">
        <v>8.1617137337309804E-4</v>
      </c>
      <c r="D313" s="36"/>
      <c r="E313" s="36"/>
      <c r="F313" s="36"/>
      <c r="G313" s="36"/>
    </row>
    <row r="314" spans="1:7" ht="15" customHeight="1" x14ac:dyDescent="0.2">
      <c r="A314" s="36"/>
      <c r="B314" s="47">
        <f t="shared" si="4"/>
        <v>670</v>
      </c>
      <c r="C314" s="224">
        <v>7.9872178206705897E-4</v>
      </c>
      <c r="D314" s="36"/>
      <c r="E314" s="36"/>
      <c r="F314" s="36"/>
      <c r="G314" s="36"/>
    </row>
    <row r="315" spans="1:7" ht="15" customHeight="1" x14ac:dyDescent="0.2">
      <c r="A315" s="36"/>
      <c r="B315" s="47">
        <f t="shared" si="4"/>
        <v>671</v>
      </c>
      <c r="C315" s="224">
        <v>7.80961234770212E-4</v>
      </c>
      <c r="D315" s="36"/>
      <c r="E315" s="36"/>
      <c r="F315" s="36"/>
      <c r="G315" s="36"/>
    </row>
    <row r="316" spans="1:7" ht="15" customHeight="1" x14ac:dyDescent="0.2">
      <c r="A316" s="36"/>
      <c r="B316" s="47">
        <f t="shared" si="4"/>
        <v>672</v>
      </c>
      <c r="C316" s="224">
        <v>7.6286579612132495E-4</v>
      </c>
      <c r="D316" s="36"/>
      <c r="E316" s="36"/>
      <c r="F316" s="36"/>
      <c r="G316" s="36"/>
    </row>
    <row r="317" spans="1:7" ht="15" customHeight="1" x14ac:dyDescent="0.2">
      <c r="A317" s="36"/>
      <c r="B317" s="47">
        <f t="shared" si="4"/>
        <v>673</v>
      </c>
      <c r="C317" s="224">
        <v>7.4414039913534198E-4</v>
      </c>
      <c r="D317" s="36"/>
      <c r="E317" s="36"/>
      <c r="F317" s="36"/>
      <c r="G317" s="36"/>
    </row>
    <row r="318" spans="1:7" ht="15" customHeight="1" x14ac:dyDescent="0.2">
      <c r="A318" s="36"/>
      <c r="B318" s="47">
        <f t="shared" si="4"/>
        <v>674</v>
      </c>
      <c r="C318" s="224">
        <v>7.2249274917448399E-4</v>
      </c>
      <c r="D318" s="36"/>
      <c r="E318" s="36"/>
      <c r="F318" s="36"/>
      <c r="G318" s="36"/>
    </row>
    <row r="319" spans="1:7" ht="15" customHeight="1" x14ac:dyDescent="0.2">
      <c r="A319" s="36"/>
      <c r="B319" s="47">
        <f t="shared" si="4"/>
        <v>675</v>
      </c>
      <c r="C319" s="224">
        <v>7.0086363638700497E-4</v>
      </c>
      <c r="D319" s="36"/>
      <c r="E319" s="36"/>
      <c r="F319" s="36"/>
      <c r="G319" s="36"/>
    </row>
    <row r="320" spans="1:7" ht="15" customHeight="1" x14ac:dyDescent="0.2">
      <c r="A320" s="36"/>
      <c r="B320" s="47">
        <f t="shared" si="4"/>
        <v>676</v>
      </c>
      <c r="C320" s="224">
        <v>6.8144329910449801E-4</v>
      </c>
      <c r="D320" s="36"/>
      <c r="E320" s="36"/>
      <c r="F320" s="36"/>
      <c r="G320" s="36"/>
    </row>
    <row r="321" spans="1:7" ht="15" customHeight="1" x14ac:dyDescent="0.2">
      <c r="A321" s="36"/>
      <c r="B321" s="47">
        <f t="shared" si="4"/>
        <v>677</v>
      </c>
      <c r="C321" s="224">
        <v>6.6233789006423795E-4</v>
      </c>
      <c r="D321" s="36"/>
      <c r="E321" s="36"/>
      <c r="F321" s="36"/>
      <c r="G321" s="36"/>
    </row>
    <row r="322" spans="1:7" ht="15" customHeight="1" x14ac:dyDescent="0.2">
      <c r="A322" s="36"/>
      <c r="B322" s="47">
        <f t="shared" si="4"/>
        <v>678</v>
      </c>
      <c r="C322" s="224">
        <v>6.4676055326951497E-4</v>
      </c>
      <c r="D322" s="36"/>
      <c r="E322" s="36"/>
      <c r="F322" s="36"/>
      <c r="G322" s="36"/>
    </row>
    <row r="323" spans="1:7" ht="15" customHeight="1" x14ac:dyDescent="0.2">
      <c r="A323" s="36"/>
      <c r="B323" s="47">
        <f t="shared" si="4"/>
        <v>679</v>
      </c>
      <c r="C323" s="224">
        <v>6.3112882718586603E-4</v>
      </c>
      <c r="D323" s="36"/>
      <c r="E323" s="36"/>
      <c r="F323" s="36"/>
      <c r="G323" s="36"/>
    </row>
    <row r="324" spans="1:7" ht="15" customHeight="1" x14ac:dyDescent="0.2">
      <c r="A324" s="36"/>
      <c r="B324" s="47">
        <f t="shared" si="4"/>
        <v>680</v>
      </c>
      <c r="C324" s="224">
        <v>6.1629980145058401E-4</v>
      </c>
      <c r="D324" s="36"/>
      <c r="E324" s="36"/>
      <c r="F324" s="36"/>
      <c r="G324" s="36"/>
    </row>
    <row r="325" spans="1:7" ht="15" customHeight="1" x14ac:dyDescent="0.2">
      <c r="A325" s="36"/>
      <c r="B325" s="47">
        <f t="shared" si="4"/>
        <v>681</v>
      </c>
      <c r="C325" s="224">
        <v>6.0136871940911401E-4</v>
      </c>
      <c r="D325" s="36"/>
      <c r="E325" s="36"/>
      <c r="F325" s="36"/>
      <c r="G325" s="36"/>
    </row>
    <row r="326" spans="1:7" ht="15" customHeight="1" x14ac:dyDescent="0.2">
      <c r="A326" s="36"/>
      <c r="B326" s="47">
        <f t="shared" si="4"/>
        <v>682</v>
      </c>
      <c r="C326" s="224">
        <v>5.8704539183772396E-4</v>
      </c>
      <c r="D326" s="36"/>
      <c r="E326" s="36"/>
      <c r="F326" s="36"/>
      <c r="G326" s="36"/>
    </row>
    <row r="327" spans="1:7" ht="15" customHeight="1" x14ac:dyDescent="0.2">
      <c r="A327" s="36"/>
      <c r="B327" s="47">
        <f t="shared" si="4"/>
        <v>683</v>
      </c>
      <c r="C327" s="224">
        <v>5.7216116199270805E-4</v>
      </c>
      <c r="D327" s="36"/>
      <c r="E327" s="36"/>
      <c r="F327" s="36"/>
      <c r="G327" s="36"/>
    </row>
    <row r="328" spans="1:7" ht="15" customHeight="1" x14ac:dyDescent="0.2">
      <c r="A328" s="36"/>
      <c r="B328" s="47">
        <f t="shared" si="4"/>
        <v>684</v>
      </c>
      <c r="C328" s="224">
        <v>5.5531779736773504E-4</v>
      </c>
      <c r="D328" s="36"/>
      <c r="E328" s="36"/>
      <c r="F328" s="36"/>
      <c r="G328" s="36"/>
    </row>
    <row r="329" spans="1:7" ht="15" customHeight="1" x14ac:dyDescent="0.2">
      <c r="A329" s="36"/>
      <c r="B329" s="47">
        <f t="shared" si="4"/>
        <v>685</v>
      </c>
      <c r="C329" s="224">
        <v>5.3860225775699902E-4</v>
      </c>
      <c r="D329" s="36"/>
      <c r="E329" s="36"/>
      <c r="F329" s="36"/>
      <c r="G329" s="36"/>
    </row>
    <row r="330" spans="1:7" ht="15" customHeight="1" x14ac:dyDescent="0.2">
      <c r="A330" s="36"/>
      <c r="B330" s="47">
        <f t="shared" si="4"/>
        <v>686</v>
      </c>
      <c r="C330" s="224">
        <v>5.2276723388178302E-4</v>
      </c>
      <c r="D330" s="36"/>
      <c r="E330" s="36"/>
      <c r="F330" s="36"/>
      <c r="G330" s="36"/>
    </row>
    <row r="331" spans="1:7" ht="15" customHeight="1" x14ac:dyDescent="0.2">
      <c r="A331" s="36"/>
      <c r="B331" s="47">
        <f t="shared" si="4"/>
        <v>687</v>
      </c>
      <c r="C331" s="224">
        <v>5.0740755609536602E-4</v>
      </c>
      <c r="D331" s="36"/>
      <c r="E331" s="36"/>
      <c r="F331" s="36"/>
      <c r="G331" s="36"/>
    </row>
    <row r="332" spans="1:7" ht="15" customHeight="1" x14ac:dyDescent="0.2">
      <c r="A332" s="36"/>
      <c r="B332" s="47">
        <f t="shared" si="4"/>
        <v>688</v>
      </c>
      <c r="C332" s="224">
        <v>4.9382388211233305E-4</v>
      </c>
      <c r="D332" s="36"/>
      <c r="E332" s="36"/>
      <c r="F332" s="36"/>
      <c r="G332" s="36"/>
    </row>
    <row r="333" spans="1:7" ht="15" customHeight="1" x14ac:dyDescent="0.2">
      <c r="A333" s="36"/>
      <c r="B333" s="47">
        <f t="shared" si="4"/>
        <v>689</v>
      </c>
      <c r="C333" s="224">
        <v>4.80796425183282E-4</v>
      </c>
      <c r="D333" s="36"/>
      <c r="E333" s="36"/>
      <c r="F333" s="36"/>
      <c r="G333" s="36"/>
    </row>
    <row r="334" spans="1:7" ht="15" customHeight="1" x14ac:dyDescent="0.2">
      <c r="A334" s="36"/>
      <c r="B334" s="47">
        <f t="shared" si="4"/>
        <v>690</v>
      </c>
      <c r="C334" s="224">
        <v>4.6945289730632498E-4</v>
      </c>
      <c r="D334" s="36"/>
      <c r="E334" s="36"/>
      <c r="F334" s="36"/>
      <c r="G334" s="36"/>
    </row>
    <row r="335" spans="1:7" ht="15" customHeight="1" x14ac:dyDescent="0.2">
      <c r="A335" s="36"/>
      <c r="B335" s="47">
        <f t="shared" si="4"/>
        <v>691</v>
      </c>
      <c r="C335" s="224">
        <v>4.5755946723664598E-4</v>
      </c>
      <c r="D335" s="36"/>
      <c r="E335" s="36"/>
      <c r="F335" s="36"/>
      <c r="G335" s="36"/>
    </row>
    <row r="336" spans="1:7" ht="15" customHeight="1" x14ac:dyDescent="0.2">
      <c r="A336" s="36"/>
      <c r="B336" s="47">
        <f t="shared" si="4"/>
        <v>692</v>
      </c>
      <c r="C336" s="224">
        <v>4.44662279784256E-4</v>
      </c>
      <c r="D336" s="36"/>
      <c r="E336" s="36"/>
      <c r="F336" s="36"/>
      <c r="G336" s="36"/>
    </row>
    <row r="337" spans="1:7" ht="15" customHeight="1" x14ac:dyDescent="0.2">
      <c r="A337" s="36"/>
      <c r="B337" s="47">
        <f t="shared" si="4"/>
        <v>693</v>
      </c>
      <c r="C337" s="224">
        <v>4.31766110857875E-4</v>
      </c>
      <c r="D337" s="36"/>
      <c r="E337" s="36"/>
      <c r="F337" s="36"/>
      <c r="G337" s="36"/>
    </row>
    <row r="338" spans="1:7" ht="15" customHeight="1" x14ac:dyDescent="0.2">
      <c r="A338" s="36"/>
      <c r="B338" s="47">
        <f t="shared" si="4"/>
        <v>694</v>
      </c>
      <c r="C338" s="224">
        <v>4.1903718390231301E-4</v>
      </c>
      <c r="D338" s="36"/>
      <c r="E338" s="36"/>
      <c r="F338" s="36"/>
      <c r="G338" s="36"/>
    </row>
    <row r="339" spans="1:7" ht="15" customHeight="1" x14ac:dyDescent="0.2">
      <c r="A339" s="36"/>
      <c r="B339" s="47">
        <f t="shared" si="4"/>
        <v>695</v>
      </c>
      <c r="C339" s="224">
        <v>4.0593099491270001E-4</v>
      </c>
      <c r="D339" s="36"/>
      <c r="E339" s="36"/>
      <c r="F339" s="36"/>
      <c r="G339" s="36"/>
    </row>
    <row r="340" spans="1:7" ht="15" customHeight="1" x14ac:dyDescent="0.2">
      <c r="A340" s="36"/>
      <c r="B340" s="47">
        <f t="shared" si="4"/>
        <v>696</v>
      </c>
      <c r="C340" s="224">
        <v>3.9233723752216999E-4</v>
      </c>
      <c r="D340" s="36"/>
      <c r="E340" s="36"/>
      <c r="F340" s="36"/>
      <c r="G340" s="36"/>
    </row>
    <row r="341" spans="1:7" ht="15" customHeight="1" x14ac:dyDescent="0.2">
      <c r="A341" s="36"/>
      <c r="B341" s="47">
        <f t="shared" si="4"/>
        <v>697</v>
      </c>
      <c r="C341" s="224">
        <v>3.8005411940112099E-4</v>
      </c>
      <c r="D341" s="36"/>
      <c r="E341" s="36"/>
      <c r="F341" s="36"/>
      <c r="G341" s="36"/>
    </row>
    <row r="342" spans="1:7" ht="15" customHeight="1" x14ac:dyDescent="0.2">
      <c r="A342" s="36"/>
      <c r="B342" s="47">
        <f t="shared" si="4"/>
        <v>698</v>
      </c>
      <c r="C342" s="224">
        <v>3.6945737479458898E-4</v>
      </c>
      <c r="D342" s="36"/>
      <c r="E342" s="36"/>
      <c r="F342" s="36"/>
      <c r="G342" s="36"/>
    </row>
    <row r="343" spans="1:7" ht="15" customHeight="1" x14ac:dyDescent="0.2">
      <c r="A343" s="36"/>
      <c r="B343" s="47">
        <f t="shared" si="4"/>
        <v>699</v>
      </c>
      <c r="C343" s="224">
        <v>3.5897450139595901E-4</v>
      </c>
      <c r="D343" s="36"/>
      <c r="E343" s="36"/>
      <c r="F343" s="36"/>
      <c r="G343" s="36"/>
    </row>
    <row r="344" spans="1:7" ht="15" customHeight="1" x14ac:dyDescent="0.2">
      <c r="A344" s="36"/>
      <c r="B344" s="47">
        <f t="shared" ref="B344:B407" si="5">IF(380+C$20*(ROW()-ROW(B$23)-1)&gt;780,"",380+C$20*(ROW()-ROW(B$23)-1))</f>
        <v>700</v>
      </c>
      <c r="C344" s="224">
        <v>3.48620064127172E-4</v>
      </c>
      <c r="D344" s="36"/>
      <c r="E344" s="36"/>
      <c r="F344" s="36"/>
      <c r="G344" s="36"/>
    </row>
    <row r="345" spans="1:7" ht="15" customHeight="1" x14ac:dyDescent="0.2">
      <c r="A345" s="36"/>
      <c r="B345" s="47">
        <f t="shared" si="5"/>
        <v>701</v>
      </c>
      <c r="C345" s="224">
        <v>3.39966972705247E-4</v>
      </c>
      <c r="D345" s="36"/>
      <c r="E345" s="36"/>
      <c r="F345" s="36"/>
      <c r="G345" s="36"/>
    </row>
    <row r="346" spans="1:7" ht="15" customHeight="1" x14ac:dyDescent="0.2">
      <c r="A346" s="36"/>
      <c r="B346" s="47">
        <f t="shared" si="5"/>
        <v>702</v>
      </c>
      <c r="C346" s="224">
        <v>3.32732891720251E-4</v>
      </c>
      <c r="D346" s="36"/>
      <c r="E346" s="36"/>
      <c r="F346" s="36"/>
      <c r="G346" s="36"/>
    </row>
    <row r="347" spans="1:7" ht="15" customHeight="1" x14ac:dyDescent="0.2">
      <c r="A347" s="36"/>
      <c r="B347" s="47">
        <f t="shared" si="5"/>
        <v>703</v>
      </c>
      <c r="C347" s="224">
        <v>3.22333537454429E-4</v>
      </c>
      <c r="D347" s="36"/>
      <c r="E347" s="36"/>
      <c r="F347" s="36"/>
      <c r="G347" s="36"/>
    </row>
    <row r="348" spans="1:7" ht="15" customHeight="1" x14ac:dyDescent="0.2">
      <c r="A348" s="36"/>
      <c r="B348" s="47">
        <f t="shared" si="5"/>
        <v>704</v>
      </c>
      <c r="C348" s="224">
        <v>3.0987777917471001E-4</v>
      </c>
      <c r="D348" s="36"/>
      <c r="E348" s="36"/>
      <c r="F348" s="36"/>
      <c r="G348" s="36"/>
    </row>
    <row r="349" spans="1:7" ht="15" customHeight="1" x14ac:dyDescent="0.2">
      <c r="A349" s="36"/>
      <c r="B349" s="47">
        <f t="shared" si="5"/>
        <v>705</v>
      </c>
      <c r="C349" s="224">
        <v>3.0120951171523798E-4</v>
      </c>
      <c r="D349" s="36"/>
      <c r="E349" s="36"/>
      <c r="F349" s="36"/>
      <c r="G349" s="36"/>
    </row>
    <row r="350" spans="1:7" ht="15" customHeight="1" x14ac:dyDescent="0.2">
      <c r="A350" s="36"/>
      <c r="B350" s="47">
        <f t="shared" si="5"/>
        <v>706</v>
      </c>
      <c r="C350" s="224">
        <v>2.9434535937702201E-4</v>
      </c>
      <c r="D350" s="36"/>
      <c r="E350" s="36"/>
      <c r="F350" s="36"/>
      <c r="G350" s="36"/>
    </row>
    <row r="351" spans="1:7" ht="15" customHeight="1" x14ac:dyDescent="0.2">
      <c r="A351" s="36"/>
      <c r="B351" s="47">
        <f t="shared" si="5"/>
        <v>707</v>
      </c>
      <c r="C351" s="224">
        <v>2.85368376683962E-4</v>
      </c>
      <c r="D351" s="36"/>
      <c r="E351" s="36"/>
      <c r="F351" s="36"/>
      <c r="G351" s="36"/>
    </row>
    <row r="352" spans="1:7" ht="15" customHeight="1" x14ac:dyDescent="0.2">
      <c r="A352" s="36"/>
      <c r="B352" s="47">
        <f t="shared" si="5"/>
        <v>708</v>
      </c>
      <c r="C352" s="224">
        <v>2.7561334197197501E-4</v>
      </c>
      <c r="D352" s="36"/>
      <c r="E352" s="36"/>
      <c r="F352" s="36"/>
      <c r="G352" s="36"/>
    </row>
    <row r="353" spans="1:7" ht="15" customHeight="1" x14ac:dyDescent="0.2">
      <c r="A353" s="36"/>
      <c r="B353" s="47">
        <f t="shared" si="5"/>
        <v>709</v>
      </c>
      <c r="C353" s="224">
        <v>2.6888658879248799E-4</v>
      </c>
      <c r="D353" s="36"/>
      <c r="E353" s="36"/>
      <c r="F353" s="36"/>
      <c r="G353" s="36"/>
    </row>
    <row r="354" spans="1:7" ht="15" customHeight="1" x14ac:dyDescent="0.2">
      <c r="A354" s="36"/>
      <c r="B354" s="47">
        <f t="shared" si="5"/>
        <v>710</v>
      </c>
      <c r="C354" s="224">
        <v>2.6282228492981099E-4</v>
      </c>
      <c r="D354" s="36"/>
      <c r="E354" s="36"/>
      <c r="F354" s="36"/>
      <c r="G354" s="36"/>
    </row>
    <row r="355" spans="1:7" ht="15" customHeight="1" x14ac:dyDescent="0.2">
      <c r="A355" s="36"/>
      <c r="B355" s="47">
        <f t="shared" si="5"/>
        <v>711</v>
      </c>
      <c r="C355" s="224">
        <v>2.5430150003656599E-4</v>
      </c>
      <c r="D355" s="36"/>
      <c r="E355" s="36"/>
      <c r="F355" s="36"/>
      <c r="G355" s="36"/>
    </row>
    <row r="356" spans="1:7" ht="15" customHeight="1" x14ac:dyDescent="0.2">
      <c r="A356" s="36"/>
      <c r="B356" s="47">
        <f t="shared" si="5"/>
        <v>712</v>
      </c>
      <c r="C356" s="224">
        <v>2.45415980979192E-4</v>
      </c>
      <c r="D356" s="36"/>
      <c r="E356" s="36"/>
      <c r="F356" s="36"/>
      <c r="G356" s="36"/>
    </row>
    <row r="357" spans="1:7" ht="15" customHeight="1" x14ac:dyDescent="0.2">
      <c r="A357" s="36"/>
      <c r="B357" s="47">
        <f t="shared" si="5"/>
        <v>713</v>
      </c>
      <c r="C357" s="224">
        <v>2.39596021506279E-4</v>
      </c>
      <c r="D357" s="36"/>
      <c r="E357" s="36"/>
      <c r="F357" s="36"/>
      <c r="G357" s="36"/>
    </row>
    <row r="358" spans="1:7" ht="15" customHeight="1" x14ac:dyDescent="0.2">
      <c r="A358" s="36"/>
      <c r="B358" s="47">
        <f t="shared" si="5"/>
        <v>714</v>
      </c>
      <c r="C358" s="224">
        <v>2.3367746871561201E-4</v>
      </c>
      <c r="D358" s="36"/>
      <c r="E358" s="36"/>
      <c r="F358" s="36"/>
      <c r="G358" s="36"/>
    </row>
    <row r="359" spans="1:7" ht="15" customHeight="1" x14ac:dyDescent="0.2">
      <c r="A359" s="36"/>
      <c r="B359" s="47">
        <f t="shared" si="5"/>
        <v>715</v>
      </c>
      <c r="C359" s="224">
        <v>2.2404862937624599E-4</v>
      </c>
      <c r="D359" s="36"/>
      <c r="E359" s="36"/>
      <c r="F359" s="36"/>
      <c r="G359" s="36"/>
    </row>
    <row r="360" spans="1:7" ht="15" customHeight="1" x14ac:dyDescent="0.2">
      <c r="A360" s="36"/>
      <c r="B360" s="47">
        <f t="shared" si="5"/>
        <v>716</v>
      </c>
      <c r="C360" s="224">
        <v>2.1499933133648701E-4</v>
      </c>
      <c r="D360" s="36"/>
      <c r="E360" s="36"/>
      <c r="F360" s="36"/>
      <c r="G360" s="36"/>
    </row>
    <row r="361" spans="1:7" ht="15" customHeight="1" x14ac:dyDescent="0.2">
      <c r="A361" s="36"/>
      <c r="B361" s="47">
        <f t="shared" si="5"/>
        <v>717</v>
      </c>
      <c r="C361" s="224">
        <v>2.1041402909272001E-4</v>
      </c>
      <c r="D361" s="36"/>
      <c r="E361" s="36"/>
      <c r="F361" s="36"/>
      <c r="G361" s="36"/>
    </row>
    <row r="362" spans="1:7" ht="15" customHeight="1" x14ac:dyDescent="0.2">
      <c r="A362" s="36"/>
      <c r="B362" s="47">
        <f t="shared" si="5"/>
        <v>718</v>
      </c>
      <c r="C362" s="224">
        <v>2.05280454297849E-4</v>
      </c>
      <c r="D362" s="36"/>
      <c r="E362" s="36"/>
      <c r="F362" s="36"/>
      <c r="G362" s="36"/>
    </row>
    <row r="363" spans="1:7" ht="15" customHeight="1" x14ac:dyDescent="0.2">
      <c r="A363" s="36"/>
      <c r="B363" s="47">
        <f t="shared" si="5"/>
        <v>719</v>
      </c>
      <c r="C363" s="224">
        <v>1.9830416224594799E-4</v>
      </c>
      <c r="D363" s="36"/>
      <c r="E363" s="36"/>
      <c r="F363" s="36"/>
      <c r="G363" s="36"/>
    </row>
    <row r="364" spans="1:7" ht="15" customHeight="1" x14ac:dyDescent="0.2">
      <c r="A364" s="36"/>
      <c r="B364" s="47">
        <f t="shared" si="5"/>
        <v>720</v>
      </c>
      <c r="C364" s="224">
        <v>1.9222834903936001E-4</v>
      </c>
      <c r="D364" s="36"/>
      <c r="E364" s="36"/>
      <c r="F364" s="36"/>
      <c r="G364" s="36"/>
    </row>
    <row r="365" spans="1:7" ht="15" customHeight="1" x14ac:dyDescent="0.2">
      <c r="A365" s="36"/>
      <c r="B365" s="47">
        <f t="shared" si="5"/>
        <v>721</v>
      </c>
      <c r="C365" s="224">
        <v>1.8829154230606799E-4</v>
      </c>
      <c r="D365" s="36"/>
      <c r="E365" s="36"/>
      <c r="F365" s="36"/>
      <c r="G365" s="36"/>
    </row>
    <row r="366" spans="1:7" ht="15" customHeight="1" x14ac:dyDescent="0.2">
      <c r="A366" s="36"/>
      <c r="B366" s="47">
        <f t="shared" si="5"/>
        <v>722</v>
      </c>
      <c r="C366" s="224">
        <v>1.8372039757383801E-4</v>
      </c>
      <c r="D366" s="36"/>
      <c r="E366" s="36"/>
      <c r="F366" s="36"/>
      <c r="G366" s="36"/>
    </row>
    <row r="367" spans="1:7" ht="15" customHeight="1" x14ac:dyDescent="0.2">
      <c r="A367" s="36"/>
      <c r="B367" s="47">
        <f t="shared" si="5"/>
        <v>723</v>
      </c>
      <c r="C367" s="224">
        <v>1.7822728309748801E-4</v>
      </c>
      <c r="D367" s="36"/>
      <c r="E367" s="36"/>
      <c r="F367" s="36"/>
      <c r="G367" s="36"/>
    </row>
    <row r="368" spans="1:7" ht="15" customHeight="1" x14ac:dyDescent="0.2">
      <c r="A368" s="36"/>
      <c r="B368" s="47">
        <f t="shared" si="5"/>
        <v>724</v>
      </c>
      <c r="C368" s="224">
        <v>1.71957848096427E-4</v>
      </c>
      <c r="D368" s="36"/>
      <c r="E368" s="36"/>
      <c r="F368" s="36"/>
      <c r="G368" s="36"/>
    </row>
    <row r="369" spans="1:7" ht="15" customHeight="1" x14ac:dyDescent="0.2">
      <c r="A369" s="36"/>
      <c r="B369" s="47">
        <f t="shared" si="5"/>
        <v>725</v>
      </c>
      <c r="C369" s="224">
        <v>1.64909036992624E-4</v>
      </c>
      <c r="D369" s="36"/>
      <c r="E369" s="36"/>
      <c r="F369" s="36"/>
      <c r="G369" s="36"/>
    </row>
    <row r="370" spans="1:7" ht="15" customHeight="1" x14ac:dyDescent="0.2">
      <c r="A370" s="36"/>
      <c r="B370" s="47">
        <f t="shared" si="5"/>
        <v>726</v>
      </c>
      <c r="C370" s="224">
        <v>1.59273125169692E-4</v>
      </c>
      <c r="D370" s="36"/>
      <c r="E370" s="36"/>
      <c r="F370" s="36"/>
      <c r="G370" s="36"/>
    </row>
    <row r="371" spans="1:7" ht="15" customHeight="1" x14ac:dyDescent="0.2">
      <c r="A371" s="36"/>
      <c r="B371" s="47">
        <f t="shared" si="5"/>
        <v>727</v>
      </c>
      <c r="C371" s="224">
        <v>1.54516914261472E-4</v>
      </c>
      <c r="D371" s="36"/>
      <c r="E371" s="36"/>
      <c r="F371" s="36"/>
      <c r="G371" s="36"/>
    </row>
    <row r="372" spans="1:7" ht="15" customHeight="1" x14ac:dyDescent="0.2">
      <c r="A372" s="36"/>
      <c r="B372" s="47">
        <f t="shared" si="5"/>
        <v>728</v>
      </c>
      <c r="C372" s="224">
        <v>1.50248068048967E-4</v>
      </c>
      <c r="D372" s="36"/>
      <c r="E372" s="36"/>
      <c r="F372" s="36"/>
      <c r="G372" s="36"/>
    </row>
    <row r="373" spans="1:7" ht="15" customHeight="1" x14ac:dyDescent="0.2">
      <c r="A373" s="36"/>
      <c r="B373" s="47">
        <f t="shared" si="5"/>
        <v>729</v>
      </c>
      <c r="C373" s="224">
        <v>1.4612150992004001E-4</v>
      </c>
      <c r="D373" s="36"/>
      <c r="E373" s="36"/>
      <c r="F373" s="36"/>
      <c r="G373" s="36"/>
    </row>
    <row r="374" spans="1:7" ht="15" customHeight="1" x14ac:dyDescent="0.2">
      <c r="A374" s="36"/>
      <c r="B374" s="47">
        <f t="shared" si="5"/>
        <v>730</v>
      </c>
      <c r="C374" s="224">
        <v>1.4311380261293799E-4</v>
      </c>
      <c r="D374" s="36"/>
      <c r="E374" s="36"/>
      <c r="F374" s="36"/>
      <c r="G374" s="36"/>
    </row>
    <row r="375" spans="1:7" ht="15" customHeight="1" x14ac:dyDescent="0.2">
      <c r="A375" s="36"/>
      <c r="B375" s="47">
        <f t="shared" si="5"/>
        <v>731</v>
      </c>
      <c r="C375" s="224">
        <v>1.4028016140092001E-4</v>
      </c>
      <c r="D375" s="36"/>
      <c r="E375" s="36"/>
      <c r="F375" s="36"/>
      <c r="G375" s="36"/>
    </row>
    <row r="376" spans="1:7" ht="15" customHeight="1" x14ac:dyDescent="0.2">
      <c r="A376" s="36"/>
      <c r="B376" s="47">
        <f t="shared" si="5"/>
        <v>732</v>
      </c>
      <c r="C376" s="224">
        <v>1.3582573974942001E-4</v>
      </c>
      <c r="D376" s="36"/>
      <c r="E376" s="36"/>
      <c r="F376" s="36"/>
      <c r="G376" s="36"/>
    </row>
    <row r="377" spans="1:7" ht="15" customHeight="1" x14ac:dyDescent="0.2">
      <c r="A377" s="36"/>
      <c r="B377" s="47">
        <f t="shared" si="5"/>
        <v>733</v>
      </c>
      <c r="C377" s="224">
        <v>1.3101513955227401E-4</v>
      </c>
      <c r="D377" s="36"/>
      <c r="E377" s="36"/>
      <c r="F377" s="36"/>
      <c r="G377" s="36"/>
    </row>
    <row r="378" spans="1:7" ht="15" customHeight="1" x14ac:dyDescent="0.2">
      <c r="A378" s="36"/>
      <c r="B378" s="47">
        <f t="shared" si="5"/>
        <v>734</v>
      </c>
      <c r="C378" s="224">
        <v>1.2353732529312E-4</v>
      </c>
      <c r="D378" s="36"/>
      <c r="E378" s="36"/>
      <c r="F378" s="36"/>
      <c r="G378" s="36"/>
    </row>
    <row r="379" spans="1:7" ht="15" customHeight="1" x14ac:dyDescent="0.2">
      <c r="A379" s="36"/>
      <c r="B379" s="47">
        <f t="shared" si="5"/>
        <v>735</v>
      </c>
      <c r="C379" s="224">
        <v>1.1666492289422399E-4</v>
      </c>
      <c r="D379" s="36"/>
      <c r="E379" s="36"/>
      <c r="F379" s="36"/>
      <c r="G379" s="36"/>
    </row>
    <row r="380" spans="1:7" ht="15" customHeight="1" x14ac:dyDescent="0.2">
      <c r="A380" s="36"/>
      <c r="B380" s="47">
        <f t="shared" si="5"/>
        <v>736</v>
      </c>
      <c r="C380" s="224">
        <v>1.12921534250204E-4</v>
      </c>
      <c r="D380" s="36"/>
      <c r="E380" s="36"/>
      <c r="F380" s="36"/>
      <c r="G380" s="36"/>
    </row>
    <row r="381" spans="1:7" ht="15" customHeight="1" x14ac:dyDescent="0.2">
      <c r="A381" s="36"/>
      <c r="B381" s="47">
        <f t="shared" si="5"/>
        <v>737</v>
      </c>
      <c r="C381" s="224">
        <v>1.10213681000403E-4</v>
      </c>
      <c r="D381" s="36"/>
      <c r="E381" s="36"/>
      <c r="F381" s="36"/>
      <c r="G381" s="36"/>
    </row>
    <row r="382" spans="1:7" ht="15" customHeight="1" x14ac:dyDescent="0.2">
      <c r="A382" s="36"/>
      <c r="B382" s="47">
        <f t="shared" si="5"/>
        <v>738</v>
      </c>
      <c r="C382" s="224">
        <v>1.0988011373217601E-4</v>
      </c>
      <c r="D382" s="36"/>
      <c r="E382" s="36"/>
      <c r="F382" s="36"/>
      <c r="G382" s="36"/>
    </row>
    <row r="383" spans="1:7" ht="15" customHeight="1" x14ac:dyDescent="0.2">
      <c r="A383" s="36"/>
      <c r="B383" s="47">
        <f t="shared" si="5"/>
        <v>739</v>
      </c>
      <c r="C383" s="224">
        <v>1.0796538668624899E-4</v>
      </c>
      <c r="D383" s="36"/>
      <c r="E383" s="36"/>
      <c r="F383" s="36"/>
      <c r="G383" s="36"/>
    </row>
    <row r="384" spans="1:7" ht="15" customHeight="1" x14ac:dyDescent="0.2">
      <c r="A384" s="36"/>
      <c r="B384" s="47">
        <f t="shared" si="5"/>
        <v>740</v>
      </c>
      <c r="C384" s="224">
        <v>1.04042431906692E-4</v>
      </c>
      <c r="D384" s="36"/>
      <c r="E384" s="36"/>
      <c r="F384" s="36"/>
      <c r="G384" s="36"/>
    </row>
    <row r="385" spans="1:7" ht="15" customHeight="1" x14ac:dyDescent="0.2">
      <c r="A385" s="36"/>
      <c r="B385" s="47">
        <f t="shared" si="5"/>
        <v>741</v>
      </c>
      <c r="C385" s="224">
        <v>1.0085213344180299E-4</v>
      </c>
      <c r="D385" s="36"/>
      <c r="E385" s="36"/>
      <c r="F385" s="36"/>
      <c r="G385" s="36"/>
    </row>
    <row r="386" spans="1:7" ht="15" customHeight="1" x14ac:dyDescent="0.2">
      <c r="A386" s="36"/>
      <c r="B386" s="47">
        <f t="shared" si="5"/>
        <v>742</v>
      </c>
      <c r="C386" s="224">
        <v>9.8199300967055205E-5</v>
      </c>
      <c r="D386" s="36"/>
      <c r="E386" s="36"/>
      <c r="F386" s="36"/>
      <c r="G386" s="36"/>
    </row>
    <row r="387" spans="1:7" ht="15" customHeight="1" x14ac:dyDescent="0.2">
      <c r="A387" s="36"/>
      <c r="B387" s="47">
        <f t="shared" si="5"/>
        <v>743</v>
      </c>
      <c r="C387" s="224">
        <v>9.0858610864608303E-5</v>
      </c>
      <c r="D387" s="36"/>
      <c r="E387" s="36"/>
      <c r="F387" s="36"/>
      <c r="G387" s="36"/>
    </row>
    <row r="388" spans="1:7" ht="15" customHeight="1" x14ac:dyDescent="0.2">
      <c r="A388" s="36"/>
      <c r="B388" s="47">
        <f t="shared" si="5"/>
        <v>744</v>
      </c>
      <c r="C388" s="224">
        <v>8.1495128106589198E-5</v>
      </c>
      <c r="D388" s="36"/>
      <c r="E388" s="36"/>
      <c r="F388" s="36"/>
      <c r="G388" s="36"/>
    </row>
    <row r="389" spans="1:7" ht="15" customHeight="1" x14ac:dyDescent="0.2">
      <c r="A389" s="36"/>
      <c r="B389" s="47">
        <f t="shared" si="5"/>
        <v>745</v>
      </c>
      <c r="C389" s="224">
        <v>8.1067642554993007E-5</v>
      </c>
      <c r="D389" s="36"/>
      <c r="E389" s="36"/>
      <c r="F389" s="36"/>
      <c r="G389" s="36"/>
    </row>
    <row r="390" spans="1:7" ht="15" customHeight="1" x14ac:dyDescent="0.2">
      <c r="A390" s="36"/>
      <c r="B390" s="47">
        <f t="shared" si="5"/>
        <v>746</v>
      </c>
      <c r="C390" s="224">
        <v>8.21463430815103E-5</v>
      </c>
      <c r="D390" s="36"/>
      <c r="E390" s="36"/>
      <c r="F390" s="36"/>
      <c r="G390" s="36"/>
    </row>
    <row r="391" spans="1:7" ht="15" customHeight="1" x14ac:dyDescent="0.2">
      <c r="A391" s="36"/>
      <c r="B391" s="47">
        <f t="shared" si="5"/>
        <v>747</v>
      </c>
      <c r="C391" s="224">
        <v>8.3779875466636006E-5</v>
      </c>
      <c r="D391" s="36"/>
      <c r="E391" s="36"/>
      <c r="F391" s="36"/>
      <c r="G391" s="36"/>
    </row>
    <row r="392" spans="1:7" ht="15" customHeight="1" x14ac:dyDescent="0.2">
      <c r="A392" s="36"/>
      <c r="B392" s="47">
        <f t="shared" si="5"/>
        <v>748</v>
      </c>
      <c r="C392" s="224">
        <v>8.4469336093227095E-5</v>
      </c>
      <c r="D392" s="36"/>
      <c r="E392" s="36"/>
      <c r="F392" s="36"/>
      <c r="G392" s="36"/>
    </row>
    <row r="393" spans="1:7" ht="15" customHeight="1" x14ac:dyDescent="0.2">
      <c r="A393" s="36"/>
      <c r="B393" s="47">
        <f t="shared" si="5"/>
        <v>749</v>
      </c>
      <c r="C393" s="224">
        <v>7.9736683691614902E-5</v>
      </c>
      <c r="D393" s="36"/>
      <c r="E393" s="36"/>
      <c r="F393" s="36"/>
      <c r="G393" s="36"/>
    </row>
    <row r="394" spans="1:7" ht="15" customHeight="1" x14ac:dyDescent="0.2">
      <c r="A394" s="36"/>
      <c r="B394" s="47">
        <f t="shared" si="5"/>
        <v>750</v>
      </c>
      <c r="C394" s="224">
        <v>7.42681258773623E-5</v>
      </c>
      <c r="D394" s="36"/>
      <c r="E394" s="36"/>
      <c r="F394" s="36"/>
      <c r="G394" s="36"/>
    </row>
    <row r="395" spans="1:7" ht="15" customHeight="1" x14ac:dyDescent="0.2">
      <c r="A395" s="36"/>
      <c r="B395" s="47">
        <f t="shared" si="5"/>
        <v>751</v>
      </c>
      <c r="C395" s="224">
        <v>6.7279621698603098E-5</v>
      </c>
      <c r="D395" s="36"/>
      <c r="E395" s="36"/>
      <c r="F395" s="36"/>
      <c r="G395" s="36"/>
    </row>
    <row r="396" spans="1:7" ht="15" customHeight="1" x14ac:dyDescent="0.2">
      <c r="A396" s="36"/>
      <c r="B396" s="47">
        <f t="shared" si="5"/>
        <v>752</v>
      </c>
      <c r="C396" s="224">
        <v>6.3841923265920599E-5</v>
      </c>
      <c r="D396" s="36"/>
      <c r="E396" s="36"/>
      <c r="F396" s="36"/>
      <c r="G396" s="36"/>
    </row>
    <row r="397" spans="1:7" ht="15" customHeight="1" x14ac:dyDescent="0.2">
      <c r="A397" s="36"/>
      <c r="B397" s="47">
        <f t="shared" si="5"/>
        <v>753</v>
      </c>
      <c r="C397" s="224">
        <v>6.4657548709352506E-5</v>
      </c>
      <c r="D397" s="36"/>
      <c r="E397" s="36"/>
      <c r="F397" s="36"/>
      <c r="G397" s="36"/>
    </row>
    <row r="398" spans="1:7" ht="15" customHeight="1" x14ac:dyDescent="0.2">
      <c r="A398" s="36"/>
      <c r="B398" s="47">
        <f t="shared" si="5"/>
        <v>754</v>
      </c>
      <c r="C398" s="224">
        <v>6.5195493406717503E-5</v>
      </c>
      <c r="D398" s="36"/>
      <c r="E398" s="36"/>
      <c r="F398" s="36"/>
      <c r="G398" s="36"/>
    </row>
    <row r="399" spans="1:7" ht="15" customHeight="1" x14ac:dyDescent="0.2">
      <c r="A399" s="36"/>
      <c r="B399" s="47">
        <f t="shared" si="5"/>
        <v>755</v>
      </c>
      <c r="C399" s="224">
        <v>6.5564383156966805E-5</v>
      </c>
      <c r="D399" s="36"/>
      <c r="E399" s="36"/>
      <c r="F399" s="36"/>
      <c r="G399" s="36"/>
    </row>
    <row r="400" spans="1:7" ht="15" customHeight="1" x14ac:dyDescent="0.2">
      <c r="A400" s="36"/>
      <c r="B400" s="47">
        <f t="shared" si="5"/>
        <v>756</v>
      </c>
      <c r="C400" s="224">
        <v>6.2252503242281803E-5</v>
      </c>
      <c r="D400" s="36"/>
      <c r="E400" s="36"/>
      <c r="F400" s="36"/>
      <c r="G400" s="36"/>
    </row>
    <row r="401" spans="1:7" ht="15" customHeight="1" x14ac:dyDescent="0.2">
      <c r="A401" s="36"/>
      <c r="B401" s="47">
        <f t="shared" si="5"/>
        <v>757</v>
      </c>
      <c r="C401" s="224">
        <v>5.78767830955632E-5</v>
      </c>
      <c r="D401" s="36"/>
      <c r="E401" s="36"/>
      <c r="F401" s="36"/>
      <c r="G401" s="36"/>
    </row>
    <row r="402" spans="1:7" ht="15" customHeight="1" x14ac:dyDescent="0.2">
      <c r="A402" s="36"/>
      <c r="B402" s="47">
        <f t="shared" si="5"/>
        <v>758</v>
      </c>
      <c r="C402" s="224">
        <v>5.5334521804444897E-5</v>
      </c>
      <c r="D402" s="36"/>
      <c r="E402" s="36"/>
      <c r="F402" s="36"/>
      <c r="G402" s="36"/>
    </row>
    <row r="403" spans="1:7" ht="15" customHeight="1" x14ac:dyDescent="0.2">
      <c r="A403" s="36"/>
      <c r="B403" s="47">
        <f t="shared" si="5"/>
        <v>759</v>
      </c>
      <c r="C403" s="224">
        <v>5.2942218097757399E-5</v>
      </c>
      <c r="D403" s="36"/>
      <c r="E403" s="36"/>
      <c r="F403" s="36"/>
      <c r="G403" s="36"/>
    </row>
    <row r="404" spans="1:7" ht="15" customHeight="1" x14ac:dyDescent="0.2">
      <c r="A404" s="36"/>
      <c r="B404" s="47">
        <f t="shared" si="5"/>
        <v>760</v>
      </c>
      <c r="C404" s="224">
        <v>5.1249163052615799E-5</v>
      </c>
      <c r="D404" s="36"/>
      <c r="E404" s="36"/>
      <c r="F404" s="36"/>
      <c r="G404" s="36"/>
    </row>
    <row r="405" spans="1:7" ht="15" customHeight="1" x14ac:dyDescent="0.2">
      <c r="A405" s="36"/>
      <c r="B405" s="47">
        <f t="shared" si="5"/>
        <v>761</v>
      </c>
      <c r="C405" s="224">
        <v>4.9558297838395401E-5</v>
      </c>
      <c r="D405" s="36"/>
      <c r="E405" s="36"/>
      <c r="F405" s="36"/>
      <c r="G405" s="36"/>
    </row>
    <row r="406" spans="1:7" ht="15" customHeight="1" x14ac:dyDescent="0.2">
      <c r="A406" s="36"/>
      <c r="B406" s="47">
        <f t="shared" si="5"/>
        <v>762</v>
      </c>
      <c r="C406" s="224">
        <v>4.79344007093229E-5</v>
      </c>
      <c r="D406" s="36"/>
      <c r="E406" s="36"/>
      <c r="F406" s="36"/>
      <c r="G406" s="36"/>
    </row>
    <row r="407" spans="1:7" ht="15" customHeight="1" x14ac:dyDescent="0.2">
      <c r="A407" s="36"/>
      <c r="B407" s="47">
        <f t="shared" si="5"/>
        <v>763</v>
      </c>
      <c r="C407" s="224">
        <v>4.5496192035371301E-5</v>
      </c>
      <c r="D407" s="36"/>
      <c r="E407" s="36"/>
      <c r="F407" s="36"/>
      <c r="G407" s="36"/>
    </row>
    <row r="408" spans="1:7" ht="15" customHeight="1" x14ac:dyDescent="0.2">
      <c r="A408" s="36"/>
      <c r="B408" s="47">
        <f t="shared" ref="B408:B424" si="6">IF(380+C$20*(ROW()-ROW(B$23)-1)&gt;780,"",380+C$20*(ROW()-ROW(B$23)-1))</f>
        <v>764</v>
      </c>
      <c r="C408" s="224">
        <v>4.2186298246405497E-5</v>
      </c>
      <c r="D408" s="36"/>
      <c r="E408" s="36"/>
      <c r="F408" s="36"/>
      <c r="G408" s="36"/>
    </row>
    <row r="409" spans="1:7" ht="15" customHeight="1" x14ac:dyDescent="0.2">
      <c r="A409" s="36"/>
      <c r="B409" s="47">
        <f t="shared" si="6"/>
        <v>765</v>
      </c>
      <c r="C409" s="224">
        <v>4.3167637871640702E-5</v>
      </c>
      <c r="D409" s="36"/>
      <c r="E409" s="36"/>
      <c r="F409" s="36"/>
      <c r="G409" s="36"/>
    </row>
    <row r="410" spans="1:7" ht="15" customHeight="1" x14ac:dyDescent="0.2">
      <c r="A410" s="36"/>
      <c r="B410" s="47">
        <f t="shared" si="6"/>
        <v>766</v>
      </c>
      <c r="C410" s="224">
        <v>4.6301194252520302E-5</v>
      </c>
      <c r="D410" s="36"/>
      <c r="E410" s="36"/>
      <c r="F410" s="36"/>
      <c r="G410" s="36"/>
    </row>
    <row r="411" spans="1:7" ht="15" customHeight="1" x14ac:dyDescent="0.2">
      <c r="A411" s="36"/>
      <c r="B411" s="47">
        <f t="shared" si="6"/>
        <v>767</v>
      </c>
      <c r="C411" s="224">
        <v>4.3153246099121501E-5</v>
      </c>
      <c r="D411" s="36"/>
      <c r="E411" s="36"/>
      <c r="F411" s="36"/>
      <c r="G411" s="36"/>
    </row>
    <row r="412" spans="1:7" ht="15" customHeight="1" x14ac:dyDescent="0.2">
      <c r="A412" s="36"/>
      <c r="B412" s="47">
        <f t="shared" si="6"/>
        <v>768</v>
      </c>
      <c r="C412" s="224">
        <v>3.9245620136012103E-5</v>
      </c>
      <c r="D412" s="36"/>
      <c r="E412" s="36"/>
      <c r="F412" s="36"/>
      <c r="G412" s="36"/>
    </row>
    <row r="413" spans="1:7" ht="15" customHeight="1" x14ac:dyDescent="0.2">
      <c r="A413" s="36"/>
      <c r="B413" s="47">
        <f t="shared" si="6"/>
        <v>769</v>
      </c>
      <c r="C413" s="224">
        <v>4.1741823680964803E-5</v>
      </c>
      <c r="D413" s="36"/>
      <c r="E413" s="36"/>
      <c r="F413" s="36"/>
      <c r="G413" s="36"/>
    </row>
    <row r="414" spans="1:7" ht="15" customHeight="1" x14ac:dyDescent="0.2">
      <c r="A414" s="36"/>
      <c r="B414" s="47">
        <f t="shared" si="6"/>
        <v>770</v>
      </c>
      <c r="C414" s="224">
        <v>4.29734762583821E-5</v>
      </c>
      <c r="D414" s="36"/>
      <c r="E414" s="36"/>
      <c r="F414" s="36"/>
      <c r="G414" s="36"/>
    </row>
    <row r="415" spans="1:7" ht="15" customHeight="1" x14ac:dyDescent="0.2">
      <c r="A415" s="36"/>
      <c r="B415" s="47">
        <f t="shared" si="6"/>
        <v>771</v>
      </c>
      <c r="C415" s="224">
        <v>4.0232907953144903E-5</v>
      </c>
      <c r="D415" s="36"/>
      <c r="E415" s="36"/>
      <c r="F415" s="36"/>
      <c r="G415" s="36"/>
    </row>
    <row r="416" spans="1:7" ht="15" customHeight="1" x14ac:dyDescent="0.2">
      <c r="A416" s="36"/>
      <c r="B416" s="47">
        <f t="shared" si="6"/>
        <v>772</v>
      </c>
      <c r="C416" s="224">
        <v>3.6703114398651397E-5</v>
      </c>
      <c r="D416" s="36"/>
      <c r="E416" s="36"/>
      <c r="F416" s="36"/>
      <c r="G416" s="36"/>
    </row>
    <row r="417" spans="1:7" ht="15" customHeight="1" x14ac:dyDescent="0.2">
      <c r="A417" s="36"/>
      <c r="B417" s="47">
        <f t="shared" si="6"/>
        <v>773</v>
      </c>
      <c r="C417" s="224">
        <v>3.2210436910221203E-5</v>
      </c>
      <c r="D417" s="36"/>
      <c r="E417" s="36"/>
      <c r="F417" s="36"/>
      <c r="G417" s="36"/>
    </row>
    <row r="418" spans="1:7" ht="15" customHeight="1" x14ac:dyDescent="0.2">
      <c r="A418" s="36"/>
      <c r="B418" s="47">
        <f t="shared" si="6"/>
        <v>774</v>
      </c>
      <c r="C418" s="224">
        <v>3.2053207050079901E-5</v>
      </c>
      <c r="D418" s="36"/>
      <c r="E418" s="36"/>
      <c r="F418" s="36"/>
      <c r="G418" s="36"/>
    </row>
    <row r="419" spans="1:7" ht="15" customHeight="1" x14ac:dyDescent="0.2">
      <c r="A419" s="36"/>
      <c r="B419" s="47">
        <f t="shared" si="6"/>
        <v>775</v>
      </c>
      <c r="C419" s="224">
        <v>3.4290755914829902E-5</v>
      </c>
      <c r="D419" s="36"/>
      <c r="E419" s="36"/>
      <c r="F419" s="36"/>
      <c r="G419" s="36"/>
    </row>
    <row r="420" spans="1:7" ht="15" customHeight="1" x14ac:dyDescent="0.2">
      <c r="A420" s="36"/>
      <c r="B420" s="47">
        <f t="shared" si="6"/>
        <v>776</v>
      </c>
      <c r="C420" s="224">
        <v>3.14083171216801E-5</v>
      </c>
      <c r="D420" s="36"/>
      <c r="E420" s="36"/>
      <c r="F420" s="36"/>
      <c r="G420" s="36"/>
    </row>
    <row r="421" spans="1:7" ht="15" customHeight="1" x14ac:dyDescent="0.2">
      <c r="A421" s="36"/>
      <c r="B421" s="47">
        <f t="shared" si="6"/>
        <v>777</v>
      </c>
      <c r="C421" s="224">
        <v>2.7916443290533399E-5</v>
      </c>
      <c r="D421" s="36"/>
      <c r="E421" s="36"/>
      <c r="F421" s="36"/>
      <c r="G421" s="36"/>
    </row>
    <row r="422" spans="1:7" ht="15" customHeight="1" x14ac:dyDescent="0.2">
      <c r="A422" s="36"/>
      <c r="B422" s="47">
        <f t="shared" si="6"/>
        <v>778</v>
      </c>
      <c r="C422" s="224">
        <v>2.8551983150162801E-5</v>
      </c>
      <c r="D422" s="36"/>
      <c r="E422" s="36"/>
      <c r="F422" s="36"/>
      <c r="G422" s="36"/>
    </row>
    <row r="423" spans="1:7" ht="15" customHeight="1" x14ac:dyDescent="0.2">
      <c r="A423" s="36"/>
      <c r="B423" s="47">
        <f t="shared" si="6"/>
        <v>779</v>
      </c>
      <c r="C423" s="224">
        <v>2.79457666543572E-5</v>
      </c>
      <c r="D423" s="36"/>
      <c r="E423" s="36"/>
      <c r="F423" s="36"/>
      <c r="G423" s="36"/>
    </row>
    <row r="424" spans="1:7" x14ac:dyDescent="0.2">
      <c r="A424" s="36"/>
      <c r="B424" s="47">
        <f t="shared" si="6"/>
        <v>780</v>
      </c>
      <c r="C424" s="224">
        <v>2.4104304140847999E-5</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0.33882337786550021</v>
      </c>
      <c r="C15" s="56"/>
      <c r="D15" s="193">
        <f ca="1">Calculations!$J$14*Physics!$F$12*SUMPRODUCT(Calculations!$M$21:$M$421,Calculations!$L$21:$L$421,Calculations!$K$21:$K$421)*$F$6</f>
        <v>100.00022719103936</v>
      </c>
      <c r="E15" s="56"/>
      <c r="F15" s="194">
        <f ca="1">LOG(Calculations!$J$14*SUMPRODUCT(Calculations!$S$21:$S$421,Calculations!$K$21:$K$421)*$F$6)</f>
        <v>17.986380325802674</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5.4815712804981369E-2</v>
      </c>
      <c r="C21" s="199">
        <f ca="1">Calculations!$J$14*SUMPRODUCT(Calculations!$M$21:$M$421,Calculations!O$21:O$421,Calculations!$K$21:$K$421)*$F$6</f>
        <v>0.12785576759067238</v>
      </c>
      <c r="D21" s="200">
        <f ca="1">Calculations!$J$14*SUMPRODUCT(Calculations!$M$21:$M$421,Calculations!P$21:P$421,Calculations!$K$21:$K$421)*$F$6</f>
        <v>0.1643987025507703</v>
      </c>
      <c r="E21" s="201">
        <f ca="1">Calculations!$J$14*SUMPRODUCT(Calculations!$M$21:$M$421,Calculations!Q$21:Q$421,Calculations!$K$21:$K$421)*$F$6</f>
        <v>0.10631549958549751</v>
      </c>
      <c r="F21" s="202">
        <f ca="1">Calculations!$J$14*SUMPRODUCT(Calculations!$M$21:$M$421,Calculations!R$21:R$421,Calculations!$K$21:$K$421)*$F$6</f>
        <v>9.0403743206594986E-2</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0.54815588268876647</v>
      </c>
      <c r="C27" s="204">
        <f ca="1">1000*(C21/$D15)</f>
        <v>1.2785547711448506</v>
      </c>
      <c r="D27" s="205">
        <f ca="1">1000*(D21/$D15)</f>
        <v>1.6439832905249783</v>
      </c>
      <c r="E27" s="206">
        <f ca="1">1000*(E21/$D15)</f>
        <v>1.0631525804675777</v>
      </c>
      <c r="F27" s="207">
        <f ca="1">1000*(F21/$D15)</f>
        <v>0.90403537817857804</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67.070117856215163</v>
      </c>
      <c r="C33" s="199">
        <f ca="1">1000*(C21/VLOOKUP(C$32,Photobiology!$C$10:$D$14,2,0))</f>
        <v>87.823502145598582</v>
      </c>
      <c r="D33" s="200">
        <f ca="1">1000*(D21/VLOOKUP(D$32,Photobiology!$C$10:$D$14,2,0))</f>
        <v>100.92572826608574</v>
      </c>
      <c r="E33" s="201">
        <f ca="1">1000*(E21/VLOOKUP(E$32,Photobiology!$C$10:$D$14,2,0))</f>
        <v>73.336026303213259</v>
      </c>
      <c r="F33" s="202">
        <f ca="1">1000*(F21/VLOOKUP(F$32,Photobiology!$C$10:$D$14,2,0))</f>
        <v>68.166825627046236</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17.091675434483196</v>
      </c>
      <c r="C39" s="209">
        <f ca="1">LOG(Calculations!$J$14*SUMPRODUCT(Calculations!$S$21:$S$421,Calculations!U$21:U$421,Calculations!$K$21:$K$421)*$F$6)</f>
        <v>17.541623445907859</v>
      </c>
      <c r="D39" s="210">
        <f ca="1">LOG(Calculations!$J$14*SUMPRODUCT(Calculations!$S$21:$S$421,Calculations!V$21:V$421,Calculations!$K$21:$K$421)*$F$6)</f>
        <v>17.671305676031171</v>
      </c>
      <c r="E39" s="211">
        <f ca="1">LOG(Calculations!$J$14*SUMPRODUCT(Calculations!$S$21:$S$421,Calculations!W$21:W$421,Calculations!$K$21:$K$421)*$F$6)</f>
        <v>17.432376815521149</v>
      </c>
      <c r="F39" s="212">
        <f ca="1">LOG(Calculations!$J$14*SUMPRODUCT(Calculations!$S$21:$S$421,Calculations!X$21:X$421,Calculations!$K$21:$K$421)*$F$6)</f>
        <v>17.347517065485043</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2,226E+17 = 10^17,348, with rounding to 3 decimal places</v>
      </c>
      <c r="C42" s="262"/>
      <c r="D42" s="262"/>
      <c r="E42" s="266"/>
      <c r="F42" s="238">
        <f ca="1">10^F15</f>
        <v>9.6912618007013453E+17</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1.2350241058974653E+17</v>
      </c>
      <c r="C44" s="240">
        <f t="shared" ref="C44:F44" ca="1" si="0">10^C39</f>
        <v>3.4803542081695181E+17</v>
      </c>
      <c r="D44" s="241">
        <f t="shared" ca="1" si="0"/>
        <v>4.6914347028611526E+17</v>
      </c>
      <c r="E44" s="242">
        <f t="shared" ca="1" si="0"/>
        <v>2.7063054711337933E+17</v>
      </c>
      <c r="F44" s="243">
        <f t="shared" ca="1" si="0"/>
        <v>2.2259585115164758E+17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1.22910116976251E-5</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1.1323422173522899E-5</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9.6358844837767403E-6</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7.6236121833604201E-6</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5.1832870123603599E-6</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2.8336727863240001E-6</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4.8554958051347302E-6</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6.8628465878714202E-6</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6.4898715297965903E-6</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4.0967703172434602E-6</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2.1222354240182899E-6</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4.37851294503754E-6</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6.6216382396915403E-6</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8.3589421288053192E-6</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9.7606895683943199E-6</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1.00926516396303E-5</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4.6169773841468697E-6</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0</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0</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1.38096136077988E-6</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3.0536255152042198E-6</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3.6726071974913498E-6</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4.2992135654882597E-6</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4.1367372778701698E-6</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3.8064028111979298E-6</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4.4356654950285404E-6</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6.5644530968682296E-6</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8.6435865372014798E-6</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9.2341971774840995E-6</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9.7425587868929005E-6</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1.1553527569669401E-5</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1.4601965731905401E-5</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1.7598917404343298E-5</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1.98554210381367E-5</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2.2078109608402999E-5</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2.5703838127764702E-5</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2.9882626270477798E-5</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3.5187007877201801E-5</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4.4124013424374398E-5</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5.2872632400764098E-5</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6.3418226631081003E-5</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7.4121692392925496E-5</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8.7969103500949996E-5</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1.0586864904236199E-4</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1.2323716567801601E-4</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1.4798052359322699E-4</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1.71688549819421E-4</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2.0268127777329999E-4</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2.3786462914212599E-4</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2.7435566605500601E-4</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3.1849410180768002E-4</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3.6177412383924797E-4</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4.1907802679530803E-4</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4.7833607375387599E-4</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5.4381762019046196E-4</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6.1786863706356297E-4</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6.9048393967317302E-4</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7.9159902597494098E-4</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8.8909141896485603E-4</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1.0061037610810399E-3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1.1323849954447099E-3</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1.2648310621882299E-3</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1.42113508218659E-3</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1.5769379873881099E-3</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1.7271603885816299E-3</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1.87583055613613E-3</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1.9989499802073999E-3</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2.09625078845487E-3</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2.1809402076483002E-3</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2.1863883032750202E-3</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2.1918934363582801E-3</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2.1349812585056099E-3</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2.0561901234352501E-3</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1.9608764594330102E-3</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1.8408126133913E-3</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1.71920060781461E-3</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1.6047019878907499E-3</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1.4907167050758499E-3</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1.4029299482864401E-3</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1.3280519901459401E-3</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1.25910694601284E-3</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1.20310125630894E-3</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1.1473094570671101E-3</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1.0960847284534701E-3</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1.0448049994353E-3</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9.9137322681091297E-4</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9.3684827022014205E-4</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8.8245164790661098E-4</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8.2829590699441203E-4</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7.7445580729266703E-4</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7.2900948229073803E-4</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6.85030547711207E-4</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6.5130267001046397E-4</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6.2458377904653795E-4</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6.0147423870373501E-4</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5.8786367563404198E-4</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5.7467417121682301E-4</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5.6714502324677204E-4</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5.6051523374342396E-4</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5.5810214192087597E-4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5.5842175538276797E-4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5.6060914184153298E-4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5.6658401912054398E-4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5.7255930380995998E-4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5.8411886105360798E-4</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5.9578037275084198E-4</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6.0946976973369797E-4</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6.2399170987700902E-4</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6.3976755739105298E-4</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6.58147979617498E-4</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6.7609033380710399E-4</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7.0014201070902303E-4</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7.2358440535184605E-4</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7.4876827576631996E-4</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7.7436322327837097E-4</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8.0068448168804998E-4</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8.2811145193402696E-4</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8.5513539143790502E-4</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8.8223694262373395E-4</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9.0891631477847798E-4</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9.3456544787425401E-4</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9.5990168977980097E-4</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9.8511764376358604E-4</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1.0102803288370499E-3</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1.0349976124864101E-3</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1.05900936316874E-3</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1.08308324393768E-3</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1.10426654789064E-3</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1.12542235164134E-3</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1.1467176934553899E-3</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1.16812099902648E-3</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1.1882165172009201E-3</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1.2062597054654999E-3</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1.2239627060427901E-3</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1.2393872639360399E-3</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1.2548362664535199E-3</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1.26951933741159E-3</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1.28415046354316E-3</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1.29585740150043E-3</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1.3056861774955299E-3</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1.31416846210561E-3</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1.32025415501449E-3</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1.3264417005243599E-3</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1.33408471970231E-3</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1.34170634983406E-3</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1.3456663789603699E-3</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1.3488553838972299E-3</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1.3503353021895499E-3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1.3505817854839301E-3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1.34995131788383E-3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1.3476912086679599E-3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1.34553193352707E-3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1.3434184920566199E-3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1.3412256055574099E-3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1.3393240174970099E-3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1.33741529975454E-3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1.33437805519315E-3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1.3306095089566899E-3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1.32592734488938E-3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1.3198416519805E-3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1.3135624391297401E-3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1.3066344252107101E-3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1.29955974354625E-3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1.2931878448286E-3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1.28679761264277E-3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1.2796282080594001E-3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1.2721400048349501E-3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1.26617857209927E-3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1.2618233548811299E-3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1.2576351759286E-3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1.25388496316032E-3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1.25031706654779E-3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1.2476413987199E-3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1.2451113801114199E-3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1.24432813360985E-3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1.2439217417319101E-3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1.2426964549420601E-3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1.2411370916209699E-3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1.2403772712176199E-3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1.2404628274024501E-3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1.24132755598481E-3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1.2440460019051199E-3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1.24693148609104E-3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1.25146698241292E-3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1.25602386778101E-3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1.2609647374548199E-3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1.26598810773542E-3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1.27478511688254E-3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1.2852076935413899E-3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1.29537360164575E-3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1.3052818226696201E-3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1.3160262535475799E-3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1.3284044001453501E-3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1.34112579000844E-3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1.35576710140011E-3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1.37038702374556E-3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1.38666510643507E-3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1.4029635596447701E-3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1.41909090048481E-3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1.4352773158334299E-3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1.45372791450195E-3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1.4732999103073299E-3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1.4920774558250199E-3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1.5100605510550199E-3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1.5279692938863E-3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1.5456539609954099E-3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1.56395891044452E-3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1.5844506352368001E-3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1.60492810066493E-3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1.6240529635519799E-3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1.6432806975660299E-3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1.66017804406952E-3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1.6769134449374501E-3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1.6947783911503099E-3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1.7130629700792201E-3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1.72880530808754E-3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1.7429658752025599E-3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1.7577283911894E-3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1.77316313434274E-3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1.78613610013026E-3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1.7944778281509799E-3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1.80333493033268E-3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1.8147189955448301E-3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1.8259940784739199E-3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1.8357586873303999E-3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1.8455609816492499E-3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1.84781599823506E-3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1.84992231002344E-3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1.8532559456536999E-3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1.8567382860813901E-3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1.85931311983431E-3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1.8614387836168799E-3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1.8599619209025899E-3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1.8565569884516401E-3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1.8530389996136E-3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1.8494120284925099E-3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1.8452401459561399E-3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1.8403909436232201E-3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1.83438571426912E-3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1.8262446358723399E-3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1.8167703069286701E-3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1.8034632646099201E-3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1.7903996500075201E-3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1.77968373785783E-3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1.7684880999575001E-3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1.7544181816573699E-3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1.7400865021727E-3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1.7258179713006399E-3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1.7113141609202999E-3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1.69458690826045E-3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1.6774053930002099E-3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1.6566620922835E-3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1.63516915642354E-3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1.61631216587708E-3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1.59816712501152E-3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1.5778729942651499E-3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1.55664894927179E-3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1.53544731185065E-3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1.51422326685729E-3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1.4915590260860001E-3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1.46777644375588E-3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1.4449838687073499E-3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1.4232179678767499E-3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1.399783721442E-3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1.37444483136883E-3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1.3510666038646199E-3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1.33042210017087E-3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1.30826712240451E-3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1.2836513857983299E-3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1.25988509988437E-3</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1.2378839195454901E-3</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1.2144720806829699E-3</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1.1884018889347201E-3</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1.1635753174445E-3</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1.14245618063015E-3</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1.12055888994428E-3</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1.096035839205E-3</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1.0717226048237501E-3</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1.0481192830713701E-3</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1.0251026323006699E-3</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1.00465001890717E-3</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9.8390315334943401E-4</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9.6196970499021098E-4</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9.4022590617402302E-4</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9.19675819841385E-4</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8.9886763901784897E-4</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8.7664309592500901E-4</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8.5475374974201303E-4</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8.3540369075418505E-4</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8.1617137337309804E-4</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7.9872178206705897E-4</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7.80961234770212E-4</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7.6286579612132495E-4</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7.4414039913534198E-4</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7.2249274917448399E-4</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7.0086363638700497E-4</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6.8144329910449801E-4</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6.6233789006423795E-4</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6.4676055326951497E-4</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6.3112882718586603E-4</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6.1629980145058401E-4</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6.0136871940911401E-4</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5.8704539183772396E-4</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5.7216116199270805E-4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5.5531779736773504E-4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5.3860225775699902E-4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5.2276723388178302E-4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5.0740755609536602E-4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4.9382388211233305E-4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4.80796425183282E-4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4.6945289730632498E-4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4.5755946723664598E-4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4.44662279784256E-4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4.31766110857875E-4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4.1903718390231301E-4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4.0593099491270001E-4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3.9233723752216999E-4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3.8005411940112099E-4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3.6945737479458898E-4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3.5897450139595901E-4</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3.48620064127172E-4</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3.39966972705247E-4</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3.32732891720251E-4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3.22333537454429E-4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3.0987777917471001E-4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3.0120951171523798E-4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2.9434535937702201E-4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2.85368376683962E-4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2.7561334197197501E-4</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2.6888658879248799E-4</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2.6282228492981099E-4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2.5430150003656599E-4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2.45415980979192E-4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2.39596021506279E-4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2.3367746871561201E-4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2.2404862937624599E-4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2.1499933133648701E-4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2.1041402909272001E-4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2.05280454297849E-4</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1.9830416224594799E-4</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1.9222834903936001E-4</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1.8829154230606799E-4</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1.8372039757383801E-4</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1.7822728309748801E-4</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1.71957848096427E-4</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1.64909036992624E-4</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1.59273125169692E-4</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1.54516914261472E-4</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1.50248068048967E-4</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1.4612150992004001E-4</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1.4311380261293799E-4</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1.4028016140092001E-4</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1.3582573974942001E-4</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1.3101513955227401E-4</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1.2353732529312E-4</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1.1666492289422399E-4</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1.12921534250204E-4</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1.10213681000403E-4</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1.0988011373217601E-4</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1.0796538668624899E-4</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1.04042431906692E-4</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1.0085213344180299E-4</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9.8199300967055205E-5</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9.0858610864608303E-5</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8.1495128106589198E-5</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8.1067642554993007E-5</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8.21463430815103E-5</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8.3779875466636006E-5</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8.4469336093227095E-5</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7.9736683691614902E-5</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7.42681258773623E-5</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6.7279621698603098E-5</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6.3841923265920599E-5</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6.4657548709352506E-5</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6.5195493406717503E-5</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6.5564383156966805E-5</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6.2252503242281803E-5</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5.78767830955632E-5</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5.5334521804444897E-5</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5.2942218097757399E-5</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5.1249163052615799E-5</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4.9558297838395401E-5</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4.79344007093229E-5</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4.5496192035371301E-5</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4.2186298246405497E-5</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4.3167637871640702E-5</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4.6301194252520302E-5</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4.3153246099121501E-5</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3.9245620136012103E-5</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4.1741823680964803E-5</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4.29734762583821E-5</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4.0232907953144903E-5</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3.6703114398651397E-5</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3.2210436910221203E-5</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3.2053207050079901E-5</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3.4290755914829902E-5</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3.14083171216801E-5</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2.7916443290533399E-5</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2.8551983150162801E-5</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2.79457666543572E-5</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2.4104304140847999E-5</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33.882337786550025</v>
      </c>
      <c r="Q5" s="149">
        <f ca="1">Physics!$F$12*SUMPRODUCT($M$21:$M$421,$K$21:$K$421,$L$21:$L$421)*Q4</f>
        <v>0.10000022719103936</v>
      </c>
      <c r="R5" s="150">
        <f ca="1">LOG(SUMPRODUCT($S$21:$S$421,$K$21:$K$421)*R4)</f>
        <v>13.986380325802676</v>
      </c>
      <c r="AM5" s="148" t="s">
        <v>224</v>
      </c>
      <c r="AN5" s="149">
        <f>Inputs!AC17</f>
        <v>0</v>
      </c>
      <c r="AO5" s="148" t="s">
        <v>248</v>
      </c>
      <c r="AP5" s="149">
        <f ca="1">SUMPRODUCT($AM$21:$AM$421,$AK$21:$AK$421)*AP4</f>
        <v>48.822856840785732</v>
      </c>
      <c r="AQ5" s="149">
        <f ca="1">Physics!$F$12*SUMPRODUCT($AM$21:$AM$421,$AK$21:$AK$421,$AL$21:$AL$421)*AQ4</f>
        <v>0.10000022719103931</v>
      </c>
      <c r="AR5" s="150">
        <f ca="1">LOG(SUMPRODUCT($AS$21:$AS$421,$AK$21:$AK$421)*AR4)</f>
        <v>14.143474545363832</v>
      </c>
    </row>
    <row r="6" spans="1:57" s="147" customFormat="1" ht="0.25" customHeight="1" x14ac:dyDescent="0.2">
      <c r="A6" s="147" t="s">
        <v>319</v>
      </c>
      <c r="M6" s="148"/>
      <c r="AM6" s="148"/>
    </row>
    <row r="7" spans="1:57" s="147" customFormat="1" ht="0.25" customHeight="1" x14ac:dyDescent="0.2">
      <c r="M7" s="148" t="s">
        <v>245</v>
      </c>
      <c r="N7" s="149">
        <f ca="1">SUMPRODUCT($M$21:$M$421,$K$21:$K$421,N$21:N$421)*$P$4</f>
        <v>5.4815712804981374</v>
      </c>
      <c r="O7" s="149">
        <f t="shared" ref="O7:R7" ca="1" si="0">SUMPRODUCT($M$21:$M$421,$K$21:$K$421,O$21:O$421)*$P$4</f>
        <v>12.78557675906724</v>
      </c>
      <c r="P7" s="149">
        <f t="shared" ca="1" si="0"/>
        <v>16.439870255077032</v>
      </c>
      <c r="Q7" s="149">
        <f t="shared" ca="1" si="0"/>
        <v>10.631549958549751</v>
      </c>
      <c r="R7" s="149">
        <f t="shared" ca="1" si="0"/>
        <v>9.0403743206595006</v>
      </c>
      <c r="AM7" s="148" t="s">
        <v>245</v>
      </c>
      <c r="AN7" s="149">
        <f ca="1">SUMPRODUCT($AM$21:$AM$421,$AK$21:$AK$421,AN$21:AN$421)*$AP$4</f>
        <v>8.1729169622779185</v>
      </c>
      <c r="AO7" s="149">
        <f t="shared" ref="AO7:AR7" ca="1" si="1">SUMPRODUCT($AM$21:$AM$421,$AK$21:$AK$421,AO$21:AO$421)*$AP$4</f>
        <v>14.558298155121834</v>
      </c>
      <c r="AP7" s="149">
        <f t="shared" ca="1" si="1"/>
        <v>16.289114297593656</v>
      </c>
      <c r="AQ7" s="149">
        <f t="shared" ca="1" si="1"/>
        <v>14.497072180302924</v>
      </c>
      <c r="AR7" s="149">
        <f t="shared" ca="1" si="1"/>
        <v>13.262165401368463</v>
      </c>
    </row>
    <row r="8" spans="1:57" s="147" customFormat="1" ht="0.25" customHeight="1" x14ac:dyDescent="0.2">
      <c r="M8" s="148" t="s">
        <v>238</v>
      </c>
      <c r="N8" s="151">
        <f ca="1">1000*N7/$Q$5*$Q$4/$P$4</f>
        <v>0.54815588268876647</v>
      </c>
      <c r="O8" s="151">
        <f t="shared" ref="O8:R8" ca="1" si="2">1000*O7/$Q$5*$Q$4/$P$4</f>
        <v>1.2785547711448506</v>
      </c>
      <c r="P8" s="151">
        <f t="shared" ca="1" si="2"/>
        <v>1.6439832905249785</v>
      </c>
      <c r="Q8" s="151">
        <f t="shared" ca="1" si="2"/>
        <v>1.0631525804675774</v>
      </c>
      <c r="R8" s="151">
        <f t="shared" ca="1" si="2"/>
        <v>0.90403537817857815</v>
      </c>
      <c r="AM8" s="148" t="s">
        <v>238</v>
      </c>
      <c r="AN8" s="151">
        <f ca="1">1000*AN7/$AQ$5*$AQ$4/$AP$4</f>
        <v>0.81728983941851141</v>
      </c>
      <c r="AO8" s="151">
        <f t="shared" ref="AO8:AR8" ca="1" si="3">1000*AO7/$AQ$5*$AQ$4/$AP$4</f>
        <v>1.4558265080048092</v>
      </c>
      <c r="AP8" s="151">
        <f t="shared" ca="1" si="3"/>
        <v>1.6289077290269667</v>
      </c>
      <c r="AQ8" s="151">
        <f t="shared" ca="1" si="3"/>
        <v>1.4497039244328795</v>
      </c>
      <c r="AR8" s="151">
        <f t="shared" ca="1" si="3"/>
        <v>1.3262135270985504</v>
      </c>
    </row>
    <row r="9" spans="1:57" s="147" customFormat="1" ht="0.25" customHeight="1" x14ac:dyDescent="0.2">
      <c r="M9" s="148" t="s">
        <v>239</v>
      </c>
      <c r="N9" s="151">
        <f ca="1">N8/AN8</f>
        <v>0.67069949514944482</v>
      </c>
      <c r="O9" s="151">
        <f t="shared" ref="O9:R9" ca="1" si="4">O8/AO8</f>
        <v>0.87823292412575515</v>
      </c>
      <c r="P9" s="151">
        <f t="shared" ca="1" si="4"/>
        <v>1.0092550125641662</v>
      </c>
      <c r="Q9" s="151">
        <f t="shared" ca="1" si="4"/>
        <v>0.73335842067440082</v>
      </c>
      <c r="R9" s="151">
        <f t="shared" ca="1" si="4"/>
        <v>0.68166653386231035</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6.7070101891859898E-2</v>
      </c>
      <c r="O10" s="149">
        <f t="shared" ref="O10:R10" ca="1" si="6">1000*O7/AO8*$Q$4/$P$4</f>
        <v>8.7823491939226353E-2</v>
      </c>
      <c r="P10" s="149">
        <f t="shared" ca="1" si="6"/>
        <v>0.10092573055011189</v>
      </c>
      <c r="Q10" s="149">
        <f t="shared" ca="1" si="6"/>
        <v>7.3336008679901893E-2</v>
      </c>
      <c r="R10" s="149">
        <f t="shared" ca="1" si="6"/>
        <v>6.8166808254759362E-2</v>
      </c>
      <c r="AM10" s="148" t="s">
        <v>241</v>
      </c>
      <c r="AN10" s="149">
        <f ca="1">1000*AN7/AN8*$AQ$4/$AP$4</f>
        <v>0.10000022719103931</v>
      </c>
      <c r="AO10" s="149">
        <f t="shared" ref="AO10:AR10" ca="1" si="7">1000*AO7/AO8*$AQ$4/$AP$4</f>
        <v>0.10000022719103931</v>
      </c>
      <c r="AP10" s="149">
        <f t="shared" ca="1" si="7"/>
        <v>0.10000022719103928</v>
      </c>
      <c r="AQ10" s="149">
        <f t="shared" ca="1" si="7"/>
        <v>0.10000022719103931</v>
      </c>
      <c r="AR10" s="149">
        <f t="shared" ca="1" si="7"/>
        <v>0.10000022719103931</v>
      </c>
    </row>
    <row r="11" spans="1:57" s="147" customFormat="1" ht="0.25" customHeight="1" x14ac:dyDescent="0.2">
      <c r="M11" s="148" t="s">
        <v>246</v>
      </c>
      <c r="N11" s="150">
        <f ca="1">LOG(SUMPRODUCT($S$21:$S$421,$K$21:$K$421,T$21:T$421)*$R$4)</f>
        <v>13.091675434483196</v>
      </c>
      <c r="O11" s="150">
        <f t="shared" ref="O11:R11" ca="1" si="8">LOG(SUMPRODUCT($S$21:$S$421,$K$21:$K$421,U$21:U$421)*$R$4)</f>
        <v>13.541623445907861</v>
      </c>
      <c r="P11" s="150">
        <f t="shared" ca="1" si="8"/>
        <v>13.671305676031173</v>
      </c>
      <c r="Q11" s="150">
        <f t="shared" ca="1" si="8"/>
        <v>13.432376815521147</v>
      </c>
      <c r="R11" s="150">
        <f t="shared" ca="1" si="8"/>
        <v>13.347517065485043</v>
      </c>
      <c r="AM11" s="148" t="s">
        <v>246</v>
      </c>
      <c r="AN11" s="150">
        <f ca="1">LOG(SUMPRODUCT($AS$21:$AS$421,$AK$21:$AK$421,AT$21:AT$421)*$AR$4)</f>
        <v>13.26514745504562</v>
      </c>
      <c r="AO11" s="150">
        <f t="shared" ref="AO11:AR11" ca="1" si="9">LOG(SUMPRODUCT($AS$21:$AS$421,$AK$21:$AK$421,AU$21:AU$421)*$AR$4)</f>
        <v>13.598013731542919</v>
      </c>
      <c r="AP11" s="150">
        <f t="shared" ca="1" si="9"/>
        <v>13.667304760977256</v>
      </c>
      <c r="AQ11" s="150">
        <f t="shared" ca="1" si="9"/>
        <v>13.567060532453926</v>
      </c>
      <c r="AR11" s="150">
        <f t="shared" ca="1" si="9"/>
        <v>13.513945092471914</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0.33882337786550021</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1.3855600298001632E-5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100.00022719103936</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9.6912618007013594E+17</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0.33882337786550021</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1.22910116976251E-5</v>
      </c>
      <c r="J21" s="147">
        <f>((Physics!$C$9*Physics!$C$10)/(Physics!$C$11*Physics!$C$12*$H21))^($J$17-$J$18)</f>
        <v>1.9134999256690163E+18</v>
      </c>
      <c r="K21" s="147">
        <f>(H21&lt;&gt;H20)*1</f>
        <v>1</v>
      </c>
      <c r="L21" s="147">
        <f>INDEX(Photobiology!$21:$421,1+$H21-380,10)</f>
        <v>3.8999999999999999E-5</v>
      </c>
      <c r="M21" s="147">
        <f>$I21*$J$15*IF($J$18,1,$J21)</f>
        <v>1.22910116976251E-5</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23518849969802.641</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1.22910116976251E-5</v>
      </c>
      <c r="Z21" s="147">
        <f ca="1">$Y21*N21</f>
        <v>0</v>
      </c>
      <c r="AA21" s="147">
        <f t="shared" ref="AA21:AA84" ca="1" si="15">$Y21*O21</f>
        <v>0</v>
      </c>
      <c r="AB21" s="147">
        <f t="shared" ref="AB21:AB84" ca="1" si="16">$Y21*P21</f>
        <v>0</v>
      </c>
      <c r="AC21" s="147">
        <f t="shared" ref="AC21:AC84" ca="1" si="17">$Y21*Q21</f>
        <v>7.2394058899011842E-9</v>
      </c>
      <c r="AD21" s="147">
        <f t="shared" ref="AD21:AD84" ca="1" si="18">$Y21*R21</f>
        <v>1.128517675534995E-8</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6.9244055269278054E-4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1324984946107848.2</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6.9244055269278054E-4</v>
      </c>
      <c r="AZ21" s="147">
        <f ca="1">$AY21*AN21</f>
        <v>0</v>
      </c>
      <c r="BA21" s="147">
        <f t="shared" ref="BA21:BA84" ca="1" si="20">$AY21*AO21</f>
        <v>0</v>
      </c>
      <c r="BB21" s="147">
        <f t="shared" ref="BB21:BB84" ca="1" si="21">$AY21*AP21</f>
        <v>0</v>
      </c>
      <c r="BC21" s="147">
        <f t="shared" ref="BC21:BC84" ca="1" si="22">$AY21*AQ21</f>
        <v>4.0784748553604774E-7</v>
      </c>
      <c r="BD21" s="147">
        <f t="shared" ref="BD21:BD84" ca="1" si="23">$AY21*AR21</f>
        <v>6.3577468006316681E-7</v>
      </c>
    </row>
    <row r="22" spans="8:56" s="147" customFormat="1" ht="0.25" customHeight="1" x14ac:dyDescent="0.2">
      <c r="H22" s="147">
        <f t="shared" ref="H22:H85" si="24">MIN(780,H21+$J$14)</f>
        <v>381</v>
      </c>
      <c r="I22" s="147">
        <f>IF($H22&gt;$H21,INDEX(Spectra!22:22,1,MATCH($I$20,Spectra!$20:$20,0)),I21)</f>
        <v>1.1323422173522899E-5</v>
      </c>
      <c r="J22" s="147">
        <f>((Physics!$C$9*Physics!$C$10)/(Physics!$C$11*Physics!$C$12*$H22))^($J$17-$J$18)</f>
        <v>1.9185354517891983E+18</v>
      </c>
      <c r="K22" s="147">
        <f t="shared" ref="K22:K85" si="25">(H22&lt;&gt;H21)*1</f>
        <v>1</v>
      </c>
      <c r="L22" s="147">
        <f>INDEX(Photobiology!$21:$421,1+$H22-380,10)</f>
        <v>4.28264E-5</v>
      </c>
      <c r="M22" s="147">
        <f t="shared" ref="M22:M85" si="26">$I22*$J$15*IF($J$18,1,$J22)</f>
        <v>1.1323422173522899E-5</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21724386875479.582</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1.1323422173522899E-5</v>
      </c>
      <c r="Z22" s="147">
        <f t="shared" ref="Z22:Z85" ca="1" si="28">$Y22*N22</f>
        <v>0</v>
      </c>
      <c r="AA22" s="147">
        <f t="shared" ca="1" si="15"/>
        <v>0</v>
      </c>
      <c r="AB22" s="147">
        <f t="shared" ca="1" si="16"/>
        <v>0</v>
      </c>
      <c r="AC22" s="147">
        <f t="shared" ca="1" si="17"/>
        <v>7.5300757453927285E-9</v>
      </c>
      <c r="AD22" s="147">
        <f t="shared" ca="1" si="18"/>
        <v>1.1839430521970338E-8</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6.9891527471203669E-4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1340893732332029</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6.9891527471203669E-4</v>
      </c>
      <c r="AZ22" s="147">
        <f t="shared" ref="AZ22:AZ85" ca="1" si="33">$AY22*AN22</f>
        <v>0</v>
      </c>
      <c r="BA22" s="147">
        <f t="shared" ca="1" si="20"/>
        <v>0</v>
      </c>
      <c r="BB22" s="147">
        <f t="shared" ca="1" si="21"/>
        <v>0</v>
      </c>
      <c r="BC22" s="147">
        <f t="shared" ca="1" si="22"/>
        <v>4.647786576835044E-7</v>
      </c>
      <c r="BD22" s="147">
        <f t="shared" ca="1" si="23"/>
        <v>7.3076484378066422E-7</v>
      </c>
    </row>
    <row r="23" spans="8:56" s="147" customFormat="1" ht="0.25" customHeight="1" x14ac:dyDescent="0.2">
      <c r="H23" s="147">
        <f t="shared" si="24"/>
        <v>382</v>
      </c>
      <c r="I23" s="147">
        <f>IF($H23&gt;$H22,INDEX(Spectra!23:23,1,MATCH($I$20,Spectra!$20:$20,0)),I22)</f>
        <v>9.6358844837767403E-6</v>
      </c>
      <c r="J23" s="147">
        <f>((Physics!$C$9*Physics!$C$10)/(Physics!$C$11*Physics!$C$12*$H23))^($J$17-$J$18)</f>
        <v>1.9235709779093798E+18</v>
      </c>
      <c r="K23" s="147">
        <f t="shared" si="25"/>
        <v>1</v>
      </c>
      <c r="L23" s="147">
        <f>INDEX(Photobiology!$21:$421,1+$H23-380,10)</f>
        <v>4.69146E-5</v>
      </c>
      <c r="M23" s="147">
        <f t="shared" si="26"/>
        <v>9.6358844837767403E-6</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18535307739480.242</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9.6358844837767403E-6</v>
      </c>
      <c r="Z23" s="147">
        <f t="shared" ca="1" si="28"/>
        <v>0</v>
      </c>
      <c r="AA23" s="147">
        <f t="shared" ca="1" si="15"/>
        <v>0</v>
      </c>
      <c r="AB23" s="147">
        <f t="shared" ca="1" si="16"/>
        <v>0</v>
      </c>
      <c r="AC23" s="147">
        <f t="shared" ca="1" si="17"/>
        <v>7.2461851318001086E-9</v>
      </c>
      <c r="AD23" s="147">
        <f t="shared" ca="1" si="18"/>
        <v>1.1356660734889591E-8</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7.0538861117126306E-4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1356865060596845.8</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7.0538861117126306E-4</v>
      </c>
      <c r="AZ23" s="147">
        <f t="shared" ca="1" si="33"/>
        <v>0</v>
      </c>
      <c r="BA23" s="147">
        <f t="shared" ca="1" si="20"/>
        <v>0</v>
      </c>
      <c r="BB23" s="147">
        <f t="shared" ca="1" si="21"/>
        <v>0</v>
      </c>
      <c r="BC23" s="147">
        <f t="shared" ca="1" si="22"/>
        <v>5.3045223560078977E-7</v>
      </c>
      <c r="BD23" s="147">
        <f t="shared" ca="1" si="23"/>
        <v>8.3135690935422723E-7</v>
      </c>
    </row>
    <row r="24" spans="8:56" s="147" customFormat="1" ht="0.25" customHeight="1" x14ac:dyDescent="0.2">
      <c r="H24" s="147">
        <f t="shared" si="24"/>
        <v>383</v>
      </c>
      <c r="I24" s="147">
        <f>IF($H24&gt;$H23,INDEX(Spectra!24:24,1,MATCH($I$20,Spectra!$20:$20,0)),I23)</f>
        <v>7.6236121833604201E-6</v>
      </c>
      <c r="J24" s="147">
        <f>((Physics!$C$9*Physics!$C$10)/(Physics!$C$11*Physics!$C$12*$H24))^($J$17-$J$18)</f>
        <v>1.9286065040295616E+18</v>
      </c>
      <c r="K24" s="147">
        <f t="shared" si="25"/>
        <v>1</v>
      </c>
      <c r="L24" s="147">
        <f>INDEX(Photobiology!$21:$421,1+$H24-380,10)</f>
        <v>5.1589599999999998E-5</v>
      </c>
      <c r="M24" s="147">
        <f t="shared" si="26"/>
        <v>7.6236121833604201E-6</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14702948041027.912</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7.6236121833604201E-6</v>
      </c>
      <c r="Z24" s="147">
        <f t="shared" ca="1" si="28"/>
        <v>0</v>
      </c>
      <c r="AA24" s="147">
        <f t="shared" ca="1" si="15"/>
        <v>0</v>
      </c>
      <c r="AB24" s="147">
        <f t="shared" ca="1" si="16"/>
        <v>0</v>
      </c>
      <c r="AC24" s="147">
        <f t="shared" ca="1" si="17"/>
        <v>6.5105648045897992E-9</v>
      </c>
      <c r="AD24" s="147">
        <f t="shared" ca="1" si="18"/>
        <v>1.0084437960027329E-8</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7.118633331905192E-4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1372904254371398.2</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7.118633331905192E-4</v>
      </c>
      <c r="AZ24" s="147">
        <f t="shared" ca="1" si="33"/>
        <v>0</v>
      </c>
      <c r="BA24" s="147">
        <f t="shared" ca="1" si="20"/>
        <v>0</v>
      </c>
      <c r="BB24" s="147">
        <f t="shared" ca="1" si="21"/>
        <v>0</v>
      </c>
      <c r="BC24" s="147">
        <f t="shared" ca="1" si="22"/>
        <v>6.0793128654470341E-7</v>
      </c>
      <c r="BD24" s="147">
        <f t="shared" ca="1" si="23"/>
        <v>9.4164569851108685E-7</v>
      </c>
    </row>
    <row r="25" spans="8:56" s="147" customFormat="1" ht="0.25" customHeight="1" x14ac:dyDescent="0.2">
      <c r="H25" s="147">
        <f t="shared" si="24"/>
        <v>384</v>
      </c>
      <c r="I25" s="147">
        <f>IF($H25&gt;$H24,INDEX(Spectra!25:25,1,MATCH($I$20,Spectra!$20:$20,0)),I24)</f>
        <v>5.1832870123603599E-6</v>
      </c>
      <c r="J25" s="147">
        <f>((Physics!$C$9*Physics!$C$10)/(Physics!$C$11*Physics!$C$12*$H25))^($J$17-$J$18)</f>
        <v>1.9336420301497428E+18</v>
      </c>
      <c r="K25" s="147">
        <f t="shared" si="25"/>
        <v>1</v>
      </c>
      <c r="L25" s="147">
        <f>INDEX(Photobiology!$21:$421,1+$H25-380,10)</f>
        <v>5.7176399999999997E-5</v>
      </c>
      <c r="M25" s="147">
        <f>$I25*$J$15*IF($J$18,1,$J25)</f>
        <v>5.1832870123603599E-6</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10022621621429.281</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5.1832870123603599E-6</v>
      </c>
      <c r="Z25" s="147">
        <f t="shared" ca="1" si="28"/>
        <v>0</v>
      </c>
      <c r="AA25" s="147">
        <f t="shared" ca="1" si="15"/>
        <v>0</v>
      </c>
      <c r="AB25" s="147">
        <f t="shared" ca="1" si="16"/>
        <v>0</v>
      </c>
      <c r="AC25" s="147">
        <f t="shared" ca="1" si="17"/>
        <v>5.0381549760142694E-9</v>
      </c>
      <c r="AD25" s="147">
        <f t="shared" ca="1" si="18"/>
        <v>7.6910131018104254E-9</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7.1833805520977545E-4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1389008655409648.2</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7.1833805520977545E-4</v>
      </c>
      <c r="AZ25" s="147">
        <f t="shared" ca="1" si="33"/>
        <v>0</v>
      </c>
      <c r="BA25" s="147">
        <f t="shared" ca="1" si="20"/>
        <v>0</v>
      </c>
      <c r="BB25" s="147">
        <f t="shared" ca="1" si="21"/>
        <v>0</v>
      </c>
      <c r="BC25" s="147">
        <f t="shared" ca="1" si="22"/>
        <v>6.9822458966390176E-7</v>
      </c>
      <c r="BD25" s="147">
        <f t="shared" ca="1" si="23"/>
        <v>1.0658771897008168E-6</v>
      </c>
    </row>
    <row r="26" spans="8:56" s="147" customFormat="1" ht="0.25" customHeight="1" x14ac:dyDescent="0.2">
      <c r="H26" s="147">
        <f t="shared" si="24"/>
        <v>385</v>
      </c>
      <c r="I26" s="147">
        <f>IF($H26&gt;$H25,INDEX(Spectra!26:26,1,MATCH($I$20,Spectra!$20:$20,0)),I25)</f>
        <v>2.8336727863240001E-6</v>
      </c>
      <c r="J26" s="147">
        <f>((Physics!$C$9*Physics!$C$10)/(Physics!$C$11*Physics!$C$12*$H26))^($J$17-$J$18)</f>
        <v>1.9386775562699246E+18</v>
      </c>
      <c r="K26" s="147">
        <f t="shared" si="25"/>
        <v>1</v>
      </c>
      <c r="L26" s="147">
        <f>INDEX(Photobiology!$21:$421,1+$H26-380,10)</f>
        <v>6.3999999999999997E-5</v>
      </c>
      <c r="M26" s="147">
        <f t="shared" si="26"/>
        <v>2.8336727863240001E-6</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5493577832659.2012</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2.8336727863240001E-6</v>
      </c>
      <c r="Z26" s="147">
        <f t="shared" ca="1" si="28"/>
        <v>0</v>
      </c>
      <c r="AA26" s="147">
        <f t="shared" ca="1" si="15"/>
        <v>0</v>
      </c>
      <c r="AB26" s="147">
        <f t="shared" ca="1" si="16"/>
        <v>0</v>
      </c>
      <c r="AC26" s="147">
        <f t="shared" ca="1" si="17"/>
        <v>3.1397094472469923E-9</v>
      </c>
      <c r="AD26" s="147">
        <f t="shared" ca="1" si="18"/>
        <v>4.7244126162708261E-9</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7.2481139166900171E-4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1405175577557463.5</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7.2481139166900171E-4</v>
      </c>
      <c r="AZ26" s="147">
        <f t="shared" ca="1" si="33"/>
        <v>0</v>
      </c>
      <c r="BA26" s="147">
        <f t="shared" ca="1" si="20"/>
        <v>0</v>
      </c>
      <c r="BB26" s="147">
        <f t="shared" ca="1" si="21"/>
        <v>0</v>
      </c>
      <c r="BC26" s="147">
        <f t="shared" ca="1" si="22"/>
        <v>8.030910219692539E-7</v>
      </c>
      <c r="BD26" s="147">
        <f t="shared" ca="1" si="23"/>
        <v>1.2084345446462263E-6</v>
      </c>
    </row>
    <row r="27" spans="8:56" s="147" customFormat="1" ht="0.25" customHeight="1" x14ac:dyDescent="0.2">
      <c r="H27" s="147">
        <f t="shared" si="24"/>
        <v>386</v>
      </c>
      <c r="I27" s="147">
        <f>IF($H27&gt;$H26,INDEX(Spectra!27:27,1,MATCH($I$20,Spectra!$20:$20,0)),I26)</f>
        <v>4.8554958051347302E-6</v>
      </c>
      <c r="J27" s="147">
        <f>((Physics!$C$9*Physics!$C$10)/(Physics!$C$11*Physics!$C$12*$H27))^($J$17-$J$18)</f>
        <v>1.9437130823901064E+18</v>
      </c>
      <c r="K27" s="147">
        <f t="shared" si="25"/>
        <v>1</v>
      </c>
      <c r="L27" s="147">
        <f>INDEX(Photobiology!$21:$421,1+$H27-380,10)</f>
        <v>7.2344209999999998E-5</v>
      </c>
      <c r="M27" s="147">
        <f t="shared" si="26"/>
        <v>4.8554958051347302E-6</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9437690717930.6582</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4.8554958051347302E-6</v>
      </c>
      <c r="Z27" s="147">
        <f t="shared" ca="1" si="28"/>
        <v>0</v>
      </c>
      <c r="AA27" s="147">
        <f t="shared" ca="1" si="15"/>
        <v>0</v>
      </c>
      <c r="AB27" s="147">
        <f t="shared" ca="1" si="16"/>
        <v>0</v>
      </c>
      <c r="AC27" s="147">
        <f t="shared" ca="1" si="17"/>
        <v>6.1567686809108379E-9</v>
      </c>
      <c r="AD27" s="147">
        <f t="shared" ca="1" si="18"/>
        <v>9.1332847193745299E-9</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7.3128611368825796E-4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1421410386146085.8</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7.3128611368825796E-4</v>
      </c>
      <c r="AZ27" s="147">
        <f t="shared" ca="1" si="33"/>
        <v>0</v>
      </c>
      <c r="BA27" s="147">
        <f t="shared" ca="1" si="20"/>
        <v>0</v>
      </c>
      <c r="BB27" s="147">
        <f t="shared" ca="1" si="21"/>
        <v>0</v>
      </c>
      <c r="BC27" s="147">
        <f t="shared" ca="1" si="22"/>
        <v>9.2727079215671108E-7</v>
      </c>
      <c r="BD27" s="147">
        <f t="shared" ca="1" si="23"/>
        <v>1.3755638055698871E-6</v>
      </c>
    </row>
    <row r="28" spans="8:56" s="147" customFormat="1" ht="0.25" customHeight="1" x14ac:dyDescent="0.2">
      <c r="H28" s="147">
        <f t="shared" si="24"/>
        <v>387</v>
      </c>
      <c r="I28" s="147">
        <f>IF($H28&gt;$H27,INDEX(Spectra!28:28,1,MATCH($I$20,Spectra!$20:$20,0)),I27)</f>
        <v>6.8628465878714202E-6</v>
      </c>
      <c r="J28" s="147">
        <f>((Physics!$C$9*Physics!$C$10)/(Physics!$C$11*Physics!$C$12*$H28))^($J$17-$J$18)</f>
        <v>1.9487486085102879E+18</v>
      </c>
      <c r="K28" s="147">
        <f t="shared" si="25"/>
        <v>1</v>
      </c>
      <c r="L28" s="147">
        <f>INDEX(Photobiology!$21:$421,1+$H28-380,10)</f>
        <v>8.2212239999999995E-5</v>
      </c>
      <c r="M28" s="147">
        <f t="shared" si="26"/>
        <v>6.8628465878714202E-6</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13373962738534.008</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6.8628465878714202E-6</v>
      </c>
      <c r="Z28" s="147">
        <f t="shared" ca="1" si="28"/>
        <v>0</v>
      </c>
      <c r="AA28" s="147">
        <f t="shared" ca="1" si="15"/>
        <v>0</v>
      </c>
      <c r="AB28" s="147">
        <f t="shared" ca="1" si="16"/>
        <v>0</v>
      </c>
      <c r="AC28" s="147">
        <f t="shared" ca="1" si="17"/>
        <v>9.9717160921771747E-9</v>
      </c>
      <c r="AD28" s="147">
        <f t="shared" ca="1" si="18"/>
        <v>1.461710831904146E-8</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7.3776083570751411E-4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1437710401998405.2</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7.3776083570751411E-4</v>
      </c>
      <c r="AZ28" s="147">
        <f t="shared" ca="1" si="33"/>
        <v>0</v>
      </c>
      <c r="BA28" s="147">
        <f t="shared" ca="1" si="20"/>
        <v>0</v>
      </c>
      <c r="BB28" s="147">
        <f t="shared" ca="1" si="21"/>
        <v>0</v>
      </c>
      <c r="BC28" s="147">
        <f t="shared" ca="1" si="22"/>
        <v>1.0719664942830181E-6</v>
      </c>
      <c r="BD28" s="147">
        <f t="shared" ca="1" si="23"/>
        <v>1.5713494263650774E-6</v>
      </c>
    </row>
    <row r="29" spans="8:56" s="147" customFormat="1" ht="0.25" customHeight="1" x14ac:dyDescent="0.2">
      <c r="H29" s="147">
        <f t="shared" si="24"/>
        <v>388</v>
      </c>
      <c r="I29" s="147">
        <f>IF($H29&gt;$H28,INDEX(Spectra!29:29,1,MATCH($I$20,Spectra!$20:$20,0)),I28)</f>
        <v>6.4898715297965903E-6</v>
      </c>
      <c r="J29" s="147">
        <f>((Physics!$C$9*Physics!$C$10)/(Physics!$C$11*Physics!$C$12*$H29))^($J$17-$J$18)</f>
        <v>1.9537841346304696E+18</v>
      </c>
      <c r="K29" s="147">
        <f t="shared" si="25"/>
        <v>1</v>
      </c>
      <c r="L29" s="147">
        <f>INDEX(Photobiology!$21:$421,1+$H29-380,10)</f>
        <v>9.3508159999999998E-5</v>
      </c>
      <c r="M29" s="147">
        <f t="shared" si="26"/>
        <v>6.4898715297965903E-6</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12679808030706.553</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6.4898715297965903E-6</v>
      </c>
      <c r="Z29" s="147">
        <f t="shared" ca="1" si="28"/>
        <v>0</v>
      </c>
      <c r="AA29" s="147">
        <f t="shared" ca="1" si="15"/>
        <v>0</v>
      </c>
      <c r="AB29" s="147">
        <f t="shared" ca="1" si="16"/>
        <v>0</v>
      </c>
      <c r="AC29" s="147">
        <f t="shared" ca="1" si="17"/>
        <v>1.0825105711700713E-8</v>
      </c>
      <c r="AD29" s="147">
        <f t="shared" ca="1" si="18"/>
        <v>1.5670249099700953E-8</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7.4423555772677036E-4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1454075625114423</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7.4423555772677036E-4</v>
      </c>
      <c r="AZ29" s="147">
        <f t="shared" ca="1" si="33"/>
        <v>0</v>
      </c>
      <c r="BA29" s="147">
        <f t="shared" ca="1" si="20"/>
        <v>0</v>
      </c>
      <c r="BB29" s="147">
        <f t="shared" ca="1" si="21"/>
        <v>0</v>
      </c>
      <c r="BC29" s="147">
        <f t="shared" ca="1" si="22"/>
        <v>1.2413849102882529E-6</v>
      </c>
      <c r="BD29" s="147">
        <f t="shared" ca="1" si="23"/>
        <v>1.797008850620328E-6</v>
      </c>
    </row>
    <row r="30" spans="8:56" s="147" customFormat="1" ht="0.25" customHeight="1" x14ac:dyDescent="0.2">
      <c r="H30" s="147">
        <f t="shared" si="24"/>
        <v>389</v>
      </c>
      <c r="I30" s="147">
        <f>IF($H30&gt;$H29,INDEX(Spectra!30:30,1,MATCH($I$20,Spectra!$20:$20,0)),I29)</f>
        <v>4.0967703172434602E-6</v>
      </c>
      <c r="J30" s="147">
        <f>((Physics!$C$9*Physics!$C$10)/(Physics!$C$11*Physics!$C$12*$H30))^($J$17-$J$18)</f>
        <v>1.9588196607506509E+18</v>
      </c>
      <c r="K30" s="147">
        <f t="shared" si="25"/>
        <v>1</v>
      </c>
      <c r="L30" s="147">
        <f>INDEX(Photobiology!$21:$421,1+$H30-380,10)</f>
        <v>1.061361E-4</v>
      </c>
      <c r="M30" s="147">
        <f t="shared" si="26"/>
        <v>4.0967703172434602E-6</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8024834242996.1709</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4.0967703172434602E-6</v>
      </c>
      <c r="Z30" s="147">
        <f t="shared" ca="1" si="28"/>
        <v>0</v>
      </c>
      <c r="AA30" s="147">
        <f t="shared" ca="1" si="15"/>
        <v>0</v>
      </c>
      <c r="AB30" s="147">
        <f t="shared" ca="1" si="16"/>
        <v>0</v>
      </c>
      <c r="AC30" s="147">
        <f t="shared" ca="1" si="17"/>
        <v>7.8576054684729572E-9</v>
      </c>
      <c r="AD30" s="147">
        <f t="shared" ca="1" si="18"/>
        <v>1.1208067137024176E-8</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7.5070889418599662E-4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1470503341431910.2</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7.5070889418599662E-4</v>
      </c>
      <c r="AZ30" s="147">
        <f t="shared" ca="1" si="33"/>
        <v>0</v>
      </c>
      <c r="BA30" s="147">
        <f t="shared" ca="1" si="20"/>
        <v>0</v>
      </c>
      <c r="BB30" s="147">
        <f t="shared" ca="1" si="21"/>
        <v>0</v>
      </c>
      <c r="BC30" s="147">
        <f t="shared" ca="1" si="22"/>
        <v>1.4398596590487415E-6</v>
      </c>
      <c r="BD30" s="147">
        <f t="shared" ca="1" si="23"/>
        <v>2.0538119139808752E-6</v>
      </c>
    </row>
    <row r="31" spans="8:56" s="147" customFormat="1" ht="0.25" customHeight="1" x14ac:dyDescent="0.2">
      <c r="H31" s="147">
        <f t="shared" si="24"/>
        <v>390</v>
      </c>
      <c r="I31" s="147">
        <f>IF($H31&gt;$H30,INDEX(Spectra!31:31,1,MATCH($I$20,Spectra!$20:$20,0)),I30)</f>
        <v>2.1222354240182899E-6</v>
      </c>
      <c r="J31" s="147">
        <f>((Physics!$C$9*Physics!$C$10)/(Physics!$C$11*Physics!$C$12*$H31))^($J$17-$J$18)</f>
        <v>1.9638551868708326E+18</v>
      </c>
      <c r="K31" s="147">
        <f t="shared" si="25"/>
        <v>1</v>
      </c>
      <c r="L31" s="147">
        <f>INDEX(Photobiology!$21:$421,1+$H31-380,10)</f>
        <v>1.2E-4</v>
      </c>
      <c r="M31" s="147">
        <f t="shared" si="26"/>
        <v>2.1222354240182899E-6</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4167763045219.3394</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2.1222354240182899E-6</v>
      </c>
      <c r="Z31" s="147">
        <f t="shared" ca="1" si="28"/>
        <v>1.3036149427345949E-8</v>
      </c>
      <c r="AA31" s="147">
        <f t="shared" ca="1" si="15"/>
        <v>7.6024202923980003E-10</v>
      </c>
      <c r="AB31" s="147">
        <f t="shared" ca="1" si="16"/>
        <v>8.6506348130291131E-10</v>
      </c>
      <c r="AC31" s="147">
        <f t="shared" ca="1" si="17"/>
        <v>4.6880180516564022E-9</v>
      </c>
      <c r="AD31" s="147">
        <f t="shared" ca="1" si="18"/>
        <v>6.5670877407906765E-9</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7.5718361620525287E-4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1486998972098299.8</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7.5718361620525287E-4</v>
      </c>
      <c r="AZ31" s="147">
        <f t="shared" ca="1" si="33"/>
        <v>4.6511139400831968E-6</v>
      </c>
      <c r="BA31" s="147">
        <f t="shared" ca="1" si="20"/>
        <v>2.7124361528235914E-7</v>
      </c>
      <c r="BB31" s="147">
        <f t="shared" ca="1" si="21"/>
        <v>3.0864242845396896E-7</v>
      </c>
      <c r="BC31" s="147">
        <f t="shared" ca="1" si="22"/>
        <v>1.6726186081974036E-6</v>
      </c>
      <c r="BD31" s="147">
        <f t="shared" ca="1" si="23"/>
        <v>2.3430441256578584E-6</v>
      </c>
    </row>
    <row r="32" spans="8:56" s="147" customFormat="1" ht="0.25" customHeight="1" x14ac:dyDescent="0.2">
      <c r="H32" s="147">
        <f t="shared" si="24"/>
        <v>391</v>
      </c>
      <c r="I32" s="147">
        <f>IF($H32&gt;$H31,INDEX(Spectra!32:32,1,MATCH($I$20,Spectra!$20:$20,0)),I31)</f>
        <v>4.37851294503754E-6</v>
      </c>
      <c r="J32" s="147">
        <f>((Physics!$C$9*Physics!$C$10)/(Physics!$C$11*Physics!$C$12*$H32))^($J$17-$J$18)</f>
        <v>1.9688907129910144E+18</v>
      </c>
      <c r="K32" s="147">
        <f t="shared" si="25"/>
        <v>1</v>
      </c>
      <c r="L32" s="147">
        <f>INDEX(Photobiology!$21:$421,1+$H32-380,10)</f>
        <v>1.3498399999999999E-4</v>
      </c>
      <c r="M32" s="147">
        <f t="shared" si="26"/>
        <v>4.37851294503754E-6</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8620813474195.3486</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4.37851294503754E-6</v>
      </c>
      <c r="Z32" s="147">
        <f t="shared" ca="1" si="28"/>
        <v>3.2588396147325401E-8</v>
      </c>
      <c r="AA32" s="147">
        <f t="shared" ca="1" si="15"/>
        <v>1.9206784884701672E-9</v>
      </c>
      <c r="AB32" s="147">
        <f t="shared" ca="1" si="16"/>
        <v>2.1764186725639202E-9</v>
      </c>
      <c r="AC32" s="147">
        <f t="shared" ca="1" si="17"/>
        <v>1.1152072471010613E-8</v>
      </c>
      <c r="AD32" s="147">
        <f t="shared" ca="1" si="18"/>
        <v>1.5355707609023357E-8</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7.9612755196284597E-4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1567488143415918.8</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7.9612755196284597E-4</v>
      </c>
      <c r="AZ32" s="147">
        <f t="shared" ca="1" si="33"/>
        <v>5.9254181437490705E-6</v>
      </c>
      <c r="BA32" s="147">
        <f t="shared" ca="1" si="20"/>
        <v>3.4922931194402203E-7</v>
      </c>
      <c r="BB32" s="147">
        <f t="shared" ca="1" si="21"/>
        <v>3.9572952999906795E-7</v>
      </c>
      <c r="BC32" s="147">
        <f t="shared" ca="1" si="22"/>
        <v>2.0277368748493684E-6</v>
      </c>
      <c r="BD32" s="147">
        <f t="shared" ca="1" si="23"/>
        <v>2.7920670923868187E-6</v>
      </c>
    </row>
    <row r="33" spans="8:56" s="147" customFormat="1" ht="0.25" customHeight="1" x14ac:dyDescent="0.2">
      <c r="H33" s="147">
        <f t="shared" si="24"/>
        <v>392</v>
      </c>
      <c r="I33" s="147">
        <f>IF($H33&gt;$H32,INDEX(Spectra!33:33,1,MATCH($I$20,Spectra!$20:$20,0)),I32)</f>
        <v>6.6216382396915403E-6</v>
      </c>
      <c r="J33" s="147">
        <f>((Physics!$C$9*Physics!$C$10)/(Physics!$C$11*Physics!$C$12*$H33))^($J$17-$J$18)</f>
        <v>1.9739262391111962E+18</v>
      </c>
      <c r="K33" s="147">
        <f t="shared" si="25"/>
        <v>1</v>
      </c>
      <c r="L33" s="147">
        <f>INDEX(Photobiology!$21:$421,1+$H33-380,10)</f>
        <v>1.5149200000000001E-4</v>
      </c>
      <c r="M33" s="147">
        <f t="shared" si="26"/>
        <v>6.6216382396915403E-6</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13070625467229.203</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6.6216382396915403E-6</v>
      </c>
      <c r="Z33" s="147">
        <f t="shared" ca="1" si="28"/>
        <v>5.9704729568385141E-8</v>
      </c>
      <c r="AA33" s="147">
        <f t="shared" ca="1" si="15"/>
        <v>3.5507210732697944E-9</v>
      </c>
      <c r="AB33" s="147">
        <f t="shared" ca="1" si="16"/>
        <v>4.0041907248385904E-9</v>
      </c>
      <c r="AC33" s="147">
        <f t="shared" ca="1" si="17"/>
        <v>1.9460994786453438E-8</v>
      </c>
      <c r="AD33" s="147">
        <f t="shared" ca="1" si="18"/>
        <v>2.6425501454196206E-8</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8.350701021604094E-4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1648366786151699.2</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8.350701021604094E-4</v>
      </c>
      <c r="AZ33" s="147">
        <f t="shared" ca="1" si="33"/>
        <v>7.5295014338405685E-6</v>
      </c>
      <c r="BA33" s="147">
        <f t="shared" ca="1" si="20"/>
        <v>4.477896408814763E-7</v>
      </c>
      <c r="BB33" s="147">
        <f t="shared" ca="1" si="21"/>
        <v>5.0497774668772764E-7</v>
      </c>
      <c r="BC33" s="147">
        <f t="shared" ca="1" si="22"/>
        <v>2.4542710302494433E-6</v>
      </c>
      <c r="BD33" s="147">
        <f t="shared" ca="1" si="23"/>
        <v>3.332581062299719E-6</v>
      </c>
    </row>
    <row r="34" spans="8:56" s="147" customFormat="1" ht="0.25" customHeight="1" x14ac:dyDescent="0.2">
      <c r="H34" s="147">
        <f t="shared" si="24"/>
        <v>393</v>
      </c>
      <c r="I34" s="147">
        <f>IF($H34&gt;$H33,INDEX(Spectra!34:34,1,MATCH($I$20,Spectra!$20:$20,0)),I33)</f>
        <v>8.3589421288053192E-6</v>
      </c>
      <c r="J34" s="147">
        <f>((Physics!$C$9*Physics!$C$10)/(Physics!$C$11*Physics!$C$12*$H34))^($J$17-$J$18)</f>
        <v>1.9789617652313777E+18</v>
      </c>
      <c r="K34" s="147">
        <f t="shared" si="25"/>
        <v>1</v>
      </c>
      <c r="L34" s="147">
        <f>INDEX(Photobiology!$21:$421,1+$H34-380,10)</f>
        <v>1.7020800000000001E-4</v>
      </c>
      <c r="M34" s="147">
        <f t="shared" si="26"/>
        <v>8.3589421288053192E-6</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16542026870687.504</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8.3589421288053192E-6</v>
      </c>
      <c r="Z34" s="147">
        <f t="shared" ca="1" si="28"/>
        <v>9.125457122016767E-8</v>
      </c>
      <c r="AA34" s="147">
        <f t="shared" ca="1" si="15"/>
        <v>5.4672580477085366E-9</v>
      </c>
      <c r="AB34" s="147">
        <f t="shared" ca="1" si="16"/>
        <v>6.1324543033767349E-9</v>
      </c>
      <c r="AC34" s="147">
        <f t="shared" ca="1" si="17"/>
        <v>2.8370249585165252E-8</v>
      </c>
      <c r="AD34" s="147">
        <f t="shared" ca="1" si="18"/>
        <v>3.8006354481830738E-8</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8.740140379180025E-4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1729640363315214.5</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8.740140379180025E-4</v>
      </c>
      <c r="AZ34" s="147">
        <f t="shared" ca="1" si="33"/>
        <v>9.5416112519508331E-6</v>
      </c>
      <c r="BA34" s="147">
        <f t="shared" ca="1" si="20"/>
        <v>5.7165849565468666E-7</v>
      </c>
      <c r="BB34" s="147">
        <f t="shared" ca="1" si="21"/>
        <v>6.4121165877816339E-7</v>
      </c>
      <c r="BC34" s="147">
        <f t="shared" ca="1" si="22"/>
        <v>2.9664036446937003E-6</v>
      </c>
      <c r="BD34" s="147">
        <f t="shared" ca="1" si="23"/>
        <v>3.9739582874651951E-6</v>
      </c>
    </row>
    <row r="35" spans="8:56" s="147" customFormat="1" ht="0.25" customHeight="1" x14ac:dyDescent="0.2">
      <c r="H35" s="147">
        <f t="shared" si="24"/>
        <v>394</v>
      </c>
      <c r="I35" s="147">
        <f>IF($H35&gt;$H34,INDEX(Spectra!35:35,1,MATCH($I$20,Spectra!$20:$20,0)),I34)</f>
        <v>9.7606895683943199E-6</v>
      </c>
      <c r="J35" s="147">
        <f>((Physics!$C$9*Physics!$C$10)/(Physics!$C$11*Physics!$C$12*$H35))^($J$17-$J$18)</f>
        <v>1.9839972913515592E+18</v>
      </c>
      <c r="K35" s="147">
        <f t="shared" si="25"/>
        <v>1</v>
      </c>
      <c r="L35" s="147">
        <f>INDEX(Photobiology!$21:$421,1+$H35-380,10)</f>
        <v>1.9181600000000001E-4</v>
      </c>
      <c r="M35" s="147">
        <f t="shared" si="26"/>
        <v>9.7606895683943199E-6</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19365181665417.75</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9.7606895683943199E-6</v>
      </c>
      <c r="Z35" s="147">
        <f t="shared" ca="1" si="28"/>
        <v>1.2889283395751751E-7</v>
      </c>
      <c r="AA35" s="147">
        <f t="shared" ca="1" si="15"/>
        <v>7.7660828944033735E-9</v>
      </c>
      <c r="AB35" s="147">
        <f t="shared" ca="1" si="16"/>
        <v>8.6601425374891557E-9</v>
      </c>
      <c r="AC35" s="147">
        <f t="shared" ca="1" si="17"/>
        <v>3.8271663797674129E-8</v>
      </c>
      <c r="AD35" s="147">
        <f t="shared" ca="1" si="18"/>
        <v>5.0523769378401102E-8</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9.1295797367559582E-4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1811306146890190.2</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9.1295797367559582E-4</v>
      </c>
      <c r="AZ35" s="147">
        <f t="shared" ca="1" si="33"/>
        <v>1.2055883929778345E-5</v>
      </c>
      <c r="BA35" s="147">
        <f t="shared" ca="1" si="20"/>
        <v>7.2639409879701419E-7</v>
      </c>
      <c r="BB35" s="147">
        <f t="shared" ca="1" si="21"/>
        <v>8.1001922326975134E-7</v>
      </c>
      <c r="BC35" s="147">
        <f t="shared" ca="1" si="22"/>
        <v>3.579708214782011E-6</v>
      </c>
      <c r="BD35" s="147">
        <f t="shared" ca="1" si="23"/>
        <v>4.725698711238303E-6</v>
      </c>
    </row>
    <row r="36" spans="8:56" s="147" customFormat="1" ht="0.25" customHeight="1" x14ac:dyDescent="0.2">
      <c r="H36" s="147">
        <f t="shared" si="24"/>
        <v>395</v>
      </c>
      <c r="I36" s="147">
        <f>IF($H36&gt;$H35,INDEX(Spectra!36:36,1,MATCH($I$20,Spectra!$20:$20,0)),I35)</f>
        <v>1.00926516396303E-5</v>
      </c>
      <c r="J36" s="147">
        <f>((Physics!$C$9*Physics!$C$10)/(Physics!$C$11*Physics!$C$12*$H36))^($J$17-$J$18)</f>
        <v>1.9890328174717409E+18</v>
      </c>
      <c r="K36" s="147">
        <f t="shared" si="25"/>
        <v>1</v>
      </c>
      <c r="L36" s="147">
        <f>INDEX(Photobiology!$21:$421,1+$H36-380,10)</f>
        <v>2.1699999999999999E-4</v>
      </c>
      <c r="M36" s="147">
        <f t="shared" si="26"/>
        <v>1.00926516396303E-5</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20074615326534.641</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1.00926516396303E-5</v>
      </c>
      <c r="Z36" s="147">
        <f t="shared" ca="1" si="28"/>
        <v>1.6099293262956273E-7</v>
      </c>
      <c r="AA36" s="147">
        <f t="shared" ca="1" si="15"/>
        <v>9.7376728961612227E-9</v>
      </c>
      <c r="AB36" s="147">
        <f t="shared" ca="1" si="16"/>
        <v>1.0791164059609111E-8</v>
      </c>
      <c r="AC36" s="147">
        <f t="shared" ca="1" si="17"/>
        <v>4.5719711927525256E-8</v>
      </c>
      <c r="AD36" s="147">
        <f t="shared" ca="1" si="18"/>
        <v>5.9348324069100035E-8</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9.5190052387315904E-4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1893361380952255.8</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9.5190052387315904E-4</v>
      </c>
      <c r="AZ36" s="147">
        <f t="shared" ca="1" si="33"/>
        <v>1.5184241206562698E-5</v>
      </c>
      <c r="BA36" s="147">
        <f t="shared" ca="1" si="20"/>
        <v>9.1842027864749236E-7</v>
      </c>
      <c r="BB36" s="147">
        <f t="shared" ca="1" si="21"/>
        <v>1.0177815591304204E-6</v>
      </c>
      <c r="BC36" s="147">
        <f t="shared" ca="1" si="22"/>
        <v>4.3121093731454108E-6</v>
      </c>
      <c r="BD36" s="147">
        <f t="shared" ca="1" si="23"/>
        <v>5.597508245557531E-6</v>
      </c>
    </row>
    <row r="37" spans="8:56" s="147" customFormat="1" ht="0.25" customHeight="1" x14ac:dyDescent="0.2">
      <c r="H37" s="147">
        <f t="shared" si="24"/>
        <v>396</v>
      </c>
      <c r="I37" s="147">
        <f>IF($H37&gt;$H36,INDEX(Spectra!37:37,1,MATCH($I$20,Spectra!$20:$20,0)),I36)</f>
        <v>4.6169773841468697E-6</v>
      </c>
      <c r="J37" s="147">
        <f>((Physics!$C$9*Physics!$C$10)/(Physics!$C$11*Physics!$C$12*$H37))^($J$17-$J$18)</f>
        <v>1.9940683435919224E+18</v>
      </c>
      <c r="K37" s="147">
        <f t="shared" si="25"/>
        <v>1</v>
      </c>
      <c r="L37" s="147">
        <f>INDEX(Photobiology!$21:$421,1+$H37-380,10)</f>
        <v>2.4690669999999999E-4</v>
      </c>
      <c r="M37" s="147">
        <f t="shared" si="26"/>
        <v>4.6169773841468697E-6</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9206568444807.1152</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4.6169773841468697E-6</v>
      </c>
      <c r="Z37" s="147">
        <f t="shared" ca="1" si="28"/>
        <v>8.8806174890849793E-8</v>
      </c>
      <c r="AA37" s="147">
        <f t="shared" ca="1" si="15"/>
        <v>5.3821028762476894E-9</v>
      </c>
      <c r="AB37" s="147">
        <f t="shared" ca="1" si="16"/>
        <v>5.9254287748140927E-9</v>
      </c>
      <c r="AC37" s="147">
        <f t="shared" ca="1" si="17"/>
        <v>2.4192961492929597E-8</v>
      </c>
      <c r="AD37" s="147">
        <f t="shared" ca="1" si="18"/>
        <v>3.0902999404405609E-8</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9.9084445963075235E-4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1975811570373127.8</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9.9084445963075235E-4</v>
      </c>
      <c r="AZ37" s="147">
        <f t="shared" ca="1" si="33"/>
        <v>1.9058595927659632E-5</v>
      </c>
      <c r="BA37" s="147">
        <f t="shared" ca="1" si="20"/>
        <v>1.1550472034807606E-6</v>
      </c>
      <c r="BB37" s="147">
        <f t="shared" ca="1" si="21"/>
        <v>1.2716497794901077E-6</v>
      </c>
      <c r="BC37" s="147">
        <f t="shared" ca="1" si="22"/>
        <v>5.1920249684651426E-6</v>
      </c>
      <c r="BD37" s="147">
        <f t="shared" ca="1" si="23"/>
        <v>6.6320588554248996E-6</v>
      </c>
    </row>
    <row r="38" spans="8:56" s="147" customFormat="1" ht="0.25" customHeight="1" x14ac:dyDescent="0.2">
      <c r="H38" s="147">
        <f t="shared" si="24"/>
        <v>397</v>
      </c>
      <c r="I38" s="147">
        <f>IF($H38&gt;$H37,INDEX(Spectra!38:38,1,MATCH($I$20,Spectra!$20:$20,0)),I37)</f>
        <v>0</v>
      </c>
      <c r="J38" s="147">
        <f>((Physics!$C$9*Physics!$C$10)/(Physics!$C$11*Physics!$C$12*$H38))^($J$17-$J$18)</f>
        <v>1.9991038697121039E+18</v>
      </c>
      <c r="K38" s="147">
        <f t="shared" si="25"/>
        <v>1</v>
      </c>
      <c r="L38" s="147">
        <f>INDEX(Photobiology!$21:$421,1+$H38-380,10)</f>
        <v>2.8123999999999998E-4</v>
      </c>
      <c r="M38" s="147">
        <f t="shared" si="26"/>
        <v>0</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0</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0</v>
      </c>
      <c r="Z38" s="147">
        <f t="shared" ca="1" si="28"/>
        <v>0</v>
      </c>
      <c r="AA38" s="147">
        <f t="shared" ca="1" si="15"/>
        <v>0</v>
      </c>
      <c r="AB38" s="147">
        <f t="shared" ca="1" si="16"/>
        <v>0</v>
      </c>
      <c r="AC38" s="147">
        <f t="shared" ca="1" si="17"/>
        <v>0</v>
      </c>
      <c r="AD38" s="147">
        <f t="shared" ca="1" si="18"/>
        <v>0</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1.0297883953883456E-3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2058653966205459.8</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1.0297883953883456E-3</v>
      </c>
      <c r="AZ38" s="147">
        <f t="shared" ca="1" si="33"/>
        <v>2.3833010707509715E-5</v>
      </c>
      <c r="BA38" s="147">
        <f t="shared" ca="1" si="20"/>
        <v>1.4444120970235552E-6</v>
      </c>
      <c r="BB38" s="147">
        <f t="shared" ca="1" si="21"/>
        <v>1.5795100366145521E-6</v>
      </c>
      <c r="BC38" s="147">
        <f t="shared" ca="1" si="22"/>
        <v>6.2302197920994907E-6</v>
      </c>
      <c r="BD38" s="147">
        <f t="shared" ca="1" si="23"/>
        <v>7.8789316088841401E-6</v>
      </c>
    </row>
    <row r="39" spans="8:56" s="147" customFormat="1" ht="0.25" customHeight="1" x14ac:dyDescent="0.2">
      <c r="H39" s="147">
        <f t="shared" si="24"/>
        <v>398</v>
      </c>
      <c r="I39" s="147">
        <f>IF($H39&gt;$H38,INDEX(Spectra!39:39,1,MATCH($I$20,Spectra!$20:$20,0)),I38)</f>
        <v>0</v>
      </c>
      <c r="J39" s="147">
        <f>((Physics!$C$9*Physics!$C$10)/(Physics!$C$11*Physics!$C$12*$H39))^($J$17-$J$18)</f>
        <v>2.004139395832286E+18</v>
      </c>
      <c r="K39" s="147">
        <f t="shared" si="25"/>
        <v>1</v>
      </c>
      <c r="L39" s="147">
        <f>INDEX(Photobiology!$21:$421,1+$H39-380,10)</f>
        <v>3.1851999999999998E-4</v>
      </c>
      <c r="M39" s="147">
        <f t="shared" si="26"/>
        <v>0</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0</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0</v>
      </c>
      <c r="Z39" s="147">
        <f t="shared" ca="1" si="28"/>
        <v>0</v>
      </c>
      <c r="AA39" s="147">
        <f t="shared" ca="1" si="15"/>
        <v>0</v>
      </c>
      <c r="AB39" s="147">
        <f t="shared" ca="1" si="16"/>
        <v>0</v>
      </c>
      <c r="AC39" s="147">
        <f t="shared" ca="1" si="17"/>
        <v>0</v>
      </c>
      <c r="AD39" s="147">
        <f t="shared" ca="1" si="18"/>
        <v>0</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1.0687323311459388E-3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2141888568449252.2</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1.0687323311459388E-3</v>
      </c>
      <c r="AZ39" s="147">
        <f t="shared" ca="1" si="33"/>
        <v>2.9684040497578451E-5</v>
      </c>
      <c r="BA39" s="147">
        <f t="shared" ca="1" si="20"/>
        <v>1.7953848177386852E-6</v>
      </c>
      <c r="BB39" s="147">
        <f t="shared" ca="1" si="21"/>
        <v>1.949827326912585E-6</v>
      </c>
      <c r="BC39" s="147">
        <f t="shared" ca="1" si="22"/>
        <v>7.4597516713986525E-6</v>
      </c>
      <c r="BD39" s="147">
        <f t="shared" ca="1" si="23"/>
        <v>9.3588248999051164E-6</v>
      </c>
    </row>
    <row r="40" spans="8:56" s="147" customFormat="1" ht="0.25" customHeight="1" x14ac:dyDescent="0.2">
      <c r="H40" s="147">
        <f t="shared" si="24"/>
        <v>399</v>
      </c>
      <c r="I40" s="147">
        <f>IF($H40&gt;$H39,INDEX(Spectra!40:40,1,MATCH($I$20,Spectra!$20:$20,0)),I39)</f>
        <v>1.38096136077988E-6</v>
      </c>
      <c r="J40" s="147">
        <f>((Physics!$C$9*Physics!$C$10)/(Physics!$C$11*Physics!$C$12*$H40))^($J$17-$J$18)</f>
        <v>2.0091749219524672E+18</v>
      </c>
      <c r="K40" s="147">
        <f t="shared" si="25"/>
        <v>1</v>
      </c>
      <c r="L40" s="147">
        <f>INDEX(Photobiology!$21:$421,1+$H40-380,10)</f>
        <v>3.5726669999999999E-4</v>
      </c>
      <c r="M40" s="147">
        <f t="shared" si="26"/>
        <v>1.38096136077988E-6</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2774592934264.2881</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1.38096136077988E-6</v>
      </c>
      <c r="Z40" s="147">
        <f t="shared" ca="1" si="28"/>
        <v>4.5894731768022447E-8</v>
      </c>
      <c r="AA40" s="147">
        <f t="shared" ca="1" si="15"/>
        <v>2.7644084520091641E-9</v>
      </c>
      <c r="AB40" s="147">
        <f t="shared" ca="1" si="16"/>
        <v>2.98144033946933E-9</v>
      </c>
      <c r="AC40" s="147">
        <f t="shared" ca="1" si="17"/>
        <v>1.1130548567885832E-8</v>
      </c>
      <c r="AD40" s="147">
        <f t="shared" ca="1" si="18"/>
        <v>1.3829775643666186E-8</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1.107674881343502E-3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2225512593272039</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1.107674881343502E-3</v>
      </c>
      <c r="AZ40" s="147">
        <f t="shared" ca="1" si="33"/>
        <v>3.6812356239081805E-5</v>
      </c>
      <c r="BA40" s="147">
        <f t="shared" ca="1" si="20"/>
        <v>2.2173435774734223E-6</v>
      </c>
      <c r="BB40" s="147">
        <f t="shared" ca="1" si="21"/>
        <v>2.3914257618253674E-6</v>
      </c>
      <c r="BC40" s="147">
        <f t="shared" ca="1" si="22"/>
        <v>8.9278595436286246E-6</v>
      </c>
      <c r="BD40" s="147">
        <f t="shared" ca="1" si="23"/>
        <v>1.1092920866702636E-5</v>
      </c>
    </row>
    <row r="41" spans="8:56" s="147" customFormat="1" ht="0.25" customHeight="1" x14ac:dyDescent="0.2">
      <c r="H41" s="147">
        <f t="shared" si="24"/>
        <v>400</v>
      </c>
      <c r="I41" s="147">
        <f>IF($H41&gt;$H40,INDEX(Spectra!41:41,1,MATCH($I$20,Spectra!$20:$20,0)),I40)</f>
        <v>3.0536255152042198E-6</v>
      </c>
      <c r="J41" s="147">
        <f>((Physics!$C$9*Physics!$C$10)/(Physics!$C$11*Physics!$C$12*$H41))^($J$17-$J$18)</f>
        <v>2.014210448072649E+18</v>
      </c>
      <c r="K41" s="147">
        <f t="shared" si="25"/>
        <v>1</v>
      </c>
      <c r="L41" s="147">
        <f>INDEX(Photobiology!$21:$421,1+$H41-380,10)</f>
        <v>3.9599999999999998E-4</v>
      </c>
      <c r="M41" s="147">
        <f t="shared" si="26"/>
        <v>3.0536255152042198E-6</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6150644417225.5654</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3.0536255152042198E-6</v>
      </c>
      <c r="Z41" s="147">
        <f t="shared" ca="1" si="28"/>
        <v>1.210176220679554E-7</v>
      </c>
      <c r="AA41" s="147">
        <f t="shared" ca="1" si="15"/>
        <v>7.2434440121056253E-9</v>
      </c>
      <c r="AB41" s="147">
        <f t="shared" ca="1" si="16"/>
        <v>7.7584379552448186E-9</v>
      </c>
      <c r="AC41" s="147">
        <f t="shared" ca="1" si="17"/>
        <v>2.8368181036247201E-8</v>
      </c>
      <c r="AD41" s="147">
        <f t="shared" ca="1" si="18"/>
        <v>3.4895916300099263E-8</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1.1466188171010954E-3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2309531601361728</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1.1466188171010954E-3</v>
      </c>
      <c r="AZ41" s="147">
        <f t="shared" ca="1" si="33"/>
        <v>4.5441421016770093E-5</v>
      </c>
      <c r="BA41" s="147">
        <f t="shared" ca="1" si="20"/>
        <v>2.7198715636691665E-6</v>
      </c>
      <c r="BB41" s="147">
        <f t="shared" ca="1" si="21"/>
        <v>2.9132488271732662E-6</v>
      </c>
      <c r="BC41" s="147">
        <f t="shared" ca="1" si="22"/>
        <v>1.0652088810869175E-5</v>
      </c>
      <c r="BD41" s="147">
        <f t="shared" ca="1" si="23"/>
        <v>1.3103215856186188E-5</v>
      </c>
    </row>
    <row r="42" spans="8:56" s="147" customFormat="1" ht="0.25" customHeight="1" x14ac:dyDescent="0.2">
      <c r="H42" s="147">
        <f t="shared" si="24"/>
        <v>401</v>
      </c>
      <c r="I42" s="147">
        <f>IF($H42&gt;$H41,INDEX(Spectra!42:42,1,MATCH($I$20,Spectra!$20:$20,0)),I41)</f>
        <v>3.6726071974913498E-6</v>
      </c>
      <c r="J42" s="147">
        <f>((Physics!$C$9*Physics!$C$10)/(Physics!$C$11*Physics!$C$12*$H42))^($J$17-$J$18)</f>
        <v>2.0192459741928307E+18</v>
      </c>
      <c r="K42" s="147">
        <f t="shared" si="25"/>
        <v>1</v>
      </c>
      <c r="L42" s="147">
        <f>INDEX(Photobiology!$21:$421,1+$H42-380,10)</f>
        <v>4.337147E-4</v>
      </c>
      <c r="M42" s="147">
        <f t="shared" si="26"/>
        <v>3.6726071974913498E-6</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7415897298326.0225</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3.6726071974913498E-6</v>
      </c>
      <c r="Z42" s="147">
        <f t="shared" ca="1" si="28"/>
        <v>1.7290671411861251E-7</v>
      </c>
      <c r="AA42" s="147">
        <f t="shared" ca="1" si="15"/>
        <v>1.0262476470166003E-8</v>
      </c>
      <c r="AB42" s="147">
        <f t="shared" ca="1" si="16"/>
        <v>1.0918000128846235E-8</v>
      </c>
      <c r="AC42" s="147">
        <f t="shared" ca="1" si="17"/>
        <v>3.9296897013157441E-8</v>
      </c>
      <c r="AD42" s="147">
        <f t="shared" ca="1" si="18"/>
        <v>4.8025582539435131E-8</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1.1587161417212805E-3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2339732904402945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1.1587161417212805E-3</v>
      </c>
      <c r="AZ42" s="147">
        <f t="shared" ca="1" si="33"/>
        <v>5.4552471823852058E-5</v>
      </c>
      <c r="BA42" s="147">
        <f t="shared" ca="1" si="20"/>
        <v>3.2378352762960255E-6</v>
      </c>
      <c r="BB42" s="147">
        <f t="shared" ca="1" si="21"/>
        <v>3.4446545204318572E-6</v>
      </c>
      <c r="BC42" s="147">
        <f t="shared" ca="1" si="22"/>
        <v>1.2398262716417701E-5</v>
      </c>
      <c r="BD42" s="147">
        <f t="shared" ca="1" si="23"/>
        <v>1.5152183370446668E-5</v>
      </c>
    </row>
    <row r="43" spans="8:56" s="147" customFormat="1" ht="0.25" customHeight="1" x14ac:dyDescent="0.2">
      <c r="H43" s="147">
        <f t="shared" si="24"/>
        <v>402</v>
      </c>
      <c r="I43" s="147">
        <f>IF($H43&gt;$H42,INDEX(Spectra!43:43,1,MATCH($I$20,Spectra!$20:$20,0)),I42)</f>
        <v>4.2992135654882597E-6</v>
      </c>
      <c r="J43" s="147">
        <f>((Physics!$C$9*Physics!$C$10)/(Physics!$C$11*Physics!$C$12*$H43))^($J$17-$J$18)</f>
        <v>2.0242815003130122E+18</v>
      </c>
      <c r="K43" s="147">
        <f t="shared" si="25"/>
        <v>1</v>
      </c>
      <c r="L43" s="147">
        <f>INDEX(Photobiology!$21:$421,1+$H43-380,10)</f>
        <v>4.73024E-4</v>
      </c>
      <c r="M43" s="147">
        <f t="shared" si="26"/>
        <v>4.2992135654882597E-6</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8702818486512.6289</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4.2992135654882597E-6</v>
      </c>
      <c r="Z43" s="147">
        <f t="shared" ca="1" si="28"/>
        <v>2.3947135465397466E-7</v>
      </c>
      <c r="AA43" s="147">
        <f t="shared" ca="1" si="15"/>
        <v>1.4074507417881534E-8</v>
      </c>
      <c r="AB43" s="147">
        <f t="shared" ca="1" si="16"/>
        <v>1.4874977991639794E-8</v>
      </c>
      <c r="AC43" s="147">
        <f t="shared" ca="1" si="17"/>
        <v>5.2923318991160473E-8</v>
      </c>
      <c r="AD43" s="147">
        <f t="shared" ca="1" si="18"/>
        <v>6.4658882260873779E-8</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1.1708134663414656E-3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2370056040232380.5</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1.1708134663414656E-3</v>
      </c>
      <c r="AZ43" s="147">
        <f t="shared" ca="1" si="33"/>
        <v>6.5215715051379237E-5</v>
      </c>
      <c r="BA43" s="147">
        <f t="shared" ca="1" si="20"/>
        <v>3.832938877300709E-6</v>
      </c>
      <c r="BB43" s="147">
        <f t="shared" ca="1" si="21"/>
        <v>4.0509326365988267E-6</v>
      </c>
      <c r="BC43" s="147">
        <f t="shared" ca="1" si="22"/>
        <v>1.4412713770663441E-5</v>
      </c>
      <c r="BD43" s="147">
        <f t="shared" ca="1" si="23"/>
        <v>1.7608683289735741E-5</v>
      </c>
    </row>
    <row r="44" spans="8:56" s="147" customFormat="1" ht="0.25" customHeight="1" x14ac:dyDescent="0.2">
      <c r="H44" s="147">
        <f t="shared" si="24"/>
        <v>403</v>
      </c>
      <c r="I44" s="147">
        <f>IF($H44&gt;$H43,INDEX(Spectra!44:44,1,MATCH($I$20,Spectra!$20:$20,0)),I43)</f>
        <v>4.1367372778701698E-6</v>
      </c>
      <c r="J44" s="147">
        <f>((Physics!$C$9*Physics!$C$10)/(Physics!$C$11*Physics!$C$12*$H44))^($J$17-$J$18)</f>
        <v>2.0293170264331942E+18</v>
      </c>
      <c r="K44" s="147">
        <f t="shared" si="25"/>
        <v>1</v>
      </c>
      <c r="L44" s="147">
        <f>INDEX(Photobiology!$21:$421,1+$H44-380,10)</f>
        <v>5.1787600000000001E-4</v>
      </c>
      <c r="M44" s="147">
        <f t="shared" si="26"/>
        <v>4.1367372778701698E-6</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8394751391862.8398</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4.1367372778701698E-6</v>
      </c>
      <c r="Z44" s="147">
        <f t="shared" ca="1" si="28"/>
        <v>2.7142663872898993E-7</v>
      </c>
      <c r="AA44" s="147">
        <f t="shared" ca="1" si="15"/>
        <v>1.578827149471929E-8</v>
      </c>
      <c r="AB44" s="147">
        <f t="shared" ca="1" si="16"/>
        <v>1.6579753438094189E-8</v>
      </c>
      <c r="AC44" s="147">
        <f t="shared" ca="1" si="17"/>
        <v>5.8452097736305499E-8</v>
      </c>
      <c r="AD44" s="147">
        <f t="shared" ca="1" si="18"/>
        <v>7.1634224745966587E-8</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1.1829107909616509E-3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2400501008850035</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1.1829107909616509E-3</v>
      </c>
      <c r="AZ44" s="147">
        <f t="shared" ca="1" si="33"/>
        <v>7.7615153764920469E-5</v>
      </c>
      <c r="BA44" s="147">
        <f t="shared" ca="1" si="20"/>
        <v>4.5146973247842367E-6</v>
      </c>
      <c r="BB44" s="147">
        <f t="shared" ca="1" si="21"/>
        <v>4.7410236464189294E-6</v>
      </c>
      <c r="BC44" s="147">
        <f t="shared" ca="1" si="22"/>
        <v>1.6714529476288127E-5</v>
      </c>
      <c r="BD44" s="147">
        <f t="shared" ca="1" si="23"/>
        <v>2.0483993002766525E-5</v>
      </c>
    </row>
    <row r="45" spans="8:56" s="147" customFormat="1" ht="0.25" customHeight="1" x14ac:dyDescent="0.2">
      <c r="H45" s="147">
        <f t="shared" si="24"/>
        <v>404</v>
      </c>
      <c r="I45" s="147">
        <f>IF($H45&gt;$H44,INDEX(Spectra!45:45,1,MATCH($I$20,Spectra!$20:$20,0)),I44)</f>
        <v>3.8064028111979298E-6</v>
      </c>
      <c r="J45" s="147">
        <f>((Physics!$C$9*Physics!$C$10)/(Physics!$C$11*Physics!$C$12*$H45))^($J$17-$J$18)</f>
        <v>2.0343525525533752E+18</v>
      </c>
      <c r="K45" s="147">
        <f t="shared" si="25"/>
        <v>1</v>
      </c>
      <c r="L45" s="147">
        <f>INDEX(Photobiology!$21:$421,1+$H45-380,10)</f>
        <v>5.7221870000000001E-4</v>
      </c>
      <c r="M45" s="147">
        <f t="shared" si="26"/>
        <v>3.8064028111979298E-6</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7743565275006.8516</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3.8064028111979298E-6</v>
      </c>
      <c r="Z45" s="147">
        <f t="shared" ca="1" si="28"/>
        <v>2.9283532299192248E-7</v>
      </c>
      <c r="AA45" s="147">
        <f t="shared" ca="1" si="15"/>
        <v>1.6863163798197182E-8</v>
      </c>
      <c r="AB45" s="147">
        <f t="shared" ca="1" si="16"/>
        <v>1.7599664678135866E-8</v>
      </c>
      <c r="AC45" s="147">
        <f t="shared" ca="1" si="17"/>
        <v>6.1625661513294488E-8</v>
      </c>
      <c r="AD45" s="147">
        <f t="shared" ca="1" si="18"/>
        <v>7.5774441402798311E-8</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1.1950081155818362E-3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2431067810255907.5</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1.1950081155818362E-3</v>
      </c>
      <c r="AZ45" s="147">
        <f t="shared" ca="1" si="33"/>
        <v>9.1934722850376497E-5</v>
      </c>
      <c r="BA45" s="147">
        <f t="shared" ca="1" si="20"/>
        <v>5.2941369037318072E-6</v>
      </c>
      <c r="BB45" s="147">
        <f t="shared" ca="1" si="21"/>
        <v>5.5253590240157354E-6</v>
      </c>
      <c r="BC45" s="147">
        <f t="shared" ca="1" si="22"/>
        <v>1.9347181391269927E-5</v>
      </c>
      <c r="BD45" s="147">
        <f t="shared" ca="1" si="23"/>
        <v>2.3789146057699171E-5</v>
      </c>
    </row>
    <row r="46" spans="8:56" s="147" customFormat="1" ht="0.25" customHeight="1" x14ac:dyDescent="0.2">
      <c r="H46" s="147">
        <f t="shared" si="24"/>
        <v>405</v>
      </c>
      <c r="I46" s="147">
        <f>IF($H46&gt;$H45,INDEX(Spectra!46:46,1,MATCH($I$20,Spectra!$20:$20,0)),I45)</f>
        <v>4.4356654950285404E-6</v>
      </c>
      <c r="J46" s="147">
        <f>((Physics!$C$9*Physics!$C$10)/(Physics!$C$11*Physics!$C$12*$H46))^($J$17-$J$18)</f>
        <v>2.039388078673557E+18</v>
      </c>
      <c r="K46" s="147">
        <f t="shared" si="25"/>
        <v>1</v>
      </c>
      <c r="L46" s="147">
        <f>INDEX(Photobiology!$21:$421,1+$H46-380,10)</f>
        <v>6.4000000000000005E-4</v>
      </c>
      <c r="M46" s="147">
        <f t="shared" si="26"/>
        <v>4.4356654950285404E-6</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9046043331544.8477</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4.4356654950285404E-6</v>
      </c>
      <c r="Z46" s="147">
        <f t="shared" ca="1" si="28"/>
        <v>3.9815065763235584E-7</v>
      </c>
      <c r="AA46" s="147">
        <f t="shared" ca="1" si="15"/>
        <v>2.2724624037510417E-8</v>
      </c>
      <c r="AB46" s="147">
        <f t="shared" ca="1" si="16"/>
        <v>2.3577602512204407E-8</v>
      </c>
      <c r="AC46" s="147">
        <f t="shared" ca="1" si="17"/>
        <v>8.2148524967928554E-8</v>
      </c>
      <c r="AD46" s="147">
        <f t="shared" ca="1" si="18"/>
        <v>1.0118285274019505E-7</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1.2071054402020215E-3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2461756444449999</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1.2071054402020215E-3</v>
      </c>
      <c r="AZ46" s="147">
        <f t="shared" ca="1" si="33"/>
        <v>1.0835123283906169E-4</v>
      </c>
      <c r="BA46" s="147">
        <f t="shared" ca="1" si="20"/>
        <v>6.1841943070253888E-6</v>
      </c>
      <c r="BB46" s="147">
        <f t="shared" ca="1" si="21"/>
        <v>6.4163206831762375E-6</v>
      </c>
      <c r="BC46" s="147">
        <f t="shared" ca="1" si="22"/>
        <v>2.2355592752541436E-5</v>
      </c>
      <c r="BD46" s="147">
        <f t="shared" ca="1" si="23"/>
        <v>2.7535523617536354E-5</v>
      </c>
    </row>
    <row r="47" spans="8:56" s="147" customFormat="1" ht="0.25" customHeight="1" x14ac:dyDescent="0.2">
      <c r="H47" s="147">
        <f t="shared" si="24"/>
        <v>406</v>
      </c>
      <c r="I47" s="147">
        <f>IF($H47&gt;$H46,INDEX(Spectra!47:47,1,MATCH($I$20,Spectra!$20:$20,0)),I46)</f>
        <v>6.5644530968682296E-6</v>
      </c>
      <c r="J47" s="147">
        <f>((Physics!$C$9*Physics!$C$10)/(Physics!$C$11*Physics!$C$12*$H47))^($J$17-$J$18)</f>
        <v>2.0444236047937385E+18</v>
      </c>
      <c r="K47" s="147">
        <f t="shared" si="25"/>
        <v>1</v>
      </c>
      <c r="L47" s="147">
        <f>INDEX(Photobiology!$21:$421,1+$H47-380,10)</f>
        <v>7.2455999999999996E-4</v>
      </c>
      <c r="M47" s="147">
        <f t="shared" si="26"/>
        <v>6.5644530968682296E-6</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13420522863798.766</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6.5644530968682296E-6</v>
      </c>
      <c r="Z47" s="147">
        <f t="shared" ca="1" si="28"/>
        <v>6.8393723925650711E-7</v>
      </c>
      <c r="AA47" s="147">
        <f t="shared" ca="1" si="15"/>
        <v>3.8760338466706213E-8</v>
      </c>
      <c r="AB47" s="147">
        <f t="shared" ca="1" si="16"/>
        <v>3.9986578305201201E-8</v>
      </c>
      <c r="AC47" s="147">
        <f t="shared" ca="1" si="17"/>
        <v>1.387068939368257E-7</v>
      </c>
      <c r="AD47" s="147">
        <f t="shared" ca="1" si="18"/>
        <v>1.7277246683771368E-7</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1.2192041503822364E-3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2492569744103939</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1.2192041503822364E-3</v>
      </c>
      <c r="AZ47" s="147">
        <f t="shared" ca="1" si="33"/>
        <v>1.2702644202002445E-4</v>
      </c>
      <c r="BA47" s="147">
        <f t="shared" ca="1" si="20"/>
        <v>7.1988884422639456E-6</v>
      </c>
      <c r="BB47" s="147">
        <f t="shared" ca="1" si="21"/>
        <v>7.4266357775553477E-6</v>
      </c>
      <c r="BC47" s="147">
        <f t="shared" ca="1" si="22"/>
        <v>2.5761783697576655E-5</v>
      </c>
      <c r="BD47" s="147">
        <f t="shared" ca="1" si="23"/>
        <v>3.2088721715570229E-5</v>
      </c>
    </row>
    <row r="48" spans="8:56" s="147" customFormat="1" ht="0.25" customHeight="1" x14ac:dyDescent="0.2">
      <c r="H48" s="147">
        <f t="shared" si="24"/>
        <v>407</v>
      </c>
      <c r="I48" s="147">
        <f>IF($H48&gt;$H47,INDEX(Spectra!48:48,1,MATCH($I$20,Spectra!$20:$20,0)),I47)</f>
        <v>8.6435865372014798E-6</v>
      </c>
      <c r="J48" s="147">
        <f>((Physics!$C$9*Physics!$C$10)/(Physics!$C$11*Physics!$C$12*$H48))^($J$17-$J$18)</f>
        <v>2.0494591309139205E+18</v>
      </c>
      <c r="K48" s="147">
        <f t="shared" si="25"/>
        <v>1</v>
      </c>
      <c r="L48" s="147">
        <f>INDEX(Photobiology!$21:$421,1+$H48-380,10)</f>
        <v>8.2549999999999995E-4</v>
      </c>
      <c r="M48" s="147">
        <f t="shared" si="26"/>
        <v>8.6435865372014798E-6</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17714677352512.207</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8.6435865372014798E-6</v>
      </c>
      <c r="Z48" s="147">
        <f t="shared" ca="1" si="28"/>
        <v>1.0395900835888337E-6</v>
      </c>
      <c r="AA48" s="147">
        <f t="shared" ca="1" si="15"/>
        <v>5.8603948901552894E-8</v>
      </c>
      <c r="AB48" s="147">
        <f t="shared" ca="1" si="16"/>
        <v>6.0098079270373534E-8</v>
      </c>
      <c r="AC48" s="147">
        <f t="shared" ca="1" si="17"/>
        <v>2.0787825621969558E-7</v>
      </c>
      <c r="AD48" s="147">
        <f t="shared" ca="1" si="18"/>
        <v>2.6446263112683137E-7</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1.2313014750024215E-3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2523502050851491</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1.2313014750024215E-3</v>
      </c>
      <c r="AZ48" s="147">
        <f t="shared" ca="1" si="33"/>
        <v>1.4809232230296625E-4</v>
      </c>
      <c r="BA48" s="147">
        <f t="shared" ca="1" si="20"/>
        <v>8.3482855655901687E-6</v>
      </c>
      <c r="BB48" s="147">
        <f t="shared" ca="1" si="21"/>
        <v>8.561128338559086E-6</v>
      </c>
      <c r="BC48" s="147">
        <f t="shared" ca="1" si="22"/>
        <v>2.9612800473808234E-5</v>
      </c>
      <c r="BD48" s="147">
        <f t="shared" ca="1" si="23"/>
        <v>3.7673392449764089E-5</v>
      </c>
    </row>
    <row r="49" spans="8:56" s="147" customFormat="1" ht="0.25" customHeight="1" x14ac:dyDescent="0.2">
      <c r="H49" s="147">
        <f t="shared" si="24"/>
        <v>408</v>
      </c>
      <c r="I49" s="147">
        <f>IF($H49&gt;$H48,INDEX(Spectra!49:49,1,MATCH($I$20,Spectra!$20:$20,0)),I48)</f>
        <v>9.2341971774840995E-6</v>
      </c>
      <c r="J49" s="147">
        <f>((Physics!$C$9*Physics!$C$10)/(Physics!$C$11*Physics!$C$12*$H49))^($J$17-$J$18)</f>
        <v>2.0544946570341023E+18</v>
      </c>
      <c r="K49" s="147">
        <f t="shared" si="25"/>
        <v>1</v>
      </c>
      <c r="L49" s="147">
        <f>INDEX(Photobiology!$21:$421,1+$H49-380,10)</f>
        <v>9.4116000000000002E-4</v>
      </c>
      <c r="M49" s="147">
        <f t="shared" si="26"/>
        <v>9.2341971774840995E-6</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18971608763140.469</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9.2341971774840995E-6</v>
      </c>
      <c r="Z49" s="147">
        <f t="shared" ca="1" si="28"/>
        <v>1.274725515168615E-6</v>
      </c>
      <c r="AA49" s="147">
        <f t="shared" ca="1" si="15"/>
        <v>7.1589037038163237E-8</v>
      </c>
      <c r="AB49" s="147">
        <f t="shared" ca="1" si="16"/>
        <v>7.2916360540454797E-8</v>
      </c>
      <c r="AC49" s="147">
        <f t="shared" ca="1" si="17"/>
        <v>2.5209358294531593E-7</v>
      </c>
      <c r="AD49" s="147">
        <f t="shared" ca="1" si="18"/>
        <v>3.273873798910858E-7</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1.243398799622607E-3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2554556190387262.5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1.243398799622607E-3</v>
      </c>
      <c r="AZ49" s="147">
        <f t="shared" ca="1" si="33"/>
        <v>1.7164374389510317E-4</v>
      </c>
      <c r="BA49" s="147">
        <f t="shared" ca="1" si="20"/>
        <v>9.6395735339542229E-6</v>
      </c>
      <c r="BB49" s="147">
        <f t="shared" ca="1" si="21"/>
        <v>9.8182996774119766E-6</v>
      </c>
      <c r="BC49" s="147">
        <f t="shared" ca="1" si="22"/>
        <v>3.3944787229697173E-5</v>
      </c>
      <c r="BD49" s="147">
        <f t="shared" ca="1" si="23"/>
        <v>4.4083212362059982E-5</v>
      </c>
    </row>
    <row r="50" spans="8:56" s="147" customFormat="1" ht="0.25" customHeight="1" x14ac:dyDescent="0.2">
      <c r="H50" s="147">
        <f t="shared" si="24"/>
        <v>409</v>
      </c>
      <c r="I50" s="147">
        <f>IF($H50&gt;$H49,INDEX(Spectra!50:50,1,MATCH($I$20,Spectra!$20:$20,0)),I49)</f>
        <v>9.7425587868929005E-6</v>
      </c>
      <c r="J50" s="147">
        <f>((Physics!$C$9*Physics!$C$10)/(Physics!$C$11*Physics!$C$12*$H50))^($J$17-$J$18)</f>
        <v>2.0595301831542835E+18</v>
      </c>
      <c r="K50" s="147">
        <f t="shared" si="25"/>
        <v>1</v>
      </c>
      <c r="L50" s="147">
        <f>INDEX(Photobiology!$21:$421,1+$H50-380,10)</f>
        <v>1.06988E-3</v>
      </c>
      <c r="M50" s="147">
        <f t="shared" si="26"/>
        <v>9.7425587868929005E-6</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20065093882760.91</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9.7425587868929005E-6</v>
      </c>
      <c r="Z50" s="147">
        <f t="shared" ca="1" si="28"/>
        <v>1.5343068705538285E-6</v>
      </c>
      <c r="AA50" s="147">
        <f t="shared" ca="1" si="15"/>
        <v>8.5957232218525899E-8</v>
      </c>
      <c r="AB50" s="147">
        <f t="shared" ca="1" si="16"/>
        <v>8.6835426467576434E-8</v>
      </c>
      <c r="AC50" s="147">
        <f t="shared" ca="1" si="17"/>
        <v>3.0094764092712168E-7</v>
      </c>
      <c r="AD50" s="147">
        <f t="shared" ca="1" si="18"/>
        <v>3.9654942179114434E-7</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1.2554961242427921E-3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2585732162711250.5</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1.2554961242427921E-3</v>
      </c>
      <c r="AZ50" s="147">
        <f t="shared" ca="1" si="33"/>
        <v>1.9772180712637614E-4</v>
      </c>
      <c r="BA50" s="147">
        <f t="shared" ca="1" si="20"/>
        <v>1.1077066534736761E-5</v>
      </c>
      <c r="BB50" s="147">
        <f t="shared" ca="1" si="21"/>
        <v>1.1190236955376007E-5</v>
      </c>
      <c r="BC50" s="147">
        <f t="shared" ca="1" si="22"/>
        <v>3.8782275277859849E-5</v>
      </c>
      <c r="BD50" s="147">
        <f t="shared" ca="1" si="23"/>
        <v>5.1102207645829513E-5</v>
      </c>
    </row>
    <row r="51" spans="8:56" s="147" customFormat="1" ht="0.25" customHeight="1" x14ac:dyDescent="0.2">
      <c r="H51" s="147">
        <f t="shared" si="24"/>
        <v>410</v>
      </c>
      <c r="I51" s="147">
        <f>IF($H51&gt;$H50,INDEX(Spectra!51:51,1,MATCH($I$20,Spectra!$20:$20,0)),I50)</f>
        <v>1.1553527569669401E-5</v>
      </c>
      <c r="J51" s="147">
        <f>((Physics!$C$9*Physics!$C$10)/(Physics!$C$11*Physics!$C$12*$H51))^($J$17-$J$18)</f>
        <v>2.0645657092744653E+18</v>
      </c>
      <c r="K51" s="147">
        <f t="shared" si="25"/>
        <v>1</v>
      </c>
      <c r="L51" s="147">
        <f>INDEX(Photobiology!$21:$421,1+$H51-380,10)</f>
        <v>1.2099999999999999E-3</v>
      </c>
      <c r="M51" s="147">
        <f t="shared" si="26"/>
        <v>1.1553527569669401E-5</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23853016841496.594</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1.1553527569669401E-5</v>
      </c>
      <c r="Z51" s="147">
        <f t="shared" ca="1" si="28"/>
        <v>2.0626512770130781E-6</v>
      </c>
      <c r="AA51" s="147">
        <f t="shared" ca="1" si="15"/>
        <v>1.1540137031216153E-7</v>
      </c>
      <c r="AB51" s="147">
        <f t="shared" ca="1" si="16"/>
        <v>1.1540067710050736E-7</v>
      </c>
      <c r="AC51" s="147">
        <f t="shared" ca="1" si="17"/>
        <v>4.0252490052728195E-7</v>
      </c>
      <c r="AD51" s="147">
        <f t="shared" ca="1" si="18"/>
        <v>5.3325306497809122E-7</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1.2675934488629774E-3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2617029967823458.5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1.2675934488629774E-3</v>
      </c>
      <c r="AZ51" s="147">
        <f t="shared" ca="1" si="33"/>
        <v>2.2630345842550734E-4</v>
      </c>
      <c r="BA51" s="147">
        <f t="shared" ca="1" si="20"/>
        <v>1.2661243080557452E-5</v>
      </c>
      <c r="BB51" s="147">
        <f t="shared" ca="1" si="21"/>
        <v>1.2661167024950521E-5</v>
      </c>
      <c r="BC51" s="147">
        <f t="shared" ca="1" si="22"/>
        <v>4.4162955758386139E-5</v>
      </c>
      <c r="BD51" s="147">
        <f t="shared" ca="1" si="23"/>
        <v>5.8505775632270721E-5</v>
      </c>
    </row>
    <row r="52" spans="8:56" s="147" customFormat="1" ht="0.25" customHeight="1" x14ac:dyDescent="0.2">
      <c r="H52" s="147">
        <f t="shared" si="24"/>
        <v>411</v>
      </c>
      <c r="I52" s="147">
        <f>IF($H52&gt;$H51,INDEX(Spectra!52:52,1,MATCH($I$20,Spectra!$20:$20,0)),I51)</f>
        <v>1.4601965731905401E-5</v>
      </c>
      <c r="J52" s="147">
        <f>((Physics!$C$9*Physics!$C$10)/(Physics!$C$11*Physics!$C$12*$H52))^($J$17-$J$18)</f>
        <v>2.0696012353946468E+18</v>
      </c>
      <c r="K52" s="147">
        <f t="shared" si="25"/>
        <v>1</v>
      </c>
      <c r="L52" s="147">
        <f>INDEX(Photobiology!$21:$421,1+$H52-380,10)</f>
        <v>1.362091E-3</v>
      </c>
      <c r="M52" s="147">
        <f t="shared" si="26"/>
        <v>1.4601965731905401E-5</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30220246317941.715</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1.4601965731905401E-5</v>
      </c>
      <c r="Z52" s="147">
        <f t="shared" ca="1" si="28"/>
        <v>2.9361194634743424E-6</v>
      </c>
      <c r="AA52" s="147">
        <f t="shared" ca="1" si="15"/>
        <v>1.6420202504842261E-7</v>
      </c>
      <c r="AB52" s="147">
        <f t="shared" ca="1" si="16"/>
        <v>1.6216067023910222E-7</v>
      </c>
      <c r="AC52" s="147">
        <f t="shared" ca="1" si="17"/>
        <v>5.7181297806141554E-7</v>
      </c>
      <c r="AD52" s="147">
        <f t="shared" ca="1" si="18"/>
        <v>7.5612190992267184E-7</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1.2702897486809683E-3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2628993233179287.5</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1.2702897486809683E-3</v>
      </c>
      <c r="AZ52" s="147">
        <f t="shared" ca="1" si="33"/>
        <v>2.5542605179552306E-4</v>
      </c>
      <c r="BA52" s="147">
        <f t="shared" ca="1" si="20"/>
        <v>1.4284662281867225E-5</v>
      </c>
      <c r="BB52" s="147">
        <f t="shared" ca="1" si="21"/>
        <v>1.4107075775001625E-5</v>
      </c>
      <c r="BC52" s="147">
        <f t="shared" ca="1" si="22"/>
        <v>4.9744546558346721E-5</v>
      </c>
      <c r="BD52" s="147">
        <f t="shared" ca="1" si="23"/>
        <v>6.577839782414764E-5</v>
      </c>
    </row>
    <row r="53" spans="8:56" s="147" customFormat="1" ht="0.25" customHeight="1" x14ac:dyDescent="0.2">
      <c r="H53" s="147">
        <f t="shared" si="24"/>
        <v>412</v>
      </c>
      <c r="I53" s="147">
        <f>IF($H53&gt;$H52,INDEX(Spectra!53:53,1,MATCH($I$20,Spectra!$20:$20,0)),I52)</f>
        <v>1.7598917404343298E-5</v>
      </c>
      <c r="J53" s="147">
        <f>((Physics!$C$9*Physics!$C$10)/(Physics!$C$11*Physics!$C$12*$H53))^($J$17-$J$18)</f>
        <v>2.0746367615148285E+18</v>
      </c>
      <c r="K53" s="147">
        <f t="shared" si="25"/>
        <v>1</v>
      </c>
      <c r="L53" s="147">
        <f>INDEX(Photobiology!$21:$421,1+$H53-380,10)</f>
        <v>1.530752E-3</v>
      </c>
      <c r="M53" s="147">
        <f t="shared" si="26"/>
        <v>1.7598917404343298E-5</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36511361009913.734</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1.7598917404343298E-5</v>
      </c>
      <c r="Z53" s="147">
        <f t="shared" ca="1" si="28"/>
        <v>3.9613579174610379E-6</v>
      </c>
      <c r="AA53" s="147">
        <f t="shared" ca="1" si="15"/>
        <v>2.2165660481596339E-7</v>
      </c>
      <c r="AB53" s="147">
        <f t="shared" ca="1" si="16"/>
        <v>2.1577504661943188E-7</v>
      </c>
      <c r="AC53" s="147">
        <f t="shared" ca="1" si="17"/>
        <v>7.7259247405067082E-7</v>
      </c>
      <c r="AD53" s="147">
        <f t="shared" ca="1" si="18"/>
        <v>1.0168724871899175E-6</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1.2729860484989597E-3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2640983653111440</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1.2729860484989597E-3</v>
      </c>
      <c r="AZ53" s="147">
        <f t="shared" ca="1" si="33"/>
        <v>2.8653770264267935E-4</v>
      </c>
      <c r="BA53" s="147">
        <f t="shared" ca="1" si="20"/>
        <v>1.6033131982239547E-5</v>
      </c>
      <c r="BB53" s="147">
        <f t="shared" ca="1" si="21"/>
        <v>1.5607700044831194E-5</v>
      </c>
      <c r="BC53" s="147">
        <f t="shared" ca="1" si="22"/>
        <v>5.5884087529104328E-5</v>
      </c>
      <c r="BD53" s="147">
        <f t="shared" ca="1" si="23"/>
        <v>7.355364307668929E-5</v>
      </c>
    </row>
    <row r="54" spans="8:56" s="147" customFormat="1" ht="0.25" customHeight="1" x14ac:dyDescent="0.2">
      <c r="H54" s="147">
        <f t="shared" si="24"/>
        <v>413</v>
      </c>
      <c r="I54" s="147">
        <f>IF($H54&gt;$H53,INDEX(Spectra!54:54,1,MATCH($I$20,Spectra!$20:$20,0)),I53)</f>
        <v>1.98554210381367E-5</v>
      </c>
      <c r="J54" s="147">
        <f>((Physics!$C$9*Physics!$C$10)/(Physics!$C$11*Physics!$C$12*$H54))^($J$17-$J$18)</f>
        <v>2.07967228763501E+18</v>
      </c>
      <c r="K54" s="147">
        <f t="shared" si="25"/>
        <v>1</v>
      </c>
      <c r="L54" s="147">
        <f>INDEX(Photobiology!$21:$421,1+$H54-380,10)</f>
        <v>1.7203679999999999E-3</v>
      </c>
      <c r="M54" s="147">
        <f t="shared" si="26"/>
        <v>1.98554210381367E-5</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41292768892338.055</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1.98554210381367E-5</v>
      </c>
      <c r="Z54" s="147">
        <f t="shared" ca="1" si="28"/>
        <v>4.975093427841761E-6</v>
      </c>
      <c r="AA54" s="147">
        <f t="shared" ca="1" si="15"/>
        <v>2.788197499280346E-7</v>
      </c>
      <c r="AB54" s="147">
        <f t="shared" ca="1" si="16"/>
        <v>2.672102852470361E-7</v>
      </c>
      <c r="AC54" s="147">
        <f t="shared" ca="1" si="17"/>
        <v>9.7291563086869834E-7</v>
      </c>
      <c r="AD54" s="147">
        <f t="shared" ca="1" si="18"/>
        <v>1.276647977573283E-6</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1.2756809627569208E-3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2652998346109117.5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1.2756809627569208E-3</v>
      </c>
      <c r="AZ54" s="147">
        <f t="shared" ca="1" si="33"/>
        <v>3.1964227611415061E-4</v>
      </c>
      <c r="BA54" s="147">
        <f t="shared" ca="1" si="20"/>
        <v>1.791374991951406E-5</v>
      </c>
      <c r="BB54" s="147">
        <f t="shared" ca="1" si="21"/>
        <v>1.7167859260590089E-5</v>
      </c>
      <c r="BC54" s="147">
        <f t="shared" ca="1" si="22"/>
        <v>6.2508367175089126E-5</v>
      </c>
      <c r="BD54" s="147">
        <f t="shared" ca="1" si="23"/>
        <v>8.2022713998574289E-5</v>
      </c>
    </row>
    <row r="55" spans="8:56" s="147" customFormat="1" ht="0.25" customHeight="1" x14ac:dyDescent="0.2">
      <c r="H55" s="147">
        <f t="shared" si="24"/>
        <v>414</v>
      </c>
      <c r="I55" s="147">
        <f>IF($H55&gt;$H54,INDEX(Spectra!55:55,1,MATCH($I$20,Spectra!$20:$20,0)),I54)</f>
        <v>2.2078109608402999E-5</v>
      </c>
      <c r="J55" s="147">
        <f>((Physics!$C$9*Physics!$C$10)/(Physics!$C$11*Physics!$C$12*$H55))^($J$17-$J$18)</f>
        <v>2.0847078137551916E+18</v>
      </c>
      <c r="K55" s="147">
        <f t="shared" si="25"/>
        <v>1</v>
      </c>
      <c r="L55" s="147">
        <f>INDEX(Photobiology!$21:$421,1+$H55-380,10)</f>
        <v>1.9353230000000001E-3</v>
      </c>
      <c r="M55" s="147">
        <f t="shared" si="26"/>
        <v>2.2078109608402999E-5</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46026407613581.305</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2.2078109608402999E-5</v>
      </c>
      <c r="Z55" s="147">
        <f t="shared" ca="1" si="28"/>
        <v>6.1268299630990909E-6</v>
      </c>
      <c r="AA55" s="147">
        <f t="shared" ca="1" si="15"/>
        <v>3.4429487247727973E-7</v>
      </c>
      <c r="AB55" s="147">
        <f t="shared" ca="1" si="16"/>
        <v>3.2464535492580105E-7</v>
      </c>
      <c r="AC55" s="147">
        <f t="shared" ca="1" si="17"/>
        <v>1.2032569736579634E-6</v>
      </c>
      <c r="AD55" s="147">
        <f t="shared" ca="1" si="18"/>
        <v>1.5781454826196074E-6</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1.2783772625749121E-3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2665043068216891.5</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1.2783772625749121E-3</v>
      </c>
      <c r="AZ55" s="147">
        <f t="shared" ca="1" si="33"/>
        <v>3.5475863900537617E-4</v>
      </c>
      <c r="BA55" s="147">
        <f t="shared" ca="1" si="20"/>
        <v>1.9935526383498209E-5</v>
      </c>
      <c r="BB55" s="147">
        <f t="shared" ca="1" si="21"/>
        <v>1.8797770619806536E-5</v>
      </c>
      <c r="BC55" s="147">
        <f t="shared" ca="1" si="22"/>
        <v>6.9671560810332707E-5</v>
      </c>
      <c r="BD55" s="147">
        <f t="shared" ca="1" si="23"/>
        <v>9.1378534566580988E-5</v>
      </c>
    </row>
    <row r="56" spans="8:56" s="147" customFormat="1" ht="0.25" customHeight="1" x14ac:dyDescent="0.2">
      <c r="H56" s="147">
        <f t="shared" si="24"/>
        <v>415</v>
      </c>
      <c r="I56" s="147">
        <f>IF($H56&gt;$H55,INDEX(Spectra!56:56,1,MATCH($I$20,Spectra!$20:$20,0)),I55)</f>
        <v>2.5703838127764702E-5</v>
      </c>
      <c r="J56" s="147">
        <f>((Physics!$C$9*Physics!$C$10)/(Physics!$C$11*Physics!$C$12*$H56))^($J$17-$J$18)</f>
        <v>2.0897433398753733E+18</v>
      </c>
      <c r="K56" s="147">
        <f t="shared" si="25"/>
        <v>1</v>
      </c>
      <c r="L56" s="147">
        <f>INDEX(Photobiology!$21:$421,1+$H56-380,10)</f>
        <v>2.1800000000000001E-3</v>
      </c>
      <c r="M56" s="147">
        <f t="shared" si="26"/>
        <v>2.5703838127764702E-5</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53714424536730.969</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2.5703838127764702E-5</v>
      </c>
      <c r="Z56" s="147">
        <f t="shared" ca="1" si="28"/>
        <v>7.8638579406464612E-6</v>
      </c>
      <c r="AA56" s="147">
        <f t="shared" ca="1" si="15"/>
        <v>4.4363796454996763E-7</v>
      </c>
      <c r="AB56" s="147">
        <f t="shared" ca="1" si="16"/>
        <v>4.1159555993989618E-7</v>
      </c>
      <c r="AC56" s="147">
        <f t="shared" ca="1" si="17"/>
        <v>1.552511822916988E-6</v>
      </c>
      <c r="AD56" s="147">
        <f t="shared" ca="1" si="18"/>
        <v>2.042853661345104E-6</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1.2810735623929031E-3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2677114944900987.5</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1.2810735623929031E-3</v>
      </c>
      <c r="AZ56" s="147">
        <f t="shared" ca="1" si="33"/>
        <v>3.9193292675204717E-4</v>
      </c>
      <c r="BA56" s="147">
        <f t="shared" ca="1" si="20"/>
        <v>2.211081725747655E-5</v>
      </c>
      <c r="BB56" s="147">
        <f t="shared" ca="1" si="21"/>
        <v>2.0513830954597555E-5</v>
      </c>
      <c r="BC56" s="147">
        <f t="shared" ca="1" si="22"/>
        <v>7.7376843168531345E-5</v>
      </c>
      <c r="BD56" s="147">
        <f t="shared" ca="1" si="23"/>
        <v>1.0181537108887579E-4</v>
      </c>
    </row>
    <row r="57" spans="8:56" s="147" customFormat="1" ht="0.25" customHeight="1" x14ac:dyDescent="0.2">
      <c r="H57" s="147">
        <f t="shared" si="24"/>
        <v>416</v>
      </c>
      <c r="I57" s="147">
        <f>IF($H57&gt;$H56,INDEX(Spectra!57:57,1,MATCH($I$20,Spectra!$20:$20,0)),I56)</f>
        <v>2.9882626270477798E-5</v>
      </c>
      <c r="J57" s="147">
        <f>((Physics!$C$9*Physics!$C$10)/(Physics!$C$11*Physics!$C$12*$H57))^($J$17-$J$18)</f>
        <v>2.0947788659955548E+18</v>
      </c>
      <c r="K57" s="147">
        <f t="shared" si="25"/>
        <v>1</v>
      </c>
      <c r="L57" s="147">
        <f>INDEX(Photobiology!$21:$421,1+$H57-380,10)</f>
        <v>2.4548E-3</v>
      </c>
      <c r="M57" s="147">
        <f t="shared" si="26"/>
        <v>2.9882626270477798E-5</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62597493971840.461</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2.9882626270477798E-5</v>
      </c>
      <c r="Z57" s="147">
        <f t="shared" ca="1" si="28"/>
        <v>1.0036319093950133E-5</v>
      </c>
      <c r="AA57" s="147">
        <f t="shared" ca="1" si="15"/>
        <v>5.6916541778590947E-7</v>
      </c>
      <c r="AB57" s="147">
        <f t="shared" ca="1" si="16"/>
        <v>5.1983219007597766E-7</v>
      </c>
      <c r="AC57" s="147">
        <f t="shared" ca="1" si="17"/>
        <v>1.996159434867917E-6</v>
      </c>
      <c r="AD57" s="147">
        <f t="shared" ca="1" si="18"/>
        <v>2.6649535286395995E-6</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1.2837698622108942E-3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2689213976161406.5</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1.2837698622108942E-3</v>
      </c>
      <c r="AZ57" s="147">
        <f t="shared" ca="1" si="33"/>
        <v>4.3116437838242651E-4</v>
      </c>
      <c r="BA57" s="147">
        <f t="shared" ca="1" si="20"/>
        <v>2.4451579434572236E-5</v>
      </c>
      <c r="BB57" s="147">
        <f t="shared" ca="1" si="21"/>
        <v>2.2332203769048271E-5</v>
      </c>
      <c r="BC57" s="147">
        <f t="shared" ca="1" si="22"/>
        <v>8.5755826795687735E-5</v>
      </c>
      <c r="BD57" s="147">
        <f t="shared" ca="1" si="23"/>
        <v>1.1448749495087109E-4</v>
      </c>
    </row>
    <row r="58" spans="8:56" s="147" customFormat="1" ht="0.25" customHeight="1" x14ac:dyDescent="0.2">
      <c r="H58" s="147">
        <f t="shared" si="24"/>
        <v>417</v>
      </c>
      <c r="I58" s="147">
        <f>IF($H58&gt;$H57,INDEX(Spectra!58:58,1,MATCH($I$20,Spectra!$20:$20,0)),I57)</f>
        <v>3.5187007877201801E-5</v>
      </c>
      <c r="J58" s="147">
        <f>((Physics!$C$9*Physics!$C$10)/(Physics!$C$11*Physics!$C$12*$H58))^($J$17-$J$18)</f>
        <v>2.0998143921157366E+18</v>
      </c>
      <c r="K58" s="147">
        <f t="shared" si="25"/>
        <v>1</v>
      </c>
      <c r="L58" s="147">
        <f>INDEX(Photobiology!$21:$421,1+$H58-380,10)</f>
        <v>2.764E-3</v>
      </c>
      <c r="M58" s="147">
        <f t="shared" si="26"/>
        <v>3.5187007877201801E-5</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73886185556038.141</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3.5187007877201801E-5</v>
      </c>
      <c r="Z58" s="147">
        <f t="shared" ca="1" si="28"/>
        <v>1.2912963337783394E-5</v>
      </c>
      <c r="AA58" s="147">
        <f t="shared" ca="1" si="15"/>
        <v>7.3732615656282515E-7</v>
      </c>
      <c r="AB58" s="147">
        <f t="shared" ca="1" si="16"/>
        <v>6.6310620084744333E-7</v>
      </c>
      <c r="AC58" s="147">
        <f t="shared" ca="1" si="17"/>
        <v>2.5897637797620524E-6</v>
      </c>
      <c r="AD58" s="147">
        <f t="shared" ca="1" si="18"/>
        <v>3.5453021656753447E-6</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1.2864661620288853E-3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2701340161998148.5</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1.2864661620288853E-3</v>
      </c>
      <c r="AZ58" s="147">
        <f t="shared" ca="1" si="33"/>
        <v>4.7210863860752239E-4</v>
      </c>
      <c r="BA58" s="147">
        <f t="shared" ca="1" si="20"/>
        <v>2.6957255192234277E-5</v>
      </c>
      <c r="BB58" s="147">
        <f t="shared" ca="1" si="21"/>
        <v>2.424371211666675E-5</v>
      </c>
      <c r="BC58" s="147">
        <f t="shared" ca="1" si="22"/>
        <v>9.4683909525325959E-5</v>
      </c>
      <c r="BD58" s="147">
        <f t="shared" ca="1" si="23"/>
        <v>1.2961918462138237E-4</v>
      </c>
    </row>
    <row r="59" spans="8:56" s="147" customFormat="1" ht="0.25" customHeight="1" x14ac:dyDescent="0.2">
      <c r="H59" s="147">
        <f t="shared" si="24"/>
        <v>418</v>
      </c>
      <c r="I59" s="147">
        <f>IF($H59&gt;$H58,INDEX(Spectra!59:59,1,MATCH($I$20,Spectra!$20:$20,0)),I58)</f>
        <v>4.4124013424374398E-5</v>
      </c>
      <c r="J59" s="147">
        <f>((Physics!$C$9*Physics!$C$10)/(Physics!$C$11*Physics!$C$12*$H59))^($J$17-$J$18)</f>
        <v>2.1048499182359183E+18</v>
      </c>
      <c r="K59" s="147">
        <f t="shared" si="25"/>
        <v>1</v>
      </c>
      <c r="L59" s="147">
        <f>INDEX(Photobiology!$21:$421,1+$H59-380,10)</f>
        <v>3.1178E-3</v>
      </c>
      <c r="M59" s="147">
        <f t="shared" si="26"/>
        <v>4.4124013424374398E-5</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92874426048535.016</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4.4124013424374398E-5</v>
      </c>
      <c r="Z59" s="147">
        <f t="shared" ca="1" si="28"/>
        <v>1.7600009978660762E-5</v>
      </c>
      <c r="AA59" s="147">
        <f t="shared" ca="1" si="15"/>
        <v>1.0138065696424535E-6</v>
      </c>
      <c r="AB59" s="147">
        <f t="shared" ca="1" si="16"/>
        <v>8.9765892910547285E-7</v>
      </c>
      <c r="AC59" s="147">
        <f t="shared" ca="1" si="17"/>
        <v>3.565220284689451E-6</v>
      </c>
      <c r="AD59" s="147">
        <f t="shared" ca="1" si="18"/>
        <v>4.9973092643909465E-6</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1.2891610762868467E-3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2713490586015297.5</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1.2891610762868467E-3</v>
      </c>
      <c r="AZ59" s="147">
        <f t="shared" ca="1" si="33"/>
        <v>5.1421541346499222E-4</v>
      </c>
      <c r="BA59" s="147">
        <f t="shared" ca="1" si="20"/>
        <v>2.9620151637089476E-5</v>
      </c>
      <c r="BB59" s="147">
        <f t="shared" ca="1" si="21"/>
        <v>2.6226692935979608E-5</v>
      </c>
      <c r="BC59" s="147">
        <f t="shared" ca="1" si="22"/>
        <v>1.041642149639772E-4</v>
      </c>
      <c r="BD59" s="147">
        <f t="shared" ca="1" si="23"/>
        <v>1.460052268559431E-4</v>
      </c>
    </row>
    <row r="60" spans="8:56" s="147" customFormat="1" ht="0.25" customHeight="1" x14ac:dyDescent="0.2">
      <c r="H60" s="147">
        <f t="shared" si="24"/>
        <v>419</v>
      </c>
      <c r="I60" s="147">
        <f>IF($H60&gt;$H59,INDEX(Spectra!60:60,1,MATCH($I$20,Spectra!$20:$20,0)),I59)</f>
        <v>5.2872632400764098E-5</v>
      </c>
      <c r="J60" s="147">
        <f>((Physics!$C$9*Physics!$C$10)/(Physics!$C$11*Physics!$C$12*$H60))^($J$17-$J$18)</f>
        <v>2.1098854443560998E+18</v>
      </c>
      <c r="K60" s="147">
        <f t="shared" si="25"/>
        <v>1</v>
      </c>
      <c r="L60" s="147">
        <f>INDEX(Photobiology!$21:$421,1+$H60-380,10)</f>
        <v>3.5263999999999998E-3</v>
      </c>
      <c r="M60" s="147">
        <f t="shared" si="26"/>
        <v>5.2872632400764098E-5</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111555197507162.88</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5.2872632400764098E-5</v>
      </c>
      <c r="Z60" s="147">
        <f t="shared" ca="1" si="28"/>
        <v>2.2787998819464526E-5</v>
      </c>
      <c r="AA60" s="147">
        <f t="shared" ca="1" si="15"/>
        <v>1.3271929567342603E-6</v>
      </c>
      <c r="AB60" s="147">
        <f t="shared" ca="1" si="16"/>
        <v>1.1563244706047109E-6</v>
      </c>
      <c r="AC60" s="147">
        <f t="shared" ca="1" si="17"/>
        <v>4.6792279674676227E-6</v>
      </c>
      <c r="AD60" s="147">
        <f t="shared" ca="1" si="18"/>
        <v>6.6477818170128721E-6</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1.2918573761048378E-3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2725671074027661</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1.2918573761048378E-3</v>
      </c>
      <c r="AZ60" s="147">
        <f t="shared" ca="1" si="33"/>
        <v>5.5678794538643287E-4</v>
      </c>
      <c r="BA60" s="147">
        <f t="shared" ca="1" si="20"/>
        <v>3.2427816297770806E-5</v>
      </c>
      <c r="BB60" s="147">
        <f t="shared" ca="1" si="21"/>
        <v>2.8252920815412804E-5</v>
      </c>
      <c r="BC60" s="147">
        <f t="shared" ca="1" si="22"/>
        <v>1.1432937778527814E-4</v>
      </c>
      <c r="BD60" s="147">
        <f t="shared" ca="1" si="23"/>
        <v>1.6242781161241349E-4</v>
      </c>
    </row>
    <row r="61" spans="8:56" s="147" customFormat="1" ht="0.25" customHeight="1" x14ac:dyDescent="0.2">
      <c r="H61" s="147">
        <f t="shared" si="24"/>
        <v>420</v>
      </c>
      <c r="I61" s="147">
        <f>IF($H61&gt;$H60,INDEX(Spectra!61:61,1,MATCH($I$20,Spectra!$20:$20,0)),I60)</f>
        <v>6.3418226631081003E-5</v>
      </c>
      <c r="J61" s="147">
        <f>((Physics!$C$9*Physics!$C$10)/(Physics!$C$11*Physics!$C$12*$H61))^($J$17-$J$18)</f>
        <v>2.1149209704762813E+18</v>
      </c>
      <c r="K61" s="147">
        <f t="shared" si="25"/>
        <v>1</v>
      </c>
      <c r="L61" s="147">
        <f>INDEX(Photobiology!$21:$421,1+$H61-380,10)</f>
        <v>4.0000000000000001E-3</v>
      </c>
      <c r="M61" s="147">
        <f t="shared" si="26"/>
        <v>6.3418226631081003E-5</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134124537412490.58</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6.3418226631081003E-5</v>
      </c>
      <c r="Z61" s="147">
        <f t="shared" ca="1" si="28"/>
        <v>2.9343106116388131E-5</v>
      </c>
      <c r="AA61" s="147">
        <f t="shared" ca="1" si="15"/>
        <v>1.7323513041225982E-6</v>
      </c>
      <c r="AB61" s="147">
        <f t="shared" ca="1" si="16"/>
        <v>1.4837138047927817E-6</v>
      </c>
      <c r="AC61" s="147">
        <f t="shared" ca="1" si="17"/>
        <v>6.1262006925624251E-6</v>
      </c>
      <c r="AD61" s="147">
        <f t="shared" ca="1" si="18"/>
        <v>8.7033271681696629E-6</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1.2945536759228289E-3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2737878716616347</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1.2945536759228289E-3</v>
      </c>
      <c r="AZ61" s="147">
        <f t="shared" ca="1" si="33"/>
        <v>5.9897962942008552E-4</v>
      </c>
      <c r="BA61" s="147">
        <f t="shared" ca="1" si="20"/>
        <v>3.5362416577610777E-5</v>
      </c>
      <c r="BB61" s="147">
        <f t="shared" ca="1" si="21"/>
        <v>3.0286989435787728E-5</v>
      </c>
      <c r="BC61" s="147">
        <f t="shared" ca="1" si="22"/>
        <v>1.2505388509414527E-4</v>
      </c>
      <c r="BD61" s="147">
        <f t="shared" ca="1" si="23"/>
        <v>1.7766066282262128E-4</v>
      </c>
    </row>
    <row r="62" spans="8:56" s="147" customFormat="1" ht="0.25" customHeight="1" x14ac:dyDescent="0.2">
      <c r="H62" s="147">
        <f t="shared" si="24"/>
        <v>421</v>
      </c>
      <c r="I62" s="147">
        <f>IF($H62&gt;$H61,INDEX(Spectra!62:62,1,MATCH($I$20,Spectra!$20:$20,0)),I61)</f>
        <v>7.4121692392925496E-5</v>
      </c>
      <c r="J62" s="147">
        <f>((Physics!$C$9*Physics!$C$10)/(Physics!$C$11*Physics!$C$12*$H62))^($J$17-$J$18)</f>
        <v>2.1199564965964634E+18</v>
      </c>
      <c r="K62" s="147">
        <f t="shared" si="25"/>
        <v>1</v>
      </c>
      <c r="L62" s="147">
        <f>INDEX(Photobiology!$21:$421,1+$H62-380,10)</f>
        <v>4.54624E-3</v>
      </c>
      <c r="M62" s="147">
        <f t="shared" si="26"/>
        <v>7.4121692392925496E-5</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157134763327107.06</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7.4121692392925496E-5</v>
      </c>
      <c r="Z62" s="147">
        <f t="shared" ca="1" si="28"/>
        <v>3.6568455793896542E-5</v>
      </c>
      <c r="AA62" s="147">
        <f t="shared" ca="1" si="15"/>
        <v>2.1944616493234307E-6</v>
      </c>
      <c r="AB62" s="147">
        <f t="shared" ca="1" si="16"/>
        <v>1.8453410659835125E-6</v>
      </c>
      <c r="AC62" s="147">
        <f t="shared" ca="1" si="17"/>
        <v>7.7976020397357624E-6</v>
      </c>
      <c r="AD62" s="147">
        <f t="shared" ca="1" si="18"/>
        <v>1.0928947056567293E-5</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1.2852011457216777E-3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2724570518305888.5</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1.2852011457216777E-3</v>
      </c>
      <c r="AZ62" s="147">
        <f t="shared" ca="1" si="33"/>
        <v>6.3406298164980974E-4</v>
      </c>
      <c r="BA62" s="147">
        <f t="shared" ca="1" si="20"/>
        <v>3.804992216046513E-5</v>
      </c>
      <c r="BB62" s="147">
        <f t="shared" ca="1" si="21"/>
        <v>3.1996496244001461E-5</v>
      </c>
      <c r="BC62" s="147">
        <f t="shared" ca="1" si="22"/>
        <v>1.3520316052992049E-4</v>
      </c>
      <c r="BD62" s="147">
        <f t="shared" ca="1" si="23"/>
        <v>1.8949776813207848E-4</v>
      </c>
    </row>
    <row r="63" spans="8:56" s="147" customFormat="1" ht="0.25" customHeight="1" x14ac:dyDescent="0.2">
      <c r="H63" s="147">
        <f t="shared" si="24"/>
        <v>422</v>
      </c>
      <c r="I63" s="147">
        <f>IF($H63&gt;$H62,INDEX(Spectra!63:63,1,MATCH($I$20,Spectra!$20:$20,0)),I62)</f>
        <v>8.7969103500949996E-5</v>
      </c>
      <c r="J63" s="147">
        <f>((Physics!$C$9*Physics!$C$10)/(Physics!$C$11*Physics!$C$12*$H63))^($J$17-$J$18)</f>
        <v>2.1249920227166446E+18</v>
      </c>
      <c r="K63" s="147">
        <f t="shared" si="25"/>
        <v>1</v>
      </c>
      <c r="L63" s="147">
        <f>INDEX(Photobiology!$21:$421,1+$H63-380,10)</f>
        <v>5.1593200000000002E-3</v>
      </c>
      <c r="M63" s="147">
        <f t="shared" si="26"/>
        <v>8.7969103500949996E-5</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186933643185053.59</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8.7969103500949996E-5</v>
      </c>
      <c r="Z63" s="147">
        <f t="shared" ca="1" si="28"/>
        <v>4.6008368945617849E-5</v>
      </c>
      <c r="AA63" s="147">
        <f t="shared" ca="1" si="15"/>
        <v>2.8127768968014757E-6</v>
      </c>
      <c r="AB63" s="147">
        <f t="shared" ca="1" si="16"/>
        <v>2.3202818708514072E-6</v>
      </c>
      <c r="AC63" s="147">
        <f t="shared" ca="1" si="17"/>
        <v>1.0037274709458393E-5</v>
      </c>
      <c r="AD63" s="147">
        <f t="shared" ca="1" si="18"/>
        <v>1.3812380817098161E-5</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1.2758500010805565E-3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2711171074479205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1.2758500010805565E-3</v>
      </c>
      <c r="AZ63" s="147">
        <f t="shared" ca="1" si="33"/>
        <v>6.6727720566513746E-4</v>
      </c>
      <c r="BA63" s="147">
        <f t="shared" ca="1" si="20"/>
        <v>4.079479344455036E-5</v>
      </c>
      <c r="BB63" s="147">
        <f t="shared" ca="1" si="21"/>
        <v>3.3651947213500866E-5</v>
      </c>
      <c r="BC63" s="147">
        <f t="shared" ca="1" si="22"/>
        <v>1.4557448512329149E-4</v>
      </c>
      <c r="BD63" s="147">
        <f t="shared" ca="1" si="23"/>
        <v>2.0032631206966248E-4</v>
      </c>
    </row>
    <row r="64" spans="8:56" s="147" customFormat="1" ht="0.25" customHeight="1" x14ac:dyDescent="0.2">
      <c r="H64" s="147">
        <f t="shared" si="24"/>
        <v>423</v>
      </c>
      <c r="I64" s="147">
        <f>IF($H64&gt;$H63,INDEX(Spectra!64:64,1,MATCH($I$20,Spectra!$20:$20,0)),I63)</f>
        <v>1.0586864904236199E-4</v>
      </c>
      <c r="J64" s="147">
        <f>((Physics!$C$9*Physics!$C$10)/(Physics!$C$11*Physics!$C$12*$H64))^($J$17-$J$18)</f>
        <v>2.1300275488368264E+18</v>
      </c>
      <c r="K64" s="147">
        <f t="shared" si="25"/>
        <v>1</v>
      </c>
      <c r="L64" s="147">
        <f>INDEX(Photobiology!$21:$421,1+$H64-380,10)</f>
        <v>5.8292800000000001E-3</v>
      </c>
      <c r="M64" s="147">
        <f t="shared" si="26"/>
        <v>1.0586864904236199E-4</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225503139018368.53</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1.0586864904236199E-4</v>
      </c>
      <c r="Z64" s="147">
        <f t="shared" ca="1" si="28"/>
        <v>5.8433036283792229E-5</v>
      </c>
      <c r="AA64" s="147">
        <f t="shared" ca="1" si="15"/>
        <v>3.6453751924756502E-6</v>
      </c>
      <c r="AB64" s="147">
        <f t="shared" ca="1" si="16"/>
        <v>2.9488759372908551E-6</v>
      </c>
      <c r="AC64" s="147">
        <f t="shared" ca="1" si="17"/>
        <v>1.3074778156731706E-5</v>
      </c>
      <c r="AD64" s="147">
        <f t="shared" ca="1" si="18"/>
        <v>1.7623212925538706E-5</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1.2664974708794052E-3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2697674503505299.5</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1.2664974708794052E-3</v>
      </c>
      <c r="AZ64" s="147">
        <f t="shared" ca="1" si="33"/>
        <v>6.9902934757970795E-4</v>
      </c>
      <c r="BA64" s="147">
        <f t="shared" ca="1" si="20"/>
        <v>4.3609307414790559E-5</v>
      </c>
      <c r="BB64" s="147">
        <f t="shared" ca="1" si="21"/>
        <v>3.5277147203622042E-5</v>
      </c>
      <c r="BC64" s="147">
        <f t="shared" ca="1" si="22"/>
        <v>1.5641243765360656E-4</v>
      </c>
      <c r="BD64" s="147">
        <f t="shared" ca="1" si="23"/>
        <v>2.1082496849499845E-4</v>
      </c>
    </row>
    <row r="65" spans="8:56" s="147" customFormat="1" ht="0.25" customHeight="1" x14ac:dyDescent="0.2">
      <c r="H65" s="147">
        <f t="shared" si="24"/>
        <v>424</v>
      </c>
      <c r="I65" s="147">
        <f>IF($H65&gt;$H64,INDEX(Spectra!65:65,1,MATCH($I$20,Spectra!$20:$20,0)),I64)</f>
        <v>1.2323716567801601E-4</v>
      </c>
      <c r="J65" s="147">
        <f>((Physics!$C$9*Physics!$C$10)/(Physics!$C$11*Physics!$C$12*$H65))^($J$17-$J$18)</f>
        <v>2.1350630749570079E+18</v>
      </c>
      <c r="K65" s="147">
        <f t="shared" si="25"/>
        <v>1</v>
      </c>
      <c r="L65" s="147">
        <f>INDEX(Photobiology!$21:$421,1+$H65-380,10)</f>
        <v>6.5461599999999997E-3</v>
      </c>
      <c r="M65" s="147">
        <f t="shared" si="26"/>
        <v>1.2323716567801601E-4</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263119121901491.09</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1.2323716567801601E-4</v>
      </c>
      <c r="Z65" s="147">
        <f t="shared" ca="1" si="28"/>
        <v>7.155137515549042E-5</v>
      </c>
      <c r="AA65" s="147">
        <f t="shared" ca="1" si="15"/>
        <v>4.5595656269049395E-6</v>
      </c>
      <c r="AB65" s="147">
        <f t="shared" ca="1" si="16"/>
        <v>3.6176393221947278E-6</v>
      </c>
      <c r="AC65" s="147">
        <f t="shared" ca="1" si="17"/>
        <v>1.6439837901447336E-5</v>
      </c>
      <c r="AD65" s="147">
        <f t="shared" ca="1" si="18"/>
        <v>2.172868410368507E-5</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1.257146326238284E-3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2684086700969216.5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1.257146326238284E-3</v>
      </c>
      <c r="AZ65" s="147">
        <f t="shared" ca="1" si="33"/>
        <v>7.2989789986762147E-4</v>
      </c>
      <c r="BA65" s="147">
        <f t="shared" ca="1" si="20"/>
        <v>4.6512276922061899E-5</v>
      </c>
      <c r="BB65" s="147">
        <f t="shared" ca="1" si="21"/>
        <v>3.690365612135745E-5</v>
      </c>
      <c r="BC65" s="147">
        <f t="shared" ca="1" si="22"/>
        <v>1.6770331992018708E-4</v>
      </c>
      <c r="BD65" s="147">
        <f t="shared" ca="1" si="23"/>
        <v>2.2165501165702928E-4</v>
      </c>
    </row>
    <row r="66" spans="8:56" s="147" customFormat="1" ht="0.25" customHeight="1" x14ac:dyDescent="0.2">
      <c r="H66" s="147">
        <f t="shared" si="24"/>
        <v>425</v>
      </c>
      <c r="I66" s="147">
        <f>IF($H66&gt;$H65,INDEX(Spectra!66:66,1,MATCH($I$20,Spectra!$20:$20,0)),I65)</f>
        <v>1.4798052359322699E-4</v>
      </c>
      <c r="J66" s="147">
        <f>((Physics!$C$9*Physics!$C$10)/(Physics!$C$11*Physics!$C$12*$H66))^($J$17-$J$18)</f>
        <v>2.1400986010771894E+18</v>
      </c>
      <c r="K66" s="147">
        <f t="shared" si="25"/>
        <v>1</v>
      </c>
      <c r="L66" s="147">
        <f>INDEX(Photobiology!$21:$421,1+$H66-380,10)</f>
        <v>7.3000000000000001E-3</v>
      </c>
      <c r="M66" s="147">
        <f t="shared" si="26"/>
        <v>1.4798052359322699E-4</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316692911528535.12</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1.4798052359322699E-4</v>
      </c>
      <c r="Z66" s="147">
        <f t="shared" ca="1" si="28"/>
        <v>9.0204487766723366E-5</v>
      </c>
      <c r="AA66" s="147">
        <f t="shared" ca="1" si="15"/>
        <v>5.8737613268812405E-6</v>
      </c>
      <c r="AB66" s="147">
        <f t="shared" ca="1" si="16"/>
        <v>4.5741371764760835E-6</v>
      </c>
      <c r="AC66" s="147">
        <f t="shared" ca="1" si="17"/>
        <v>2.1250003187987395E-5</v>
      </c>
      <c r="AD66" s="147">
        <f t="shared" ca="1" si="18"/>
        <v>2.76865640421984E-5</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1.247793796037133E-3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2670401757331864</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1.247793796037133E-3</v>
      </c>
      <c r="AZ66" s="147">
        <f t="shared" ca="1" si="33"/>
        <v>7.6061766425035513E-4</v>
      </c>
      <c r="BA66" s="147">
        <f t="shared" ca="1" si="20"/>
        <v>4.9528429587342713E-5</v>
      </c>
      <c r="BB66" s="147">
        <f t="shared" ca="1" si="21"/>
        <v>3.85698053530262E-5</v>
      </c>
      <c r="BC66" s="147">
        <f t="shared" ca="1" si="22"/>
        <v>1.7918318911093231E-4</v>
      </c>
      <c r="BD66" s="147">
        <f t="shared" ca="1" si="23"/>
        <v>2.3345722806336345E-4</v>
      </c>
    </row>
    <row r="67" spans="8:56" s="147" customFormat="1" ht="0.25" customHeight="1" x14ac:dyDescent="0.2">
      <c r="H67" s="147">
        <f t="shared" si="24"/>
        <v>426</v>
      </c>
      <c r="I67" s="147">
        <f>IF($H67&gt;$H66,INDEX(Spectra!67:67,1,MATCH($I$20,Spectra!$20:$20,0)),I66)</f>
        <v>1.71688549819421E-4</v>
      </c>
      <c r="J67" s="147">
        <f>((Physics!$C$9*Physics!$C$10)/(Physics!$C$11*Physics!$C$12*$H67))^($J$17-$J$18)</f>
        <v>2.1451341271973714E+18</v>
      </c>
      <c r="K67" s="147">
        <f t="shared" si="25"/>
        <v>1</v>
      </c>
      <c r="L67" s="147">
        <f>INDEX(Photobiology!$21:$421,1+$H67-380,10)</f>
        <v>8.0865069999999997E-3</v>
      </c>
      <c r="M67" s="147">
        <f t="shared" si="26"/>
        <v>1.71688549819421E-4</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368294967466666.06</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1.71688549819421E-4</v>
      </c>
      <c r="Z67" s="147">
        <f t="shared" ca="1" si="28"/>
        <v>1.0977061952399519E-4</v>
      </c>
      <c r="AA67" s="147">
        <f t="shared" ca="1" si="15"/>
        <v>7.3036652470281332E-6</v>
      </c>
      <c r="AB67" s="147">
        <f t="shared" ca="1" si="16"/>
        <v>5.588427958912189E-6</v>
      </c>
      <c r="AC67" s="147">
        <f t="shared" ca="1" si="17"/>
        <v>2.6457205527172776E-5</v>
      </c>
      <c r="AD67" s="147">
        <f t="shared" ca="1" si="18"/>
        <v>3.4202076009526861E-5</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1.2384426513960115E-3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2656625596086381.5</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1.2384426513960115E-3</v>
      </c>
      <c r="AZ67" s="147">
        <f t="shared" ca="1" si="33"/>
        <v>7.918094551539025E-4</v>
      </c>
      <c r="BA67" s="147">
        <f t="shared" ca="1" si="20"/>
        <v>5.2683598078916609E-5</v>
      </c>
      <c r="BB67" s="147">
        <f t="shared" ca="1" si="21"/>
        <v>4.0311060614409895E-5</v>
      </c>
      <c r="BC67" s="147">
        <f t="shared" ca="1" si="22"/>
        <v>1.9084401258012535E-4</v>
      </c>
      <c r="BD67" s="147">
        <f t="shared" ca="1" si="23"/>
        <v>2.4671016058459947E-4</v>
      </c>
    </row>
    <row r="68" spans="8:56" s="147" customFormat="1" ht="0.25" customHeight="1" x14ac:dyDescent="0.2">
      <c r="H68" s="147">
        <f t="shared" si="24"/>
        <v>427</v>
      </c>
      <c r="I68" s="147">
        <f>IF($H68&gt;$H67,INDEX(Spectra!68:68,1,MATCH($I$20,Spectra!$20:$20,0)),I67)</f>
        <v>2.0268127777329999E-4</v>
      </c>
      <c r="J68" s="147">
        <f>((Physics!$C$9*Physics!$C$10)/(Physics!$C$11*Physics!$C$12*$H68))^($J$17-$J$18)</f>
        <v>2.1501696533175526E+18</v>
      </c>
      <c r="K68" s="147">
        <f t="shared" si="25"/>
        <v>1</v>
      </c>
      <c r="L68" s="147">
        <f>INDEX(Photobiology!$21:$421,1+$H68-380,10)</f>
        <v>8.9087200000000002E-3</v>
      </c>
      <c r="M68" s="147">
        <f t="shared" si="26"/>
        <v>2.0268127777329999E-4</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435799132763775</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2.0268127777329999E-4</v>
      </c>
      <c r="Z68" s="147">
        <f t="shared" ca="1" si="28"/>
        <v>1.3572572034216811E-4</v>
      </c>
      <c r="AA68" s="147">
        <f t="shared" ca="1" si="15"/>
        <v>9.2316052312516042E-6</v>
      </c>
      <c r="AB68" s="147">
        <f t="shared" ca="1" si="16"/>
        <v>6.9461711430798732E-6</v>
      </c>
      <c r="AC68" s="147">
        <f t="shared" ca="1" si="17"/>
        <v>3.3462678960371824E-5</v>
      </c>
      <c r="AD68" s="147">
        <f t="shared" ca="1" si="18"/>
        <v>4.3051124849271104E-5</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1.2290901211948605E-3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2642752279785582</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1.2290901211948605E-3</v>
      </c>
      <c r="AZ68" s="147">
        <f t="shared" ca="1" si="33"/>
        <v>8.2306142874825959E-4</v>
      </c>
      <c r="BA68" s="147">
        <f t="shared" ca="1" si="20"/>
        <v>5.5981859386110795E-5</v>
      </c>
      <c r="BB68" s="147">
        <f t="shared" ca="1" si="21"/>
        <v>4.2122639179517543E-5</v>
      </c>
      <c r="BC68" s="147">
        <f t="shared" ca="1" si="22"/>
        <v>2.0292277900927147E-4</v>
      </c>
      <c r="BD68" s="147">
        <f t="shared" ca="1" si="23"/>
        <v>2.6106857446275795E-4</v>
      </c>
    </row>
    <row r="69" spans="8:56" s="147" customFormat="1" ht="0.25" customHeight="1" x14ac:dyDescent="0.2">
      <c r="H69" s="147">
        <f t="shared" si="24"/>
        <v>428</v>
      </c>
      <c r="I69" s="147">
        <f>IF($H69&gt;$H68,INDEX(Spectra!69:69,1,MATCH($I$20,Spectra!$20:$20,0)),I68)</f>
        <v>2.3786462914212599E-4</v>
      </c>
      <c r="J69" s="147">
        <f>((Physics!$C$9*Physics!$C$10)/(Physics!$C$11*Physics!$C$12*$H69))^($J$17-$J$18)</f>
        <v>2.1552051794377347E+18</v>
      </c>
      <c r="K69" s="147">
        <f t="shared" si="25"/>
        <v>1</v>
      </c>
      <c r="L69" s="147">
        <f>INDEX(Photobiology!$21:$421,1+$H69-380,10)</f>
        <v>9.7676800000000008E-3</v>
      </c>
      <c r="M69" s="147">
        <f t="shared" si="26"/>
        <v>2.3786462914212599E-4</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512647080732145.88</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2.3786462914212599E-4</v>
      </c>
      <c r="Z69" s="147">
        <f t="shared" ca="1" si="28"/>
        <v>1.664645655479049E-4</v>
      </c>
      <c r="AA69" s="147">
        <f t="shared" ca="1" si="15"/>
        <v>1.1587837059750725E-5</v>
      </c>
      <c r="AB69" s="147">
        <f t="shared" ca="1" si="16"/>
        <v>8.5778742561233461E-6</v>
      </c>
      <c r="AC69" s="147">
        <f t="shared" ca="1" si="17"/>
        <v>4.1959320580671028E-5</v>
      </c>
      <c r="AD69" s="147">
        <f t="shared" ca="1" si="18"/>
        <v>5.3810925727677459E-5</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1.2197389765537393E-3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2628787759830700.5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1.2197389765537393E-3</v>
      </c>
      <c r="AZ69" s="147">
        <f t="shared" ca="1" si="33"/>
        <v>8.5360870822262687E-4</v>
      </c>
      <c r="BA69" s="147">
        <f t="shared" ca="1" si="20"/>
        <v>5.9420925955689616E-5</v>
      </c>
      <c r="BB69" s="147">
        <f t="shared" ca="1" si="21"/>
        <v>4.3986226972480939E-5</v>
      </c>
      <c r="BC69" s="147">
        <f t="shared" ca="1" si="22"/>
        <v>2.1516195546407961E-4</v>
      </c>
      <c r="BD69" s="147">
        <f t="shared" ca="1" si="23"/>
        <v>2.7593544997086969E-4</v>
      </c>
    </row>
    <row r="70" spans="8:56" s="147" customFormat="1" ht="0.25" customHeight="1" x14ac:dyDescent="0.2">
      <c r="H70" s="147">
        <f t="shared" si="24"/>
        <v>429</v>
      </c>
      <c r="I70" s="147">
        <f>IF($H70&gt;$H69,INDEX(Spectra!70:70,1,MATCH($I$20,Spectra!$20:$20,0)),I69)</f>
        <v>2.7435566605500601E-4</v>
      </c>
      <c r="J70" s="147">
        <f>((Physics!$C$9*Physics!$C$10)/(Physics!$C$11*Physics!$C$12*$H70))^($J$17-$J$18)</f>
        <v>2.1602407055579162E+18</v>
      </c>
      <c r="K70" s="147">
        <f t="shared" si="25"/>
        <v>1</v>
      </c>
      <c r="L70" s="147">
        <f>INDEX(Photobiology!$21:$421,1+$H70-380,10)</f>
        <v>1.0664430000000001E-2</v>
      </c>
      <c r="M70" s="147">
        <f t="shared" si="26"/>
        <v>2.7435566605500601E-4</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592674277612478.25</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2.7435566605500601E-4</v>
      </c>
      <c r="Z70" s="147">
        <f t="shared" ca="1" si="28"/>
        <v>2.000538415069911E-4</v>
      </c>
      <c r="AA70" s="147">
        <f t="shared" ca="1" si="15"/>
        <v>1.4279307044465082E-5</v>
      </c>
      <c r="AB70" s="147">
        <f t="shared" ca="1" si="16"/>
        <v>1.0399506392948214E-5</v>
      </c>
      <c r="AC70" s="147">
        <f t="shared" ca="1" si="17"/>
        <v>5.1551429651735632E-5</v>
      </c>
      <c r="AD70" s="147">
        <f t="shared" ca="1" si="18"/>
        <v>6.5899956630746393E-5</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1.2103864463525883E-3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2614726070866454</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1.2103864463525883E-3</v>
      </c>
      <c r="AZ70" s="147">
        <f t="shared" ca="1" si="33"/>
        <v>8.8258595779204117E-4</v>
      </c>
      <c r="BA70" s="147">
        <f t="shared" ca="1" si="20"/>
        <v>6.2996620257379263E-5</v>
      </c>
      <c r="BB70" s="147">
        <f t="shared" ca="1" si="21"/>
        <v>4.5879940326284129E-5</v>
      </c>
      <c r="BC70" s="147">
        <f t="shared" ca="1" si="22"/>
        <v>2.2743161326965134E-4</v>
      </c>
      <c r="BD70" s="147">
        <f t="shared" ca="1" si="23"/>
        <v>2.9073361402744537E-4</v>
      </c>
    </row>
    <row r="71" spans="8:56" s="147" customFormat="1" ht="0.25" customHeight="1" x14ac:dyDescent="0.2">
      <c r="H71" s="147">
        <f t="shared" si="24"/>
        <v>430</v>
      </c>
      <c r="I71" s="147">
        <f>IF($H71&gt;$H70,INDEX(Spectra!71:71,1,MATCH($I$20,Spectra!$20:$20,0)),I70)</f>
        <v>3.1849410180768002E-4</v>
      </c>
      <c r="J71" s="147">
        <f>((Physics!$C$9*Physics!$C$10)/(Physics!$C$11*Physics!$C$12*$H71))^($J$17-$J$18)</f>
        <v>2.1652762316780974E+18</v>
      </c>
      <c r="K71" s="147">
        <f t="shared" si="25"/>
        <v>1</v>
      </c>
      <c r="L71" s="147">
        <f>INDEX(Photobiology!$21:$421,1+$H71-380,10)</f>
        <v>1.1599999999999999E-2</v>
      </c>
      <c r="M71" s="147">
        <f t="shared" si="26"/>
        <v>3.1849410180768002E-4</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689627708573833.75</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3.1849410180768002E-4</v>
      </c>
      <c r="Z71" s="147">
        <f t="shared" ca="1" si="28"/>
        <v>2.4106340824670591E-4</v>
      </c>
      <c r="AA71" s="147">
        <f t="shared" ca="1" si="15"/>
        <v>1.7688652823835657E-5</v>
      </c>
      <c r="AB71" s="147">
        <f t="shared" ca="1" si="16"/>
        <v>1.2670013864011317E-5</v>
      </c>
      <c r="AC71" s="147">
        <f t="shared" ca="1" si="17"/>
        <v>6.3635121541174474E-5</v>
      </c>
      <c r="AD71" s="147">
        <f t="shared" ca="1" si="18"/>
        <v>8.085450515540669E-5</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1.2010353017114668E-3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2600573192202171.5</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1.2010353017114668E-3</v>
      </c>
      <c r="AZ71" s="147">
        <f t="shared" ca="1" si="33"/>
        <v>9.0904560433588356E-4</v>
      </c>
      <c r="BA71" s="147">
        <f t="shared" ca="1" si="20"/>
        <v>6.6703579000572125E-5</v>
      </c>
      <c r="BB71" s="147">
        <f t="shared" ca="1" si="21"/>
        <v>4.7778385337383857E-5</v>
      </c>
      <c r="BC71" s="147">
        <f t="shared" ca="1" si="22"/>
        <v>2.3996685328195108E-4</v>
      </c>
      <c r="BD71" s="147">
        <f t="shared" ca="1" si="23"/>
        <v>3.0490082686898153E-4</v>
      </c>
    </row>
    <row r="72" spans="8:56" s="147" customFormat="1" ht="0.25" customHeight="1" x14ac:dyDescent="0.2">
      <c r="H72" s="147">
        <f t="shared" si="24"/>
        <v>431</v>
      </c>
      <c r="I72" s="147">
        <f>IF($H72&gt;$H71,INDEX(Spectra!72:72,1,MATCH($I$20,Spectra!$20:$20,0)),I71)</f>
        <v>3.6177412383924797E-4</v>
      </c>
      <c r="J72" s="147">
        <f>((Physics!$C$9*Physics!$C$10)/(Physics!$C$11*Physics!$C$12*$H72))^($J$17-$J$18)</f>
        <v>2.1703117577982794E+18</v>
      </c>
      <c r="K72" s="147">
        <f t="shared" si="25"/>
        <v>1</v>
      </c>
      <c r="L72" s="147">
        <f>INDEX(Photobiology!$21:$421,1+$H72-380,10)</f>
        <v>1.257317E-2</v>
      </c>
      <c r="M72" s="147">
        <f t="shared" si="26"/>
        <v>3.6177412383924797E-4</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785162634635490.75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3.6177412383924797E-4</v>
      </c>
      <c r="Z72" s="147">
        <f t="shared" ca="1" si="28"/>
        <v>2.8301300288645299E-4</v>
      </c>
      <c r="AA72" s="147">
        <f t="shared" ca="1" si="15"/>
        <v>2.1412542132147874E-5</v>
      </c>
      <c r="AB72" s="147">
        <f t="shared" ca="1" si="16"/>
        <v>1.5075308627443382E-5</v>
      </c>
      <c r="AC72" s="147">
        <f t="shared" ca="1" si="17"/>
        <v>7.6659936841536652E-5</v>
      </c>
      <c r="AD72" s="147">
        <f t="shared" ca="1" si="18"/>
        <v>9.6601288321679837E-5</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1.2262289397333233E-3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2661299085655749.5</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1.2262289397333233E-3</v>
      </c>
      <c r="AZ72" s="147">
        <f t="shared" ca="1" si="33"/>
        <v>9.5926908972186092E-4</v>
      </c>
      <c r="BA72" s="147">
        <f t="shared" ca="1" si="20"/>
        <v>7.2577547993360047E-5</v>
      </c>
      <c r="BB72" s="147">
        <f t="shared" ca="1" si="21"/>
        <v>5.1097573033157447E-5</v>
      </c>
      <c r="BC72" s="147">
        <f t="shared" ca="1" si="22"/>
        <v>2.5983791232949121E-4</v>
      </c>
      <c r="BD72" s="147">
        <f t="shared" ca="1" si="23"/>
        <v>3.2742887771653172E-4</v>
      </c>
    </row>
    <row r="73" spans="8:56" s="147" customFormat="1" ht="0.25" customHeight="1" x14ac:dyDescent="0.2">
      <c r="H73" s="147">
        <f t="shared" si="24"/>
        <v>432</v>
      </c>
      <c r="I73" s="147">
        <f>IF($H73&gt;$H72,INDEX(Spectra!73:73,1,MATCH($I$20,Spectra!$20:$20,0)),I72)</f>
        <v>4.1907802679530803E-4</v>
      </c>
      <c r="J73" s="147">
        <f>((Physics!$C$9*Physics!$C$10)/(Physics!$C$11*Physics!$C$12*$H73))^($J$17-$J$18)</f>
        <v>2.1753472839184609E+18</v>
      </c>
      <c r="K73" s="147">
        <f t="shared" si="25"/>
        <v>1</v>
      </c>
      <c r="L73" s="147">
        <f>INDEX(Photobiology!$21:$421,1+$H73-380,10)</f>
        <v>1.358272E-2</v>
      </c>
      <c r="M73" s="147">
        <f t="shared" si="26"/>
        <v>4.1907802679530803E-4</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911640247339081.25</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4.1907802679530803E-4</v>
      </c>
      <c r="Z73" s="147">
        <f t="shared" ca="1" si="28"/>
        <v>3.3763691753606865E-4</v>
      </c>
      <c r="AA73" s="147">
        <f t="shared" ca="1" si="15"/>
        <v>2.6394330375819409E-5</v>
      </c>
      <c r="AB73" s="147">
        <f t="shared" ca="1" si="16"/>
        <v>1.8260403045946598E-5</v>
      </c>
      <c r="AC73" s="147">
        <f t="shared" ca="1" si="17"/>
        <v>9.3999201410187593E-5</v>
      </c>
      <c r="AD73" s="147">
        <f t="shared" ca="1" si="18"/>
        <v>1.1733178963004316E-4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1.2514211921951497E-3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2722275691479721</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1.2514211921951497E-3</v>
      </c>
      <c r="AZ73" s="147">
        <f t="shared" ca="1" si="33"/>
        <v>1.0082275062310974E-3</v>
      </c>
      <c r="BA73" s="147">
        <f t="shared" ca="1" si="20"/>
        <v>7.8816884384715687E-5</v>
      </c>
      <c r="BB73" s="147">
        <f t="shared" ca="1" si="21"/>
        <v>5.4527925323280823E-5</v>
      </c>
      <c r="BC73" s="147">
        <f t="shared" ca="1" si="22"/>
        <v>2.8069377340937207E-4</v>
      </c>
      <c r="BD73" s="147">
        <f t="shared" ca="1" si="23"/>
        <v>3.5036789970602922E-4</v>
      </c>
    </row>
    <row r="74" spans="8:56" s="147" customFormat="1" ht="0.25" customHeight="1" x14ac:dyDescent="0.2">
      <c r="H74" s="147">
        <f t="shared" si="24"/>
        <v>433</v>
      </c>
      <c r="I74" s="147">
        <f>IF($H74&gt;$H73,INDEX(Spectra!74:74,1,MATCH($I$20,Spectra!$20:$20,0)),I73)</f>
        <v>4.7833607375387599E-4</v>
      </c>
      <c r="J74" s="147">
        <f>((Physics!$C$9*Physics!$C$10)/(Physics!$C$11*Physics!$C$12*$H74))^($J$17-$J$18)</f>
        <v>2.1803828100386427E+18</v>
      </c>
      <c r="K74" s="147">
        <f t="shared" si="25"/>
        <v>1</v>
      </c>
      <c r="L74" s="147">
        <f>INDEX(Photobiology!$21:$421,1+$H74-380,10)</f>
        <v>1.4629680000000001E-2</v>
      </c>
      <c r="M74" s="147">
        <f t="shared" si="26"/>
        <v>4.7833607375387599E-4</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1042955752634327.6</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4.7833607375387599E-4</v>
      </c>
      <c r="Z74" s="147">
        <f t="shared" ca="1" si="28"/>
        <v>3.9587045630263401E-4</v>
      </c>
      <c r="AA74" s="147">
        <f t="shared" ca="1" si="15"/>
        <v>3.200216617596294E-5</v>
      </c>
      <c r="AB74" s="147">
        <f t="shared" ca="1" si="16"/>
        <v>2.176103867049983E-5</v>
      </c>
      <c r="AC74" s="147">
        <f t="shared" ca="1" si="17"/>
        <v>1.1331781587229323E-4</v>
      </c>
      <c r="AD74" s="147">
        <f t="shared" ca="1" si="18"/>
        <v>1.4016873303639331E-4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1.2766148302170062E-3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2783509030845560.5</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1.2766148302170062E-3</v>
      </c>
      <c r="AZ74" s="147">
        <f t="shared" ca="1" si="33"/>
        <v>1.0565251568727641E-3</v>
      </c>
      <c r="BA74" s="147">
        <f t="shared" ca="1" si="20"/>
        <v>8.5409489647491371E-5</v>
      </c>
      <c r="BB74" s="147">
        <f t="shared" ca="1" si="21"/>
        <v>5.8077293794028303E-5</v>
      </c>
      <c r="BC74" s="147">
        <f t="shared" ca="1" si="22"/>
        <v>3.0243005327840877E-4</v>
      </c>
      <c r="BD74" s="147">
        <f t="shared" ca="1" si="23"/>
        <v>3.7409155015781021E-4</v>
      </c>
    </row>
    <row r="75" spans="8:56" s="147" customFormat="1" ht="0.25" customHeight="1" x14ac:dyDescent="0.2">
      <c r="H75" s="147">
        <f t="shared" si="24"/>
        <v>434</v>
      </c>
      <c r="I75" s="147">
        <f>IF($H75&gt;$H74,INDEX(Spectra!75:75,1,MATCH($I$20,Spectra!$20:$20,0)),I74)</f>
        <v>5.4381762019046196E-4</v>
      </c>
      <c r="J75" s="147">
        <f>((Physics!$C$9*Physics!$C$10)/(Physics!$C$11*Physics!$C$12*$H75))^($J$17-$J$18)</f>
        <v>2.1854183361588242E+18</v>
      </c>
      <c r="K75" s="147">
        <f t="shared" si="25"/>
        <v>1</v>
      </c>
      <c r="L75" s="147">
        <f>INDEX(Photobiology!$21:$421,1+$H75-380,10)</f>
        <v>1.5715090000000001E-2</v>
      </c>
      <c r="M75" s="147">
        <f t="shared" si="26"/>
        <v>5.4381762019046196E-4</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1188468998690490.8</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5.4381762019046196E-4</v>
      </c>
      <c r="Z75" s="147">
        <f t="shared" ca="1" si="28"/>
        <v>4.6158151966526028E-4</v>
      </c>
      <c r="AA75" s="147">
        <f t="shared" ca="1" si="15"/>
        <v>3.8572168073679184E-5</v>
      </c>
      <c r="AB75" s="147">
        <f t="shared" ca="1" si="16"/>
        <v>2.579789217540523E-5</v>
      </c>
      <c r="AC75" s="147">
        <f t="shared" ca="1" si="17"/>
        <v>1.357368779995393E-4</v>
      </c>
      <c r="AD75" s="147">
        <f t="shared" ca="1" si="18"/>
        <v>1.666801005883766E-4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1.3018084682388626E-3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2844996096656042.5</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1.3018084682388626E-3</v>
      </c>
      <c r="AZ75" s="147">
        <f t="shared" ca="1" si="33"/>
        <v>1.1049489916717817E-3</v>
      </c>
      <c r="BA75" s="147">
        <f t="shared" ca="1" si="20"/>
        <v>9.2335321939480177E-5</v>
      </c>
      <c r="BB75" s="147">
        <f t="shared" ca="1" si="21"/>
        <v>6.1755841020549285E-5</v>
      </c>
      <c r="BC75" s="147">
        <f t="shared" ca="1" si="22"/>
        <v>3.2493139367242011E-4</v>
      </c>
      <c r="BD75" s="147">
        <f t="shared" ca="1" si="23"/>
        <v>3.9900429551521137E-4</v>
      </c>
    </row>
    <row r="76" spans="8:56" s="147" customFormat="1" ht="0.25" customHeight="1" x14ac:dyDescent="0.2">
      <c r="H76" s="147">
        <f t="shared" si="24"/>
        <v>435</v>
      </c>
      <c r="I76" s="147">
        <f>IF($H76&gt;$H75,INDEX(Spectra!76:76,1,MATCH($I$20,Spectra!$20:$20,0)),I75)</f>
        <v>6.1786863706356297E-4</v>
      </c>
      <c r="J76" s="147">
        <f>((Physics!$C$9*Physics!$C$10)/(Physics!$C$11*Physics!$C$12*$H76))^($J$17-$J$18)</f>
        <v>2.1904538622790054E+18</v>
      </c>
      <c r="K76" s="147">
        <f t="shared" si="25"/>
        <v>1</v>
      </c>
      <c r="L76" s="147">
        <f>INDEX(Photobiology!$21:$421,1+$H76-380,10)</f>
        <v>1.6840000000000001E-2</v>
      </c>
      <c r="M76" s="147">
        <f t="shared" si="26"/>
        <v>6.1786863706356297E-4</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1353412742436946.5</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6.1786863706356297E-4</v>
      </c>
      <c r="Z76" s="147">
        <f t="shared" ca="1" si="28"/>
        <v>5.3753582834710674E-4</v>
      </c>
      <c r="AA76" s="147">
        <f t="shared" ca="1" si="15"/>
        <v>4.635862205201542E-5</v>
      </c>
      <c r="AB76" s="147">
        <f t="shared" ca="1" si="16"/>
        <v>3.0533338011497502E-5</v>
      </c>
      <c r="AC76" s="147">
        <f t="shared" ca="1" si="17"/>
        <v>1.6219051722918528E-4</v>
      </c>
      <c r="AD76" s="147">
        <f t="shared" ca="1" si="18"/>
        <v>1.9813749666490631E-4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1.3270007207006891E-3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2906733853905848</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1.3270007207006891E-3</v>
      </c>
      <c r="AZ76" s="147">
        <f t="shared" ca="1" si="33"/>
        <v>1.1544693949980683E-3</v>
      </c>
      <c r="BA76" s="147">
        <f t="shared" ca="1" si="20"/>
        <v>9.956473137410063E-5</v>
      </c>
      <c r="BB76" s="147">
        <f t="shared" ca="1" si="21"/>
        <v>6.557666001501009E-5</v>
      </c>
      <c r="BC76" s="147">
        <f t="shared" ca="1" si="22"/>
        <v>3.4833768918393089E-4</v>
      </c>
      <c r="BD76" s="147">
        <f t="shared" ca="1" si="23"/>
        <v>4.2554126411357626E-4</v>
      </c>
    </row>
    <row r="77" spans="8:56" s="147" customFormat="1" ht="0.25" customHeight="1" x14ac:dyDescent="0.2">
      <c r="H77" s="147">
        <f t="shared" si="24"/>
        <v>436</v>
      </c>
      <c r="I77" s="147">
        <f>IF($H77&gt;$H76,INDEX(Spectra!77:77,1,MATCH($I$20,Spectra!$20:$20,0)),I76)</f>
        <v>6.9048393967317302E-4</v>
      </c>
      <c r="J77" s="147">
        <f>((Physics!$C$9*Physics!$C$10)/(Physics!$C$11*Physics!$C$12*$H77))^($J$17-$J$18)</f>
        <v>2.1954893883991872E+18</v>
      </c>
      <c r="K77" s="147">
        <f t="shared" si="25"/>
        <v>1</v>
      </c>
      <c r="L77" s="147">
        <f>INDEX(Photobiology!$21:$421,1+$H77-380,10)</f>
        <v>1.800736E-2</v>
      </c>
      <c r="M77" s="147">
        <f t="shared" si="26"/>
        <v>6.9048393967317302E-4</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1515950162412516</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6.9048393967317302E-4</v>
      </c>
      <c r="Z77" s="147">
        <f t="shared" ca="1" si="28"/>
        <v>6.1574664852688846E-4</v>
      </c>
      <c r="AA77" s="147">
        <f t="shared" ca="1" si="15"/>
        <v>5.4670377843108848E-5</v>
      </c>
      <c r="AB77" s="147">
        <f t="shared" ca="1" si="16"/>
        <v>3.5514558098331884E-5</v>
      </c>
      <c r="AC77" s="147">
        <f t="shared" ca="1" si="17"/>
        <v>1.9022832537995919E-4</v>
      </c>
      <c r="AD77" s="147">
        <f t="shared" ca="1" si="18"/>
        <v>2.320136514732209E-4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1.3521943587225455E-3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2968728365628592.5</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1.3521943587225455E-3</v>
      </c>
      <c r="AZ77" s="147">
        <f t="shared" ca="1" si="33"/>
        <v>1.2058341935287759E-3</v>
      </c>
      <c r="BA77" s="147">
        <f t="shared" ca="1" si="20"/>
        <v>1.070625575211391E-4</v>
      </c>
      <c r="BB77" s="147">
        <f t="shared" ca="1" si="21"/>
        <v>6.954917030484303E-5</v>
      </c>
      <c r="BC77" s="147">
        <f t="shared" ca="1" si="22"/>
        <v>3.7252954582806132E-4</v>
      </c>
      <c r="BD77" s="147">
        <f t="shared" ca="1" si="23"/>
        <v>4.5435893964051484E-4</v>
      </c>
    </row>
    <row r="78" spans="8:56" s="147" customFormat="1" ht="0.25" customHeight="1" x14ac:dyDescent="0.2">
      <c r="H78" s="147">
        <f t="shared" si="24"/>
        <v>437</v>
      </c>
      <c r="I78" s="147">
        <f>IF($H78&gt;$H77,INDEX(Spectra!78:78,1,MATCH($I$20,Spectra!$20:$20,0)),I77)</f>
        <v>7.9159902597494098E-4</v>
      </c>
      <c r="J78" s="147">
        <f>((Physics!$C$9*Physics!$C$10)/(Physics!$C$11*Physics!$C$12*$H78))^($J$17-$J$18)</f>
        <v>2.200524914519369E+18</v>
      </c>
      <c r="K78" s="147">
        <f t="shared" si="25"/>
        <v>1</v>
      </c>
      <c r="L78" s="147">
        <f>INDEX(Photobiology!$21:$421,1+$H78-380,10)</f>
        <v>1.9214479999999999E-2</v>
      </c>
      <c r="M78" s="147">
        <f t="shared" si="26"/>
        <v>7.9159902597494098E-4</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1741933378967122.8</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7.9159902597494098E-4</v>
      </c>
      <c r="Z78" s="147">
        <f t="shared" ca="1" si="28"/>
        <v>7.23081380682654E-4</v>
      </c>
      <c r="AA78" s="147">
        <f t="shared" ca="1" si="15"/>
        <v>6.5976849898615223E-5</v>
      </c>
      <c r="AB78" s="147">
        <f t="shared" ca="1" si="16"/>
        <v>4.2329570515471007E-5</v>
      </c>
      <c r="AC78" s="147">
        <f t="shared" ca="1" si="17"/>
        <v>2.2845547889636798E-4</v>
      </c>
      <c r="AD78" s="147">
        <f t="shared" ca="1" si="18"/>
        <v>2.7892862439155616E-4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1.377387996744402E-3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3030976603795980</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1.377387996744402E-3</v>
      </c>
      <c r="AZ78" s="147">
        <f t="shared" ca="1" si="33"/>
        <v>1.2581668012981936E-3</v>
      </c>
      <c r="BA78" s="147">
        <f t="shared" ca="1" si="20"/>
        <v>1.1480019319305794E-4</v>
      </c>
      <c r="BB78" s="147">
        <f t="shared" ca="1" si="21"/>
        <v>7.3653757043911779E-5</v>
      </c>
      <c r="BC78" s="147">
        <f t="shared" ca="1" si="22"/>
        <v>3.9751417586043441E-4</v>
      </c>
      <c r="BD78" s="147">
        <f t="shared" ca="1" si="23"/>
        <v>4.8533781192085419E-4</v>
      </c>
    </row>
    <row r="79" spans="8:56" s="147" customFormat="1" ht="0.25" customHeight="1" x14ac:dyDescent="0.2">
      <c r="H79" s="147">
        <f t="shared" si="24"/>
        <v>438</v>
      </c>
      <c r="I79" s="147">
        <f>IF($H79&gt;$H78,INDEX(Spectra!79:79,1,MATCH($I$20,Spectra!$20:$20,0)),I78)</f>
        <v>8.8909141896485603E-4</v>
      </c>
      <c r="J79" s="147">
        <f>((Physics!$C$9*Physics!$C$10)/(Physics!$C$11*Physics!$C$12*$H79))^($J$17-$J$18)</f>
        <v>2.2055604406395507E+18</v>
      </c>
      <c r="K79" s="147">
        <f t="shared" si="25"/>
        <v>1</v>
      </c>
      <c r="L79" s="147">
        <f>INDEX(Photobiology!$21:$421,1+$H79-380,10)</f>
        <v>2.045392E-2</v>
      </c>
      <c r="M79" s="147">
        <f t="shared" si="26"/>
        <v>8.8909141896485603E-4</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1960944861780971.2</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8.8909141896485603E-4</v>
      </c>
      <c r="Z79" s="147">
        <f t="shared" ca="1" si="28"/>
        <v>8.3039093621053929E-4</v>
      </c>
      <c r="AA79" s="147">
        <f t="shared" ca="1" si="15"/>
        <v>7.7809724622128333E-5</v>
      </c>
      <c r="AB79" s="147">
        <f t="shared" ca="1" si="16"/>
        <v>4.9353642485022954E-5</v>
      </c>
      <c r="AC79" s="147">
        <f t="shared" ca="1" si="17"/>
        <v>2.682388811016971E-4</v>
      </c>
      <c r="AD79" s="147">
        <f t="shared" ca="1" si="18"/>
        <v>3.2818853729965939E-4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1.4025747069661091E-3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3093463288726060.5</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1.4025747069661091E-3</v>
      </c>
      <c r="AZ79" s="147">
        <f t="shared" ca="1" si="33"/>
        <v>1.3099725170880856E-3</v>
      </c>
      <c r="BA79" s="147">
        <f t="shared" ca="1" si="20"/>
        <v>1.2274772805484599E-4</v>
      </c>
      <c r="BB79" s="147">
        <f t="shared" ca="1" si="21"/>
        <v>7.7857202498630111E-5</v>
      </c>
      <c r="BC79" s="147">
        <f t="shared" ca="1" si="22"/>
        <v>4.2315678909167514E-4</v>
      </c>
      <c r="BD79" s="147">
        <f t="shared" ca="1" si="23"/>
        <v>5.1772959643298598E-4</v>
      </c>
    </row>
    <row r="80" spans="8:56" s="147" customFormat="1" ht="0.25" customHeight="1" x14ac:dyDescent="0.2">
      <c r="H80" s="147">
        <f t="shared" si="24"/>
        <v>439</v>
      </c>
      <c r="I80" s="147">
        <f>IF($H80&gt;$H79,INDEX(Spectra!80:80,1,MATCH($I$20,Spectra!$20:$20,0)),I79)</f>
        <v>1.0061037610810399E-3</v>
      </c>
      <c r="J80" s="147">
        <f>((Physics!$C$9*Physics!$C$10)/(Physics!$C$11*Physics!$C$12*$H80))^($J$17-$J$18)</f>
        <v>2.2105959667597325E+18</v>
      </c>
      <c r="K80" s="147">
        <f t="shared" si="25"/>
        <v>1</v>
      </c>
      <c r="L80" s="147">
        <f>INDEX(Photobiology!$21:$421,1+$H80-380,10)</f>
        <v>2.171824E-2</v>
      </c>
      <c r="M80" s="147">
        <f t="shared" si="26"/>
        <v>1.0061037610810399E-3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2224088916387544.5</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1.0061037610810399E-3</v>
      </c>
      <c r="Z80" s="147">
        <f t="shared" ca="1" si="28"/>
        <v>9.5803011116906572E-4</v>
      </c>
      <c r="AA80" s="147">
        <f t="shared" ca="1" si="15"/>
        <v>9.2221986000090816E-5</v>
      </c>
      <c r="AB80" s="147">
        <f t="shared" ca="1" si="16"/>
        <v>5.7867667584593746E-5</v>
      </c>
      <c r="AC80" s="147">
        <f t="shared" ca="1" si="17"/>
        <v>3.1682207436441949E-4</v>
      </c>
      <c r="AD80" s="147">
        <f t="shared" ca="1" si="18"/>
        <v>3.8808641596931173E-4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1.4277780439081742E-3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3156240385291510</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1.4277780439081742E-3</v>
      </c>
      <c r="AZ80" s="147">
        <f t="shared" ca="1" si="33"/>
        <v>1.3595559534141538E-3</v>
      </c>
      <c r="BA80" s="147">
        <f t="shared" ca="1" si="20"/>
        <v>1.3087370494973302E-4</v>
      </c>
      <c r="BB80" s="147">
        <f t="shared" ca="1" si="21"/>
        <v>8.2120938640248893E-5</v>
      </c>
      <c r="BC80" s="147">
        <f t="shared" ca="1" si="22"/>
        <v>4.4960730602668406E-4</v>
      </c>
      <c r="BD80" s="147">
        <f t="shared" ca="1" si="23"/>
        <v>5.5073968043278787E-4</v>
      </c>
    </row>
    <row r="81" spans="8:56" s="147" customFormat="1" ht="0.25" customHeight="1" x14ac:dyDescent="0.2">
      <c r="H81" s="147">
        <f t="shared" si="24"/>
        <v>440</v>
      </c>
      <c r="I81" s="147">
        <f>IF($H81&gt;$H80,INDEX(Spectra!81:81,1,MATCH($I$20,Spectra!$20:$20,0)),I80)</f>
        <v>1.1323849954447099E-3</v>
      </c>
      <c r="J81" s="147">
        <f>((Physics!$C$9*Physics!$C$10)/(Physics!$C$11*Physics!$C$12*$H81))^($J$17-$J$18)</f>
        <v>2.215631492879914E+18</v>
      </c>
      <c r="K81" s="147">
        <f t="shared" si="25"/>
        <v>1</v>
      </c>
      <c r="L81" s="147">
        <f>INDEX(Photobiology!$21:$421,1+$H81-380,10)</f>
        <v>2.3E-2</v>
      </c>
      <c r="M81" s="147">
        <f t="shared" si="26"/>
        <v>1.1323849954447099E-3</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2508947857971977</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1.1323849954447099E-3</v>
      </c>
      <c r="Z81" s="147">
        <f t="shared" ca="1" si="28"/>
        <v>1.0949709951952168E-3</v>
      </c>
      <c r="AA81" s="147">
        <f t="shared" ca="1" si="15"/>
        <v>1.0843854602577996E-4</v>
      </c>
      <c r="AB81" s="147">
        <f t="shared" ca="1" si="16"/>
        <v>6.7333763360633792E-5</v>
      </c>
      <c r="AC81" s="147">
        <f t="shared" ca="1" si="17"/>
        <v>3.7153551700540934E-4</v>
      </c>
      <c r="AD81" s="147">
        <f t="shared" ca="1" si="18"/>
        <v>4.5475109316565475E-4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1.4529675252499411E-3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3219240607075561</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1.4529675252499411E-3</v>
      </c>
      <c r="AZ81" s="147">
        <f t="shared" ca="1" si="33"/>
        <v>1.4049614782156831E-3</v>
      </c>
      <c r="BA81" s="147">
        <f t="shared" ca="1" si="20"/>
        <v>1.3913791377896467E-4</v>
      </c>
      <c r="BB81" s="147">
        <f t="shared" ca="1" si="21"/>
        <v>8.6396209689659466E-5</v>
      </c>
      <c r="BC81" s="147">
        <f t="shared" ca="1" si="22"/>
        <v>4.7671864503450568E-4</v>
      </c>
      <c r="BD81" s="147">
        <f t="shared" ca="1" si="23"/>
        <v>5.8349286956254818E-4</v>
      </c>
    </row>
    <row r="82" spans="8:56" s="147" customFormat="1" ht="0.25" customHeight="1" x14ac:dyDescent="0.2">
      <c r="H82" s="147">
        <f t="shared" si="24"/>
        <v>441</v>
      </c>
      <c r="I82" s="147">
        <f>IF($H82&gt;$H81,INDEX(Spectra!82:82,1,MATCH($I$20,Spectra!$20:$20,0)),I81)</f>
        <v>1.2648310621882299E-3</v>
      </c>
      <c r="J82" s="147">
        <f>((Physics!$C$9*Physics!$C$10)/(Physics!$C$11*Physics!$C$12*$H82))^($J$17-$J$18)</f>
        <v>2.2206670190000955E+18</v>
      </c>
      <c r="K82" s="147">
        <f t="shared" si="25"/>
        <v>1</v>
      </c>
      <c r="L82" s="147">
        <f>INDEX(Photobiology!$21:$421,1+$H82-380,10)</f>
        <v>2.4294610000000001E-2</v>
      </c>
      <c r="M82" s="147">
        <f t="shared" si="26"/>
        <v>1.2648310621882299E-3</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2808768624408261</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1.2648310621882299E-3</v>
      </c>
      <c r="Z82" s="147">
        <f t="shared" ca="1" si="28"/>
        <v>1.2361699903190447E-3</v>
      </c>
      <c r="AA82" s="147">
        <f t="shared" ca="1" si="15"/>
        <v>1.2622723089494232E-4</v>
      </c>
      <c r="AB82" s="147">
        <f t="shared" ca="1" si="16"/>
        <v>7.756450005763101E-5</v>
      </c>
      <c r="AC82" s="147">
        <f t="shared" ca="1" si="17"/>
        <v>4.3156035841862404E-4</v>
      </c>
      <c r="AD82" s="147">
        <f t="shared" ca="1" si="18"/>
        <v>5.2676672213165646E-4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1.4697882240117151E-3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3263910233977540</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1.4697882240117151E-3</v>
      </c>
      <c r="AZ82" s="147">
        <f t="shared" ca="1" si="33"/>
        <v>1.4364828228556096E-3</v>
      </c>
      <c r="BA82" s="147">
        <f t="shared" ca="1" si="20"/>
        <v>1.4668148424345394E-4</v>
      </c>
      <c r="BB82" s="147">
        <f t="shared" ca="1" si="21"/>
        <v>9.0133293049294411E-5</v>
      </c>
      <c r="BC82" s="147">
        <f t="shared" ca="1" si="22"/>
        <v>5.0149174203279715E-4</v>
      </c>
      <c r="BD82" s="147">
        <f t="shared" ca="1" si="23"/>
        <v>6.1212564123060706E-4</v>
      </c>
    </row>
    <row r="83" spans="8:56" s="147" customFormat="1" ht="0.25" customHeight="1" x14ac:dyDescent="0.2">
      <c r="H83" s="147">
        <f t="shared" si="24"/>
        <v>442</v>
      </c>
      <c r="I83" s="147">
        <f>IF($H83&gt;$H82,INDEX(Spectra!83:83,1,MATCH($I$20,Spectra!$20:$20,0)),I82)</f>
        <v>1.42113508218659E-3</v>
      </c>
      <c r="J83" s="147">
        <f>((Physics!$C$9*Physics!$C$10)/(Physics!$C$11*Physics!$C$12*$H83))^($J$17-$J$18)</f>
        <v>2.225702545120277E+18</v>
      </c>
      <c r="K83" s="147">
        <f t="shared" si="25"/>
        <v>1</v>
      </c>
      <c r="L83" s="147">
        <f>INDEX(Photobiology!$21:$421,1+$H83-380,10)</f>
        <v>2.5610239999999999E-2</v>
      </c>
      <c r="M83" s="147">
        <f t="shared" si="26"/>
        <v>1.42113508218659E-3</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3163023969382407.5</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1.42113508218659E-3</v>
      </c>
      <c r="Z83" s="147">
        <f t="shared" ca="1" si="28"/>
        <v>1.3984367126539058E-3</v>
      </c>
      <c r="AA83" s="147">
        <f t="shared" ca="1" si="15"/>
        <v>1.4751950607129677E-4</v>
      </c>
      <c r="AB83" s="147">
        <f t="shared" ca="1" si="16"/>
        <v>8.9714552376340796E-5</v>
      </c>
      <c r="AC83" s="147">
        <f t="shared" ca="1" si="17"/>
        <v>5.0350815961870883E-4</v>
      </c>
      <c r="AD83" s="147">
        <f t="shared" ca="1" si="18"/>
        <v>6.1222073000073642E-4</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1.486622778373787E-3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3308780101460315.5</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1.486622778373787E-3</v>
      </c>
      <c r="AZ83" s="147">
        <f t="shared" ca="1" si="33"/>
        <v>1.462878439357601E-3</v>
      </c>
      <c r="BA83" s="147">
        <f t="shared" ca="1" si="20"/>
        <v>1.5431739088631258E-4</v>
      </c>
      <c r="BB83" s="147">
        <f t="shared" ca="1" si="21"/>
        <v>9.3848712051403124E-5</v>
      </c>
      <c r="BC83" s="147">
        <f t="shared" ca="1" si="22"/>
        <v>5.267104503778328E-4</v>
      </c>
      <c r="BD83" s="147">
        <f t="shared" ca="1" si="23"/>
        <v>6.4043263305509231E-4</v>
      </c>
    </row>
    <row r="84" spans="8:56" s="147" customFormat="1" ht="0.25" customHeight="1" x14ac:dyDescent="0.2">
      <c r="H84" s="147">
        <f t="shared" si="24"/>
        <v>443</v>
      </c>
      <c r="I84" s="147">
        <f>IF($H84&gt;$H83,INDEX(Spectra!84:84,1,MATCH($I$20,Spectra!$20:$20,0)),I83)</f>
        <v>1.5769379873881099E-3</v>
      </c>
      <c r="J84" s="147">
        <f>((Physics!$C$9*Physics!$C$10)/(Physics!$C$11*Physics!$C$12*$H84))^($J$17-$J$18)</f>
        <v>2.2307380712404588E+18</v>
      </c>
      <c r="K84" s="147">
        <f t="shared" si="25"/>
        <v>1</v>
      </c>
      <c r="L84" s="147">
        <f>INDEX(Photobiology!$21:$421,1+$H84-380,10)</f>
        <v>2.6958570000000001E-2</v>
      </c>
      <c r="M84" s="147">
        <f t="shared" si="26"/>
        <v>1.5769379873881099E-3</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3517735604451963</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1.5769379873881099E-3</v>
      </c>
      <c r="Z84" s="147">
        <f t="shared" ca="1" si="28"/>
        <v>1.5582418106096364E-3</v>
      </c>
      <c r="AA84" s="147">
        <f t="shared" ca="1" si="15"/>
        <v>1.7004753093200945E-4</v>
      </c>
      <c r="AB84" s="147">
        <f t="shared" ca="1" si="16"/>
        <v>1.0237307950944997E-4</v>
      </c>
      <c r="AC84" s="147">
        <f t="shared" ca="1" si="17"/>
        <v>5.7920932276765279E-4</v>
      </c>
      <c r="AD84" s="147">
        <f t="shared" ca="1" si="18"/>
        <v>7.0161282628670529E-4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1.503443477135561E-3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3353788602404430</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1.503443477135561E-3</v>
      </c>
      <c r="AZ84" s="147">
        <f t="shared" ca="1" si="33"/>
        <v>1.4856186512706418E-3</v>
      </c>
      <c r="BA84" s="147">
        <f t="shared" ca="1" si="20"/>
        <v>1.6212232391343609E-4</v>
      </c>
      <c r="BB84" s="147">
        <f t="shared" ca="1" si="21"/>
        <v>9.7601896747815777E-5</v>
      </c>
      <c r="BC84" s="147">
        <f t="shared" ca="1" si="22"/>
        <v>5.522147891518916E-4</v>
      </c>
      <c r="BD84" s="147">
        <f t="shared" ca="1" si="23"/>
        <v>6.6891357529063093E-4</v>
      </c>
    </row>
    <row r="85" spans="8:56" s="147" customFormat="1" ht="0.25" customHeight="1" x14ac:dyDescent="0.2">
      <c r="H85" s="147">
        <f t="shared" si="24"/>
        <v>444</v>
      </c>
      <c r="I85" s="147">
        <f>IF($H85&gt;$H84,INDEX(Spectra!85:85,1,MATCH($I$20,Spectra!$20:$20,0)),I84)</f>
        <v>1.7271603885816299E-3</v>
      </c>
      <c r="J85" s="147">
        <f>((Physics!$C$9*Physics!$C$10)/(Physics!$C$11*Physics!$C$12*$H85))^($J$17-$J$18)</f>
        <v>2.2357735973606403E+18</v>
      </c>
      <c r="K85" s="147">
        <f t="shared" si="25"/>
        <v>1</v>
      </c>
      <c r="L85" s="147">
        <f>INDEX(Photobiology!$21:$421,1+$H85-380,10)</f>
        <v>2.8351250000000001E-2</v>
      </c>
      <c r="M85" s="147">
        <f t="shared" si="26"/>
        <v>1.7271603885816299E-3</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3861539595197952</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1.7271603885816299E-3</v>
      </c>
      <c r="Z85" s="147">
        <f t="shared" ca="1" si="28"/>
        <v>1.7113585981864967E-3</v>
      </c>
      <c r="AA85" s="147">
        <f t="shared" ref="AA85:AA148" ca="1" si="35">$Y85*O85</f>
        <v>1.9335215118093633E-4</v>
      </c>
      <c r="AB85" s="147">
        <f t="shared" ref="AB85:AB148" ca="1" si="36">$Y85*P85</f>
        <v>1.1527500223490942E-4</v>
      </c>
      <c r="AC85" s="147">
        <f t="shared" ref="AC85:AC148" ca="1" si="37">$Y85*Q85</f>
        <v>6.5683909577759385E-4</v>
      </c>
      <c r="AD85" s="147">
        <f t="shared" ref="AD85:AD148" ca="1" si="38">$Y85*R85</f>
        <v>7.9311723191785013E-4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1.520264175897335E-3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3398966505484494</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1.520264175897335E-3</v>
      </c>
      <c r="AZ85" s="147">
        <f t="shared" ca="1" si="33"/>
        <v>1.5063552789520503E-3</v>
      </c>
      <c r="BA85" s="147">
        <f t="shared" ref="BA85:BA148" ca="1" si="40">$AY85*AO85</f>
        <v>1.7019053396335486E-4</v>
      </c>
      <c r="BB85" s="147">
        <f t="shared" ref="BB85:BB148" ca="1" si="41">$AY85*AP85</f>
        <v>1.0146623175982788E-4</v>
      </c>
      <c r="BC85" s="147">
        <f t="shared" ref="BC85:BC148" ca="1" si="42">$AY85*AQ85</f>
        <v>5.781564660937565E-4</v>
      </c>
      <c r="BD85" s="147">
        <f t="shared" ref="BD85:BD148" ca="1" si="43">$AY85*AR85</f>
        <v>6.9810987036458393E-4</v>
      </c>
    </row>
    <row r="86" spans="8:56" s="147" customFormat="1" ht="0.25" customHeight="1" x14ac:dyDescent="0.2">
      <c r="H86" s="147">
        <f t="shared" ref="H86:H149" si="44">MIN(780,H85+$J$14)</f>
        <v>445</v>
      </c>
      <c r="I86" s="147">
        <f>IF($H86&gt;$H85,INDEX(Spectra!86:86,1,MATCH($I$20,Spectra!$20:$20,0)),I85)</f>
        <v>1.87583055613613E-3</v>
      </c>
      <c r="J86" s="147">
        <f>((Physics!$C$9*Physics!$C$10)/(Physics!$C$11*Physics!$C$12*$H86))^($J$17-$J$18)</f>
        <v>2.240809123480822E+18</v>
      </c>
      <c r="K86" s="147">
        <f t="shared" ref="K86:K149" si="45">(H86&lt;&gt;H85)*1</f>
        <v>1</v>
      </c>
      <c r="L86" s="147">
        <f>INDEX(Photobiology!$21:$421,1+$H86-380,10)</f>
        <v>2.98E-2</v>
      </c>
      <c r="M86" s="147">
        <f t="shared" ref="M86:M149" si="46">$I86*$J$15*IF($J$18,1,$J86)</f>
        <v>1.87583055613613E-3</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4203378224293944.5</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1.87583055613613E-3</v>
      </c>
      <c r="Z86" s="147">
        <f t="shared" ref="Z86:Z149" ca="1" si="48">$Y86*N86</f>
        <v>1.8633300213100389E-3</v>
      </c>
      <c r="AA86" s="147">
        <f t="shared" ca="1" si="35"/>
        <v>2.1800902723414104E-4</v>
      </c>
      <c r="AB86" s="147">
        <f t="shared" ca="1" si="36"/>
        <v>1.2878289583485863E-4</v>
      </c>
      <c r="AC86" s="147">
        <f t="shared" ca="1" si="37"/>
        <v>7.373889916171127E-4</v>
      </c>
      <c r="AD86" s="147">
        <f t="shared" ca="1" si="38"/>
        <v>8.8914743526963779E-4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1.5370848746591092E-3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3444313810700507.5</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1.5370848746591092E-3</v>
      </c>
      <c r="AZ86" s="147">
        <f t="shared" ref="AZ86:AZ149" ca="1" si="53">$AY86*AN86</f>
        <v>1.526841741054381E-3</v>
      </c>
      <c r="BA86" s="147">
        <f t="shared" ca="1" si="40"/>
        <v>1.7864000413288168E-4</v>
      </c>
      <c r="BB86" s="147">
        <f t="shared" ca="1" si="41"/>
        <v>1.0552671756787156E-4</v>
      </c>
      <c r="BC86" s="147">
        <f t="shared" ca="1" si="42"/>
        <v>6.0422806422849584E-4</v>
      </c>
      <c r="BD86" s="147">
        <f t="shared" ca="1" si="43"/>
        <v>7.2858130475816701E-4</v>
      </c>
    </row>
    <row r="87" spans="8:56" s="147" customFormat="1" ht="0.25" customHeight="1" x14ac:dyDescent="0.2">
      <c r="H87" s="147">
        <f t="shared" si="44"/>
        <v>446</v>
      </c>
      <c r="I87" s="147">
        <f>IF($H87&gt;$H86,INDEX(Spectra!87:87,1,MATCH($I$20,Spectra!$20:$20,0)),I86)</f>
        <v>1.9989499802073999E-3</v>
      </c>
      <c r="J87" s="147">
        <f>((Physics!$C$9*Physics!$C$10)/(Physics!$C$11*Physics!$C$12*$H87))^($J$17-$J$18)</f>
        <v>2.2458446496010038E+18</v>
      </c>
      <c r="K87" s="147">
        <f t="shared" si="45"/>
        <v>1</v>
      </c>
      <c r="L87" s="147">
        <f>INDEX(Photobiology!$21:$421,1+$H87-380,10)</f>
        <v>3.1310829999999998E-2</v>
      </c>
      <c r="M87" s="147">
        <f t="shared" si="46"/>
        <v>1.9989499802073999E-3</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4489331117868821.5</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1.9989499802073999E-3</v>
      </c>
      <c r="Z87" s="147">
        <f t="shared" ca="1" si="48"/>
        <v>1.9916997886291875E-3</v>
      </c>
      <c r="AA87" s="147">
        <f t="shared" ca="1" si="35"/>
        <v>2.4128525631091441E-4</v>
      </c>
      <c r="AB87" s="147">
        <f t="shared" ca="1" si="36"/>
        <v>1.4131836748573643E-4</v>
      </c>
      <c r="AC87" s="147">
        <f t="shared" ca="1" si="37"/>
        <v>8.1157369196420447E-4</v>
      </c>
      <c r="AD87" s="147">
        <f t="shared" ca="1" si="38"/>
        <v>9.7851999746118566E-4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1.553919429021181E-3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3489861635578266</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1.553919429021181E-3</v>
      </c>
      <c r="AZ87" s="147">
        <f t="shared" ca="1" si="53"/>
        <v>1.548283363252121E-3</v>
      </c>
      <c r="BA87" s="147">
        <f t="shared" ca="1" si="40"/>
        <v>1.8756739859943067E-4</v>
      </c>
      <c r="BB87" s="147">
        <f t="shared" ca="1" si="41"/>
        <v>1.0985635412991012E-4</v>
      </c>
      <c r="BC87" s="147">
        <f t="shared" ca="1" si="42"/>
        <v>6.3089128818259949E-4</v>
      </c>
      <c r="BD87" s="147">
        <f t="shared" ca="1" si="43"/>
        <v>7.6066997713616143E-4</v>
      </c>
    </row>
    <row r="88" spans="8:56" s="147" customFormat="1" ht="0.25" customHeight="1" x14ac:dyDescent="0.2">
      <c r="H88" s="147">
        <f t="shared" si="44"/>
        <v>447</v>
      </c>
      <c r="I88" s="147">
        <f>IF($H88&gt;$H87,INDEX(Spectra!88:88,1,MATCH($I$20,Spectra!$20:$20,0)),I87)</f>
        <v>2.09625078845487E-3</v>
      </c>
      <c r="J88" s="147">
        <f>((Physics!$C$9*Physics!$C$10)/(Physics!$C$11*Physics!$C$12*$H88))^($J$17-$J$18)</f>
        <v>2.250880175721185E+18</v>
      </c>
      <c r="K88" s="147">
        <f t="shared" si="45"/>
        <v>1</v>
      </c>
      <c r="L88" s="147">
        <f>INDEX(Photobiology!$21:$421,1+$H88-380,10)</f>
        <v>3.2883679999999998E-2</v>
      </c>
      <c r="M88" s="147">
        <f t="shared" si="46"/>
        <v>2.09625078845487E-3</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4718409343072970</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2.09625078845487E-3</v>
      </c>
      <c r="Z88" s="147">
        <f t="shared" ca="1" si="48"/>
        <v>2.0942341951963764E-3</v>
      </c>
      <c r="AA88" s="147">
        <f t="shared" ca="1" si="35"/>
        <v>2.6279228759306788E-4</v>
      </c>
      <c r="AB88" s="147">
        <f t="shared" ca="1" si="36"/>
        <v>1.5271354693956803E-4</v>
      </c>
      <c r="AC88" s="147">
        <f t="shared" ca="1" si="37"/>
        <v>8.7623282957413563E-4</v>
      </c>
      <c r="AD88" s="147">
        <f t="shared" ca="1" si="38"/>
        <v>1.0597008910812828E-3</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1.5707401277829549E-3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3535547814836414.5</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1.5707401277829549E-3</v>
      </c>
      <c r="AZ88" s="147">
        <f t="shared" ca="1" si="53"/>
        <v>1.5692290757800278E-3</v>
      </c>
      <c r="BA88" s="147">
        <f t="shared" ca="1" si="40"/>
        <v>1.9691269463925458E-4</v>
      </c>
      <c r="BB88" s="147">
        <f t="shared" ca="1" si="41"/>
        <v>1.1442967490109048E-4</v>
      </c>
      <c r="BC88" s="147">
        <f t="shared" ca="1" si="42"/>
        <v>6.565693734132751E-4</v>
      </c>
      <c r="BD88" s="147">
        <f t="shared" ca="1" si="43"/>
        <v>7.9404369087709504E-4</v>
      </c>
    </row>
    <row r="89" spans="8:56" s="147" customFormat="1" ht="0.25" customHeight="1" x14ac:dyDescent="0.2">
      <c r="H89" s="147">
        <f t="shared" si="44"/>
        <v>448</v>
      </c>
      <c r="I89" s="147">
        <f>IF($H89&gt;$H88,INDEX(Spectra!89:89,1,MATCH($I$20,Spectra!$20:$20,0)),I88)</f>
        <v>2.1809402076483002E-3</v>
      </c>
      <c r="J89" s="147">
        <f>((Physics!$C$9*Physics!$C$10)/(Physics!$C$11*Physics!$C$12*$H89))^($J$17-$J$18)</f>
        <v>2.2559157018413665E+18</v>
      </c>
      <c r="K89" s="147">
        <f t="shared" si="45"/>
        <v>1</v>
      </c>
      <c r="L89" s="147">
        <f>INDEX(Photobiology!$21:$421,1+$H89-380,10)</f>
        <v>3.4521120000000002E-2</v>
      </c>
      <c r="M89" s="147">
        <f t="shared" si="46"/>
        <v>2.1809402076483002E-3</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4920017259210971</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2.1809402076483002E-3</v>
      </c>
      <c r="Z89" s="147">
        <f t="shared" ca="1" si="48"/>
        <v>2.1808922269637319E-3</v>
      </c>
      <c r="AA89" s="147">
        <f t="shared" ca="1" si="35"/>
        <v>2.8376431135732798E-4</v>
      </c>
      <c r="AB89" s="147">
        <f t="shared" ca="1" si="36"/>
        <v>1.6374019272177756E-4</v>
      </c>
      <c r="AC89" s="147">
        <f t="shared" ca="1" si="37"/>
        <v>9.3998522949641737E-4</v>
      </c>
      <c r="AD89" s="147">
        <f t="shared" ca="1" si="38"/>
        <v>1.1378859248786317E-3</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1.5875608265447289E-3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3581403396230512</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1.5875608265447289E-3</v>
      </c>
      <c r="AZ89" s="147">
        <f t="shared" ca="1" si="53"/>
        <v>1.5875259002065449E-3</v>
      </c>
      <c r="BA89" s="147">
        <f t="shared" ca="1" si="40"/>
        <v>2.0655912670256124E-4</v>
      </c>
      <c r="BB89" s="147">
        <f t="shared" ca="1" si="41"/>
        <v>1.1919057422315986E-4</v>
      </c>
      <c r="BC89" s="147">
        <f t="shared" ca="1" si="42"/>
        <v>6.8423871624077816E-4</v>
      </c>
      <c r="BD89" s="147">
        <f t="shared" ca="1" si="43"/>
        <v>8.2829557320227346E-4</v>
      </c>
    </row>
    <row r="90" spans="8:56" s="147" customFormat="1" ht="0.25" customHeight="1" x14ac:dyDescent="0.2">
      <c r="H90" s="147">
        <f t="shared" si="44"/>
        <v>449</v>
      </c>
      <c r="I90" s="147">
        <f>IF($H90&gt;$H89,INDEX(Spectra!90:90,1,MATCH($I$20,Spectra!$20:$20,0)),I89)</f>
        <v>2.1863883032750202E-3</v>
      </c>
      <c r="J90" s="147">
        <f>((Physics!$C$9*Physics!$C$10)/(Physics!$C$11*Physics!$C$12*$H90))^($J$17-$J$18)</f>
        <v>2.2609512279615483E+18</v>
      </c>
      <c r="K90" s="147">
        <f t="shared" si="45"/>
        <v>1</v>
      </c>
      <c r="L90" s="147">
        <f>INDEX(Photobiology!$21:$421,1+$H90-380,10)</f>
        <v>3.6225710000000001E-2</v>
      </c>
      <c r="M90" s="147">
        <f t="shared" si="46"/>
        <v>2.1863883032750202E-3</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4943317319090423</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2.1863883032750202E-3</v>
      </c>
      <c r="Z90" s="147">
        <f t="shared" ca="1" si="48"/>
        <v>2.1816744500931591E-3</v>
      </c>
      <c r="AA90" s="147">
        <f t="shared" ca="1" si="35"/>
        <v>2.9484758102645611E-4</v>
      </c>
      <c r="AB90" s="147">
        <f t="shared" ca="1" si="36"/>
        <v>1.6907887346301548E-4</v>
      </c>
      <c r="AC90" s="147">
        <f t="shared" ca="1" si="37"/>
        <v>9.6857001835083396E-4</v>
      </c>
      <c r="AD90" s="147">
        <f t="shared" ca="1" si="38"/>
        <v>1.1760538955550267E-3</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1.6043953809068009E-3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3627459706597067.5</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1.6043953809068009E-3</v>
      </c>
      <c r="AZ90" s="147">
        <f t="shared" ca="1" si="53"/>
        <v>1.6009363044655657E-3</v>
      </c>
      <c r="BA90" s="147">
        <f t="shared" ca="1" si="40"/>
        <v>2.1636234348756754E-4</v>
      </c>
      <c r="BB90" s="147">
        <f t="shared" ca="1" si="41"/>
        <v>1.2407190579397518E-4</v>
      </c>
      <c r="BC90" s="147">
        <f t="shared" ca="1" si="42"/>
        <v>7.1074715374171279E-4</v>
      </c>
      <c r="BD90" s="147">
        <f t="shared" ca="1" si="43"/>
        <v>8.6300106659900633E-4</v>
      </c>
    </row>
    <row r="91" spans="8:56" s="147" customFormat="1" ht="0.25" customHeight="1" x14ac:dyDescent="0.2">
      <c r="H91" s="147">
        <f t="shared" si="44"/>
        <v>450</v>
      </c>
      <c r="I91" s="147">
        <f>IF($H91&gt;$H90,INDEX(Spectra!91:91,1,MATCH($I$20,Spectra!$20:$20,0)),I90)</f>
        <v>2.1918934363582801E-3</v>
      </c>
      <c r="J91" s="147">
        <f>((Physics!$C$9*Physics!$C$10)/(Physics!$C$11*Physics!$C$12*$H91))^($J$17-$J$18)</f>
        <v>2.2659867540817298E+18</v>
      </c>
      <c r="K91" s="147">
        <f t="shared" si="45"/>
        <v>1</v>
      </c>
      <c r="L91" s="147">
        <f>INDEX(Photobiology!$21:$421,1+$H91-380,10)</f>
        <v>3.7999999999999999E-2</v>
      </c>
      <c r="M91" s="147">
        <f t="shared" si="46"/>
        <v>2.1918934363582801E-3</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4966801493146548</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2.1918934363582801E-3</v>
      </c>
      <c r="Z91" s="147">
        <f t="shared" ca="1" si="48"/>
        <v>2.1728875283716174E-3</v>
      </c>
      <c r="AA91" s="147">
        <f t="shared" ca="1" si="35"/>
        <v>3.0575379111792559E-4</v>
      </c>
      <c r="AB91" s="147">
        <f t="shared" ca="1" si="36"/>
        <v>1.7439734369581567E-4</v>
      </c>
      <c r="AC91" s="147">
        <f t="shared" ca="1" si="37"/>
        <v>9.9731151354301743E-4</v>
      </c>
      <c r="AD91" s="147">
        <f t="shared" ca="1" si="38"/>
        <v>1.213684274113125E-3</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1.6212160796685749E-3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3673654162033301</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1.6212160796685749E-3</v>
      </c>
      <c r="AZ91" s="147">
        <f t="shared" ca="1" si="53"/>
        <v>1.6071585150417686E-3</v>
      </c>
      <c r="BA91" s="147">
        <f t="shared" ca="1" si="40"/>
        <v>2.2614829460120852E-4</v>
      </c>
      <c r="BB91" s="147">
        <f t="shared" ca="1" si="41"/>
        <v>1.2899157101400627E-4</v>
      </c>
      <c r="BC91" s="147">
        <f t="shared" ca="1" si="42"/>
        <v>7.3765331624920164E-4</v>
      </c>
      <c r="BD91" s="147">
        <f t="shared" ca="1" si="43"/>
        <v>8.9769166155368482E-4</v>
      </c>
    </row>
    <row r="92" spans="8:56" s="147" customFormat="1" ht="0.25" customHeight="1" x14ac:dyDescent="0.2">
      <c r="H92" s="147">
        <f t="shared" si="44"/>
        <v>451</v>
      </c>
      <c r="I92" s="147">
        <f>IF($H92&gt;$H91,INDEX(Spectra!92:92,1,MATCH($I$20,Spectra!$20:$20,0)),I91)</f>
        <v>2.1349812585056099E-3</v>
      </c>
      <c r="J92" s="147">
        <f>((Physics!$C$9*Physics!$C$10)/(Physics!$C$11*Physics!$C$12*$H92))^($J$17-$J$18)</f>
        <v>2.2710222802019118E+18</v>
      </c>
      <c r="K92" s="147">
        <f t="shared" si="45"/>
        <v>1</v>
      </c>
      <c r="L92" s="147">
        <f>INDEX(Photobiology!$21:$421,1+$H92-380,10)</f>
        <v>3.9846670000000001E-2</v>
      </c>
      <c r="M92" s="147">
        <f t="shared" si="46"/>
        <v>2.1349812585056099E-3</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4848590005879758</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2.1349812585056099E-3</v>
      </c>
      <c r="Z92" s="147">
        <f t="shared" ca="1" si="48"/>
        <v>2.0915493347638302E-3</v>
      </c>
      <c r="AA92" s="147">
        <f t="shared" ca="1" si="35"/>
        <v>3.0731560729307299E-4</v>
      </c>
      <c r="AB92" s="147">
        <f t="shared" ca="1" si="36"/>
        <v>1.7450653613022133E-4</v>
      </c>
      <c r="AC92" s="147">
        <f t="shared" ca="1" si="37"/>
        <v>9.9703624772211992E-4</v>
      </c>
      <c r="AD92" s="147">
        <f t="shared" ca="1" si="38"/>
        <v>1.2150178342155427E-3</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1.622324527692415E-3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3684335148107518</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1.622324527692415E-3</v>
      </c>
      <c r="AZ92" s="147">
        <f t="shared" ca="1" si="53"/>
        <v>1.5893215798255683E-3</v>
      </c>
      <c r="BA92" s="147">
        <f t="shared" ca="1" si="40"/>
        <v>2.3352225948962928E-4</v>
      </c>
      <c r="BB92" s="147">
        <f t="shared" ca="1" si="41"/>
        <v>1.3260361545508939E-4</v>
      </c>
      <c r="BC92" s="147">
        <f t="shared" ca="1" si="42"/>
        <v>7.5762555443235782E-4</v>
      </c>
      <c r="BD92" s="147">
        <f t="shared" ca="1" si="43"/>
        <v>9.232648887097535E-4</v>
      </c>
    </row>
    <row r="93" spans="8:56" s="147" customFormat="1" ht="0.25" customHeight="1" x14ac:dyDescent="0.2">
      <c r="H93" s="147">
        <f t="shared" si="44"/>
        <v>452</v>
      </c>
      <c r="I93" s="147">
        <f>IF($H93&gt;$H92,INDEX(Spectra!93:93,1,MATCH($I$20,Spectra!$20:$20,0)),I92)</f>
        <v>2.0561901234352501E-3</v>
      </c>
      <c r="J93" s="147">
        <f>((Physics!$C$9*Physics!$C$10)/(Physics!$C$11*Physics!$C$12*$H93))^($J$17-$J$18)</f>
        <v>2.2760578063220936E+18</v>
      </c>
      <c r="K93" s="147">
        <f t="shared" si="45"/>
        <v>1</v>
      </c>
      <c r="L93" s="147">
        <f>INDEX(Photobiology!$21:$421,1+$H93-380,10)</f>
        <v>4.1768E-2</v>
      </c>
      <c r="M93" s="147">
        <f t="shared" si="46"/>
        <v>2.0561901234352501E-3</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4680007581727190</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2.0561901234352501E-3</v>
      </c>
      <c r="Z93" s="147">
        <f t="shared" ca="1" si="48"/>
        <v>1.9819719409298548E-3</v>
      </c>
      <c r="AA93" s="147">
        <f t="shared" ca="1" si="35"/>
        <v>3.0489392769310233E-4</v>
      </c>
      <c r="AB93" s="147">
        <f t="shared" ca="1" si="36"/>
        <v>1.7247857364806972E-4</v>
      </c>
      <c r="AC93" s="147">
        <f t="shared" ca="1" si="37"/>
        <v>9.8491506912548469E-4</v>
      </c>
      <c r="AD93" s="147">
        <f t="shared" ca="1" si="38"/>
        <v>1.2013085177158104E-3</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1.6234468313165531E-3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3695058833566907.5</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1.6234468313165531E-3</v>
      </c>
      <c r="AZ93" s="147">
        <f t="shared" ca="1" si="53"/>
        <v>1.564848517940182E-3</v>
      </c>
      <c r="BA93" s="147">
        <f t="shared" ca="1" si="40"/>
        <v>2.4072631959444981E-4</v>
      </c>
      <c r="BB93" s="147">
        <f t="shared" ca="1" si="41"/>
        <v>1.3617894117259389E-4</v>
      </c>
      <c r="BC93" s="147">
        <f t="shared" ca="1" si="42"/>
        <v>7.7763103220062886E-4</v>
      </c>
      <c r="BD93" s="147">
        <f t="shared" ca="1" si="43"/>
        <v>9.4848257672838299E-4</v>
      </c>
    </row>
    <row r="94" spans="8:56" s="147" customFormat="1" ht="0.25" customHeight="1" x14ac:dyDescent="0.2">
      <c r="H94" s="147">
        <f t="shared" si="44"/>
        <v>453</v>
      </c>
      <c r="I94" s="147">
        <f>IF($H94&gt;$H93,INDEX(Spectra!94:94,1,MATCH($I$20,Spectra!$20:$20,0)),I93)</f>
        <v>1.9608764594330102E-3</v>
      </c>
      <c r="J94" s="147">
        <f>((Physics!$C$9*Physics!$C$10)/(Physics!$C$11*Physics!$C$12*$H94))^($J$17-$J$18)</f>
        <v>2.2810933324422748E+18</v>
      </c>
      <c r="K94" s="147">
        <f t="shared" si="45"/>
        <v>1</v>
      </c>
      <c r="L94" s="147">
        <f>INDEX(Photobiology!$21:$421,1+$H94-380,10)</f>
        <v>4.3765999999999999E-2</v>
      </c>
      <c r="M94" s="147">
        <f t="shared" si="46"/>
        <v>1.9608764594330102E-3</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4472942217355654</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1.9608764594330102E-3</v>
      </c>
      <c r="Z94" s="147">
        <f t="shared" ca="1" si="48"/>
        <v>1.8541518363754496E-3</v>
      </c>
      <c r="AA94" s="147">
        <f t="shared" ca="1" si="35"/>
        <v>2.9930230013847634E-4</v>
      </c>
      <c r="AB94" s="147">
        <f t="shared" ca="1" si="36"/>
        <v>1.6875263592351297E-4</v>
      </c>
      <c r="AC94" s="147">
        <f t="shared" ca="1" si="37"/>
        <v>9.60829465122175E-4</v>
      </c>
      <c r="AD94" s="147">
        <f t="shared" ca="1" si="38"/>
        <v>1.1751160054854738E-3</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1.6245552793403932E-3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3705762215887268</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1.6245552793403932E-3</v>
      </c>
      <c r="AZ94" s="147">
        <f t="shared" ca="1" si="53"/>
        <v>1.5361356091517337E-3</v>
      </c>
      <c r="BA94" s="147">
        <f t="shared" ca="1" si="40"/>
        <v>2.4796724417267961E-4</v>
      </c>
      <c r="BB94" s="147">
        <f t="shared" ca="1" si="41"/>
        <v>1.3980890242897839E-4</v>
      </c>
      <c r="BC94" s="147">
        <f t="shared" ca="1" si="42"/>
        <v>7.9603208687679266E-4</v>
      </c>
      <c r="BD94" s="147">
        <f t="shared" ca="1" si="43"/>
        <v>9.7356511235839008E-4</v>
      </c>
    </row>
    <row r="95" spans="8:56" s="147" customFormat="1" ht="0.25" customHeight="1" x14ac:dyDescent="0.2">
      <c r="H95" s="147">
        <f t="shared" si="44"/>
        <v>454</v>
      </c>
      <c r="I95" s="147">
        <f>IF($H95&gt;$H94,INDEX(Spectra!95:95,1,MATCH($I$20,Spectra!$20:$20,0)),I94)</f>
        <v>1.8408126133913E-3</v>
      </c>
      <c r="J95" s="147">
        <f>((Physics!$C$9*Physics!$C$10)/(Physics!$C$11*Physics!$C$12*$H95))^($J$17-$J$18)</f>
        <v>2.2861288585624568E+18</v>
      </c>
      <c r="K95" s="147">
        <f t="shared" si="45"/>
        <v>1</v>
      </c>
      <c r="L95" s="147">
        <f>INDEX(Photobiology!$21:$421,1+$H95-380,10)</f>
        <v>4.5842670000000002E-2</v>
      </c>
      <c r="M95" s="147">
        <f t="shared" si="46"/>
        <v>1.8408126133913E-3</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4208334838679626</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1.8408126133913E-3</v>
      </c>
      <c r="Z95" s="147">
        <f t="shared" ca="1" si="48"/>
        <v>1.7047360633841882E-3</v>
      </c>
      <c r="AA95" s="147">
        <f t="shared" ca="1" si="35"/>
        <v>2.892965878827365E-4</v>
      </c>
      <c r="AB95" s="147">
        <f t="shared" ca="1" si="36"/>
        <v>1.6260302792860299E-4</v>
      </c>
      <c r="AC95" s="147">
        <f t="shared" ca="1" si="37"/>
        <v>9.2408793192243265E-4</v>
      </c>
      <c r="AD95" s="147">
        <f t="shared" ca="1" si="38"/>
        <v>1.1309400452892129E-3</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1.6256775829645315E-3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3716508437133278</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1.6256775829645315E-3</v>
      </c>
      <c r="AZ95" s="147">
        <f t="shared" ca="1" si="53"/>
        <v>1.5055042446766274E-3</v>
      </c>
      <c r="BA95" s="147">
        <f t="shared" ca="1" si="40"/>
        <v>2.5548661190595687E-4</v>
      </c>
      <c r="BB95" s="147">
        <f t="shared" ca="1" si="41"/>
        <v>1.4359967739393958E-4</v>
      </c>
      <c r="BC95" s="147">
        <f t="shared" ca="1" si="42"/>
        <v>8.1609014664819478E-4</v>
      </c>
      <c r="BD95" s="147">
        <f t="shared" ca="1" si="43"/>
        <v>9.9876753664591912E-4</v>
      </c>
    </row>
    <row r="96" spans="8:56" s="147" customFormat="1" ht="0.25" customHeight="1" x14ac:dyDescent="0.2">
      <c r="H96" s="147">
        <f t="shared" si="44"/>
        <v>455</v>
      </c>
      <c r="I96" s="147">
        <f>IF($H96&gt;$H95,INDEX(Spectra!96:96,1,MATCH($I$20,Spectra!$20:$20,0)),I95)</f>
        <v>1.71920060781461E-3</v>
      </c>
      <c r="J96" s="147">
        <f>((Physics!$C$9*Physics!$C$10)/(Physics!$C$11*Physics!$C$12*$H96))^($J$17-$J$18)</f>
        <v>2.2911643846826378E+18</v>
      </c>
      <c r="K96" s="147">
        <f t="shared" si="45"/>
        <v>1</v>
      </c>
      <c r="L96" s="147">
        <f>INDEX(Photobiology!$21:$421,1+$H96-380,10)</f>
        <v>4.8000000000000001E-2</v>
      </c>
      <c r="M96" s="147">
        <f t="shared" si="46"/>
        <v>1.71920060781461E-3</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3938971202749578</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1.71920060781461E-3</v>
      </c>
      <c r="Z96" s="147">
        <f t="shared" ca="1" si="48"/>
        <v>1.5588593631267803E-3</v>
      </c>
      <c r="AA96" s="147">
        <f t="shared" ca="1" si="35"/>
        <v>2.7852081366961371E-4</v>
      </c>
      <c r="AB96" s="147">
        <f t="shared" ca="1" si="36"/>
        <v>1.5605252685157528E-4</v>
      </c>
      <c r="AC96" s="147">
        <f t="shared" ca="1" si="37"/>
        <v>8.8194991180889492E-4</v>
      </c>
      <c r="AD96" s="147">
        <f t="shared" ca="1" si="38"/>
        <v>1.0825015395129005E-3</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1.6267860309883717E-3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3727234215699783</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1.6267860309883717E-3</v>
      </c>
      <c r="AZ96" s="147">
        <f t="shared" ca="1" si="53"/>
        <v>1.4750638318082412E-3</v>
      </c>
      <c r="BA96" s="147">
        <f t="shared" ca="1" si="40"/>
        <v>2.6354909773630215E-4</v>
      </c>
      <c r="BB96" s="147">
        <f t="shared" ca="1" si="41"/>
        <v>1.476640187472269E-4</v>
      </c>
      <c r="BC96" s="147">
        <f t="shared" ca="1" si="42"/>
        <v>8.3454123389703472E-4</v>
      </c>
      <c r="BD96" s="147">
        <f t="shared" ca="1" si="43"/>
        <v>1.0243123315559523E-3</v>
      </c>
    </row>
    <row r="97" spans="8:56" s="147" customFormat="1" ht="0.25" customHeight="1" x14ac:dyDescent="0.2">
      <c r="H97" s="147">
        <f t="shared" si="44"/>
        <v>456</v>
      </c>
      <c r="I97" s="147">
        <f>IF($H97&gt;$H96,INDEX(Spectra!97:97,1,MATCH($I$20,Spectra!$20:$20,0)),I96)</f>
        <v>1.6047019878907499E-3</v>
      </c>
      <c r="J97" s="147">
        <f>((Physics!$C$9*Physics!$C$10)/(Physics!$C$11*Physics!$C$12*$H97))^($J$17-$J$18)</f>
        <v>2.2961999108028201E+18</v>
      </c>
      <c r="K97" s="147">
        <f t="shared" si="45"/>
        <v>1</v>
      </c>
      <c r="L97" s="147">
        <f>INDEX(Photobiology!$21:$421,1+$H97-380,10)</f>
        <v>5.0243679999999999E-2</v>
      </c>
      <c r="M97" s="147">
        <f t="shared" si="46"/>
        <v>1.6047019878907499E-3</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3684716561459848</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1.6047019878907499E-3</v>
      </c>
      <c r="Z97" s="147">
        <f t="shared" ca="1" si="48"/>
        <v>1.4257921585588223E-3</v>
      </c>
      <c r="AA97" s="147">
        <f t="shared" ca="1" si="35"/>
        <v>2.6851638833574708E-4</v>
      </c>
      <c r="AB97" s="147">
        <f t="shared" ca="1" si="36"/>
        <v>1.499428723379153E-4</v>
      </c>
      <c r="AC97" s="147">
        <f t="shared" ca="1" si="37"/>
        <v>8.4086384165475302E-4</v>
      </c>
      <c r="AD97" s="147">
        <f t="shared" ca="1" si="38"/>
        <v>1.0353424896731966E-3</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1.6278944790122118E-3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3737971157504244</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1.6278944790122118E-3</v>
      </c>
      <c r="AZ97" s="147">
        <f t="shared" ca="1" si="53"/>
        <v>1.4463988956526612E-3</v>
      </c>
      <c r="BA97" s="147">
        <f t="shared" ca="1" si="40"/>
        <v>2.723972110675924E-4</v>
      </c>
      <c r="BB97" s="147">
        <f t="shared" ca="1" si="41"/>
        <v>1.5210997175055737E-4</v>
      </c>
      <c r="BC97" s="147">
        <f t="shared" ca="1" si="42"/>
        <v>8.5301670700239907E-4</v>
      </c>
      <c r="BD97" s="147">
        <f t="shared" ca="1" si="43"/>
        <v>1.0503061225973259E-3</v>
      </c>
    </row>
    <row r="98" spans="8:56" s="147" customFormat="1" ht="0.25" customHeight="1" x14ac:dyDescent="0.2">
      <c r="H98" s="147">
        <f t="shared" si="44"/>
        <v>457</v>
      </c>
      <c r="I98" s="147">
        <f>IF($H98&gt;$H97,INDEX(Spectra!98:98,1,MATCH($I$20,Spectra!$20:$20,0)),I97)</f>
        <v>1.4907167050758499E-3</v>
      </c>
      <c r="J98" s="147">
        <f>((Physics!$C$9*Physics!$C$10)/(Physics!$C$11*Physics!$C$12*$H98))^($J$17-$J$18)</f>
        <v>2.3012354369230013E+18</v>
      </c>
      <c r="K98" s="147">
        <f t="shared" si="45"/>
        <v>1</v>
      </c>
      <c r="L98" s="147">
        <f>INDEX(Photobiology!$21:$421,1+$H98-380,10)</f>
        <v>5.2573040000000001E-2</v>
      </c>
      <c r="M98" s="147">
        <f t="shared" si="46"/>
        <v>1.4907167050758499E-3</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3430490108133640.5</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1.4907167050758499E-3</v>
      </c>
      <c r="Z98" s="147">
        <f t="shared" ca="1" si="48"/>
        <v>1.2989404731179571E-3</v>
      </c>
      <c r="AA98" s="147">
        <f t="shared" ca="1" si="35"/>
        <v>2.5810865318365295E-4</v>
      </c>
      <c r="AB98" s="147">
        <f t="shared" ca="1" si="36"/>
        <v>1.4364203305268722E-4</v>
      </c>
      <c r="AC98" s="147">
        <f t="shared" ca="1" si="37"/>
        <v>7.9753343721557972E-4</v>
      </c>
      <c r="AD98" s="147">
        <f t="shared" ca="1" si="38"/>
        <v>9.8520274465098857E-4</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1.6290167826363499E-3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3748751147545062.5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1.6290167826363499E-3</v>
      </c>
      <c r="AZ98" s="147">
        <f t="shared" ca="1" si="53"/>
        <v>1.4194486606005315E-3</v>
      </c>
      <c r="BA98" s="147">
        <f t="shared" ca="1" si="40"/>
        <v>2.8205448181278813E-4</v>
      </c>
      <c r="BB98" s="147">
        <f t="shared" ca="1" si="41"/>
        <v>1.5696831043623862E-4</v>
      </c>
      <c r="BC98" s="147">
        <f t="shared" ca="1" si="42"/>
        <v>8.7152397871044724E-4</v>
      </c>
      <c r="BD98" s="147">
        <f t="shared" ca="1" si="43"/>
        <v>1.0766041595101027E-3</v>
      </c>
    </row>
    <row r="99" spans="8:56" s="147" customFormat="1" ht="0.25" customHeight="1" x14ac:dyDescent="0.2">
      <c r="H99" s="147">
        <f t="shared" si="44"/>
        <v>458</v>
      </c>
      <c r="I99" s="147">
        <f>IF($H99&gt;$H98,INDEX(Spectra!99:99,1,MATCH($I$20,Spectra!$20:$20,0)),I98)</f>
        <v>1.4029299482864401E-3</v>
      </c>
      <c r="J99" s="147">
        <f>((Physics!$C$9*Physics!$C$10)/(Physics!$C$11*Physics!$C$12*$H99))^($J$17-$J$18)</f>
        <v>2.3062709630431831E+18</v>
      </c>
      <c r="K99" s="147">
        <f t="shared" si="45"/>
        <v>1</v>
      </c>
      <c r="L99" s="147">
        <f>INDEX(Photobiology!$21:$421,1+$H99-380,10)</f>
        <v>5.4980559999999998E-2</v>
      </c>
      <c r="M99" s="147">
        <f t="shared" si="46"/>
        <v>1.4029299482864401E-3</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3235536602916691</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1.4029299482864401E-3</v>
      </c>
      <c r="Z99" s="147">
        <f t="shared" ca="1" si="48"/>
        <v>1.1995022999250098E-3</v>
      </c>
      <c r="AA99" s="147">
        <f t="shared" ca="1" si="35"/>
        <v>2.5170948253170819E-4</v>
      </c>
      <c r="AB99" s="147">
        <f t="shared" ca="1" si="36"/>
        <v>1.3963417892492869E-4</v>
      </c>
      <c r="AC99" s="147">
        <f t="shared" ca="1" si="37"/>
        <v>7.6599975176439635E-4</v>
      </c>
      <c r="AD99" s="147">
        <f t="shared" ca="1" si="38"/>
        <v>9.493065788075026E-4</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1.63012523066019E-3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3759510485595667.5</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1.63012523066019E-3</v>
      </c>
      <c r="AZ99" s="147">
        <f t="shared" ca="1" si="53"/>
        <v>1.3937538119640012E-3</v>
      </c>
      <c r="BA99" s="147">
        <f t="shared" ca="1" si="40"/>
        <v>2.9247217850935931E-4</v>
      </c>
      <c r="BB99" s="147">
        <f t="shared" ca="1" si="41"/>
        <v>1.6224701625770099E-4</v>
      </c>
      <c r="BC99" s="147">
        <f t="shared" ca="1" si="42"/>
        <v>8.9004837594046382E-4</v>
      </c>
      <c r="BD99" s="147">
        <f t="shared" ca="1" si="43"/>
        <v>1.1030405385785242E-3</v>
      </c>
    </row>
    <row r="100" spans="8:56" s="147" customFormat="1" ht="0.25" customHeight="1" x14ac:dyDescent="0.2">
      <c r="H100" s="147">
        <f t="shared" si="44"/>
        <v>459</v>
      </c>
      <c r="I100" s="147">
        <f>IF($H100&gt;$H99,INDEX(Spectra!100:100,1,MATCH($I$20,Spectra!$20:$20,0)),I99)</f>
        <v>1.3280519901459401E-3</v>
      </c>
      <c r="J100" s="147">
        <f>((Physics!$C$9*Physics!$C$10)/(Physics!$C$11*Physics!$C$12*$H100))^($J$17-$J$18)</f>
        <v>2.3113064891633649E+18</v>
      </c>
      <c r="K100" s="147">
        <f t="shared" si="45"/>
        <v>1</v>
      </c>
      <c r="L100" s="147">
        <f>INDEX(Photobiology!$21:$421,1+$H100-380,10)</f>
        <v>5.7458719999999998E-2</v>
      </c>
      <c r="M100" s="147">
        <f t="shared" si="46"/>
        <v>1.3280519901459401E-3</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3069535182770632.5</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1.3280519901459401E-3</v>
      </c>
      <c r="Z100" s="147">
        <f t="shared" ca="1" si="48"/>
        <v>1.1144985740264926E-3</v>
      </c>
      <c r="AA100" s="147">
        <f t="shared" ca="1" si="35"/>
        <v>2.4717305224999193E-4</v>
      </c>
      <c r="AB100" s="147">
        <f t="shared" ca="1" si="36"/>
        <v>1.3674154511338657E-4</v>
      </c>
      <c r="AC100" s="147">
        <f t="shared" ca="1" si="37"/>
        <v>7.3972495851128866E-4</v>
      </c>
      <c r="AD100" s="147">
        <f t="shared" ca="1" si="38"/>
        <v>9.1955515044496027E-4</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1.6312475342843281E-3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3770313011423106</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1.6312475342843281E-3</v>
      </c>
      <c r="AZ100" s="147">
        <f t="shared" ca="1" si="53"/>
        <v>1.3689396682763397E-3</v>
      </c>
      <c r="BA100" s="147">
        <f t="shared" ca="1" si="40"/>
        <v>3.0360289733839628E-4</v>
      </c>
      <c r="BB100" s="147">
        <f t="shared" ca="1" si="41"/>
        <v>1.6795977112005157E-4</v>
      </c>
      <c r="BC100" s="147">
        <f t="shared" ca="1" si="42"/>
        <v>9.0860487659637083E-4</v>
      </c>
      <c r="BD100" s="147">
        <f t="shared" ca="1" si="43"/>
        <v>1.1294904739662774E-3</v>
      </c>
    </row>
    <row r="101" spans="8:56" s="147" customFormat="1" ht="0.25" customHeight="1" x14ac:dyDescent="0.2">
      <c r="H101" s="147">
        <f t="shared" si="44"/>
        <v>460</v>
      </c>
      <c r="I101" s="147">
        <f>IF($H101&gt;$H100,INDEX(Spectra!101:101,1,MATCH($I$20,Spectra!$20:$20,0)),I100)</f>
        <v>1.25910694601284E-3</v>
      </c>
      <c r="J101" s="147">
        <f>((Physics!$C$9*Physics!$C$10)/(Physics!$C$11*Physics!$C$12*$H101))^($J$17-$J$18)</f>
        <v>2.3163420152835461E+18</v>
      </c>
      <c r="K101" s="147">
        <f t="shared" si="45"/>
        <v>1</v>
      </c>
      <c r="L101" s="147">
        <f>INDEX(Photobiology!$21:$421,1+$H101-380,10)</f>
        <v>0.06</v>
      </c>
      <c r="M101" s="147">
        <f t="shared" si="46"/>
        <v>1.25910694601284E-3</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2916522320784893</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1.25910694601284E-3</v>
      </c>
      <c r="Z101" s="147">
        <f t="shared" ca="1" si="48"/>
        <v>1.0371591282113725E-3</v>
      </c>
      <c r="AA101" s="147">
        <f t="shared" ca="1" si="35"/>
        <v>2.4326198018357272E-4</v>
      </c>
      <c r="AB101" s="147">
        <f t="shared" ca="1" si="36"/>
        <v>1.3430012418256753E-4</v>
      </c>
      <c r="AC101" s="147">
        <f t="shared" ca="1" si="37"/>
        <v>7.1391363838928018E-4</v>
      </c>
      <c r="AD101" s="147">
        <f t="shared" ca="1" si="38"/>
        <v>8.915094140174454E-4</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1.6323559823081682E-3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3781094745719855</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1.6323559823081682E-3</v>
      </c>
      <c r="AZ101" s="147">
        <f t="shared" ca="1" si="53"/>
        <v>1.344614063882778E-3</v>
      </c>
      <c r="BA101" s="147">
        <f t="shared" ca="1" si="40"/>
        <v>3.1537444049390274E-4</v>
      </c>
      <c r="BB101" s="147">
        <f t="shared" ca="1" si="41"/>
        <v>1.7411198614093615E-4</v>
      </c>
      <c r="BC101" s="147">
        <f t="shared" ca="1" si="42"/>
        <v>9.2554584196873134E-4</v>
      </c>
      <c r="BD101" s="147">
        <f t="shared" ca="1" si="43"/>
        <v>1.1557880209173163E-3</v>
      </c>
    </row>
    <row r="102" spans="8:56" s="147" customFormat="1" ht="0.25" customHeight="1" x14ac:dyDescent="0.2">
      <c r="H102" s="147">
        <f t="shared" si="44"/>
        <v>461</v>
      </c>
      <c r="I102" s="147">
        <f>IF($H102&gt;$H101,INDEX(Spectra!102:102,1,MATCH($I$20,Spectra!$20:$20,0)),I101)</f>
        <v>1.20310125630894E-3</v>
      </c>
      <c r="J102" s="147">
        <f>((Physics!$C$9*Physics!$C$10)/(Physics!$C$11*Physics!$C$12*$H102))^($J$17-$J$18)</f>
        <v>2.3213775414037279E+18</v>
      </c>
      <c r="K102" s="147">
        <f t="shared" si="45"/>
        <v>1</v>
      </c>
      <c r="L102" s="147">
        <f>INDEX(Photobiology!$21:$421,1+$H102-380,10)</f>
        <v>6.2601970000000007E-2</v>
      </c>
      <c r="M102" s="147">
        <f t="shared" si="46"/>
        <v>1.20310125630894E-3</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2792852236430183.5</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1.20310125630894E-3</v>
      </c>
      <c r="Z102" s="147">
        <f t="shared" ca="1" si="48"/>
        <v>9.7247516718331037E-4</v>
      </c>
      <c r="AA102" s="147">
        <f t="shared" ca="1" si="35"/>
        <v>2.4136737714195586E-4</v>
      </c>
      <c r="AB102" s="147">
        <f t="shared" ca="1" si="36"/>
        <v>1.3309788888420172E-4</v>
      </c>
      <c r="AC102" s="147">
        <f t="shared" ca="1" si="37"/>
        <v>6.9539252614656726E-4</v>
      </c>
      <c r="AD102" s="147">
        <f t="shared" ca="1" si="38"/>
        <v>8.705568504576111E-4</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1.6282685802202577E-3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3779826113496640.5</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1.6282685802202577E-3</v>
      </c>
      <c r="AZ102" s="147">
        <f t="shared" ca="1" si="53"/>
        <v>1.3161408912720958E-3</v>
      </c>
      <c r="BA102" s="147">
        <f t="shared" ca="1" si="40"/>
        <v>3.2666487083236829E-4</v>
      </c>
      <c r="BB102" s="147">
        <f t="shared" ca="1" si="41"/>
        <v>1.801337247611869E-4</v>
      </c>
      <c r="BC102" s="147">
        <f t="shared" ca="1" si="42"/>
        <v>9.4113923936730887E-4</v>
      </c>
      <c r="BD102" s="147">
        <f t="shared" ca="1" si="43"/>
        <v>1.178205375035897E-3</v>
      </c>
    </row>
    <row r="103" spans="8:56" s="147" customFormat="1" ht="0.25" customHeight="1" x14ac:dyDescent="0.2">
      <c r="H103" s="147">
        <f t="shared" si="44"/>
        <v>462</v>
      </c>
      <c r="I103" s="147">
        <f>IF($H103&gt;$H102,INDEX(Spectra!103:103,1,MATCH($I$20,Spectra!$20:$20,0)),I102)</f>
        <v>1.1473094570671101E-3</v>
      </c>
      <c r="J103" s="147">
        <f>((Physics!$C$9*Physics!$C$10)/(Physics!$C$11*Physics!$C$12*$H103))^($J$17-$J$18)</f>
        <v>2.3264130675239096E+18</v>
      </c>
      <c r="K103" s="147">
        <f t="shared" si="45"/>
        <v>1</v>
      </c>
      <c r="L103" s="147">
        <f>INDEX(Photobiology!$21:$421,1+$H103-380,10)</f>
        <v>6.5277520000000006E-2</v>
      </c>
      <c r="M103" s="147">
        <f t="shared" si="46"/>
        <v>1.1473094570671101E-3</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2669115713414687</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1.1473094570671101E-3</v>
      </c>
      <c r="Z103" s="147">
        <f t="shared" ca="1" si="48"/>
        <v>9.0916358037314705E-4</v>
      </c>
      <c r="AA103" s="147">
        <f t="shared" ca="1" si="35"/>
        <v>2.3900176954893504E-4</v>
      </c>
      <c r="AB103" s="147">
        <f t="shared" ca="1" si="36"/>
        <v>1.3174325033610211E-4</v>
      </c>
      <c r="AC103" s="147">
        <f t="shared" ca="1" si="37"/>
        <v>6.7461796075546073E-4</v>
      </c>
      <c r="AD103" s="147">
        <f t="shared" ca="1" si="38"/>
        <v>8.4798215626558635E-4</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1.6241811781323473E-3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3778516316833471.5</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1.6241811781323473E-3</v>
      </c>
      <c r="AZ103" s="147">
        <f t="shared" ca="1" si="53"/>
        <v>1.2870515151685942E-3</v>
      </c>
      <c r="BA103" s="147">
        <f t="shared" ca="1" si="40"/>
        <v>3.3834130212263993E-4</v>
      </c>
      <c r="BB103" s="147">
        <f t="shared" ca="1" si="41"/>
        <v>1.8650147632258117E-4</v>
      </c>
      <c r="BC103" s="147">
        <f t="shared" ca="1" si="42"/>
        <v>9.5501853274182014E-4</v>
      </c>
      <c r="BD103" s="147">
        <f t="shared" ca="1" si="43"/>
        <v>1.2004404296635086E-3</v>
      </c>
    </row>
    <row r="104" spans="8:56" s="147" customFormat="1" ht="0.25" customHeight="1" x14ac:dyDescent="0.2">
      <c r="H104" s="147">
        <f t="shared" si="44"/>
        <v>463</v>
      </c>
      <c r="I104" s="147">
        <f>IF($H104&gt;$H103,INDEX(Spectra!104:104,1,MATCH($I$20,Spectra!$20:$20,0)),I103)</f>
        <v>1.0960847284534701E-3</v>
      </c>
      <c r="J104" s="147">
        <f>((Physics!$C$9*Physics!$C$10)/(Physics!$C$11*Physics!$C$12*$H104))^($J$17-$J$18)</f>
        <v>2.3314485936440914E+18</v>
      </c>
      <c r="K104" s="147">
        <f t="shared" si="45"/>
        <v>1</v>
      </c>
      <c r="L104" s="147">
        <f>INDEX(Photobiology!$21:$421,1+$H104-380,10)</f>
        <v>6.8042080000000005E-2</v>
      </c>
      <c r="M104" s="147">
        <f t="shared" si="46"/>
        <v>1.0960847284534701E-3</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2555465198667608.5</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1.0960847284534701E-3</v>
      </c>
      <c r="Z104" s="147">
        <f t="shared" ca="1" si="48"/>
        <v>8.5008933676192927E-4</v>
      </c>
      <c r="AA104" s="147">
        <f t="shared" ca="1" si="35"/>
        <v>2.3698667130838164E-4</v>
      </c>
      <c r="AB104" s="147">
        <f t="shared" ca="1" si="36"/>
        <v>1.3067193307203734E-4</v>
      </c>
      <c r="AC104" s="147">
        <f t="shared" ca="1" si="37"/>
        <v>6.5655475234362853E-4</v>
      </c>
      <c r="AD104" s="147">
        <f t="shared" ca="1" si="38"/>
        <v>8.2706169270185034E-4</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1.620093776044437E-3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3777165355730348</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1.620093776044437E-3</v>
      </c>
      <c r="AZ104" s="147">
        <f t="shared" ca="1" si="53"/>
        <v>1.2564945097930079E-3</v>
      </c>
      <c r="BA104" s="147">
        <f t="shared" ca="1" si="40"/>
        <v>3.502837155061198E-4</v>
      </c>
      <c r="BB104" s="147">
        <f t="shared" ca="1" si="41"/>
        <v>1.9314271969868966E-4</v>
      </c>
      <c r="BC104" s="147">
        <f t="shared" ca="1" si="42"/>
        <v>9.704361718506177E-4</v>
      </c>
      <c r="BD104" s="147">
        <f t="shared" ca="1" si="43"/>
        <v>1.2224579596520904E-3</v>
      </c>
    </row>
    <row r="105" spans="8:56" s="147" customFormat="1" ht="0.25" customHeight="1" x14ac:dyDescent="0.2">
      <c r="H105" s="147">
        <f t="shared" si="44"/>
        <v>464</v>
      </c>
      <c r="I105" s="147">
        <f>IF($H105&gt;$H104,INDEX(Spectra!105:105,1,MATCH($I$20,Spectra!$20:$20,0)),I104)</f>
        <v>1.0448049994353E-3</v>
      </c>
      <c r="J105" s="147">
        <f>((Physics!$C$9*Physics!$C$10)/(Physics!$C$11*Physics!$C$12*$H105))^($J$17-$J$18)</f>
        <v>2.3364841197642726E+18</v>
      </c>
      <c r="K105" s="147">
        <f t="shared" si="45"/>
        <v>1</v>
      </c>
      <c r="L105" s="147">
        <f>INDEX(Photobiology!$21:$421,1+$H105-380,10)</f>
        <v>7.0911089999999996E-2</v>
      </c>
      <c r="M105" s="147">
        <f t="shared" si="46"/>
        <v>1.0448049994353E-3</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2441170289430898.5</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1.0448049994353E-3</v>
      </c>
      <c r="Z105" s="147">
        <f t="shared" ca="1" si="48"/>
        <v>7.9117231699238431E-4</v>
      </c>
      <c r="AA105" s="147">
        <f t="shared" ca="1" si="35"/>
        <v>2.3427766982837676E-4</v>
      </c>
      <c r="AB105" s="147">
        <f t="shared" ca="1" si="36"/>
        <v>1.2928417063012403E-4</v>
      </c>
      <c r="AC105" s="147">
        <f t="shared" ca="1" si="37"/>
        <v>6.3733104965553304E-4</v>
      </c>
      <c r="AD105" s="147">
        <f t="shared" ca="1" si="38"/>
        <v>8.0443507165521599E-4</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1.6160063739565265E-3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3775773230187268.5</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1.6160063739565265E-3</v>
      </c>
      <c r="AZ105" s="147">
        <f t="shared" ca="1" si="53"/>
        <v>1.2237111306403359E-3</v>
      </c>
      <c r="BA105" s="147">
        <f t="shared" ca="1" si="40"/>
        <v>3.623587252386459E-4</v>
      </c>
      <c r="BB105" s="147">
        <f t="shared" ca="1" si="41"/>
        <v>1.9996462871338058E-4</v>
      </c>
      <c r="BC105" s="147">
        <f t="shared" ca="1" si="42"/>
        <v>9.8576388811348115E-4</v>
      </c>
      <c r="BD105" s="147">
        <f t="shared" ca="1" si="43"/>
        <v>1.2442247155513401E-3</v>
      </c>
    </row>
    <row r="106" spans="8:56" s="147" customFormat="1" ht="0.25" customHeight="1" x14ac:dyDescent="0.2">
      <c r="H106" s="147">
        <f t="shared" si="44"/>
        <v>465</v>
      </c>
      <c r="I106" s="147">
        <f>IF($H106&gt;$H105,INDEX(Spectra!106:106,1,MATCH($I$20,Spectra!$20:$20,0)),I105)</f>
        <v>9.9137322681091297E-4</v>
      </c>
      <c r="J106" s="147">
        <f>((Physics!$C$9*Physics!$C$10)/(Physics!$C$11*Physics!$C$12*$H106))^($J$17-$J$18)</f>
        <v>2.3415196458844544E+18</v>
      </c>
      <c r="K106" s="147">
        <f t="shared" si="45"/>
        <v>1</v>
      </c>
      <c r="L106" s="147">
        <f>INDEX(Photobiology!$21:$421,1+$H106-380,10)</f>
        <v>7.3899999999999993E-2</v>
      </c>
      <c r="M106" s="147">
        <f t="shared" si="46"/>
        <v>9.9137322681091297E-4</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2321319886981618</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9.9137322681091297E-4</v>
      </c>
      <c r="Z106" s="147">
        <f t="shared" ca="1" si="48"/>
        <v>7.3068469720839573E-4</v>
      </c>
      <c r="AA106" s="147">
        <f t="shared" ca="1" si="35"/>
        <v>2.3027121625750481E-4</v>
      </c>
      <c r="AB106" s="147">
        <f t="shared" ca="1" si="36"/>
        <v>1.2722887443600533E-4</v>
      </c>
      <c r="AC106" s="147">
        <f t="shared" ca="1" si="37"/>
        <v>6.1465140062276599E-4</v>
      </c>
      <c r="AD106" s="147">
        <f t="shared" ca="1" si="38"/>
        <v>7.7844211966355788E-4</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1.611905116268318E-3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3774307497043932</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1.611905116268318E-3</v>
      </c>
      <c r="AZ106" s="147">
        <f t="shared" ca="1" si="53"/>
        <v>1.1880433826097498E-3</v>
      </c>
      <c r="BA106" s="147">
        <f t="shared" ca="1" si="40"/>
        <v>3.7440526088122354E-4</v>
      </c>
      <c r="BB106" s="147">
        <f t="shared" ca="1" si="41"/>
        <v>2.0686545500141085E-4</v>
      </c>
      <c r="BC106" s="147">
        <f t="shared" ca="1" si="42"/>
        <v>9.9938117208635702E-4</v>
      </c>
      <c r="BD106" s="147">
        <f t="shared" ca="1" si="43"/>
        <v>1.2656936877757435E-3</v>
      </c>
    </row>
    <row r="107" spans="8:56" s="147" customFormat="1" ht="0.25" customHeight="1" x14ac:dyDescent="0.2">
      <c r="H107" s="147">
        <f t="shared" si="44"/>
        <v>466</v>
      </c>
      <c r="I107" s="147">
        <f>IF($H107&gt;$H106,INDEX(Spectra!107:107,1,MATCH($I$20,Spectra!$20:$20,0)),I106)</f>
        <v>9.3684827022014205E-4</v>
      </c>
      <c r="J107" s="147">
        <f>((Physics!$C$9*Physics!$C$10)/(Physics!$C$11*Physics!$C$12*$H107))^($J$17-$J$18)</f>
        <v>2.3465551720046362E+18</v>
      </c>
      <c r="K107" s="147">
        <f t="shared" si="45"/>
        <v>1</v>
      </c>
      <c r="L107" s="147">
        <f>INDEX(Photobiology!$21:$421,1+$H107-380,10)</f>
        <v>7.7016000000000001E-2</v>
      </c>
      <c r="M107" s="147">
        <f t="shared" si="46"/>
        <v>9.3684827022014205E-4</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2198366153868671.2</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9.3684827022014205E-4</v>
      </c>
      <c r="Z107" s="147">
        <f t="shared" ca="1" si="48"/>
        <v>6.6959356417444209E-4</v>
      </c>
      <c r="AA107" s="147">
        <f t="shared" ca="1" si="35"/>
        <v>2.2508435485828066E-4</v>
      </c>
      <c r="AB107" s="147">
        <f t="shared" ca="1" si="36"/>
        <v>1.2455116698095723E-4</v>
      </c>
      <c r="AC107" s="147">
        <f t="shared" ca="1" si="37"/>
        <v>5.9115125850890964E-4</v>
      </c>
      <c r="AD107" s="147">
        <f t="shared" ca="1" si="38"/>
        <v>7.5011848354467406E-4</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1.6078177141804074E-3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3772832972850707</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1.6078177141804074E-3</v>
      </c>
      <c r="AZ107" s="147">
        <f t="shared" ca="1" si="53"/>
        <v>1.1491555548561625E-3</v>
      </c>
      <c r="BA107" s="147">
        <f t="shared" ca="1" si="40"/>
        <v>3.8628946055584216E-4</v>
      </c>
      <c r="BB107" s="147">
        <f t="shared" ca="1" si="41"/>
        <v>2.1375454164714264E-4</v>
      </c>
      <c r="BC107" s="147">
        <f t="shared" ca="1" si="42"/>
        <v>1.0145329776478371E-3</v>
      </c>
      <c r="BD107" s="147">
        <f t="shared" ca="1" si="43"/>
        <v>1.2873523108431111E-3</v>
      </c>
    </row>
    <row r="108" spans="8:56" s="147" customFormat="1" ht="0.25" customHeight="1" x14ac:dyDescent="0.2">
      <c r="H108" s="147">
        <f t="shared" si="44"/>
        <v>467</v>
      </c>
      <c r="I108" s="147">
        <f>IF($H108&gt;$H107,INDEX(Spectra!108:108,1,MATCH($I$20,Spectra!$20:$20,0)),I107)</f>
        <v>8.8245164790661098E-4</v>
      </c>
      <c r="J108" s="147">
        <f>((Physics!$C$9*Physics!$C$10)/(Physics!$C$11*Physics!$C$12*$H108))^($J$17-$J$18)</f>
        <v>2.3515906981248174E+18</v>
      </c>
      <c r="K108" s="147">
        <f t="shared" si="45"/>
        <v>1</v>
      </c>
      <c r="L108" s="147">
        <f>INDEX(Photobiology!$21:$421,1+$H108-380,10)</f>
        <v>8.0266400000000002E-2</v>
      </c>
      <c r="M108" s="147">
        <f t="shared" si="46"/>
        <v>8.8245164790661098E-4</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2075165086762103</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8.8245164790661098E-4</v>
      </c>
      <c r="Z108" s="147">
        <f t="shared" ca="1" si="48"/>
        <v>6.0938404507509343E-4</v>
      </c>
      <c r="AA108" s="147">
        <f t="shared" ca="1" si="35"/>
        <v>2.1898920094450458E-4</v>
      </c>
      <c r="AB108" s="147">
        <f t="shared" ca="1" si="36"/>
        <v>1.2139887320251247E-4</v>
      </c>
      <c r="AC108" s="147">
        <f t="shared" ca="1" si="37"/>
        <v>5.6653395795604427E-4</v>
      </c>
      <c r="AD108" s="147">
        <f t="shared" ca="1" si="38"/>
        <v>7.2039293257515353E-4</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1.6037303120924969E-3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3771317284217526</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1.6037303120924969E-3</v>
      </c>
      <c r="AZ108" s="147">
        <f t="shared" ca="1" si="53"/>
        <v>1.1074687968579704E-3</v>
      </c>
      <c r="BA108" s="147">
        <f t="shared" ca="1" si="40"/>
        <v>3.9798171424887402E-4</v>
      </c>
      <c r="BB108" s="147">
        <f t="shared" ca="1" si="41"/>
        <v>2.206251790345648E-4</v>
      </c>
      <c r="BC108" s="147">
        <f t="shared" ca="1" si="42"/>
        <v>1.029594860363383E-3</v>
      </c>
      <c r="BD108" s="147">
        <f t="shared" ca="1" si="43"/>
        <v>1.3092116551979582E-3</v>
      </c>
    </row>
    <row r="109" spans="8:56" s="147" customFormat="1" ht="0.25" customHeight="1" x14ac:dyDescent="0.2">
      <c r="H109" s="147">
        <f t="shared" si="44"/>
        <v>468</v>
      </c>
      <c r="I109" s="147">
        <f>IF($H109&gt;$H108,INDEX(Spectra!109:109,1,MATCH($I$20,Spectra!$20:$20,0)),I108)</f>
        <v>8.2829590699441203E-4</v>
      </c>
      <c r="J109" s="147">
        <f>((Physics!$C$9*Physics!$C$10)/(Physics!$C$11*Physics!$C$12*$H109))^($J$17-$J$18)</f>
        <v>2.3566262242449992E+18</v>
      </c>
      <c r="K109" s="147">
        <f t="shared" si="45"/>
        <v>1</v>
      </c>
      <c r="L109" s="147">
        <f>INDEX(Photobiology!$21:$421,1+$H109-380,10)</f>
        <v>8.36668E-2</v>
      </c>
      <c r="M109" s="147">
        <f t="shared" si="46"/>
        <v>8.2829590699441203E-4</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1951983855857828.2</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8.2829590699441203E-4</v>
      </c>
      <c r="Z109" s="147">
        <f t="shared" ca="1" si="48"/>
        <v>5.5072566560151462E-4</v>
      </c>
      <c r="AA109" s="147">
        <f t="shared" ca="1" si="35"/>
        <v>2.1203298434377857E-4</v>
      </c>
      <c r="AB109" s="147">
        <f t="shared" ca="1" si="36"/>
        <v>1.177985873009313E-4</v>
      </c>
      <c r="AC109" s="147">
        <f t="shared" ca="1" si="37"/>
        <v>5.4087722726735103E-4</v>
      </c>
      <c r="AD109" s="147">
        <f t="shared" ca="1" si="38"/>
        <v>6.8897487884613797E-4</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1.5996429100045863E-3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3769760431144391</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1.5996429100045863E-3</v>
      </c>
      <c r="AZ109" s="147">
        <f t="shared" ca="1" si="53"/>
        <v>1.0635865744329494E-3</v>
      </c>
      <c r="BA109" s="147">
        <f t="shared" ca="1" si="40"/>
        <v>4.0948778960334407E-4</v>
      </c>
      <c r="BB109" s="147">
        <f t="shared" ca="1" si="41"/>
        <v>2.2749801537503227E-4</v>
      </c>
      <c r="BC109" s="147">
        <f t="shared" ca="1" si="42"/>
        <v>1.0445668202329948E-3</v>
      </c>
      <c r="BD109" s="147">
        <f t="shared" ca="1" si="43"/>
        <v>1.330579773255995E-3</v>
      </c>
    </row>
    <row r="110" spans="8:56" s="147" customFormat="1" ht="0.25" customHeight="1" x14ac:dyDescent="0.2">
      <c r="H110" s="147">
        <f t="shared" si="44"/>
        <v>469</v>
      </c>
      <c r="I110" s="147">
        <f>IF($H110&gt;$H109,INDEX(Spectra!110:110,1,MATCH($I$20,Spectra!$20:$20,0)),I109)</f>
        <v>7.7445580729266703E-4</v>
      </c>
      <c r="J110" s="147">
        <f>((Physics!$C$9*Physics!$C$10)/(Physics!$C$11*Physics!$C$12*$H110))^($J$17-$J$18)</f>
        <v>2.3616617503651809E+18</v>
      </c>
      <c r="K110" s="147">
        <f t="shared" si="45"/>
        <v>1</v>
      </c>
      <c r="L110" s="147">
        <f>INDEX(Photobiology!$21:$421,1+$H110-380,10)</f>
        <v>8.7232799999999999E-2</v>
      </c>
      <c r="M110" s="147">
        <f t="shared" si="46"/>
        <v>7.7445580729266703E-4</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1829002657431279.2</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7.7445580729266703E-4</v>
      </c>
      <c r="Z110" s="147">
        <f t="shared" ca="1" si="48"/>
        <v>4.9416321260569037E-4</v>
      </c>
      <c r="AA110" s="147">
        <f t="shared" ca="1" si="35"/>
        <v>2.0425807243859716E-4</v>
      </c>
      <c r="AB110" s="147">
        <f t="shared" ca="1" si="36"/>
        <v>1.1377143037032925E-4</v>
      </c>
      <c r="AC110" s="147">
        <f t="shared" ca="1" si="37"/>
        <v>5.142386560423309E-4</v>
      </c>
      <c r="AD110" s="147">
        <f t="shared" ca="1" si="38"/>
        <v>6.5564421852847704E-4</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1.595555507916676E-3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3768162413631302.5</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1.595555507916676E-3</v>
      </c>
      <c r="AZ110" s="147">
        <f t="shared" ca="1" si="53"/>
        <v>1.0180888673804568E-3</v>
      </c>
      <c r="BA110" s="147">
        <f t="shared" ca="1" si="40"/>
        <v>4.2081819187997577E-4</v>
      </c>
      <c r="BB110" s="147">
        <f t="shared" ca="1" si="41"/>
        <v>2.343950818904993E-4</v>
      </c>
      <c r="BC110" s="147">
        <f t="shared" ca="1" si="42"/>
        <v>1.0594488572566729E-3</v>
      </c>
      <c r="BD110" s="147">
        <f t="shared" ca="1" si="43"/>
        <v>1.350776550780655E-3</v>
      </c>
    </row>
    <row r="111" spans="8:56" s="147" customFormat="1" ht="0.25" customHeight="1" x14ac:dyDescent="0.2">
      <c r="H111" s="147">
        <f t="shared" si="44"/>
        <v>470</v>
      </c>
      <c r="I111" s="147">
        <f>IF($H111&gt;$H110,INDEX(Spectra!111:111,1,MATCH($I$20,Spectra!$20:$20,0)),I110)</f>
        <v>7.2900948229073803E-4</v>
      </c>
      <c r="J111" s="147">
        <f>((Physics!$C$9*Physics!$C$10)/(Physics!$C$11*Physics!$C$12*$H111))^($J$17-$J$18)</f>
        <v>2.3666972764853622E+18</v>
      </c>
      <c r="K111" s="147">
        <f t="shared" si="45"/>
        <v>1</v>
      </c>
      <c r="L111" s="147">
        <f>INDEX(Photobiology!$21:$421,1+$H111-380,10)</f>
        <v>9.0980000000000005E-2</v>
      </c>
      <c r="M111" s="147">
        <f t="shared" si="46"/>
        <v>7.2900948229073803E-4</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1725344756269493.5</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7.2900948229073803E-4</v>
      </c>
      <c r="Z111" s="147">
        <f t="shared" ca="1" si="48"/>
        <v>4.4502821252127476E-4</v>
      </c>
      <c r="AA111" s="147">
        <f t="shared" ca="1" si="35"/>
        <v>1.9788306288248022E-4</v>
      </c>
      <c r="AB111" s="147">
        <f t="shared" ca="1" si="36"/>
        <v>1.1055501699887272E-4</v>
      </c>
      <c r="AC111" s="147">
        <f t="shared" ca="1" si="37"/>
        <v>4.9281041002853889E-4</v>
      </c>
      <c r="AD111" s="147">
        <f t="shared" ca="1" si="38"/>
        <v>6.2716029652938132E-4</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1.5914681058287656E-3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3766523231678258</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1.5914681058287656E-3</v>
      </c>
      <c r="AZ111" s="147">
        <f t="shared" ca="1" si="53"/>
        <v>9.715212540118049E-4</v>
      </c>
      <c r="BA111" s="147">
        <f t="shared" ca="1" si="40"/>
        <v>4.3198969411426593E-4</v>
      </c>
      <c r="BB111" s="147">
        <f t="shared" ca="1" si="41"/>
        <v>2.4134772971703814E-4</v>
      </c>
      <c r="BC111" s="147">
        <f t="shared" ca="1" si="42"/>
        <v>1.0758324395402457E-3</v>
      </c>
      <c r="BD111" s="147">
        <f t="shared" ca="1" si="43"/>
        <v>1.3691256882315346E-3</v>
      </c>
    </row>
    <row r="112" spans="8:56" s="147" customFormat="1" ht="0.25" customHeight="1" x14ac:dyDescent="0.2">
      <c r="H112" s="147">
        <f t="shared" si="44"/>
        <v>471</v>
      </c>
      <c r="I112" s="147">
        <f>IF($H112&gt;$H111,INDEX(Spectra!112:112,1,MATCH($I$20,Spectra!$20:$20,0)),I111)</f>
        <v>6.85030547711207E-4</v>
      </c>
      <c r="J112" s="147">
        <f>((Physics!$C$9*Physics!$C$10)/(Physics!$C$11*Physics!$C$12*$H112))^($J$17-$J$18)</f>
        <v>2.3717328026055439E+18</v>
      </c>
      <c r="K112" s="147">
        <f t="shared" si="45"/>
        <v>1</v>
      </c>
      <c r="L112" s="147">
        <f>INDEX(Photobiology!$21:$421,1+$H112-380,10)</f>
        <v>9.4917550000000003E-2</v>
      </c>
      <c r="M112" s="147">
        <f t="shared" si="46"/>
        <v>6.85030547711207E-4</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1624709420793511.8</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6.85030547711207E-4</v>
      </c>
      <c r="Z112" s="147">
        <f t="shared" ca="1" si="48"/>
        <v>3.9892479933743055E-4</v>
      </c>
      <c r="AA112" s="147">
        <f t="shared" ca="1" si="35"/>
        <v>1.9118997077455474E-4</v>
      </c>
      <c r="AB112" s="147">
        <f t="shared" ca="1" si="36"/>
        <v>1.0719015495311111E-4</v>
      </c>
      <c r="AC112" s="147">
        <f t="shared" ca="1" si="37"/>
        <v>4.7061598627759927E-4</v>
      </c>
      <c r="AD112" s="147">
        <f t="shared" ca="1" si="38"/>
        <v>5.9798029086080529E-4</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1.5929367994603537E-3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3778020459757610</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1.5929367994603537E-3</v>
      </c>
      <c r="AZ112" s="147">
        <f t="shared" ca="1" si="53"/>
        <v>9.2764037341853923E-4</v>
      </c>
      <c r="BA112" s="147">
        <f t="shared" ca="1" si="40"/>
        <v>4.4458388191898632E-4</v>
      </c>
      <c r="BB112" s="147">
        <f t="shared" ca="1" si="41"/>
        <v>2.4925478569555888E-4</v>
      </c>
      <c r="BC112" s="147">
        <f t="shared" ca="1" si="42"/>
        <v>1.0943475812292631E-3</v>
      </c>
      <c r="BD112" s="147">
        <f t="shared" ca="1" si="43"/>
        <v>1.3905143556689292E-3</v>
      </c>
    </row>
    <row r="113" spans="8:56" s="147" customFormat="1" ht="0.25" customHeight="1" x14ac:dyDescent="0.2">
      <c r="H113" s="147">
        <f t="shared" si="44"/>
        <v>472</v>
      </c>
      <c r="I113" s="147">
        <f>IF($H113&gt;$H112,INDEX(Spectra!113:113,1,MATCH($I$20,Spectra!$20:$20,0)),I112)</f>
        <v>6.5130267001046397E-4</v>
      </c>
      <c r="J113" s="147">
        <f>((Physics!$C$9*Physics!$C$10)/(Physics!$C$11*Physics!$C$12*$H113))^($J$17-$J$18)</f>
        <v>2.3767683287257257E+18</v>
      </c>
      <c r="K113" s="147">
        <f t="shared" si="45"/>
        <v>1</v>
      </c>
      <c r="L113" s="147">
        <f>INDEX(Photobiology!$21:$421,1+$H113-380,10)</f>
        <v>9.9045839999999996E-2</v>
      </c>
      <c r="M113" s="147">
        <f t="shared" si="46"/>
        <v>6.5130267001046397E-4</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1547995558495373.2</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6.5130267001046397E-4</v>
      </c>
      <c r="Z113" s="147">
        <f t="shared" ca="1" si="48"/>
        <v>3.6086401385934772E-4</v>
      </c>
      <c r="AA113" s="147">
        <f t="shared" ca="1" si="35"/>
        <v>1.867642971388506E-4</v>
      </c>
      <c r="AB113" s="147">
        <f t="shared" ca="1" si="36"/>
        <v>1.0512285615036892E-4</v>
      </c>
      <c r="AC113" s="147">
        <f t="shared" ca="1" si="37"/>
        <v>4.5526056633731431E-4</v>
      </c>
      <c r="AD113" s="147">
        <f t="shared" ca="1" si="38"/>
        <v>5.7631819361215933E-4</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1.5944054930919418E-3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3789532479127251</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1.5944054930919418E-3</v>
      </c>
      <c r="AZ113" s="147">
        <f t="shared" ca="1" si="53"/>
        <v>8.8340427952998679E-4</v>
      </c>
      <c r="BA113" s="147">
        <f t="shared" ca="1" si="40"/>
        <v>4.5720374717157975E-4</v>
      </c>
      <c r="BB113" s="147">
        <f t="shared" ca="1" si="41"/>
        <v>2.5734342420701174E-4</v>
      </c>
      <c r="BC113" s="147">
        <f t="shared" ca="1" si="42"/>
        <v>1.1144894396712673E-3</v>
      </c>
      <c r="BD113" s="147">
        <f t="shared" ca="1" si="43"/>
        <v>1.4108415886722667E-3</v>
      </c>
    </row>
    <row r="114" spans="8:56" s="147" customFormat="1" ht="0.25" customHeight="1" x14ac:dyDescent="0.2">
      <c r="H114" s="147">
        <f t="shared" si="44"/>
        <v>473</v>
      </c>
      <c r="I114" s="147">
        <f>IF($H114&gt;$H113,INDEX(Spectra!114:114,1,MATCH($I$20,Spectra!$20:$20,0)),I113)</f>
        <v>6.2458377904653795E-4</v>
      </c>
      <c r="J114" s="147">
        <f>((Physics!$C$9*Physics!$C$10)/(Physics!$C$11*Physics!$C$12*$H114))^($J$17-$J$18)</f>
        <v>2.3818038548459075E+18</v>
      </c>
      <c r="K114" s="147">
        <f t="shared" si="45"/>
        <v>1</v>
      </c>
      <c r="L114" s="147">
        <f>INDEX(Photobiology!$21:$421,1+$H114-380,10)</f>
        <v>0.1033674</v>
      </c>
      <c r="M114" s="147">
        <f t="shared" si="46"/>
        <v>6.2458377904653795E-4</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1487636052607268.5</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6.2458377904653795E-4</v>
      </c>
      <c r="Z114" s="147">
        <f t="shared" ca="1" si="48"/>
        <v>3.2847048315191147E-4</v>
      </c>
      <c r="AA114" s="147">
        <f t="shared" ca="1" si="35"/>
        <v>1.8392493291850831E-4</v>
      </c>
      <c r="AB114" s="147">
        <f t="shared" ca="1" si="36"/>
        <v>1.0397071419520289E-4</v>
      </c>
      <c r="AC114" s="147">
        <f t="shared" ca="1" si="37"/>
        <v>4.4345448312304192E-4</v>
      </c>
      <c r="AD114" s="147">
        <f t="shared" ca="1" si="38"/>
        <v>5.5977821530022722E-4</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1.595888042323828E-3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3801092291109382</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1.595888042323828E-3</v>
      </c>
      <c r="AZ114" s="147">
        <f t="shared" ca="1" si="53"/>
        <v>8.3928230912222815E-4</v>
      </c>
      <c r="BA114" s="147">
        <f t="shared" ca="1" si="40"/>
        <v>4.6995072715135162E-4</v>
      </c>
      <c r="BB114" s="147">
        <f t="shared" ca="1" si="41"/>
        <v>2.656579070773937E-4</v>
      </c>
      <c r="BC114" s="147">
        <f t="shared" ca="1" si="42"/>
        <v>1.1330805100499177E-3</v>
      </c>
      <c r="BD114" s="147">
        <f t="shared" ca="1" si="43"/>
        <v>1.4303018908283923E-3</v>
      </c>
    </row>
    <row r="115" spans="8:56" s="147" customFormat="1" ht="0.25" customHeight="1" x14ac:dyDescent="0.2">
      <c r="H115" s="147">
        <f t="shared" si="44"/>
        <v>474</v>
      </c>
      <c r="I115" s="147">
        <f>IF($H115&gt;$H114,INDEX(Spectra!115:115,1,MATCH($I$20,Spectra!$20:$20,0)),I114)</f>
        <v>6.0147423870373501E-4</v>
      </c>
      <c r="J115" s="147">
        <f>((Physics!$C$9*Physics!$C$10)/(Physics!$C$11*Physics!$C$12*$H115))^($J$17-$J$18)</f>
        <v>2.3868393809660892E+18</v>
      </c>
      <c r="K115" s="147">
        <f t="shared" si="45"/>
        <v>1</v>
      </c>
      <c r="L115" s="147">
        <f>INDEX(Photobiology!$21:$421,1+$H115-380,10)</f>
        <v>0.1078846</v>
      </c>
      <c r="M115" s="147">
        <f t="shared" si="46"/>
        <v>6.0147423870373501E-4</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1435622399574672.8</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6.0147423870373501E-4</v>
      </c>
      <c r="Z115" s="147">
        <f t="shared" ca="1" si="48"/>
        <v>2.9959913009224004E-4</v>
      </c>
      <c r="AA115" s="147">
        <f t="shared" ca="1" si="35"/>
        <v>1.8183949626762928E-4</v>
      </c>
      <c r="AB115" s="147">
        <f t="shared" ca="1" si="36"/>
        <v>1.0326711204304428E-4</v>
      </c>
      <c r="AC115" s="147">
        <f t="shared" ca="1" si="37"/>
        <v>4.3426440034409665E-4</v>
      </c>
      <c r="AD115" s="147">
        <f t="shared" ca="1" si="38"/>
        <v>5.4563216743400286E-4</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1.5973567359554163E-3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3812633962829838.5</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1.5973567359554163E-3</v>
      </c>
      <c r="AZ115" s="147">
        <f t="shared" ca="1" si="53"/>
        <v>7.9565616903328048E-4</v>
      </c>
      <c r="BA115" s="147">
        <f t="shared" ca="1" si="40"/>
        <v>4.8291768048424932E-4</v>
      </c>
      <c r="BB115" s="147">
        <f t="shared" ca="1" si="41"/>
        <v>2.7425017799618542E-4</v>
      </c>
      <c r="BC115" s="147">
        <f t="shared" ca="1" si="42"/>
        <v>1.1532915633598105E-3</v>
      </c>
      <c r="BD115" s="147">
        <f t="shared" ca="1" si="43"/>
        <v>1.4490549418758436E-3</v>
      </c>
    </row>
    <row r="116" spans="8:56" s="147" customFormat="1" ht="0.25" customHeight="1" x14ac:dyDescent="0.2">
      <c r="H116" s="147">
        <f t="shared" si="44"/>
        <v>475</v>
      </c>
      <c r="I116" s="147">
        <f>IF($H116&gt;$H115,INDEX(Spectra!116:116,1,MATCH($I$20,Spectra!$20:$20,0)),I115)</f>
        <v>5.8786367563404198E-4</v>
      </c>
      <c r="J116" s="147">
        <f>((Physics!$C$9*Physics!$C$10)/(Physics!$C$11*Physics!$C$12*$H116))^($J$17-$J$18)</f>
        <v>2.3918749070862705E+18</v>
      </c>
      <c r="K116" s="147">
        <f t="shared" si="45"/>
        <v>1</v>
      </c>
      <c r="L116" s="147">
        <f>INDEX(Photobiology!$21:$421,1+$H116-380,10)</f>
        <v>0.11260000000000001</v>
      </c>
      <c r="M116" s="147">
        <f t="shared" si="46"/>
        <v>5.8786367563404198E-4</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1406096374536567.5</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5.8786367563404198E-4</v>
      </c>
      <c r="Z116" s="147">
        <f t="shared" ca="1" si="48"/>
        <v>2.7682147767401656E-4</v>
      </c>
      <c r="AA116" s="147">
        <f t="shared" ca="1" si="35"/>
        <v>1.8245642473388888E-4</v>
      </c>
      <c r="AB116" s="147">
        <f t="shared" ca="1" si="36"/>
        <v>1.0412006277359898E-4</v>
      </c>
      <c r="AC116" s="147">
        <f t="shared" ca="1" si="37"/>
        <v>4.3149193791538679E-4</v>
      </c>
      <c r="AD116" s="147">
        <f t="shared" ca="1" si="38"/>
        <v>5.395024824943319E-4</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1.5988254295870043E-3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3824190425840582.5</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1.5988254295870043E-3</v>
      </c>
      <c r="AZ116" s="147">
        <f t="shared" ca="1" si="53"/>
        <v>7.5287730183994279E-4</v>
      </c>
      <c r="BA116" s="147">
        <f t="shared" ca="1" si="40"/>
        <v>4.9623064623177768E-4</v>
      </c>
      <c r="BB116" s="147">
        <f t="shared" ca="1" si="41"/>
        <v>2.8317756478673183E-4</v>
      </c>
      <c r="BC116" s="147">
        <f t="shared" ca="1" si="42"/>
        <v>1.1735378653168612E-3</v>
      </c>
      <c r="BD116" s="147">
        <f t="shared" ca="1" si="43"/>
        <v>1.4672964567966E-3</v>
      </c>
    </row>
    <row r="117" spans="8:56" s="147" customFormat="1" ht="0.25" customHeight="1" x14ac:dyDescent="0.2">
      <c r="H117" s="147">
        <f t="shared" si="44"/>
        <v>476</v>
      </c>
      <c r="I117" s="147">
        <f>IF($H117&gt;$H116,INDEX(Spectra!117:117,1,MATCH($I$20,Spectra!$20:$20,0)),I116)</f>
        <v>5.7467417121682301E-4</v>
      </c>
      <c r="J117" s="147">
        <f>((Physics!$C$9*Physics!$C$10)/(Physics!$C$11*Physics!$C$12*$H117))^($J$17-$J$18)</f>
        <v>2.3969104332064522E+18</v>
      </c>
      <c r="K117" s="147">
        <f t="shared" si="45"/>
        <v>1</v>
      </c>
      <c r="L117" s="147">
        <f>INDEX(Photobiology!$21:$421,1+$H117-380,10)</f>
        <v>0.117532</v>
      </c>
      <c r="M117" s="147">
        <f t="shared" si="46"/>
        <v>5.7467417121682301E-4</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1377442516683874.2</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5.7467417121682301E-4</v>
      </c>
      <c r="Z117" s="147">
        <f t="shared" ca="1" si="48"/>
        <v>2.5541393539731702E-4</v>
      </c>
      <c r="AA117" s="147">
        <f t="shared" ca="1" si="35"/>
        <v>1.8314406097343175E-4</v>
      </c>
      <c r="AB117" s="147">
        <f t="shared" ca="1" si="36"/>
        <v>1.0503722099249726E-4</v>
      </c>
      <c r="AC117" s="147">
        <f t="shared" ca="1" si="37"/>
        <v>4.2813225755653313E-4</v>
      </c>
      <c r="AD117" s="147">
        <f t="shared" ca="1" si="38"/>
        <v>5.3349589347828153E-4</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1.6002941232185926E-3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3835761680141616.5</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1.6002941232185926E-3</v>
      </c>
      <c r="AZ117" s="147">
        <f t="shared" ca="1" si="53"/>
        <v>7.1125072306450353E-4</v>
      </c>
      <c r="BA117" s="147">
        <f t="shared" ca="1" si="40"/>
        <v>5.1000093471677971E-4</v>
      </c>
      <c r="BB117" s="147">
        <f t="shared" ca="1" si="41"/>
        <v>2.9249695895952469E-4</v>
      </c>
      <c r="BC117" s="147">
        <f t="shared" ca="1" si="42"/>
        <v>1.1922191217978515E-3</v>
      </c>
      <c r="BD117" s="147">
        <f t="shared" ca="1" si="43"/>
        <v>1.4856250478193643E-3</v>
      </c>
    </row>
    <row r="118" spans="8:56" s="147" customFormat="1" ht="0.25" customHeight="1" x14ac:dyDescent="0.2">
      <c r="H118" s="147">
        <f t="shared" si="44"/>
        <v>477</v>
      </c>
      <c r="I118" s="147">
        <f>IF($H118&gt;$H117,INDEX(Spectra!118:118,1,MATCH($I$20,Spectra!$20:$20,0)),I117)</f>
        <v>5.6714502324677204E-4</v>
      </c>
      <c r="J118" s="147">
        <f>((Physics!$C$9*Physics!$C$10)/(Physics!$C$11*Physics!$C$12*$H118))^($J$17-$J$18)</f>
        <v>2.401945959326634E+18</v>
      </c>
      <c r="K118" s="147">
        <f t="shared" si="45"/>
        <v>1</v>
      </c>
      <c r="L118" s="147">
        <f>INDEX(Photobiology!$21:$421,1+$H118-380,10)</f>
        <v>0.1226744</v>
      </c>
      <c r="M118" s="147">
        <f t="shared" si="46"/>
        <v>5.6714502324677204E-4</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1362251696939794</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5.6714502324677204E-4</v>
      </c>
      <c r="Z118" s="147">
        <f t="shared" ca="1" si="48"/>
        <v>2.3762922758021151E-4</v>
      </c>
      <c r="AA118" s="147">
        <f t="shared" ca="1" si="35"/>
        <v>1.8563053612383123E-4</v>
      </c>
      <c r="AB118" s="147">
        <f t="shared" ca="1" si="36"/>
        <v>1.0701175871131718E-4</v>
      </c>
      <c r="AC118" s="147">
        <f t="shared" ca="1" si="37"/>
        <v>4.2932878259780642E-4</v>
      </c>
      <c r="AD118" s="147">
        <f t="shared" ca="1" si="38"/>
        <v>5.3252081957755662E-4</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1.6017628168501807E-3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3847347725732938.5</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1.6017628168501807E-3</v>
      </c>
      <c r="AZ118" s="147">
        <f t="shared" ca="1" si="53"/>
        <v>6.711258061576909E-4</v>
      </c>
      <c r="BA118" s="147">
        <f t="shared" ca="1" si="40"/>
        <v>5.2426818229478207E-4</v>
      </c>
      <c r="BB118" s="147">
        <f t="shared" ca="1" si="41"/>
        <v>3.0222861709737633E-4</v>
      </c>
      <c r="BC118" s="147">
        <f t="shared" ca="1" si="42"/>
        <v>1.2125344523555867E-3</v>
      </c>
      <c r="BD118" s="147">
        <f t="shared" ca="1" si="43"/>
        <v>1.5039751968814771E-3</v>
      </c>
    </row>
    <row r="119" spans="8:56" s="147" customFormat="1" ht="0.25" customHeight="1" x14ac:dyDescent="0.2">
      <c r="H119" s="147">
        <f t="shared" si="44"/>
        <v>478</v>
      </c>
      <c r="I119" s="147">
        <f>IF($H119&gt;$H118,INDEX(Spectra!119:119,1,MATCH($I$20,Spectra!$20:$20,0)),I118)</f>
        <v>5.6051523374342396E-4</v>
      </c>
      <c r="J119" s="147">
        <f>((Physics!$C$9*Physics!$C$10)/(Physics!$C$11*Physics!$C$12*$H119))^($J$17-$J$18)</f>
        <v>2.4069814854468152E+18</v>
      </c>
      <c r="K119" s="147">
        <f t="shared" si="45"/>
        <v>1</v>
      </c>
      <c r="L119" s="147">
        <f>INDEX(Photobiology!$21:$421,1+$H119-380,10)</f>
        <v>0.12799279999999999</v>
      </c>
      <c r="M119" s="147">
        <f t="shared" si="46"/>
        <v>5.6051523374342396E-4</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1349149789931315.5</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5.6051523374342396E-4</v>
      </c>
      <c r="Z119" s="147">
        <f t="shared" ca="1" si="48"/>
        <v>2.212348022432957E-4</v>
      </c>
      <c r="AA119" s="147">
        <f t="shared" ca="1" si="35"/>
        <v>1.8846315807201892E-4</v>
      </c>
      <c r="AB119" s="147">
        <f t="shared" ca="1" si="36"/>
        <v>1.0921359071873743E-4</v>
      </c>
      <c r="AC119" s="147">
        <f t="shared" ca="1" si="37"/>
        <v>4.3103621474869304E-4</v>
      </c>
      <c r="AD119" s="147">
        <f t="shared" ca="1" si="38"/>
        <v>5.3194857485569036E-4</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1.6032453660820669E-3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3858981912787936.5</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1.6032453660820669E-3</v>
      </c>
      <c r="AZ119" s="147">
        <f t="shared" ca="1" si="53"/>
        <v>6.3279934274722575E-4</v>
      </c>
      <c r="BA119" s="147">
        <f t="shared" ca="1" si="40"/>
        <v>5.3906239592850546E-4</v>
      </c>
      <c r="BB119" s="147">
        <f t="shared" ca="1" si="41"/>
        <v>3.123843433542603E-4</v>
      </c>
      <c r="BC119" s="147">
        <f t="shared" ca="1" si="42"/>
        <v>1.2328956865171096E-3</v>
      </c>
      <c r="BD119" s="147">
        <f t="shared" ca="1" si="43"/>
        <v>1.5215359659996944E-3</v>
      </c>
    </row>
    <row r="120" spans="8:56" s="147" customFormat="1" ht="0.25" customHeight="1" x14ac:dyDescent="0.2">
      <c r="H120" s="147">
        <f t="shared" si="44"/>
        <v>479</v>
      </c>
      <c r="I120" s="147">
        <f>IF($H120&gt;$H119,INDEX(Spectra!120:120,1,MATCH($I$20,Spectra!$20:$20,0)),I119)</f>
        <v>5.5810214192087597E-4</v>
      </c>
      <c r="J120" s="147">
        <f>((Physics!$C$9*Physics!$C$10)/(Physics!$C$11*Physics!$C$12*$H120))^($J$17-$J$18)</f>
        <v>2.412017011566997E+18</v>
      </c>
      <c r="K120" s="147">
        <f t="shared" si="45"/>
        <v>1</v>
      </c>
      <c r="L120" s="147">
        <f>INDEX(Photobiology!$21:$421,1+$H120-380,10)</f>
        <v>0.13345280000000001</v>
      </c>
      <c r="M120" s="147">
        <f t="shared" si="46"/>
        <v>5.5810214192087597E-4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1346151860505131.2</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5.5810214192087597E-4</v>
      </c>
      <c r="Z120" s="147">
        <f t="shared" ca="1" si="48"/>
        <v>2.0745047286698304E-4</v>
      </c>
      <c r="AA120" s="147">
        <f t="shared" ca="1" si="35"/>
        <v>1.9281312799082425E-4</v>
      </c>
      <c r="AB120" s="147">
        <f t="shared" ca="1" si="36"/>
        <v>1.1232419518513741E-4</v>
      </c>
      <c r="AC120" s="147">
        <f t="shared" ca="1" si="37"/>
        <v>4.3587777284020415E-4</v>
      </c>
      <c r="AD120" s="147">
        <f t="shared" ca="1" si="38"/>
        <v>5.3471263925511403E-4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1.604714059713655E-3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3870597610730073.5</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1.604714059713655E-3</v>
      </c>
      <c r="AZ120" s="147">
        <f t="shared" ca="1" si="53"/>
        <v>5.9648344899398357E-4</v>
      </c>
      <c r="BA120" s="147">
        <f t="shared" ca="1" si="40"/>
        <v>5.5439661334987357E-4</v>
      </c>
      <c r="BB120" s="147">
        <f t="shared" ca="1" si="41"/>
        <v>3.2296635637202992E-4</v>
      </c>
      <c r="BC120" s="147">
        <f t="shared" ca="1" si="42"/>
        <v>1.2532816806363645E-3</v>
      </c>
      <c r="BD120" s="147">
        <f t="shared" ca="1" si="43"/>
        <v>1.5374620981851155E-3</v>
      </c>
    </row>
    <row r="121" spans="8:56" s="147" customFormat="1" ht="0.25" customHeight="1" x14ac:dyDescent="0.2">
      <c r="H121" s="147">
        <f t="shared" si="44"/>
        <v>480</v>
      </c>
      <c r="I121" s="147">
        <f>IF($H121&gt;$H120,INDEX(Spectra!121:121,1,MATCH($I$20,Spectra!$20:$20,0)),I120)</f>
        <v>5.5842175538276797E-4</v>
      </c>
      <c r="J121" s="147">
        <f>((Physics!$C$9*Physics!$C$10)/(Physics!$C$11*Physics!$C$12*$H121))^($J$17-$J$18)</f>
        <v>2.4170525376871788E+18</v>
      </c>
      <c r="K121" s="147">
        <f t="shared" si="45"/>
        <v>1</v>
      </c>
      <c r="L121" s="147">
        <f>INDEX(Photobiology!$21:$421,1+$H121-380,10)</f>
        <v>0.13902</v>
      </c>
      <c r="M121" s="147">
        <f t="shared" si="46"/>
        <v>5.5842175538276797E-4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1349734720947648.2</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5.5842175538276797E-4</v>
      </c>
      <c r="Z121" s="147">
        <f t="shared" ca="1" si="48"/>
        <v>1.9550792393355012E-4</v>
      </c>
      <c r="AA121" s="147">
        <f t="shared" ca="1" si="35"/>
        <v>1.9827657899673789E-4</v>
      </c>
      <c r="AB121" s="147">
        <f t="shared" ca="1" si="36"/>
        <v>1.1611821981429277E-4</v>
      </c>
      <c r="AC121" s="147">
        <f t="shared" ca="1" si="37"/>
        <v>4.42828452018535E-4</v>
      </c>
      <c r="AD121" s="147">
        <f t="shared" ca="1" si="38"/>
        <v>5.3921483910637769E-4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1.6061827533452432E-3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3882228099962500</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1.6061827533452432E-3</v>
      </c>
      <c r="AZ121" s="147">
        <f t="shared" ca="1" si="53"/>
        <v>5.6233743140819638E-4</v>
      </c>
      <c r="BA121" s="147">
        <f t="shared" ca="1" si="40"/>
        <v>5.7030088549928212E-4</v>
      </c>
      <c r="BB121" s="147">
        <f t="shared" ca="1" si="41"/>
        <v>3.3398964173060993E-4</v>
      </c>
      <c r="BC121" s="147">
        <f t="shared" ca="1" si="42"/>
        <v>1.2737029234027779E-3</v>
      </c>
      <c r="BD121" s="147">
        <f t="shared" ca="1" si="43"/>
        <v>1.5509380975439336E-3</v>
      </c>
    </row>
    <row r="122" spans="8:56" s="147" customFormat="1" ht="0.25" customHeight="1" x14ac:dyDescent="0.2">
      <c r="H122" s="147">
        <f t="shared" si="44"/>
        <v>481</v>
      </c>
      <c r="I122" s="147">
        <f>IF($H122&gt;$H121,INDEX(Spectra!122:122,1,MATCH($I$20,Spectra!$20:$20,0)),I121)</f>
        <v>5.6060914184153298E-4</v>
      </c>
      <c r="J122" s="147">
        <f>((Physics!$C$9*Physics!$C$10)/(Physics!$C$11*Physics!$C$12*$H122))^($J$17-$J$18)</f>
        <v>2.42208806380736E+18</v>
      </c>
      <c r="K122" s="147">
        <f t="shared" si="45"/>
        <v>1</v>
      </c>
      <c r="L122" s="147">
        <f>INDEX(Photobiology!$21:$421,1+$H122-380,10)</f>
        <v>0.14467640000000001</v>
      </c>
      <c r="M122" s="147">
        <f t="shared" si="46"/>
        <v>5.6060914184153298E-4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1357844710915664.2</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5.6060914184153298E-4</v>
      </c>
      <c r="Z122" s="147">
        <f t="shared" ca="1" si="48"/>
        <v>1.8494719833008909E-4</v>
      </c>
      <c r="AA122" s="147">
        <f t="shared" ca="1" si="35"/>
        <v>2.0461392763503191E-4</v>
      </c>
      <c r="AB122" s="147">
        <f t="shared" ca="1" si="36"/>
        <v>1.2046088935319941E-4</v>
      </c>
      <c r="AC122" s="147">
        <f t="shared" ca="1" si="37"/>
        <v>4.5129035918243409E-4</v>
      </c>
      <c r="AD122" s="147">
        <f t="shared" ca="1" si="38"/>
        <v>5.4489863125056586E-4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1.5963314215333641E-3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3866455281976596.5</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1.5963314215333641E-3</v>
      </c>
      <c r="AZ122" s="147">
        <f t="shared" ca="1" si="53"/>
        <v>5.2663612128954289E-4</v>
      </c>
      <c r="BA122" s="147">
        <f t="shared" ca="1" si="40"/>
        <v>5.8263702388835494E-4</v>
      </c>
      <c r="BB122" s="147">
        <f t="shared" ca="1" si="41"/>
        <v>3.4301171420198163E-4</v>
      </c>
      <c r="BC122" s="147">
        <f t="shared" ca="1" si="42"/>
        <v>1.2850467943343582E-3</v>
      </c>
      <c r="BD122" s="147">
        <f t="shared" ca="1" si="43"/>
        <v>1.551595829776313E-3</v>
      </c>
    </row>
    <row r="123" spans="8:56" s="147" customFormat="1" ht="0.25" customHeight="1" x14ac:dyDescent="0.2">
      <c r="H123" s="147">
        <f t="shared" si="44"/>
        <v>482</v>
      </c>
      <c r="I123" s="147">
        <f>IF($H123&gt;$H122,INDEX(Spectra!123:123,1,MATCH($I$20,Spectra!$20:$20,0)),I122)</f>
        <v>5.6658401912054398E-4</v>
      </c>
      <c r="J123" s="147">
        <f>((Physics!$C$9*Physics!$C$10)/(Physics!$C$11*Physics!$C$12*$H123))^($J$17-$J$18)</f>
        <v>2.4271235899275418E+18</v>
      </c>
      <c r="K123" s="147">
        <f t="shared" si="45"/>
        <v>1</v>
      </c>
      <c r="L123" s="147">
        <f>INDEX(Photobiology!$21:$421,1+$H123-380,10)</f>
        <v>0.1504693</v>
      </c>
      <c r="M123" s="147">
        <f t="shared" si="46"/>
        <v>5.6658401912054398E-4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1375169438483429.8</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5.6658401912054398E-4</v>
      </c>
      <c r="Z123" s="147">
        <f t="shared" ca="1" si="48"/>
        <v>1.7613057451988876E-4</v>
      </c>
      <c r="AA123" s="147">
        <f t="shared" ca="1" si="35"/>
        <v>2.1254946210091911E-4</v>
      </c>
      <c r="AB123" s="147">
        <f t="shared" ca="1" si="36"/>
        <v>1.2579411709318141E-4</v>
      </c>
      <c r="AC123" s="147">
        <f t="shared" ca="1" si="37"/>
        <v>4.628991436214844E-4</v>
      </c>
      <c r="AD123" s="147">
        <f t="shared" ca="1" si="38"/>
        <v>5.5402455116869886E-4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1.5864800897214849E-3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3850583250713379</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1.5864800897214849E-3</v>
      </c>
      <c r="AZ123" s="147">
        <f t="shared" ca="1" si="53"/>
        <v>4.9317954661117966E-4</v>
      </c>
      <c r="BA123" s="147">
        <f t="shared" ca="1" si="40"/>
        <v>5.9515531381829729E-4</v>
      </c>
      <c r="BB123" s="147">
        <f t="shared" ca="1" si="41"/>
        <v>3.5223348248014354E-4</v>
      </c>
      <c r="BC123" s="147">
        <f t="shared" ca="1" si="42"/>
        <v>1.2961542333024532E-3</v>
      </c>
      <c r="BD123" s="147">
        <f t="shared" ca="1" si="43"/>
        <v>1.5513125855726288E-3</v>
      </c>
    </row>
    <row r="124" spans="8:56" s="147" customFormat="1" ht="0.25" customHeight="1" x14ac:dyDescent="0.2">
      <c r="H124" s="147">
        <f t="shared" si="44"/>
        <v>483</v>
      </c>
      <c r="I124" s="147">
        <f>IF($H124&gt;$H123,INDEX(Spectra!124:124,1,MATCH($I$20,Spectra!$20:$20,0)),I123)</f>
        <v>5.7255930380995998E-4</v>
      </c>
      <c r="J124" s="147">
        <f>((Physics!$C$9*Physics!$C$10)/(Physics!$C$11*Physics!$C$12*$H124))^($J$17-$J$18)</f>
        <v>2.432159116047724E+18</v>
      </c>
      <c r="K124" s="147">
        <f t="shared" si="45"/>
        <v>1</v>
      </c>
      <c r="L124" s="147">
        <f>INDEX(Photobiology!$21:$421,1+$H124-380,10)</f>
        <v>0.15646189999999999</v>
      </c>
      <c r="M124" s="147">
        <f t="shared" si="46"/>
        <v>5.7255930380995998E-4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1392555330239332.5</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5.7255930380995998E-4</v>
      </c>
      <c r="Z124" s="147">
        <f t="shared" ca="1" si="48"/>
        <v>1.6761158315663148E-4</v>
      </c>
      <c r="AA124" s="147">
        <f t="shared" ca="1" si="35"/>
        <v>2.2067008128139667E-4</v>
      </c>
      <c r="AB124" s="147">
        <f t="shared" ca="1" si="36"/>
        <v>1.3129700931248478E-4</v>
      </c>
      <c r="AC124" s="147">
        <f t="shared" ca="1" si="37"/>
        <v>4.7407910355464682E-4</v>
      </c>
      <c r="AD124" s="147">
        <f t="shared" ca="1" si="38"/>
        <v>5.628292310010135E-4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1.5766149023093078E-3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3834578307148275</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1.5766149023093078E-3</v>
      </c>
      <c r="AZ124" s="147">
        <f t="shared" ca="1" si="53"/>
        <v>4.6153982311692907E-4</v>
      </c>
      <c r="BA124" s="147">
        <f t="shared" ca="1" si="40"/>
        <v>6.0764314949903028E-4</v>
      </c>
      <c r="BB124" s="147">
        <f t="shared" ca="1" si="41"/>
        <v>3.6154302293796124E-4</v>
      </c>
      <c r="BC124" s="147">
        <f t="shared" ca="1" si="42"/>
        <v>1.3054371391121068E-3</v>
      </c>
      <c r="BD124" s="147">
        <f t="shared" ca="1" si="43"/>
        <v>1.5498219086594635E-3</v>
      </c>
    </row>
    <row r="125" spans="8:56" s="147" customFormat="1" ht="0.25" customHeight="1" x14ac:dyDescent="0.2">
      <c r="H125" s="147">
        <f t="shared" si="44"/>
        <v>484</v>
      </c>
      <c r="I125" s="147">
        <f>IF($H125&gt;$H124,INDEX(Spectra!125:125,1,MATCH($I$20,Spectra!$20:$20,0)),I124)</f>
        <v>5.8411886105360798E-4</v>
      </c>
      <c r="J125" s="147">
        <f>((Physics!$C$9*Physics!$C$10)/(Physics!$C$11*Physics!$C$12*$H125))^($J$17-$J$18)</f>
        <v>2.4371946421679048E+18</v>
      </c>
      <c r="K125" s="147">
        <f t="shared" si="45"/>
        <v>1</v>
      </c>
      <c r="L125" s="147">
        <f>INDEX(Photobiology!$21:$421,1+$H125-380,10)</f>
        <v>0.16271769999999999</v>
      </c>
      <c r="M125" s="147">
        <f t="shared" si="46"/>
        <v>5.8411886105360798E-4</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1423611358549072.2</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5.8411886105360798E-4</v>
      </c>
      <c r="Z125" s="147">
        <f t="shared" ca="1" si="48"/>
        <v>1.6083011896477834E-4</v>
      </c>
      <c r="AA125" s="147">
        <f t="shared" ca="1" si="35"/>
        <v>2.3110429090041578E-4</v>
      </c>
      <c r="AB125" s="147">
        <f t="shared" ca="1" si="36"/>
        <v>1.3825158850961215E-4</v>
      </c>
      <c r="AC125" s="147">
        <f t="shared" ca="1" si="37"/>
        <v>4.9065984328503073E-4</v>
      </c>
      <c r="AD125" s="147">
        <f t="shared" ca="1" si="38"/>
        <v>5.7671515448975345E-4</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1.5667635704974287E-3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3818507779560189.5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1.5667635704974287E-3</v>
      </c>
      <c r="AZ125" s="147">
        <f t="shared" ca="1" si="53"/>
        <v>4.3138954797362108E-4</v>
      </c>
      <c r="BA125" s="147">
        <f t="shared" ca="1" si="40"/>
        <v>6.1988373961302566E-4</v>
      </c>
      <c r="BB125" s="147">
        <f t="shared" ca="1" si="41"/>
        <v>3.708278689196134E-4</v>
      </c>
      <c r="BC125" s="147">
        <f t="shared" ca="1" si="42"/>
        <v>1.31608139921784E-3</v>
      </c>
      <c r="BD125" s="147">
        <f t="shared" ca="1" si="43"/>
        <v>1.5469048422413739E-3</v>
      </c>
    </row>
    <row r="126" spans="8:56" s="147" customFormat="1" ht="0.25" customHeight="1" x14ac:dyDescent="0.2">
      <c r="H126" s="147">
        <f t="shared" si="44"/>
        <v>485</v>
      </c>
      <c r="I126" s="147">
        <f>IF($H126&gt;$H125,INDEX(Spectra!126:126,1,MATCH($I$20,Spectra!$20:$20,0)),I125)</f>
        <v>5.9578037275084198E-4</v>
      </c>
      <c r="J126" s="147">
        <f>((Physics!$C$9*Physics!$C$10)/(Physics!$C$11*Physics!$C$12*$H126))^($J$17-$J$18)</f>
        <v>2.442230168288087E+18</v>
      </c>
      <c r="K126" s="147">
        <f t="shared" si="45"/>
        <v>1</v>
      </c>
      <c r="L126" s="147">
        <f>INDEX(Photobiology!$21:$421,1+$H126-380,10)</f>
        <v>0.16930000000000001</v>
      </c>
      <c r="M126" s="147">
        <f t="shared" si="46"/>
        <v>5.9578037275084198E-4</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1455032800006028</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5.9578037275084198E-4</v>
      </c>
      <c r="Z126" s="147">
        <f t="shared" ca="1" si="48"/>
        <v>1.5400743901497439E-4</v>
      </c>
      <c r="AA126" s="147">
        <f t="shared" ca="1" si="35"/>
        <v>2.4170094786054357E-4</v>
      </c>
      <c r="AB126" s="147">
        <f t="shared" ca="1" si="36"/>
        <v>1.45397816848352E-4</v>
      </c>
      <c r="AC126" s="147">
        <f t="shared" ca="1" si="37"/>
        <v>5.0700909721096649E-4</v>
      </c>
      <c r="AD126" s="147">
        <f t="shared" ca="1" si="38"/>
        <v>5.9019254863481186E-4</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1.5569122386855495E-3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3802338038694792</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1.5569122386855495E-3</v>
      </c>
      <c r="AZ126" s="147">
        <f t="shared" ca="1" si="53"/>
        <v>4.0245714296349846E-4</v>
      </c>
      <c r="BA126" s="147">
        <f t="shared" ca="1" si="40"/>
        <v>6.3162061228786326E-4</v>
      </c>
      <c r="BB126" s="147">
        <f t="shared" ca="1" si="41"/>
        <v>3.7995820420225364E-4</v>
      </c>
      <c r="BC126" s="147">
        <f t="shared" ca="1" si="42"/>
        <v>1.3249323151214027E-3</v>
      </c>
      <c r="BD126" s="147">
        <f t="shared" ca="1" si="43"/>
        <v>1.5423099587989178E-3</v>
      </c>
    </row>
    <row r="127" spans="8:56" s="147" customFormat="1" ht="0.25" customHeight="1" x14ac:dyDescent="0.2">
      <c r="H127" s="147">
        <f t="shared" si="44"/>
        <v>486</v>
      </c>
      <c r="I127" s="147">
        <f>IF($H127&gt;$H126,INDEX(Spectra!127:127,1,MATCH($I$20,Spectra!$20:$20,0)),I126)</f>
        <v>6.0946976973369797E-4</v>
      </c>
      <c r="J127" s="147">
        <f>((Physics!$C$9*Physics!$C$10)/(Physics!$C$11*Physics!$C$12*$H127))^($J$17-$J$18)</f>
        <v>2.4472656944082688E+18</v>
      </c>
      <c r="K127" s="147">
        <f t="shared" si="45"/>
        <v>1</v>
      </c>
      <c r="L127" s="147">
        <f>INDEX(Photobiology!$21:$421,1+$H127-380,10)</f>
        <v>0.17624310000000001</v>
      </c>
      <c r="M127" s="147">
        <f t="shared" si="46"/>
        <v>6.0946976973369797E-4</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1491534459248186</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6.0946976973369797E-4</v>
      </c>
      <c r="Z127" s="147">
        <f t="shared" ca="1" si="48"/>
        <v>1.4758798049917284E-4</v>
      </c>
      <c r="AA127" s="147">
        <f t="shared" ca="1" si="35"/>
        <v>2.5319507378931879E-4</v>
      </c>
      <c r="AB127" s="147">
        <f t="shared" ca="1" si="36"/>
        <v>1.5318839821325578E-4</v>
      </c>
      <c r="AC127" s="147">
        <f t="shared" ca="1" si="37"/>
        <v>5.2536294151044765E-4</v>
      </c>
      <c r="AD127" s="147">
        <f t="shared" ca="1" si="38"/>
        <v>6.0541252947658069E-4</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1.5470609068736704E-3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3786069084552079</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1.5470609068736704E-3</v>
      </c>
      <c r="AZ127" s="147">
        <f t="shared" ca="1" si="53"/>
        <v>3.7463317508671431E-4</v>
      </c>
      <c r="BA127" s="147">
        <f t="shared" ca="1" si="40"/>
        <v>6.427032478470633E-4</v>
      </c>
      <c r="BB127" s="147">
        <f t="shared" ca="1" si="41"/>
        <v>3.8884911775997639E-4</v>
      </c>
      <c r="BC127" s="147">
        <f t="shared" ca="1" si="42"/>
        <v>1.333566501725104E-3</v>
      </c>
      <c r="BD127" s="147">
        <f t="shared" ca="1" si="43"/>
        <v>1.5367621224166123E-3</v>
      </c>
    </row>
    <row r="128" spans="8:56" s="147" customFormat="1" ht="0.25" customHeight="1" x14ac:dyDescent="0.2">
      <c r="H128" s="147">
        <f t="shared" si="44"/>
        <v>487</v>
      </c>
      <c r="I128" s="147">
        <f>IF($H128&gt;$H127,INDEX(Spectra!128:128,1,MATCH($I$20,Spectra!$20:$20,0)),I127)</f>
        <v>6.2399170987700902E-4</v>
      </c>
      <c r="J128" s="147">
        <f>((Physics!$C$9*Physics!$C$10)/(Physics!$C$11*Physics!$C$12*$H128))^($J$17-$J$18)</f>
        <v>2.4523012205284506E+18</v>
      </c>
      <c r="K128" s="147">
        <f t="shared" si="45"/>
        <v>1</v>
      </c>
      <c r="L128" s="147">
        <f>INDEX(Photobiology!$21:$421,1+$H128-380,10)</f>
        <v>0.1835581</v>
      </c>
      <c r="M128" s="147">
        <f t="shared" si="46"/>
        <v>6.2399170987700902E-4</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1530215631731024</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6.2399170987700902E-4</v>
      </c>
      <c r="Z128" s="147">
        <f t="shared" ca="1" si="48"/>
        <v>1.4133661825398207E-4</v>
      </c>
      <c r="AA128" s="147">
        <f t="shared" ca="1" si="35"/>
        <v>2.6523641216716094E-4</v>
      </c>
      <c r="AB128" s="147">
        <f t="shared" ca="1" si="36"/>
        <v>1.6142353538663284E-4</v>
      </c>
      <c r="AC128" s="147">
        <f t="shared" ca="1" si="37"/>
        <v>5.4474476272262887E-4</v>
      </c>
      <c r="AD128" s="147">
        <f t="shared" ca="1" si="38"/>
        <v>6.2142523197428483E-4</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1.537209575061791E-3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3769700917132051</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1.537209575061791E-3</v>
      </c>
      <c r="AZ128" s="147">
        <f t="shared" ca="1" si="53"/>
        <v>3.4818411758979595E-4</v>
      </c>
      <c r="BA128" s="147">
        <f t="shared" ca="1" si="40"/>
        <v>6.5341245081406514E-4</v>
      </c>
      <c r="BB128" s="147">
        <f t="shared" ca="1" si="41"/>
        <v>3.9766843102061005E-4</v>
      </c>
      <c r="BC128" s="147">
        <f t="shared" ca="1" si="42"/>
        <v>1.3419839590289437E-3</v>
      </c>
      <c r="BD128" s="147">
        <f t="shared" ca="1" si="43"/>
        <v>1.5308870320795618E-3</v>
      </c>
    </row>
    <row r="129" spans="8:56" s="147" customFormat="1" ht="0.25" customHeight="1" x14ac:dyDescent="0.2">
      <c r="H129" s="147">
        <f t="shared" si="44"/>
        <v>488</v>
      </c>
      <c r="I129" s="147">
        <f>IF($H129&gt;$H128,INDEX(Spectra!129:129,1,MATCH($I$20,Spectra!$20:$20,0)),I128)</f>
        <v>6.3976755739105298E-4</v>
      </c>
      <c r="J129" s="147">
        <f>((Physics!$C$9*Physics!$C$10)/(Physics!$C$11*Physics!$C$12*$H129))^($J$17-$J$18)</f>
        <v>2.4573367466486318E+18</v>
      </c>
      <c r="K129" s="147">
        <f t="shared" si="45"/>
        <v>1</v>
      </c>
      <c r="L129" s="147">
        <f>INDEX(Photobiology!$21:$421,1+$H129-380,10)</f>
        <v>0.19127350000000001</v>
      </c>
      <c r="M129" s="147">
        <f t="shared" si="46"/>
        <v>6.3976755739105298E-4</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1572124328090672</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6.3976755739105298E-4</v>
      </c>
      <c r="Z129" s="147">
        <f t="shared" ca="1" si="48"/>
        <v>1.3545542585617808E-4</v>
      </c>
      <c r="AA129" s="147">
        <f t="shared" ca="1" si="35"/>
        <v>2.7820356209905679E-4</v>
      </c>
      <c r="AB129" s="147">
        <f t="shared" ca="1" si="36"/>
        <v>1.7033939169048263E-4</v>
      </c>
      <c r="AC129" s="147">
        <f t="shared" ca="1" si="37"/>
        <v>5.6555452073369088E-4</v>
      </c>
      <c r="AD129" s="147">
        <f t="shared" ca="1" si="38"/>
        <v>6.3849314041672996E-4</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1.5273443876496139E-3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3753199488558949</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1.5273443876496139E-3</v>
      </c>
      <c r="AZ129" s="147">
        <f t="shared" ca="1" si="53"/>
        <v>3.2337851781950215E-4</v>
      </c>
      <c r="BA129" s="147">
        <f t="shared" ca="1" si="40"/>
        <v>6.6416723431382226E-4</v>
      </c>
      <c r="BB129" s="147">
        <f t="shared" ca="1" si="41"/>
        <v>4.0665849790048501E-4</v>
      </c>
      <c r="BC129" s="147">
        <f t="shared" ca="1" si="42"/>
        <v>1.3501724386822587E-3</v>
      </c>
      <c r="BD129" s="147">
        <f t="shared" ca="1" si="43"/>
        <v>1.5243019176294159E-3</v>
      </c>
    </row>
    <row r="130" spans="8:56" s="147" customFormat="1" ht="0.25" customHeight="1" x14ac:dyDescent="0.2">
      <c r="H130" s="147">
        <f t="shared" si="44"/>
        <v>489</v>
      </c>
      <c r="I130" s="147">
        <f>IF($H130&gt;$H129,INDEX(Spectra!130:130,1,MATCH($I$20,Spectra!$20:$20,0)),I129)</f>
        <v>6.58147979617498E-4</v>
      </c>
      <c r="J130" s="147">
        <f>((Physics!$C$9*Physics!$C$10)/(Physics!$C$11*Physics!$C$12*$H130))^($J$17-$J$18)</f>
        <v>2.4623722727688136E+18</v>
      </c>
      <c r="K130" s="147">
        <f t="shared" si="45"/>
        <v>1</v>
      </c>
      <c r="L130" s="147">
        <f>INDEX(Photobiology!$21:$421,1+$H130-380,10)</f>
        <v>0.19941800000000001</v>
      </c>
      <c r="M130" s="147">
        <f t="shared" si="46"/>
        <v>6.58147979617498E-4</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1620605336388941.2</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6.58147979617498E-4</v>
      </c>
      <c r="Z130" s="147">
        <f t="shared" ca="1" si="48"/>
        <v>1.3028697404507991E-4</v>
      </c>
      <c r="AA130" s="147">
        <f t="shared" ca="1" si="35"/>
        <v>2.9293969128380953E-4</v>
      </c>
      <c r="AB130" s="147">
        <f t="shared" ca="1" si="36"/>
        <v>1.804654923070772E-4</v>
      </c>
      <c r="AC130" s="147">
        <f t="shared" ca="1" si="37"/>
        <v>5.8838429377804319E-4</v>
      </c>
      <c r="AD130" s="147">
        <f t="shared" ca="1" si="38"/>
        <v>6.5779323785648423E-4</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1.5174930558377348E-3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3736632824814055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1.5174930558377348E-3</v>
      </c>
      <c r="AZ130" s="147">
        <f t="shared" ca="1" si="53"/>
        <v>3.0040292533363796E-4</v>
      </c>
      <c r="BA130" s="147">
        <f t="shared" ca="1" si="40"/>
        <v>6.7543160667420826E-4</v>
      </c>
      <c r="BB130" s="147">
        <f t="shared" ca="1" si="41"/>
        <v>4.1609963089681858E-4</v>
      </c>
      <c r="BC130" s="147">
        <f t="shared" ca="1" si="42"/>
        <v>1.356638791918935E-3</v>
      </c>
      <c r="BD130" s="147">
        <f t="shared" ca="1" si="43"/>
        <v>1.5166751270806384E-3</v>
      </c>
    </row>
    <row r="131" spans="8:56" s="147" customFormat="1" ht="0.25" customHeight="1" x14ac:dyDescent="0.2">
      <c r="H131" s="147">
        <f t="shared" si="44"/>
        <v>490</v>
      </c>
      <c r="I131" s="147">
        <f>IF($H131&gt;$H130,INDEX(Spectra!131:131,1,MATCH($I$20,Spectra!$20:$20,0)),I130)</f>
        <v>6.7609033380710399E-4</v>
      </c>
      <c r="J131" s="147">
        <f>((Physics!$C$9*Physics!$C$10)/(Physics!$C$11*Physics!$C$12*$H131))^($J$17-$J$18)</f>
        <v>2.4674077988889948E+18</v>
      </c>
      <c r="K131" s="147">
        <f t="shared" si="45"/>
        <v>1</v>
      </c>
      <c r="L131" s="147">
        <f>INDEX(Photobiology!$21:$421,1+$H131-380,10)</f>
        <v>0.20802000000000001</v>
      </c>
      <c r="M131" s="147">
        <f t="shared" si="46"/>
        <v>6.7609033380710399E-4</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1668190562389112.2</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6.7609033380710399E-4</v>
      </c>
      <c r="Z131" s="147">
        <f t="shared" ca="1" si="48"/>
        <v>1.2527751058345494E-4</v>
      </c>
      <c r="AA131" s="147">
        <f t="shared" ca="1" si="35"/>
        <v>3.0838981659177099E-4</v>
      </c>
      <c r="AB131" s="147">
        <f t="shared" ca="1" si="36"/>
        <v>1.9116589406462626E-4</v>
      </c>
      <c r="AC131" s="147">
        <f t="shared" ca="1" si="37"/>
        <v>6.1118566176162205E-4</v>
      </c>
      <c r="AD131" s="147">
        <f t="shared" ca="1" si="38"/>
        <v>6.7609033380710399E-4</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1.5076417240258556E-3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3719966947791846</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1.5076417240258556E-3</v>
      </c>
      <c r="AZ131" s="147">
        <f t="shared" ca="1" si="53"/>
        <v>2.7936148853681896E-4</v>
      </c>
      <c r="BA131" s="147">
        <f t="shared" ca="1" si="40"/>
        <v>6.876911730719817E-4</v>
      </c>
      <c r="BB131" s="147">
        <f t="shared" ca="1" si="41"/>
        <v>4.2628871275175875E-4</v>
      </c>
      <c r="BC131" s="147">
        <f t="shared" ca="1" si="42"/>
        <v>1.3629081185193735E-3</v>
      </c>
      <c r="BD131" s="147">
        <f t="shared" ca="1" si="43"/>
        <v>1.5076417240258556E-3</v>
      </c>
    </row>
    <row r="132" spans="8:56" s="147" customFormat="1" ht="0.25" customHeight="1" x14ac:dyDescent="0.2">
      <c r="H132" s="147">
        <f t="shared" si="44"/>
        <v>491</v>
      </c>
      <c r="I132" s="147">
        <f>IF($H132&gt;$H131,INDEX(Spectra!132:132,1,MATCH($I$20,Spectra!$20:$20,0)),I131)</f>
        <v>7.0014201070902303E-4</v>
      </c>
      <c r="J132" s="147">
        <f>((Physics!$C$9*Physics!$C$10)/(Physics!$C$11*Physics!$C$12*$H132))^($J$17-$J$18)</f>
        <v>2.4724433250091766E+18</v>
      </c>
      <c r="K132" s="147">
        <f t="shared" si="45"/>
        <v>1</v>
      </c>
      <c r="L132" s="147">
        <f>INDEX(Photobiology!$21:$421,1+$H132-380,10)</f>
        <v>0.2171199</v>
      </c>
      <c r="M132" s="147">
        <f t="shared" si="46"/>
        <v>7.0014201070902303E-4</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1731061440936027.5</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7.0014201070902303E-4</v>
      </c>
      <c r="Z132" s="147">
        <f t="shared" ca="1" si="48"/>
        <v>1.2165037450270345E-4</v>
      </c>
      <c r="AA132" s="147">
        <f t="shared" ca="1" si="35"/>
        <v>3.2783169452635011E-4</v>
      </c>
      <c r="AB132" s="147">
        <f t="shared" ca="1" si="36"/>
        <v>2.0449117720979507E-4</v>
      </c>
      <c r="AC132" s="147">
        <f t="shared" ca="1" si="37"/>
        <v>6.3992979778804712E-4</v>
      </c>
      <c r="AD132" s="147">
        <f t="shared" ca="1" si="38"/>
        <v>6.9983464836632177E-4</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1.5083899264419476E-3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3729408605142476.5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1.5083899264419476E-3</v>
      </c>
      <c r="AZ132" s="147">
        <f t="shared" ca="1" si="53"/>
        <v>2.6208425810921482E-4</v>
      </c>
      <c r="BA132" s="147">
        <f t="shared" ca="1" si="40"/>
        <v>7.0628246559747174E-4</v>
      </c>
      <c r="BB132" s="147">
        <f t="shared" ca="1" si="41"/>
        <v>4.405569542058261E-4</v>
      </c>
      <c r="BC132" s="147">
        <f t="shared" ca="1" si="42"/>
        <v>1.3786683927679401E-3</v>
      </c>
      <c r="BD132" s="147">
        <f t="shared" ca="1" si="43"/>
        <v>1.5077277432642396E-3</v>
      </c>
    </row>
    <row r="133" spans="8:56" s="147" customFormat="1" ht="0.25" customHeight="1" x14ac:dyDescent="0.2">
      <c r="H133" s="147">
        <f t="shared" si="44"/>
        <v>492</v>
      </c>
      <c r="I133" s="147">
        <f>IF($H133&gt;$H132,INDEX(Spectra!133:133,1,MATCH($I$20,Spectra!$20:$20,0)),I132)</f>
        <v>7.2358440535184605E-4</v>
      </c>
      <c r="J133" s="147">
        <f>((Physics!$C$9*Physics!$C$10)/(Physics!$C$11*Physics!$C$12*$H133))^($J$17-$J$18)</f>
        <v>2.4774788511293583E+18</v>
      </c>
      <c r="K133" s="147">
        <f t="shared" si="45"/>
        <v>1</v>
      </c>
      <c r="L133" s="147">
        <f>INDEX(Photobiology!$21:$421,1+$H133-380,10)</f>
        <v>0.22673450000000001</v>
      </c>
      <c r="M133" s="147">
        <f t="shared" si="46"/>
        <v>7.2358440535184605E-4</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1792665061266211.5</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7.2358440535184605E-4</v>
      </c>
      <c r="Z133" s="147">
        <f t="shared" ca="1" si="48"/>
        <v>1.1805207214874832E-4</v>
      </c>
      <c r="AA133" s="147">
        <f t="shared" ca="1" si="35"/>
        <v>3.4822861299760267E-4</v>
      </c>
      <c r="AB133" s="147">
        <f t="shared" ca="1" si="36"/>
        <v>2.1859050735036057E-4</v>
      </c>
      <c r="AC133" s="147">
        <f t="shared" ca="1" si="37"/>
        <v>6.6786840613975394E-4</v>
      </c>
      <c r="AD133" s="147">
        <f t="shared" ca="1" si="38"/>
        <v>7.2240134484909569E-4</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1.5091519844583378E-3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3738892124635434</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1.5091519844583378E-3</v>
      </c>
      <c r="AZ133" s="147">
        <f t="shared" ca="1" si="53"/>
        <v>2.4621663711239333E-4</v>
      </c>
      <c r="BA133" s="147">
        <f t="shared" ca="1" si="40"/>
        <v>7.2628693828049738E-4</v>
      </c>
      <c r="BB133" s="147">
        <f t="shared" ca="1" si="41"/>
        <v>4.5590575959295705E-4</v>
      </c>
      <c r="BC133" s="147">
        <f t="shared" ca="1" si="42"/>
        <v>1.3929472816550459E-3</v>
      </c>
      <c r="BD133" s="147">
        <f t="shared" ca="1" si="43"/>
        <v>1.5066845209637484E-3</v>
      </c>
    </row>
    <row r="134" spans="8:56" s="147" customFormat="1" ht="0.25" customHeight="1" x14ac:dyDescent="0.2">
      <c r="H134" s="147">
        <f t="shared" si="44"/>
        <v>493</v>
      </c>
      <c r="I134" s="147">
        <f>IF($H134&gt;$H133,INDEX(Spectra!134:134,1,MATCH($I$20,Spectra!$20:$20,0)),I133)</f>
        <v>7.4876827576631996E-4</v>
      </c>
      <c r="J134" s="147">
        <f>((Physics!$C$9*Physics!$C$10)/(Physics!$C$11*Physics!$C$12*$H134))^($J$17-$J$18)</f>
        <v>2.4825143772495401E+18</v>
      </c>
      <c r="K134" s="147">
        <f t="shared" si="45"/>
        <v>1</v>
      </c>
      <c r="L134" s="147">
        <f>INDEX(Photobiology!$21:$421,1+$H134-380,10)</f>
        <v>0.23685709999999999</v>
      </c>
      <c r="M134" s="147">
        <f t="shared" si="46"/>
        <v>7.4876827576631996E-4</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1858828009818237.8</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7.4876827576631996E-4</v>
      </c>
      <c r="Z134" s="147">
        <f t="shared" ca="1" si="48"/>
        <v>1.1479441312601027E-4</v>
      </c>
      <c r="AA134" s="147">
        <f t="shared" ca="1" si="35"/>
        <v>3.7058563642019746E-4</v>
      </c>
      <c r="AB134" s="147">
        <f t="shared" ca="1" si="36"/>
        <v>2.3411962308868254E-4</v>
      </c>
      <c r="AC134" s="147">
        <f t="shared" ca="1" si="37"/>
        <v>6.9785203301421029E-4</v>
      </c>
      <c r="AD134" s="147">
        <f t="shared" ca="1" si="38"/>
        <v>7.4621497594595679E-4</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1.50990018687443E-3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3748348922127540</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1.50990018687443E-3</v>
      </c>
      <c r="AZ134" s="147">
        <f t="shared" ca="1" si="53"/>
        <v>2.3148430754990574E-4</v>
      </c>
      <c r="BA134" s="147">
        <f t="shared" ca="1" si="40"/>
        <v>7.4729036978920106E-4</v>
      </c>
      <c r="BB134" s="147">
        <f t="shared" ca="1" si="41"/>
        <v>4.7210502113058861E-4</v>
      </c>
      <c r="BC134" s="147">
        <f t="shared" ca="1" si="42"/>
        <v>1.4072269741669688E-3</v>
      </c>
      <c r="BD134" s="147">
        <f t="shared" ca="1" si="43"/>
        <v>1.5047514272371883E-3</v>
      </c>
    </row>
    <row r="135" spans="8:56" s="147" customFormat="1" ht="0.25" customHeight="1" x14ac:dyDescent="0.2">
      <c r="H135" s="147">
        <f t="shared" si="44"/>
        <v>494</v>
      </c>
      <c r="I135" s="147">
        <f>IF($H135&gt;$H134,INDEX(Spectra!135:135,1,MATCH($I$20,Spectra!$20:$20,0)),I134)</f>
        <v>7.7436322327837097E-4</v>
      </c>
      <c r="J135" s="147">
        <f>((Physics!$C$9*Physics!$C$10)/(Physics!$C$11*Physics!$C$12*$H135))^($J$17-$J$18)</f>
        <v>2.4875499033697213E+18</v>
      </c>
      <c r="K135" s="147">
        <f t="shared" si="45"/>
        <v>1</v>
      </c>
      <c r="L135" s="147">
        <f>INDEX(Photobiology!$21:$421,1+$H135-380,10)</f>
        <v>0.24748120000000001</v>
      </c>
      <c r="M135" s="147">
        <f t="shared" si="46"/>
        <v>7.7436322327837097E-4</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1926267161239177.8</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7.7436322327837097E-4</v>
      </c>
      <c r="Z135" s="147">
        <f t="shared" ca="1" si="48"/>
        <v>1.1157489938928736E-4</v>
      </c>
      <c r="AA135" s="147">
        <f t="shared" ca="1" si="35"/>
        <v>3.9410983939785712E-4</v>
      </c>
      <c r="AB135" s="147">
        <f t="shared" ca="1" si="36"/>
        <v>2.5061259049214215E-4</v>
      </c>
      <c r="AC135" s="147">
        <f t="shared" ca="1" si="37"/>
        <v>7.2867579310494709E-4</v>
      </c>
      <c r="AD135" s="147">
        <f t="shared" ca="1" si="38"/>
        <v>7.7003917903958451E-4</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1.510648389290522E-3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3757813254805263</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1.510648389290522E-3</v>
      </c>
      <c r="AZ135" s="147">
        <f t="shared" ca="1" si="53"/>
        <v>2.1766328381931413E-4</v>
      </c>
      <c r="BA135" s="147">
        <f t="shared" ca="1" si="40"/>
        <v>7.6883996578424338E-4</v>
      </c>
      <c r="BB135" s="147">
        <f t="shared" ca="1" si="41"/>
        <v>4.8890171276481671E-4</v>
      </c>
      <c r="BC135" s="147">
        <f t="shared" ca="1" si="42"/>
        <v>1.421520134322381E-3</v>
      </c>
      <c r="BD135" s="147">
        <f t="shared" ca="1" si="43"/>
        <v>1.5022129286847237E-3</v>
      </c>
    </row>
    <row r="136" spans="8:56" s="147" customFormat="1" ht="0.25" customHeight="1" x14ac:dyDescent="0.2">
      <c r="H136" s="147">
        <f t="shared" si="44"/>
        <v>495</v>
      </c>
      <c r="I136" s="147">
        <f>IF($H136&gt;$H135,INDEX(Spectra!136:136,1,MATCH($I$20,Spectra!$20:$20,0)),I135)</f>
        <v>8.0068448168804998E-4</v>
      </c>
      <c r="J136" s="147">
        <f>((Physics!$C$9*Physics!$C$10)/(Physics!$C$11*Physics!$C$12*$H136))^($J$17-$J$18)</f>
        <v>2.4925854294899031E+18</v>
      </c>
      <c r="K136" s="147">
        <f t="shared" si="45"/>
        <v>1</v>
      </c>
      <c r="L136" s="147">
        <f>INDEX(Photobiology!$21:$421,1+$H136-380,10)</f>
        <v>0.2586</v>
      </c>
      <c r="M136" s="147">
        <f t="shared" si="46"/>
        <v>8.0068448168804998E-4</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1995774472674308.5</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8.0068448168804998E-4</v>
      </c>
      <c r="Z136" s="147">
        <f t="shared" ca="1" si="48"/>
        <v>1.0837344528095925E-4</v>
      </c>
      <c r="AA136" s="147">
        <f t="shared" ca="1" si="35"/>
        <v>4.1873396338839951E-4</v>
      </c>
      <c r="AB136" s="147">
        <f t="shared" ca="1" si="36"/>
        <v>2.6805795488641547E-4</v>
      </c>
      <c r="AC136" s="147">
        <f t="shared" ca="1" si="37"/>
        <v>7.5984957312195945E-4</v>
      </c>
      <c r="AD136" s="147">
        <f t="shared" ca="1" si="38"/>
        <v>7.9429662089314267E-4</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1.511396591706614E-3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3767285122668606</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1.511396591706614E-3</v>
      </c>
      <c r="AZ136" s="147">
        <f t="shared" ca="1" si="53"/>
        <v>2.045690400840819E-4</v>
      </c>
      <c r="BA136" s="147">
        <f t="shared" ca="1" si="40"/>
        <v>7.9041507556480792E-4</v>
      </c>
      <c r="BB136" s="147">
        <f t="shared" ca="1" si="41"/>
        <v>5.0599441935109037E-4</v>
      </c>
      <c r="BC136" s="147">
        <f t="shared" ca="1" si="42"/>
        <v>1.4343153655295767E-3</v>
      </c>
      <c r="BD136" s="147">
        <f t="shared" ca="1" si="43"/>
        <v>1.4993386696979785E-3</v>
      </c>
    </row>
    <row r="137" spans="8:56" s="147" customFormat="1" ht="0.25" customHeight="1" x14ac:dyDescent="0.2">
      <c r="H137" s="147">
        <f t="shared" si="44"/>
        <v>496</v>
      </c>
      <c r="I137" s="147">
        <f>IF($H137&gt;$H136,INDEX(Spectra!137:137,1,MATCH($I$20,Spectra!$20:$20,0)),I136)</f>
        <v>8.2811145193402696E-4</v>
      </c>
      <c r="J137" s="147">
        <f>((Physics!$C$9*Physics!$C$10)/(Physics!$C$11*Physics!$C$12*$H137))^($J$17-$J$18)</f>
        <v>2.4976209556100849E+18</v>
      </c>
      <c r="K137" s="147">
        <f t="shared" si="45"/>
        <v>1</v>
      </c>
      <c r="L137" s="147">
        <f>INDEX(Photobiology!$21:$421,1+$H137-380,10)</f>
        <v>0.27018490000000001</v>
      </c>
      <c r="M137" s="147">
        <f t="shared" si="46"/>
        <v>8.2811145193402696E-4</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2068308515931119.2</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8.2811145193402696E-4</v>
      </c>
      <c r="Z137" s="147">
        <f t="shared" ca="1" si="48"/>
        <v>1.0517926362159271E-4</v>
      </c>
      <c r="AA137" s="147">
        <f t="shared" ca="1" si="35"/>
        <v>4.4444824436444416E-4</v>
      </c>
      <c r="AB137" s="147">
        <f t="shared" ca="1" si="36"/>
        <v>2.8647936001641308E-4</v>
      </c>
      <c r="AC137" s="147">
        <f t="shared" ca="1" si="37"/>
        <v>7.925026595008638E-4</v>
      </c>
      <c r="AD137" s="147">
        <f t="shared" ca="1" si="38"/>
        <v>8.1882997878075044E-4</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1.5121586497230041E-3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3776799131755225</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1.5121586497230041E-3</v>
      </c>
      <c r="AZ137" s="147">
        <f t="shared" ca="1" si="53"/>
        <v>1.920607822599685E-4</v>
      </c>
      <c r="BA137" s="147">
        <f t="shared" ca="1" si="40"/>
        <v>8.1157705946498606E-4</v>
      </c>
      <c r="BB137" s="147">
        <f t="shared" ca="1" si="41"/>
        <v>5.231206997611252E-4</v>
      </c>
      <c r="BC137" s="147">
        <f t="shared" ca="1" si="42"/>
        <v>1.4471358277849148E-3</v>
      </c>
      <c r="BD137" s="147">
        <f t="shared" ca="1" si="43"/>
        <v>1.4952103755769086E-3</v>
      </c>
    </row>
    <row r="138" spans="8:56" s="147" customFormat="1" ht="0.25" customHeight="1" x14ac:dyDescent="0.2">
      <c r="H138" s="147">
        <f t="shared" si="44"/>
        <v>497</v>
      </c>
      <c r="I138" s="147">
        <f>IF($H138&gt;$H137,INDEX(Spectra!138:138,1,MATCH($I$20,Spectra!$20:$20,0)),I137)</f>
        <v>8.5513539143790502E-4</v>
      </c>
      <c r="J138" s="147">
        <f>((Physics!$C$9*Physics!$C$10)/(Physics!$C$11*Physics!$C$12*$H138))^($J$17-$J$18)</f>
        <v>2.5026564817302666E+18</v>
      </c>
      <c r="K138" s="147">
        <f t="shared" si="45"/>
        <v>1</v>
      </c>
      <c r="L138" s="147">
        <f>INDEX(Photobiology!$21:$421,1+$H138-380,10)</f>
        <v>0.28229389999999999</v>
      </c>
      <c r="M138" s="147">
        <f t="shared" si="46"/>
        <v>8.5513539143790502E-4</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2140110130139021.8</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8.5513539143790502E-4</v>
      </c>
      <c r="Z138" s="147">
        <f t="shared" ca="1" si="48"/>
        <v>1.0177564888276514E-4</v>
      </c>
      <c r="AA138" s="147">
        <f t="shared" ca="1" si="35"/>
        <v>4.7049121669217816E-4</v>
      </c>
      <c r="AB138" s="147">
        <f t="shared" ca="1" si="36"/>
        <v>3.0539108180265326E-4</v>
      </c>
      <c r="AC138" s="147">
        <f t="shared" ca="1" si="37"/>
        <v>8.2435051734614038E-4</v>
      </c>
      <c r="AD138" s="147">
        <f t="shared" ca="1" si="38"/>
        <v>8.4164135496101486E-4</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1.5129068521390963E-3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3786286139760043.5</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1.5129068521390963E-3</v>
      </c>
      <c r="AZ138" s="147">
        <f t="shared" ca="1" si="53"/>
        <v>1.8006163482103883E-4</v>
      </c>
      <c r="BA138" s="147">
        <f t="shared" ca="1" si="40"/>
        <v>8.3239378551267006E-4</v>
      </c>
      <c r="BB138" s="147">
        <f t="shared" ca="1" si="41"/>
        <v>5.4029837247702691E-4</v>
      </c>
      <c r="BC138" s="147">
        <f t="shared" ca="1" si="42"/>
        <v>1.4584422054620889E-3</v>
      </c>
      <c r="BD138" s="147">
        <f t="shared" ca="1" si="43"/>
        <v>1.4890331820123415E-3</v>
      </c>
    </row>
    <row r="139" spans="8:56" s="147" customFormat="1" ht="0.25" customHeight="1" x14ac:dyDescent="0.2">
      <c r="H139" s="147">
        <f t="shared" si="44"/>
        <v>498</v>
      </c>
      <c r="I139" s="147">
        <f>IF($H139&gt;$H138,INDEX(Spectra!139:139,1,MATCH($I$20,Spectra!$20:$20,0)),I138)</f>
        <v>8.8223694262373395E-4</v>
      </c>
      <c r="J139" s="147">
        <f>((Physics!$C$9*Physics!$C$10)/(Physics!$C$11*Physics!$C$12*$H139))^($J$17-$J$18)</f>
        <v>2.5076920078504479E+18</v>
      </c>
      <c r="K139" s="147">
        <f t="shared" si="45"/>
        <v>1</v>
      </c>
      <c r="L139" s="147">
        <f>INDEX(Photobiology!$21:$421,1+$H139-380,10)</f>
        <v>0.29505049999999999</v>
      </c>
      <c r="M139" s="147">
        <f t="shared" si="46"/>
        <v>8.8223694262373395E-4</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2212378530047951.8</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8.8223694262373395E-4</v>
      </c>
      <c r="Z139" s="147">
        <f t="shared" ca="1" si="48"/>
        <v>9.822208553312817E-5</v>
      </c>
      <c r="AA139" s="147">
        <f t="shared" ca="1" si="35"/>
        <v>4.9724285665381847E-4</v>
      </c>
      <c r="AB139" s="147">
        <f t="shared" ca="1" si="36"/>
        <v>3.2503020545366561E-4</v>
      </c>
      <c r="AC139" s="147">
        <f t="shared" ca="1" si="37"/>
        <v>8.5576983434502193E-4</v>
      </c>
      <c r="AD139" s="147">
        <f t="shared" ca="1" si="38"/>
        <v>8.6340735955731563E-4</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1.5136550545551883E-3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3795780682950479.5</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1.5136550545551883E-3</v>
      </c>
      <c r="AZ139" s="147">
        <f t="shared" ca="1" si="53"/>
        <v>1.6851975818879279E-4</v>
      </c>
      <c r="BA139" s="147">
        <f t="shared" ca="1" si="40"/>
        <v>8.5312020722817707E-4</v>
      </c>
      <c r="BB139" s="147">
        <f t="shared" ca="1" si="41"/>
        <v>5.5765474057900425E-4</v>
      </c>
      <c r="BC139" s="147">
        <f t="shared" ca="1" si="42"/>
        <v>1.4682454029185327E-3</v>
      </c>
      <c r="BD139" s="147">
        <f t="shared" ca="1" si="43"/>
        <v>1.481349114725817E-3</v>
      </c>
    </row>
    <row r="140" spans="8:56" s="147" customFormat="1" ht="0.25" customHeight="1" x14ac:dyDescent="0.2">
      <c r="H140" s="147">
        <f t="shared" si="44"/>
        <v>499</v>
      </c>
      <c r="I140" s="147">
        <f>IF($H140&gt;$H139,INDEX(Spectra!140:140,1,MATCH($I$20,Spectra!$20:$20,0)),I139)</f>
        <v>9.0891631477847798E-4</v>
      </c>
      <c r="J140" s="147">
        <f>((Physics!$C$9*Physics!$C$10)/(Physics!$C$11*Physics!$C$12*$H140))^($J$17-$J$18)</f>
        <v>2.5127275339706296E+18</v>
      </c>
      <c r="K140" s="147">
        <f t="shared" si="45"/>
        <v>1</v>
      </c>
      <c r="L140" s="147">
        <f>INDEX(Photobiology!$21:$421,1+$H140-380,10)</f>
        <v>0.30857800000000002</v>
      </c>
      <c r="M140" s="147">
        <f t="shared" si="46"/>
        <v>9.0891631477847798E-4</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2283859050218997.5</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9.0891631477847798E-4</v>
      </c>
      <c r="Z140" s="147">
        <f t="shared" ca="1" si="48"/>
        <v>9.4467308260186327E-5</v>
      </c>
      <c r="AA140" s="147">
        <f t="shared" ca="1" si="35"/>
        <v>5.245810510743986E-4</v>
      </c>
      <c r="AB140" s="147">
        <f t="shared" ca="1" si="36"/>
        <v>3.4530367039854721E-4</v>
      </c>
      <c r="AC140" s="147">
        <f t="shared" ca="1" si="37"/>
        <v>8.8710232322379448E-4</v>
      </c>
      <c r="AD140" s="147">
        <f t="shared" ca="1" si="38"/>
        <v>8.8387657922264567E-4</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1.5144171125715785E-3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3805317576674904</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1.5144171125715785E-3</v>
      </c>
      <c r="AZ140" s="147">
        <f t="shared" ca="1" si="53"/>
        <v>1.5739942817801444E-4</v>
      </c>
      <c r="BA140" s="147">
        <f t="shared" ca="1" si="40"/>
        <v>8.7404583652068654E-4</v>
      </c>
      <c r="BB140" s="147">
        <f t="shared" ca="1" si="41"/>
        <v>5.7533766198573065E-4</v>
      </c>
      <c r="BC140" s="147">
        <f t="shared" ca="1" si="42"/>
        <v>1.4780711018698605E-3</v>
      </c>
      <c r="BD140" s="147">
        <f t="shared" ca="1" si="43"/>
        <v>1.4726964355373439E-3</v>
      </c>
    </row>
    <row r="141" spans="8:56" s="147" customFormat="1" ht="0.25" customHeight="1" x14ac:dyDescent="0.2">
      <c r="H141" s="147">
        <f t="shared" si="44"/>
        <v>500</v>
      </c>
      <c r="I141" s="147">
        <f>IF($H141&gt;$H140,INDEX(Spectra!141:141,1,MATCH($I$20,Spectra!$20:$20,0)),I140)</f>
        <v>9.3456544787425401E-4</v>
      </c>
      <c r="J141" s="147">
        <f>((Physics!$C$9*Physics!$C$10)/(Physics!$C$11*Physics!$C$12*$H141))^($J$17-$J$18)</f>
        <v>2.5177630600908114E+18</v>
      </c>
      <c r="K141" s="147">
        <f t="shared" si="45"/>
        <v>1</v>
      </c>
      <c r="L141" s="147">
        <f>INDEX(Photobiology!$21:$421,1+$H141-380,10)</f>
        <v>0.32300000000000001</v>
      </c>
      <c r="M141" s="147">
        <f t="shared" si="46"/>
        <v>9.3456544787425401E-4</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2353014361895021.5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9.3456544787425401E-4</v>
      </c>
      <c r="Z141" s="147">
        <f t="shared" ca="1" si="48"/>
        <v>9.0465000788779912E-5</v>
      </c>
      <c r="AA141" s="147">
        <f t="shared" ca="1" si="35"/>
        <v>5.5233098339002769E-4</v>
      </c>
      <c r="AB141" s="147">
        <f t="shared" ca="1" si="36"/>
        <v>3.6607395875958471E-4</v>
      </c>
      <c r="AC141" s="147">
        <f t="shared" ca="1" si="37"/>
        <v>9.1774326981251743E-4</v>
      </c>
      <c r="AD141" s="147">
        <f t="shared" ca="1" si="38"/>
        <v>9.0274536350503146E-4</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1.5151653149876705E-3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3814827260006815.5</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1.5151653149876705E-3</v>
      </c>
      <c r="AZ141" s="147">
        <f t="shared" ca="1" si="53"/>
        <v>1.4666648732549151E-4</v>
      </c>
      <c r="BA141" s="147">
        <f t="shared" ca="1" si="40"/>
        <v>8.9546724665365816E-4</v>
      </c>
      <c r="BB141" s="147">
        <f t="shared" ca="1" si="41"/>
        <v>5.9349782970724552E-4</v>
      </c>
      <c r="BC141" s="147">
        <f t="shared" ca="1" si="42"/>
        <v>1.4878923393178924E-3</v>
      </c>
      <c r="BD141" s="147">
        <f t="shared" ca="1" si="43"/>
        <v>1.4635769663429703E-3</v>
      </c>
    </row>
    <row r="142" spans="8:56" s="147" customFormat="1" ht="0.25" customHeight="1" x14ac:dyDescent="0.2">
      <c r="H142" s="147">
        <f t="shared" si="44"/>
        <v>501</v>
      </c>
      <c r="I142" s="147">
        <f>IF($H142&gt;$H141,INDEX(Spectra!142:142,1,MATCH($I$20,Spectra!$20:$20,0)),I141)</f>
        <v>9.5990168977980097E-4</v>
      </c>
      <c r="J142" s="147">
        <f>((Physics!$C$9*Physics!$C$10)/(Physics!$C$11*Physics!$C$12*$H142))^($J$17-$J$18)</f>
        <v>2.5227985862109926E+18</v>
      </c>
      <c r="K142" s="147">
        <f t="shared" si="45"/>
        <v>1</v>
      </c>
      <c r="L142" s="147">
        <f>INDEX(Photobiology!$21:$421,1+$H142-380,10)</f>
        <v>0.33840209999999998</v>
      </c>
      <c r="M142" s="147">
        <f t="shared" si="46"/>
        <v>9.5990168977980097E-4</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2421638625878024.5</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9.5990168977980097E-4</v>
      </c>
      <c r="Z142" s="147">
        <f t="shared" ca="1" si="48"/>
        <v>8.6311384249761384E-5</v>
      </c>
      <c r="AA142" s="147">
        <f t="shared" ca="1" si="35"/>
        <v>5.8107648790820259E-4</v>
      </c>
      <c r="AB142" s="147">
        <f t="shared" ca="1" si="36"/>
        <v>3.8770909201051051E-4</v>
      </c>
      <c r="AC142" s="147">
        <f t="shared" ca="1" si="37"/>
        <v>9.4646306612288379E-4</v>
      </c>
      <c r="AD142" s="147">
        <f t="shared" ca="1" si="38"/>
        <v>9.2039597583522346E-4</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1.5130176969414802E-3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3817038906756178.5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1.5130176969414802E-3</v>
      </c>
      <c r="AZ142" s="147">
        <f t="shared" ca="1" si="53"/>
        <v>1.3604586095411738E-4</v>
      </c>
      <c r="BA142" s="147">
        <f t="shared" ca="1" si="40"/>
        <v>9.1590526284352511E-4</v>
      </c>
      <c r="BB142" s="147">
        <f t="shared" ca="1" si="41"/>
        <v>6.1111541288314853E-4</v>
      </c>
      <c r="BC142" s="147">
        <f t="shared" ca="1" si="42"/>
        <v>1.4918354491842995E-3</v>
      </c>
      <c r="BD142" s="147">
        <f t="shared" ca="1" si="43"/>
        <v>1.4507479406061566E-3</v>
      </c>
    </row>
    <row r="143" spans="8:56" s="147" customFormat="1" ht="0.25" customHeight="1" x14ac:dyDescent="0.2">
      <c r="H143" s="147">
        <f t="shared" si="44"/>
        <v>502</v>
      </c>
      <c r="I143" s="147">
        <f>IF($H143&gt;$H142,INDEX(Spectra!143:143,1,MATCH($I$20,Spectra!$20:$20,0)),I142)</f>
        <v>9.8511764376358604E-4</v>
      </c>
      <c r="J143" s="147">
        <f>((Physics!$C$9*Physics!$C$10)/(Physics!$C$11*Physics!$C$12*$H143))^($J$17-$J$18)</f>
        <v>2.5278341123311744E+18</v>
      </c>
      <c r="K143" s="147">
        <f t="shared" si="45"/>
        <v>1</v>
      </c>
      <c r="L143" s="147">
        <f>INDEX(Photobiology!$21:$421,1+$H143-380,10)</f>
        <v>0.3546858</v>
      </c>
      <c r="M143" s="147">
        <f t="shared" si="46"/>
        <v>9.8511764376358604E-4</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2490213984564902.5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9.8511764376358604E-4</v>
      </c>
      <c r="Z143" s="147">
        <f t="shared" ca="1" si="48"/>
        <v>8.2048281290252793E-5</v>
      </c>
      <c r="AA143" s="147">
        <f t="shared" ca="1" si="35"/>
        <v>6.1093055795642551E-4</v>
      </c>
      <c r="AB143" s="147">
        <f t="shared" ca="1" si="36"/>
        <v>4.1030149862753359E-4</v>
      </c>
      <c r="AC143" s="147">
        <f t="shared" ca="1" si="37"/>
        <v>9.752664673259502E-4</v>
      </c>
      <c r="AD143" s="147">
        <f t="shared" ca="1" si="38"/>
        <v>9.3656710580834149E-4</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1.5108700788952899E-3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3819228924732006.5</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1.5108700788952899E-3</v>
      </c>
      <c r="AZ143" s="147">
        <f t="shared" ca="1" si="53"/>
        <v>1.2583704495701512E-4</v>
      </c>
      <c r="BA143" s="147">
        <f t="shared" ca="1" si="40"/>
        <v>9.3698118812770301E-4</v>
      </c>
      <c r="BB143" s="147">
        <f t="shared" ca="1" si="41"/>
        <v>6.2927738785988822E-4</v>
      </c>
      <c r="BC143" s="147">
        <f t="shared" ca="1" si="42"/>
        <v>1.495761378106337E-3</v>
      </c>
      <c r="BD143" s="147">
        <f t="shared" ca="1" si="43"/>
        <v>1.4364083579270145E-3</v>
      </c>
    </row>
    <row r="144" spans="8:56" s="147" customFormat="1" ht="0.25" customHeight="1" x14ac:dyDescent="0.2">
      <c r="H144" s="147">
        <f t="shared" si="44"/>
        <v>503</v>
      </c>
      <c r="I144" s="147">
        <f>IF($H144&gt;$H143,INDEX(Spectra!144:144,1,MATCH($I$20,Spectra!$20:$20,0)),I143)</f>
        <v>1.0102803288370499E-3</v>
      </c>
      <c r="J144" s="147">
        <f>((Physics!$C$9*Physics!$C$10)/(Physics!$C$11*Physics!$C$12*$H144))^($J$17-$J$18)</f>
        <v>2.5328696384513562E+18</v>
      </c>
      <c r="K144" s="147">
        <f t="shared" si="45"/>
        <v>1</v>
      </c>
      <c r="L144" s="147">
        <f>INDEX(Photobiology!$21:$421,1+$H144-380,10)</f>
        <v>0.37169859999999999</v>
      </c>
      <c r="M144" s="147">
        <f t="shared" si="46"/>
        <v>1.0102803288370499E-3</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2558908371236016</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1.0102803288370499E-3</v>
      </c>
      <c r="Z144" s="147">
        <f t="shared" ca="1" si="48"/>
        <v>7.7706418688731882E-5</v>
      </c>
      <c r="AA144" s="147">
        <f t="shared" ca="1" si="35"/>
        <v>6.4187453496431781E-4</v>
      </c>
      <c r="AB144" s="147">
        <f t="shared" ca="1" si="36"/>
        <v>4.3386791806005761E-4</v>
      </c>
      <c r="AC144" s="147">
        <f t="shared" ca="1" si="37"/>
        <v>1.0042186468640277E-3</v>
      </c>
      <c r="AD144" s="147">
        <f t="shared" ca="1" si="38"/>
        <v>9.514597875314992E-4</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1.5087086052488017E-3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3821362219504982</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1.5087086052488017E-3</v>
      </c>
      <c r="AZ144" s="147">
        <f t="shared" ca="1" si="53"/>
        <v>1.1604337846873526E-4</v>
      </c>
      <c r="BA144" s="147">
        <f t="shared" ca="1" si="40"/>
        <v>9.5854745138458945E-4</v>
      </c>
      <c r="BB144" s="147">
        <f t="shared" ca="1" si="41"/>
        <v>6.4791943664991355E-4</v>
      </c>
      <c r="BC144" s="147">
        <f t="shared" ca="1" si="42"/>
        <v>1.4996563536173089E-3</v>
      </c>
      <c r="BD144" s="147">
        <f t="shared" ca="1" si="43"/>
        <v>1.420868572834006E-3</v>
      </c>
    </row>
    <row r="145" spans="8:56" s="147" customFormat="1" ht="0.25" customHeight="1" x14ac:dyDescent="0.2">
      <c r="H145" s="147">
        <f t="shared" si="44"/>
        <v>504</v>
      </c>
      <c r="I145" s="147">
        <f>IF($H145&gt;$H144,INDEX(Spectra!145:145,1,MATCH($I$20,Spectra!$20:$20,0)),I144)</f>
        <v>1.0349976124864101E-3</v>
      </c>
      <c r="J145" s="147">
        <f>((Physics!$C$9*Physics!$C$10)/(Physics!$C$11*Physics!$C$12*$H145))^($J$17-$J$18)</f>
        <v>2.5379051645715374E+18</v>
      </c>
      <c r="K145" s="147">
        <f t="shared" si="45"/>
        <v>1</v>
      </c>
      <c r="L145" s="147">
        <f>INDEX(Photobiology!$21:$421,1+$H145-380,10)</f>
        <v>0.38928750000000001</v>
      </c>
      <c r="M145" s="147">
        <f t="shared" si="46"/>
        <v>1.0349976124864101E-3</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2626725786048471</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1.0349976124864101E-3</v>
      </c>
      <c r="Z145" s="147">
        <f t="shared" ca="1" si="48"/>
        <v>7.3283212951622762E-5</v>
      </c>
      <c r="AA145" s="147">
        <f t="shared" ca="1" si="35"/>
        <v>6.7357230621570578E-4</v>
      </c>
      <c r="AB145" s="147">
        <f t="shared" ca="1" si="36"/>
        <v>4.5821414299998346E-4</v>
      </c>
      <c r="AC145" s="147">
        <f t="shared" ca="1" si="37"/>
        <v>1.0318926196489508E-3</v>
      </c>
      <c r="AD145" s="147">
        <f t="shared" ca="1" si="38"/>
        <v>9.6486203427388097E-4</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1.5065609872026114E-3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3823508910163501.5</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1.5065609872026114E-3</v>
      </c>
      <c r="AZ145" s="147">
        <f t="shared" ca="1" si="53"/>
        <v>1.0667235201107834E-4</v>
      </c>
      <c r="BA145" s="147">
        <f t="shared" ca="1" si="40"/>
        <v>9.8046386422751073E-4</v>
      </c>
      <c r="BB145" s="147">
        <f t="shared" ca="1" si="41"/>
        <v>6.6698468025434019E-4</v>
      </c>
      <c r="BC145" s="147">
        <f t="shared" ca="1" si="42"/>
        <v>1.5020413042410037E-3</v>
      </c>
      <c r="BD145" s="147">
        <f t="shared" ca="1" si="43"/>
        <v>1.4044703884658137E-3</v>
      </c>
    </row>
    <row r="146" spans="8:56" s="147" customFormat="1" ht="0.25" customHeight="1" x14ac:dyDescent="0.2">
      <c r="H146" s="147">
        <f t="shared" si="44"/>
        <v>505</v>
      </c>
      <c r="I146" s="147">
        <f>IF($H146&gt;$H145,INDEX(Spectra!146:146,1,MATCH($I$20,Spectra!$20:$20,0)),I145)</f>
        <v>1.05900936316874E-3</v>
      </c>
      <c r="J146" s="147">
        <f>((Physics!$C$9*Physics!$C$10)/(Physics!$C$11*Physics!$C$12*$H146))^($J$17-$J$18)</f>
        <v>2.5429406906917192E+18</v>
      </c>
      <c r="K146" s="147">
        <f t="shared" si="45"/>
        <v>1</v>
      </c>
      <c r="L146" s="147">
        <f>INDEX(Photobiology!$21:$421,1+$H146-380,10)</f>
        <v>0.4073</v>
      </c>
      <c r="M146" s="147">
        <f t="shared" si="46"/>
        <v>1.05900936316874E-3</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2692998001425313</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1.05900936316874E-3</v>
      </c>
      <c r="Z146" s="147">
        <f t="shared" ca="1" si="48"/>
        <v>6.8794730844549788E-5</v>
      </c>
      <c r="AA146" s="147">
        <f t="shared" ca="1" si="35"/>
        <v>7.0572807565310095E-4</v>
      </c>
      <c r="AB146" s="147">
        <f t="shared" ca="1" si="36"/>
        <v>4.8317513996446392E-4</v>
      </c>
      <c r="AC146" s="147">
        <f t="shared" ca="1" si="37"/>
        <v>1.0568913444424025E-3</v>
      </c>
      <c r="AD146" s="147">
        <f t="shared" ca="1" si="38"/>
        <v>9.7672327664116558E-4</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1.5044133691564212E-3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3825633972048486</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1.5044133691564212E-3</v>
      </c>
      <c r="AZ146" s="147">
        <f t="shared" ca="1" si="53"/>
        <v>9.7728798639117943E-5</v>
      </c>
      <c r="BA146" s="147">
        <f t="shared" ca="1" si="40"/>
        <v>1.0025470868593156E-3</v>
      </c>
      <c r="BB146" s="147">
        <f t="shared" ca="1" si="41"/>
        <v>6.8639160850435547E-4</v>
      </c>
      <c r="BC146" s="147">
        <f t="shared" ca="1" si="42"/>
        <v>1.5014045424181083E-3</v>
      </c>
      <c r="BD146" s="147">
        <f t="shared" ca="1" si="43"/>
        <v>1.3875189459595981E-3</v>
      </c>
    </row>
    <row r="147" spans="8:56" s="147" customFormat="1" ht="0.25" customHeight="1" x14ac:dyDescent="0.2">
      <c r="H147" s="147">
        <f t="shared" si="44"/>
        <v>506</v>
      </c>
      <c r="I147" s="147">
        <f>IF($H147&gt;$H146,INDEX(Spectra!147:147,1,MATCH($I$20,Spectra!$20:$20,0)),I146)</f>
        <v>1.08308324393768E-3</v>
      </c>
      <c r="J147" s="147">
        <f>((Physics!$C$9*Physics!$C$10)/(Physics!$C$11*Physics!$C$12*$H147))^($J$17-$J$18)</f>
        <v>2.5479762168119009E+18</v>
      </c>
      <c r="K147" s="147">
        <f t="shared" si="45"/>
        <v>1</v>
      </c>
      <c r="L147" s="147">
        <f>INDEX(Photobiology!$21:$421,1+$H147-380,10)</f>
        <v>0.42562990000000001</v>
      </c>
      <c r="M147" s="147">
        <f t="shared" si="46"/>
        <v>1.08308324393768E-3</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2759670346380691</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1.08308324393768E-3</v>
      </c>
      <c r="Z147" s="147">
        <f t="shared" ca="1" si="48"/>
        <v>6.4340451797793483E-5</v>
      </c>
      <c r="AA147" s="147">
        <f t="shared" ca="1" si="35"/>
        <v>7.387223419439143E-4</v>
      </c>
      <c r="AB147" s="147">
        <f t="shared" ca="1" si="36"/>
        <v>5.090458754009778E-4</v>
      </c>
      <c r="AC147" s="147">
        <f t="shared" ca="1" si="37"/>
        <v>1.08308324393768E-3</v>
      </c>
      <c r="AD147" s="147">
        <f t="shared" ca="1" si="38"/>
        <v>9.8758996048618265E-4</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1.5022657511102309E-3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3827737405159935</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1.5022657511102309E-3</v>
      </c>
      <c r="AZ147" s="147">
        <f t="shared" ca="1" si="53"/>
        <v>8.9241946718128149E-5</v>
      </c>
      <c r="BA147" s="147">
        <f t="shared" ca="1" si="40"/>
        <v>1.0246278668734885E-3</v>
      </c>
      <c r="BB147" s="147">
        <f t="shared" ca="1" si="41"/>
        <v>7.0606039622455523E-4</v>
      </c>
      <c r="BC147" s="147">
        <f t="shared" ca="1" si="42"/>
        <v>1.5022657511102309E-3</v>
      </c>
      <c r="BD147" s="147">
        <f t="shared" ca="1" si="43"/>
        <v>1.369813984366344E-3</v>
      </c>
    </row>
    <row r="148" spans="8:56" s="147" customFormat="1" ht="0.25" customHeight="1" x14ac:dyDescent="0.2">
      <c r="H148" s="147">
        <f t="shared" si="44"/>
        <v>507</v>
      </c>
      <c r="I148" s="147">
        <f>IF($H148&gt;$H147,INDEX(Spectra!148:148,1,MATCH($I$20,Spectra!$20:$20,0)),I147)</f>
        <v>1.10426654789064E-3</v>
      </c>
      <c r="J148" s="147">
        <f>((Physics!$C$9*Physics!$C$10)/(Physics!$C$11*Physics!$C$12*$H148))^($J$17-$J$18)</f>
        <v>2.5530117429320832E+18</v>
      </c>
      <c r="K148" s="147">
        <f t="shared" si="45"/>
        <v>1</v>
      </c>
      <c r="L148" s="147">
        <f>INDEX(Photobiology!$21:$421,1+$H148-380,10)</f>
        <v>0.44430960000000003</v>
      </c>
      <c r="M148" s="147">
        <f t="shared" si="46"/>
        <v>1.10426654789064E-3</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2819205464091877.5</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1.10426654789064E-3</v>
      </c>
      <c r="Z148" s="147">
        <f t="shared" ca="1" si="48"/>
        <v>5.9859639321436656E-5</v>
      </c>
      <c r="AA148" s="147">
        <f t="shared" ca="1" si="35"/>
        <v>7.7041585099995853E-4</v>
      </c>
      <c r="AB148" s="147">
        <f t="shared" ca="1" si="36"/>
        <v>5.3438329345452591E-4</v>
      </c>
      <c r="AC148" s="147">
        <f t="shared" ca="1" si="37"/>
        <v>1.10426654789064E-3</v>
      </c>
      <c r="AD148" s="147">
        <f t="shared" ca="1" si="38"/>
        <v>9.9450466156340627E-4</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1.5001181330640406E-3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3829819209497849</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1.5001181330640406E-3</v>
      </c>
      <c r="AZ148" s="147">
        <f t="shared" ca="1" si="53"/>
        <v>8.1317803709882291E-5</v>
      </c>
      <c r="BA148" s="147">
        <f t="shared" ca="1" si="40"/>
        <v>1.0465904181310552E-3</v>
      </c>
      <c r="BB148" s="147">
        <f t="shared" ca="1" si="41"/>
        <v>7.2594616766114895E-4</v>
      </c>
      <c r="BC148" s="147">
        <f t="shared" ca="1" si="42"/>
        <v>1.5001181330640406E-3</v>
      </c>
      <c r="BD148" s="147">
        <f t="shared" ca="1" si="43"/>
        <v>1.3510093908737412E-3</v>
      </c>
    </row>
    <row r="149" spans="8:56" s="147" customFormat="1" ht="0.25" customHeight="1" x14ac:dyDescent="0.2">
      <c r="H149" s="147">
        <f t="shared" si="44"/>
        <v>508</v>
      </c>
      <c r="I149" s="147">
        <f>IF($H149&gt;$H148,INDEX(Spectra!149:149,1,MATCH($I$20,Spectra!$20:$20,0)),I148)</f>
        <v>1.12542235164134E-3</v>
      </c>
      <c r="J149" s="147">
        <f>((Physics!$C$9*Physics!$C$10)/(Physics!$C$11*Physics!$C$12*$H149))^($J$17-$J$18)</f>
        <v>2.5580472690522639E+18</v>
      </c>
      <c r="K149" s="147">
        <f t="shared" si="45"/>
        <v>1</v>
      </c>
      <c r="L149" s="147">
        <f>INDEX(Photobiology!$21:$421,1+$H149-380,10)</f>
        <v>0.46339439999999998</v>
      </c>
      <c r="M149" s="147">
        <f t="shared" si="46"/>
        <v>1.12542235164134E-3</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2878883573146506.5</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1.12542235164134E-3</v>
      </c>
      <c r="Z149" s="147">
        <f t="shared" ca="1" si="48"/>
        <v>5.5627488539163321E-5</v>
      </c>
      <c r="AA149" s="147">
        <f t="shared" ref="AA149:AA212" ca="1" si="55">$Y149*O149</f>
        <v>8.0263546527768075E-4</v>
      </c>
      <c r="AB149" s="147">
        <f t="shared" ref="AB149:AB212" ca="1" si="56">$Y149*P149</f>
        <v>5.60473836185607E-4</v>
      </c>
      <c r="AC149" s="147">
        <f t="shared" ref="AC149:AC212" ca="1" si="57">$Y149*Q149</f>
        <v>1.12542235164134E-3</v>
      </c>
      <c r="AD149" s="147">
        <f t="shared" ref="AD149:AD212" ca="1" si="58">$Y149*R149</f>
        <v>1.0001212032766482E-3</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1.4979566594175524E-3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3831843941781722</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1.4979566594175524E-3</v>
      </c>
      <c r="AZ149" s="147">
        <f t="shared" ca="1" si="53"/>
        <v>7.404115155735673E-5</v>
      </c>
      <c r="BA149" s="147">
        <f t="shared" ref="BA149:BA212" ca="1" si="60">$AY149*AO149</f>
        <v>1.0683217181033666E-3</v>
      </c>
      <c r="BB149" s="147">
        <f t="shared" ref="BB149:BB212" ca="1" si="61">$AY149*AP149</f>
        <v>7.4600039186985408E-4</v>
      </c>
      <c r="BC149" s="147">
        <f t="shared" ref="BC149:BC212" ca="1" si="62">$AY149*AQ149</f>
        <v>1.4979566594175524E-3</v>
      </c>
      <c r="BD149" s="147">
        <f t="shared" ref="BD149:BD212" ca="1" si="63">$AY149*AR149</f>
        <v>1.3311786588279804E-3</v>
      </c>
    </row>
    <row r="150" spans="8:56" s="147" customFormat="1" ht="0.25" customHeight="1" x14ac:dyDescent="0.2">
      <c r="H150" s="147">
        <f t="shared" ref="H150:H213" si="64">MIN(780,H149+$J$14)</f>
        <v>509</v>
      </c>
      <c r="I150" s="147">
        <f>IF($H150&gt;$H149,INDEX(Spectra!150:150,1,MATCH($I$20,Spectra!$20:$20,0)),I149)</f>
        <v>1.1467176934553899E-3</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1.1467176934553899E-3</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2939132391015340.5</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1.1467176934553899E-3</v>
      </c>
      <c r="Z150" s="147">
        <f t="shared" ref="Z150:Z213" ca="1" si="68">$Y150*N150</f>
        <v>5.171616527245267E-5</v>
      </c>
      <c r="AA150" s="147">
        <f t="shared" ca="1" si="55"/>
        <v>8.3541365434228144E-4</v>
      </c>
      <c r="AB150" s="147">
        <f t="shared" ca="1" si="56"/>
        <v>5.8737976396557403E-4</v>
      </c>
      <c r="AC150" s="147">
        <f t="shared" ca="1" si="57"/>
        <v>1.1444242580684791E-3</v>
      </c>
      <c r="AD150" s="147">
        <f t="shared" ca="1" si="58"/>
        <v>1.0046084098585437E-3</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1.4958090413713621E-3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3833882418802327.5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1.4958090413713621E-3</v>
      </c>
      <c r="AZ150" s="147">
        <f t="shared" ref="AZ150:AZ213" ca="1" si="73">$AY150*AN150</f>
        <v>6.745994069951948E-5</v>
      </c>
      <c r="BA150" s="147">
        <f t="shared" ca="1" si="60"/>
        <v>1.0897357776741129E-3</v>
      </c>
      <c r="BB150" s="147">
        <f t="shared" ca="1" si="61"/>
        <v>7.6619377783452875E-4</v>
      </c>
      <c r="BC150" s="147">
        <f t="shared" ca="1" si="62"/>
        <v>1.4928174232886194E-3</v>
      </c>
      <c r="BD150" s="147">
        <f t="shared" ca="1" si="63"/>
        <v>1.3104379143013332E-3</v>
      </c>
    </row>
    <row r="151" spans="8:56" s="147" customFormat="1" ht="0.25" customHeight="1" x14ac:dyDescent="0.2">
      <c r="H151" s="147">
        <f t="shared" si="64"/>
        <v>510</v>
      </c>
      <c r="I151" s="147">
        <f>IF($H151&gt;$H150,INDEX(Spectra!151:151,1,MATCH($I$20,Spectra!$20:$20,0)),I150)</f>
        <v>1.16812099902648E-3</v>
      </c>
      <c r="J151" s="147">
        <f>((Physics!$C$9*Physics!$C$10)/(Physics!$C$11*Physics!$C$12*$H151))^($J$17-$J$18)</f>
        <v>2.5681183212926275E+18</v>
      </c>
      <c r="K151" s="147">
        <f t="shared" si="65"/>
        <v>1</v>
      </c>
      <c r="L151" s="147">
        <f>INDEX(Photobiology!$21:$421,1+$H151-380,10)</f>
        <v>0.503</v>
      </c>
      <c r="M151" s="147">
        <f t="shared" si="66"/>
        <v>1.16812099902648E-3</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2999872939086550.5</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1.16812099902648E-3</v>
      </c>
      <c r="Z151" s="147">
        <f t="shared" ca="1" si="68"/>
        <v>4.8165950837558161E-5</v>
      </c>
      <c r="AA151" s="147">
        <f t="shared" ca="1" si="55"/>
        <v>8.6862879232807888E-4</v>
      </c>
      <c r="AB151" s="147">
        <f t="shared" ca="1" si="56"/>
        <v>6.1506009458540468E-4</v>
      </c>
      <c r="AC151" s="147">
        <f t="shared" ca="1" si="57"/>
        <v>1.1646166360294004E-3</v>
      </c>
      <c r="AD151" s="147">
        <f t="shared" ca="1" si="58"/>
        <v>1.0079575926079613E-3</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1.4936614233251721E-3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3835899267049397.5</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1.4936614233251721E-3</v>
      </c>
      <c r="AZ151" s="147">
        <f t="shared" ca="1" si="73"/>
        <v>6.1589187030963141E-5</v>
      </c>
      <c r="BA151" s="147">
        <f t="shared" ca="1" si="60"/>
        <v>1.1107045583216779E-3</v>
      </c>
      <c r="BB151" s="147">
        <f t="shared" ca="1" si="61"/>
        <v>7.8646949851478938E-4</v>
      </c>
      <c r="BC151" s="147">
        <f t="shared" ca="1" si="62"/>
        <v>1.4891804390551966E-3</v>
      </c>
      <c r="BD151" s="147">
        <f t="shared" ca="1" si="63"/>
        <v>1.288862518250211E-3</v>
      </c>
    </row>
    <row r="152" spans="8:56" s="147" customFormat="1" ht="0.25" customHeight="1" x14ac:dyDescent="0.2">
      <c r="H152" s="147">
        <f t="shared" si="64"/>
        <v>511</v>
      </c>
      <c r="I152" s="147">
        <f>IF($H152&gt;$H151,INDEX(Spectra!152:152,1,MATCH($I$20,Spectra!$20:$20,0)),I151)</f>
        <v>1.1882165172009201E-3</v>
      </c>
      <c r="J152" s="147">
        <f>((Physics!$C$9*Physics!$C$10)/(Physics!$C$11*Physics!$C$12*$H152))^($J$17-$J$18)</f>
        <v>2.5731538474128092E+18</v>
      </c>
      <c r="K152" s="147">
        <f t="shared" si="65"/>
        <v>1</v>
      </c>
      <c r="L152" s="147">
        <f>INDEX(Photobiology!$21:$421,1+$H152-380,10)</f>
        <v>0.52356930000000002</v>
      </c>
      <c r="M152" s="147">
        <f t="shared" si="66"/>
        <v>1.1882165172009201E-3</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3057463902794996</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1.1882165172009201E-3</v>
      </c>
      <c r="Z152" s="147">
        <f t="shared" ca="1" si="68"/>
        <v>4.4931457024739031E-5</v>
      </c>
      <c r="AA152" s="147">
        <f t="shared" ca="1" si="55"/>
        <v>9.0113865377910898E-4</v>
      </c>
      <c r="AB152" s="147">
        <f t="shared" ca="1" si="56"/>
        <v>6.4273364313387335E-4</v>
      </c>
      <c r="AC152" s="147">
        <f t="shared" ca="1" si="57"/>
        <v>1.1810872180977145E-3</v>
      </c>
      <c r="AD152" s="147">
        <f t="shared" ca="1" si="58"/>
        <v>1.0085593680166582E-3</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1.4894908876354736E-3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3832689208205539</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1.4894908876354736E-3</v>
      </c>
      <c r="AZ152" s="147">
        <f t="shared" ca="1" si="73"/>
        <v>5.6323906323225321E-5</v>
      </c>
      <c r="BA152" s="147">
        <f t="shared" ca="1" si="60"/>
        <v>1.1296239312191926E-3</v>
      </c>
      <c r="BB152" s="147">
        <f t="shared" ca="1" si="61"/>
        <v>8.0569987941244336E-4</v>
      </c>
      <c r="BC152" s="147">
        <f t="shared" ca="1" si="62"/>
        <v>1.4805539423096608E-3</v>
      </c>
      <c r="BD152" s="147">
        <f t="shared" ca="1" si="63"/>
        <v>1.2642813549158776E-3</v>
      </c>
    </row>
    <row r="153" spans="8:56" s="147" customFormat="1" ht="0.25" customHeight="1" x14ac:dyDescent="0.2">
      <c r="H153" s="147">
        <f t="shared" si="64"/>
        <v>512</v>
      </c>
      <c r="I153" s="147">
        <f>IF($H153&gt;$H152,INDEX(Spectra!153:153,1,MATCH($I$20,Spectra!$20:$20,0)),I152)</f>
        <v>1.2062597054654999E-3</v>
      </c>
      <c r="J153" s="147">
        <f>((Physics!$C$9*Physics!$C$10)/(Physics!$C$11*Physics!$C$12*$H153))^($J$17-$J$18)</f>
        <v>2.578189373532991E+18</v>
      </c>
      <c r="K153" s="147">
        <f t="shared" si="65"/>
        <v>1</v>
      </c>
      <c r="L153" s="147">
        <f>INDEX(Photobiology!$21:$421,1+$H153-380,10)</f>
        <v>0.544512</v>
      </c>
      <c r="M153" s="147">
        <f t="shared" si="66"/>
        <v>1.2062597054654999E-3</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3109965954352187.5</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1.2062597054654999E-3</v>
      </c>
      <c r="Z153" s="147">
        <f t="shared" ca="1" si="68"/>
        <v>4.1932844263185537E-5</v>
      </c>
      <c r="AA153" s="147">
        <f t="shared" ca="1" si="55"/>
        <v>9.3239773949484563E-4</v>
      </c>
      <c r="AB153" s="147">
        <f t="shared" ca="1" si="56"/>
        <v>6.6996387797377136E-4</v>
      </c>
      <c r="AC153" s="147">
        <f t="shared" ca="1" si="57"/>
        <v>1.1941971084108449E-3</v>
      </c>
      <c r="AD153" s="147">
        <f t="shared" ca="1" si="58"/>
        <v>1.005632178733067E-3</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1.4853203519457751E-3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3829437147678879.5</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1.4853203519457751E-3</v>
      </c>
      <c r="AZ153" s="147">
        <f t="shared" ca="1" si="73"/>
        <v>5.1633745798585397E-5</v>
      </c>
      <c r="BA153" s="147">
        <f t="shared" ca="1" si="60"/>
        <v>1.1481021311621181E-3</v>
      </c>
      <c r="BB153" s="147">
        <f t="shared" ca="1" si="61"/>
        <v>8.2495583539279513E-4</v>
      </c>
      <c r="BC153" s="147">
        <f t="shared" ca="1" si="62"/>
        <v>1.4704671484263173E-3</v>
      </c>
      <c r="BD153" s="147">
        <f t="shared" ca="1" si="63"/>
        <v>1.23827890036945E-3</v>
      </c>
    </row>
    <row r="154" spans="8:56" s="147" customFormat="1" ht="0.25" customHeight="1" x14ac:dyDescent="0.2">
      <c r="H154" s="147">
        <f t="shared" si="64"/>
        <v>513</v>
      </c>
      <c r="I154" s="147">
        <f>IF($H154&gt;$H153,INDEX(Spectra!154:154,1,MATCH($I$20,Spectra!$20:$20,0)),I153)</f>
        <v>1.2239627060427901E-3</v>
      </c>
      <c r="J154" s="147">
        <f>((Physics!$C$9*Physics!$C$10)/(Physics!$C$11*Physics!$C$12*$H154))^($J$17-$J$18)</f>
        <v>2.5832248996531722E+18</v>
      </c>
      <c r="K154" s="147">
        <f t="shared" si="65"/>
        <v>1</v>
      </c>
      <c r="L154" s="147">
        <f>INDEX(Photobiology!$21:$421,1+$H154-380,10)</f>
        <v>0.56569000000000003</v>
      </c>
      <c r="M154" s="147">
        <f t="shared" si="66"/>
        <v>1.2239627060427901E-3</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3161770938496611.5</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1.2239627060427901E-3</v>
      </c>
      <c r="Z154" s="147">
        <f t="shared" ca="1" si="68"/>
        <v>3.9170356085216807E-5</v>
      </c>
      <c r="AA154" s="147">
        <f t="shared" ca="1" si="55"/>
        <v>9.638180006123373E-4</v>
      </c>
      <c r="AB154" s="147">
        <f t="shared" ca="1" si="56"/>
        <v>6.9768934151204145E-4</v>
      </c>
      <c r="AC154" s="147">
        <f t="shared" ca="1" si="57"/>
        <v>1.2068272281581911E-3</v>
      </c>
      <c r="AD154" s="147">
        <f t="shared" ca="1" si="58"/>
        <v>1.0009958678083872E-3</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1.4811359606557784E-3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3826107293337728</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1.4811359606557784E-3</v>
      </c>
      <c r="AZ154" s="147">
        <f t="shared" ca="1" si="73"/>
        <v>4.7400646035270812E-5</v>
      </c>
      <c r="BA154" s="147">
        <f t="shared" ca="1" si="60"/>
        <v>1.1663308801701173E-3</v>
      </c>
      <c r="BB154" s="147">
        <f t="shared" ca="1" si="61"/>
        <v>8.4428452597281006E-4</v>
      </c>
      <c r="BC154" s="147">
        <f t="shared" ca="1" si="62"/>
        <v>1.4604000572065975E-3</v>
      </c>
      <c r="BD154" s="147">
        <f t="shared" ca="1" si="63"/>
        <v>1.2113203849750365E-3</v>
      </c>
    </row>
    <row r="155" spans="8:56" s="147" customFormat="1" ht="0.25" customHeight="1" x14ac:dyDescent="0.2">
      <c r="H155" s="147">
        <f t="shared" si="64"/>
        <v>514</v>
      </c>
      <c r="I155" s="147">
        <f>IF($H155&gt;$H154,INDEX(Spectra!155:155,1,MATCH($I$20,Spectra!$20:$20,0)),I154)</f>
        <v>1.2393872639360399E-3</v>
      </c>
      <c r="J155" s="147">
        <f>((Physics!$C$9*Physics!$C$10)/(Physics!$C$11*Physics!$C$12*$H155))^($J$17-$J$18)</f>
        <v>2.5882604257733535E+18</v>
      </c>
      <c r="K155" s="147">
        <f t="shared" si="65"/>
        <v>1</v>
      </c>
      <c r="L155" s="147">
        <f>INDEX(Photobiology!$21:$421,1+$H155-380,10)</f>
        <v>0.58696530000000002</v>
      </c>
      <c r="M155" s="147">
        <f t="shared" si="66"/>
        <v>1.2393872639360399E-3</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3207857007453166.5</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1.2393872639360399E-3</v>
      </c>
      <c r="Z155" s="147">
        <f t="shared" ca="1" si="68"/>
        <v>3.6530443849609204E-5</v>
      </c>
      <c r="AA155" s="147">
        <f t="shared" ca="1" si="55"/>
        <v>9.9400965526019085E-4</v>
      </c>
      <c r="AB155" s="147">
        <f t="shared" ca="1" si="56"/>
        <v>7.2482837479318635E-4</v>
      </c>
      <c r="AC155" s="147">
        <f t="shared" ca="1" si="57"/>
        <v>1.2158389059212552E-3</v>
      </c>
      <c r="AD155" s="147">
        <f t="shared" ca="1" si="58"/>
        <v>9.9346680363858702E-4</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1.4769654249660799E-3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3822771159675228</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1.4769654249660799E-3</v>
      </c>
      <c r="AZ155" s="147">
        <f t="shared" ca="1" si="73"/>
        <v>4.3532965114705218E-5</v>
      </c>
      <c r="BA155" s="147">
        <f t="shared" ca="1" si="60"/>
        <v>1.1845513792350204E-3</v>
      </c>
      <c r="BB155" s="147">
        <f t="shared" ca="1" si="61"/>
        <v>8.6377073555206265E-4</v>
      </c>
      <c r="BC155" s="147">
        <f t="shared" ca="1" si="62"/>
        <v>1.4489030818917244E-3</v>
      </c>
      <c r="BD155" s="147">
        <f t="shared" ca="1" si="63"/>
        <v>1.1839044683788855E-3</v>
      </c>
    </row>
    <row r="156" spans="8:56" s="147" customFormat="1" ht="0.25" customHeight="1" x14ac:dyDescent="0.2">
      <c r="H156" s="147">
        <f t="shared" si="64"/>
        <v>515</v>
      </c>
      <c r="I156" s="147">
        <f>IF($H156&gt;$H155,INDEX(Spectra!156:156,1,MATCH($I$20,Spectra!$20:$20,0)),I155)</f>
        <v>1.2548362664535199E-3</v>
      </c>
      <c r="J156" s="147">
        <f>((Physics!$C$9*Physics!$C$10)/(Physics!$C$11*Physics!$C$12*$H156))^($J$17-$J$18)</f>
        <v>2.5932959518935357E+18</v>
      </c>
      <c r="K156" s="147">
        <f t="shared" si="65"/>
        <v>1</v>
      </c>
      <c r="L156" s="147">
        <f>INDEX(Photobiology!$21:$421,1+$H156-380,10)</f>
        <v>0.60819999999999996</v>
      </c>
      <c r="M156" s="147">
        <f t="shared" si="66"/>
        <v>1.2548362664535199E-3</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3254161810083111.5</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1.2548362664535199E-3</v>
      </c>
      <c r="Z156" s="147">
        <f t="shared" ca="1" si="68"/>
        <v>3.4043707908883998E-5</v>
      </c>
      <c r="AA156" s="147">
        <f t="shared" ca="1" si="55"/>
        <v>1.0249603011293666E-3</v>
      </c>
      <c r="AB156" s="147">
        <f t="shared" ca="1" si="56"/>
        <v>7.5273486664867364E-4</v>
      </c>
      <c r="AC156" s="147">
        <f t="shared" ca="1" si="57"/>
        <v>1.2234653597921819E-3</v>
      </c>
      <c r="AD156" s="147">
        <f t="shared" ca="1" si="58"/>
        <v>9.8533884601609669E-4</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1.4727948892763816E-3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3819393024329928.5</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1.4727948892763816E-3</v>
      </c>
      <c r="AZ156" s="147">
        <f t="shared" ca="1" si="73"/>
        <v>3.9956925346068238E-5</v>
      </c>
      <c r="BA156" s="147">
        <f t="shared" ca="1" si="60"/>
        <v>1.2029906479200628E-3</v>
      </c>
      <c r="BB156" s="147">
        <f t="shared" ca="1" si="61"/>
        <v>8.8348105184555528E-4</v>
      </c>
      <c r="BC156" s="147">
        <f t="shared" ca="1" si="62"/>
        <v>1.4359750170444721E-3</v>
      </c>
      <c r="BD156" s="147">
        <f t="shared" ca="1" si="63"/>
        <v>1.1564871492911609E-3</v>
      </c>
    </row>
    <row r="157" spans="8:56" s="147" customFormat="1" ht="0.25" customHeight="1" x14ac:dyDescent="0.2">
      <c r="H157" s="147">
        <f t="shared" si="64"/>
        <v>516</v>
      </c>
      <c r="I157" s="147">
        <f>IF($H157&gt;$H156,INDEX(Spectra!157:157,1,MATCH($I$20,Spectra!$20:$20,0)),I156)</f>
        <v>1.26951933741159E-3</v>
      </c>
      <c r="J157" s="147">
        <f>((Physics!$C$9*Physics!$C$10)/(Physics!$C$11*Physics!$C$12*$H157))^($J$17-$J$18)</f>
        <v>2.598331478013717E+18</v>
      </c>
      <c r="K157" s="147">
        <f t="shared" si="65"/>
        <v>1</v>
      </c>
      <c r="L157" s="147">
        <f>INDEX(Photobiology!$21:$421,1+$H157-380,10)</f>
        <v>0.62934559999999995</v>
      </c>
      <c r="M157" s="147">
        <f t="shared" si="66"/>
        <v>1.26951933741159E-3</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3298632056343651.5</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1.26951933741159E-3</v>
      </c>
      <c r="Z157" s="147">
        <f t="shared" ca="1" si="68"/>
        <v>3.165876542863527E-5</v>
      </c>
      <c r="AA157" s="147">
        <f t="shared" ca="1" si="55"/>
        <v>1.0561372576601124E-3</v>
      </c>
      <c r="AB157" s="147">
        <f t="shared" ca="1" si="56"/>
        <v>7.8096005464078845E-4</v>
      </c>
      <c r="AC157" s="147">
        <f t="shared" ca="1" si="57"/>
        <v>1.228894718614419E-3</v>
      </c>
      <c r="AD157" s="147">
        <f t="shared" ca="1" si="58"/>
        <v>9.7590236601636268E-4</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1.4686243535866831E-3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3815972887301826</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1.4686243535866831E-3</v>
      </c>
      <c r="AZ157" s="147">
        <f t="shared" ca="1" si="73"/>
        <v>3.6623966680003268E-5</v>
      </c>
      <c r="BA157" s="147">
        <f t="shared" ca="1" si="60"/>
        <v>1.2217765036114797E-3</v>
      </c>
      <c r="BB157" s="147">
        <f t="shared" ca="1" si="61"/>
        <v>9.0344189460109118E-4</v>
      </c>
      <c r="BC157" s="147">
        <f t="shared" ca="1" si="62"/>
        <v>1.4216283742719091E-3</v>
      </c>
      <c r="BD157" s="147">
        <f t="shared" ca="1" si="63"/>
        <v>1.1289579758404478E-3</v>
      </c>
    </row>
    <row r="158" spans="8:56" s="147" customFormat="1" ht="0.25" customHeight="1" x14ac:dyDescent="0.2">
      <c r="H158" s="147">
        <f t="shared" si="64"/>
        <v>517</v>
      </c>
      <c r="I158" s="147">
        <f>IF($H158&gt;$H157,INDEX(Spectra!158:158,1,MATCH($I$20,Spectra!$20:$20,0)),I157)</f>
        <v>1.28415046354316E-3</v>
      </c>
      <c r="J158" s="147">
        <f>((Physics!$C$9*Physics!$C$10)/(Physics!$C$11*Physics!$C$12*$H158))^($J$17-$J$18)</f>
        <v>2.6033670041338988E+18</v>
      </c>
      <c r="K158" s="147">
        <f t="shared" si="65"/>
        <v>1</v>
      </c>
      <c r="L158" s="147">
        <f>INDEX(Photobiology!$21:$421,1+$H158-380,10)</f>
        <v>0.65030679999999996</v>
      </c>
      <c r="M158" s="147">
        <f t="shared" si="66"/>
        <v>1.28415046354316E-3</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3343114945131514</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1.28415046354316E-3</v>
      </c>
      <c r="Z158" s="147">
        <f t="shared" ca="1" si="68"/>
        <v>2.9398184976939916E-5</v>
      </c>
      <c r="AA158" s="147">
        <f t="shared" ca="1" si="55"/>
        <v>1.0877987210655565E-3</v>
      </c>
      <c r="AB158" s="147">
        <f t="shared" ca="1" si="56"/>
        <v>8.0974547364594685E-4</v>
      </c>
      <c r="AC158" s="147">
        <f t="shared" ca="1" si="57"/>
        <v>1.2340685954649766E-3</v>
      </c>
      <c r="AD158" s="147">
        <f t="shared" ca="1" si="58"/>
        <v>9.6543330754499243E-4</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1.4644538178969846E-3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3812510748590923</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1.4644538178969846E-3</v>
      </c>
      <c r="AZ158" s="147">
        <f t="shared" ca="1" si="73"/>
        <v>3.3525887698497461E-5</v>
      </c>
      <c r="BA158" s="147">
        <f t="shared" ca="1" si="60"/>
        <v>1.2405329713252641E-3</v>
      </c>
      <c r="BB158" s="147">
        <f t="shared" ca="1" si="61"/>
        <v>9.2343917949748379E-4</v>
      </c>
      <c r="BC158" s="147">
        <f t="shared" ca="1" si="62"/>
        <v>1.4073401189990023E-3</v>
      </c>
      <c r="BD158" s="147">
        <f t="shared" ca="1" si="63"/>
        <v>1.1009866314716783E-3</v>
      </c>
    </row>
    <row r="159" spans="8:56" s="147" customFormat="1" ht="0.25" customHeight="1" x14ac:dyDescent="0.2">
      <c r="H159" s="147">
        <f t="shared" si="64"/>
        <v>518</v>
      </c>
      <c r="I159" s="147">
        <f>IF($H159&gt;$H158,INDEX(Spectra!159:159,1,MATCH($I$20,Spectra!$20:$20,0)),I158)</f>
        <v>1.29585740150043E-3</v>
      </c>
      <c r="J159" s="147">
        <f>((Physics!$C$9*Physics!$C$10)/(Physics!$C$11*Physics!$C$12*$H159))^($J$17-$J$18)</f>
        <v>2.60840253025408E+18</v>
      </c>
      <c r="K159" s="147">
        <f t="shared" si="65"/>
        <v>1</v>
      </c>
      <c r="L159" s="147">
        <f>INDEX(Photobiology!$21:$421,1+$H159-380,10)</f>
        <v>0.6708752</v>
      </c>
      <c r="M159" s="147">
        <f t="shared" si="66"/>
        <v>1.29585740150043E-3</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3380117724922199</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1.29585740150043E-3</v>
      </c>
      <c r="Z159" s="147">
        <f t="shared" ca="1" si="68"/>
        <v>2.7207303658942428E-5</v>
      </c>
      <c r="AA159" s="147">
        <f t="shared" ca="1" si="55"/>
        <v>1.1169927960861287E-3</v>
      </c>
      <c r="AB159" s="147">
        <f t="shared" ca="1" si="56"/>
        <v>8.3697226605330217E-4</v>
      </c>
      <c r="AC159" s="147">
        <f t="shared" ca="1" si="57"/>
        <v>1.2349521036299097E-3</v>
      </c>
      <c r="AD159" s="147">
        <f t="shared" ca="1" si="58"/>
        <v>9.519277761404054E-4</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1.460269426606988E-3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3808970467214342</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1.460269426606988E-3</v>
      </c>
      <c r="AZ159" s="147">
        <f t="shared" ca="1" si="73"/>
        <v>3.0659232773269673E-5</v>
      </c>
      <c r="BA159" s="147">
        <f t="shared" ca="1" si="60"/>
        <v>1.2587113581912785E-3</v>
      </c>
      <c r="BB159" s="147">
        <f t="shared" ca="1" si="61"/>
        <v>9.4316319806520119E-4</v>
      </c>
      <c r="BC159" s="147">
        <f t="shared" ca="1" si="62"/>
        <v>1.3916367635564595E-3</v>
      </c>
      <c r="BD159" s="147">
        <f t="shared" ca="1" si="63"/>
        <v>1.0727036988995072E-3</v>
      </c>
    </row>
    <row r="160" spans="8:56" s="147" customFormat="1" ht="0.25" customHeight="1" x14ac:dyDescent="0.2">
      <c r="H160" s="147">
        <f t="shared" si="64"/>
        <v>519</v>
      </c>
      <c r="I160" s="147">
        <f>IF($H160&gt;$H159,INDEX(Spectra!160:160,1,MATCH($I$20,Spectra!$20:$20,0)),I159)</f>
        <v>1.3056861774955299E-3</v>
      </c>
      <c r="J160" s="147">
        <f>((Physics!$C$9*Physics!$C$10)/(Physics!$C$11*Physics!$C$12*$H160))^($J$17-$J$18)</f>
        <v>2.6134380563742618E+18</v>
      </c>
      <c r="K160" s="147">
        <f t="shared" si="65"/>
        <v>1</v>
      </c>
      <c r="L160" s="147">
        <f>INDEX(Photobiology!$21:$421,1+$H160-380,10)</f>
        <v>0.69084239999999997</v>
      </c>
      <c r="M160" s="147">
        <f t="shared" si="66"/>
        <v>1.3056861774955299E-3</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3412329945948657</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1.3056861774955299E-3</v>
      </c>
      <c r="Z160" s="147">
        <f t="shared" ca="1" si="68"/>
        <v>2.5124927407693235E-5</v>
      </c>
      <c r="AA160" s="147">
        <f t="shared" ca="1" si="55"/>
        <v>1.1439795557850636E-3</v>
      </c>
      <c r="AB160" s="147">
        <f t="shared" ca="1" si="56"/>
        <v>8.6290188098324578E-4</v>
      </c>
      <c r="AC160" s="147">
        <f t="shared" ca="1" si="57"/>
        <v>1.2325677515557802E-3</v>
      </c>
      <c r="AD160" s="147">
        <f t="shared" ca="1" si="58"/>
        <v>9.3639765022829162E-4</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1.4560988909172894E-3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3805424255367599</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1.4560988909172894E-3</v>
      </c>
      <c r="AZ160" s="147">
        <f t="shared" ca="1" si="73"/>
        <v>2.8019274128254127E-5</v>
      </c>
      <c r="BA160" s="147">
        <f t="shared" ca="1" si="60"/>
        <v>1.2757639554749651E-3</v>
      </c>
      <c r="BB160" s="147">
        <f t="shared" ca="1" si="61"/>
        <v>9.6230663502941828E-4</v>
      </c>
      <c r="BC160" s="147">
        <f t="shared" ca="1" si="62"/>
        <v>1.3745573530259212E-3</v>
      </c>
      <c r="BD160" s="147">
        <f t="shared" ca="1" si="63"/>
        <v>1.0442689855002616E-3</v>
      </c>
    </row>
    <row r="161" spans="8:56" s="147" customFormat="1" ht="0.25" customHeight="1" x14ac:dyDescent="0.2">
      <c r="H161" s="147">
        <f t="shared" si="64"/>
        <v>520</v>
      </c>
      <c r="I161" s="147">
        <f>IF($H161&gt;$H160,INDEX(Spectra!161:161,1,MATCH($I$20,Spectra!$20:$20,0)),I160)</f>
        <v>1.31416846210561E-3</v>
      </c>
      <c r="J161" s="147">
        <f>((Physics!$C$9*Physics!$C$10)/(Physics!$C$11*Physics!$C$12*$H161))^($J$17-$J$18)</f>
        <v>2.618473582494444E+18</v>
      </c>
      <c r="K161" s="147">
        <f t="shared" si="65"/>
        <v>1</v>
      </c>
      <c r="L161" s="147">
        <f>INDEX(Photobiology!$21:$421,1+$H161-380,10)</f>
        <v>0.71</v>
      </c>
      <c r="M161" s="147">
        <f t="shared" si="66"/>
        <v>1.31416846210561E-3</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3441115400970890.5</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1.31416846210561E-3</v>
      </c>
      <c r="Z161" s="147">
        <f t="shared" ca="1" si="68"/>
        <v>2.3168527153229484E-5</v>
      </c>
      <c r="AA161" s="147">
        <f t="shared" ca="1" si="55"/>
        <v>1.1685769948627778E-3</v>
      </c>
      <c r="AB161" s="147">
        <f t="shared" ca="1" si="56"/>
        <v>8.8747504664992588E-4</v>
      </c>
      <c r="AC161" s="147">
        <f t="shared" ca="1" si="57"/>
        <v>1.2287475120687453E-3</v>
      </c>
      <c r="AD161" s="147">
        <f t="shared" ca="1" si="58"/>
        <v>9.194290528060237E-4</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1.4519283552275912E-3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3801836041838056.5</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1.4519283552275912E-3</v>
      </c>
      <c r="AZ161" s="147">
        <f t="shared" ca="1" si="73"/>
        <v>2.5597206516991387E-5</v>
      </c>
      <c r="BA161" s="147">
        <f t="shared" ca="1" si="60"/>
        <v>1.2910750204653471E-3</v>
      </c>
      <c r="BB161" s="147">
        <f t="shared" ca="1" si="61"/>
        <v>9.8050609335381027E-4</v>
      </c>
      <c r="BC161" s="147">
        <f t="shared" ca="1" si="62"/>
        <v>1.3575530121377978E-3</v>
      </c>
      <c r="BD161" s="147">
        <f t="shared" ca="1" si="63"/>
        <v>1.0158097313111693E-3</v>
      </c>
    </row>
    <row r="162" spans="8:56" s="147" customFormat="1" ht="0.25" customHeight="1" x14ac:dyDescent="0.2">
      <c r="H162" s="147">
        <f t="shared" si="64"/>
        <v>521</v>
      </c>
      <c r="I162" s="147">
        <f>IF($H162&gt;$H161,INDEX(Spectra!162:162,1,MATCH($I$20,Spectra!$20:$20,0)),I161)</f>
        <v>1.32025415501449E-3</v>
      </c>
      <c r="J162" s="147">
        <f>((Physics!$C$9*Physics!$C$10)/(Physics!$C$11*Physics!$C$12*$H162))^($J$17-$J$18)</f>
        <v>2.6235091086146253E+18</v>
      </c>
      <c r="K162" s="147">
        <f t="shared" si="65"/>
        <v>1</v>
      </c>
      <c r="L162" s="147">
        <f>INDEX(Photobiology!$21:$421,1+$H162-380,10)</f>
        <v>0.72818519999999998</v>
      </c>
      <c r="M162" s="147">
        <f t="shared" si="66"/>
        <v>1.32025415501449E-3</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3463698801366820</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1.32025415501449E-3</v>
      </c>
      <c r="Z162" s="147">
        <f t="shared" ca="1" si="68"/>
        <v>2.1322236628899516E-5</v>
      </c>
      <c r="AA162" s="147">
        <f t="shared" ca="1" si="55"/>
        <v>1.1893007858869127E-3</v>
      </c>
      <c r="AB162" s="147">
        <f t="shared" ca="1" si="56"/>
        <v>9.0962210645110825E-4</v>
      </c>
      <c r="AC162" s="147">
        <f t="shared" ca="1" si="57"/>
        <v>1.2212350933884033E-3</v>
      </c>
      <c r="AD162" s="147">
        <f t="shared" ca="1" si="58"/>
        <v>9.002654652545207E-4</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1.4559464793140115E-3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3819688850135704.5</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1.4559464793140115E-3</v>
      </c>
      <c r="AZ162" s="147">
        <f t="shared" ca="1" si="73"/>
        <v>2.3513681235569217E-5</v>
      </c>
      <c r="BA162" s="147">
        <f t="shared" ca="1" si="60"/>
        <v>1.3115340599238134E-3</v>
      </c>
      <c r="BB162" s="147">
        <f t="shared" ca="1" si="61"/>
        <v>1.0031107255853711E-3</v>
      </c>
      <c r="BC162" s="147">
        <f t="shared" ca="1" si="62"/>
        <v>1.3467504933654608E-3</v>
      </c>
      <c r="BD162" s="147">
        <f t="shared" ca="1" si="63"/>
        <v>9.927924328864727E-4</v>
      </c>
    </row>
    <row r="163" spans="8:56" s="147" customFormat="1" ht="0.25" customHeight="1" x14ac:dyDescent="0.2">
      <c r="H163" s="147">
        <f t="shared" si="64"/>
        <v>522</v>
      </c>
      <c r="I163" s="147">
        <f>IF($H163&gt;$H162,INDEX(Spectra!163:163,1,MATCH($I$20,Spectra!$20:$20,0)),I162)</f>
        <v>1.3264417005243599E-3</v>
      </c>
      <c r="J163" s="147">
        <f>((Physics!$C$9*Physics!$C$10)/(Physics!$C$11*Physics!$C$12*$H163))^($J$17-$J$18)</f>
        <v>2.628544634734807E+18</v>
      </c>
      <c r="K163" s="147">
        <f t="shared" si="65"/>
        <v>1</v>
      </c>
      <c r="L163" s="147">
        <f>INDEX(Photobiology!$21:$421,1+$H163-380,10)</f>
        <v>0.7454636</v>
      </c>
      <c r="M163" s="147">
        <f t="shared" si="66"/>
        <v>1.3264417005243599E-3</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3486611215201820</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1.3264417005243599E-3</v>
      </c>
      <c r="Z163" s="147">
        <f t="shared" ca="1" si="68"/>
        <v>1.9619531836625859E-5</v>
      </c>
      <c r="AA163" s="147">
        <f t="shared" ca="1" si="55"/>
        <v>1.208396347827895E-3</v>
      </c>
      <c r="AB163" s="147">
        <f t="shared" ca="1" si="56"/>
        <v>9.3101085941424085E-4</v>
      </c>
      <c r="AC163" s="147">
        <f t="shared" ca="1" si="57"/>
        <v>1.2136941559797894E-3</v>
      </c>
      <c r="AD163" s="147">
        <f t="shared" ca="1" si="58"/>
        <v>8.8059944258581265E-4</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1.4599646034004321E-3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3837582125170936</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1.4599646034004321E-3</v>
      </c>
      <c r="AZ163" s="147">
        <f t="shared" ca="1" si="73"/>
        <v>2.1594482445356129E-5</v>
      </c>
      <c r="BA163" s="147">
        <f t="shared" ca="1" si="60"/>
        <v>1.3300365134854141E-3</v>
      </c>
      <c r="BB163" s="147">
        <f t="shared" ca="1" si="61"/>
        <v>1.0247287156223157E-3</v>
      </c>
      <c r="BC163" s="147">
        <f t="shared" ca="1" si="62"/>
        <v>1.3358676121113953E-3</v>
      </c>
      <c r="BD163" s="147">
        <f t="shared" ca="1" si="63"/>
        <v>9.6924276087008237E-4</v>
      </c>
    </row>
    <row r="164" spans="8:56" s="147" customFormat="1" ht="0.25" customHeight="1" x14ac:dyDescent="0.2">
      <c r="H164" s="147">
        <f t="shared" si="64"/>
        <v>523</v>
      </c>
      <c r="I164" s="147">
        <f>IF($H164&gt;$H163,INDEX(Spectra!164:164,1,MATCH($I$20,Spectra!$20:$20,0)),I163)</f>
        <v>1.33408471970231E-3</v>
      </c>
      <c r="J164" s="147">
        <f>((Physics!$C$9*Physics!$C$10)/(Physics!$C$11*Physics!$C$12*$H164))^($J$17-$J$18)</f>
        <v>2.6335801608549888E+18</v>
      </c>
      <c r="K164" s="147">
        <f t="shared" si="65"/>
        <v>1</v>
      </c>
      <c r="L164" s="147">
        <f>INDEX(Photobiology!$21:$421,1+$H164-380,10)</f>
        <v>0.76196940000000002</v>
      </c>
      <c r="M164" s="147">
        <f t="shared" si="66"/>
        <v>1.33408471970231E-3</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3513419050707792.5</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1.33408471970231E-3</v>
      </c>
      <c r="Z164" s="147">
        <f t="shared" ca="1" si="68"/>
        <v>1.8064440964073069E-5</v>
      </c>
      <c r="AA164" s="147">
        <f t="shared" ca="1" si="55"/>
        <v>1.2273152514150948E-3</v>
      </c>
      <c r="AB164" s="147">
        <f t="shared" ca="1" si="56"/>
        <v>9.5272326172820773E-4</v>
      </c>
      <c r="AC164" s="147">
        <f t="shared" ca="1" si="57"/>
        <v>1.2060125866108883E-3</v>
      </c>
      <c r="AD164" s="147">
        <f t="shared" ca="1" si="58"/>
        <v>8.6145052154505436E-4</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1.4639827274868524E-3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3855515866943750</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1.4639827274868524E-3</v>
      </c>
      <c r="AZ164" s="147">
        <f t="shared" ca="1" si="73"/>
        <v>1.9823350918081221E-5</v>
      </c>
      <c r="BA164" s="147">
        <f t="shared" ca="1" si="60"/>
        <v>1.3468172618406246E-3</v>
      </c>
      <c r="BB164" s="147">
        <f t="shared" ca="1" si="61"/>
        <v>1.0454886250074607E-3</v>
      </c>
      <c r="BC164" s="147">
        <f t="shared" ca="1" si="62"/>
        <v>1.3234403856481145E-3</v>
      </c>
      <c r="BD164" s="147">
        <f t="shared" ca="1" si="63"/>
        <v>9.453287827237202E-4</v>
      </c>
    </row>
    <row r="165" spans="8:56" s="147" customFormat="1" ht="0.25" customHeight="1" x14ac:dyDescent="0.2">
      <c r="H165" s="147">
        <f t="shared" si="64"/>
        <v>524</v>
      </c>
      <c r="I165" s="147">
        <f>IF($H165&gt;$H164,INDEX(Spectra!165:165,1,MATCH($I$20,Spectra!$20:$20,0)),I164)</f>
        <v>1.34170634983406E-3</v>
      </c>
      <c r="J165" s="147">
        <f>((Physics!$C$9*Physics!$C$10)/(Physics!$C$11*Physics!$C$12*$H165))^($J$17-$J$18)</f>
        <v>2.63861568697517E+18</v>
      </c>
      <c r="K165" s="147">
        <f t="shared" si="65"/>
        <v>1</v>
      </c>
      <c r="L165" s="147">
        <f>INDEX(Photobiology!$21:$421,1+$H165-380,10)</f>
        <v>0.77783679999999999</v>
      </c>
      <c r="M165" s="147">
        <f t="shared" si="66"/>
        <v>1.34170634983406E-3</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3540247421986346</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1.34170634983406E-3</v>
      </c>
      <c r="Z165" s="147">
        <f t="shared" ca="1" si="68"/>
        <v>1.662159494428427E-5</v>
      </c>
      <c r="AA165" s="147">
        <f t="shared" ca="1" si="55"/>
        <v>1.2449559049475258E-3</v>
      </c>
      <c r="AB165" s="147">
        <f t="shared" ca="1" si="56"/>
        <v>9.7386547866990382E-4</v>
      </c>
      <c r="AC165" s="147">
        <f t="shared" ca="1" si="57"/>
        <v>1.1968020640519814E-3</v>
      </c>
      <c r="AD165" s="147">
        <f t="shared" ca="1" si="58"/>
        <v>8.4196501083041715E-4</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1.468000851573273E-3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3873490075454146.5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1.468000851573273E-3</v>
      </c>
      <c r="AZ165" s="147">
        <f t="shared" ca="1" si="73"/>
        <v>1.8186181749630335E-5</v>
      </c>
      <c r="BA165" s="147">
        <f t="shared" ca="1" si="60"/>
        <v>1.3621433101663242E-3</v>
      </c>
      <c r="BB165" s="147">
        <f t="shared" ca="1" si="61"/>
        <v>1.065535206106796E-3</v>
      </c>
      <c r="BC165" s="147">
        <f t="shared" ca="1" si="62"/>
        <v>1.3094567596033595E-3</v>
      </c>
      <c r="BD165" s="147">
        <f t="shared" ca="1" si="63"/>
        <v>9.2121897839033068E-4</v>
      </c>
    </row>
    <row r="166" spans="8:56" s="147" customFormat="1" ht="0.25" customHeight="1" x14ac:dyDescent="0.2">
      <c r="H166" s="147">
        <f t="shared" si="64"/>
        <v>525</v>
      </c>
      <c r="I166" s="147">
        <f>IF($H166&gt;$H165,INDEX(Spectra!166:166,1,MATCH($I$20,Spectra!$20:$20,0)),I165)</f>
        <v>1.3456663789603699E-3</v>
      </c>
      <c r="J166" s="147">
        <f>((Physics!$C$9*Physics!$C$10)/(Physics!$C$11*Physics!$C$12*$H166))^($J$17-$J$18)</f>
        <v>2.6436512130953518E+18</v>
      </c>
      <c r="K166" s="147">
        <f t="shared" si="65"/>
        <v>1</v>
      </c>
      <c r="L166" s="147">
        <f>INDEX(Photobiology!$21:$421,1+$H166-380,10)</f>
        <v>0.79320000000000002</v>
      </c>
      <c r="M166" s="147">
        <f t="shared" si="66"/>
        <v>1.3456663789603699E-3</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3557472555160211.5</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1.3456663789603699E-3</v>
      </c>
      <c r="Z166" s="147">
        <f t="shared" ca="1" si="68"/>
        <v>1.5239940875001983E-5</v>
      </c>
      <c r="AA166" s="147">
        <f t="shared" ca="1" si="55"/>
        <v>1.2581671140012298E-3</v>
      </c>
      <c r="AB166" s="147">
        <f t="shared" ca="1" si="56"/>
        <v>9.9190145326272044E-4</v>
      </c>
      <c r="AC166" s="147">
        <f t="shared" ca="1" si="57"/>
        <v>1.1841864134851255E-3</v>
      </c>
      <c r="AD166" s="147">
        <f t="shared" ca="1" si="58"/>
        <v>8.2007869599878662E-4</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1.4720051200593956E-3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3891468121327590</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1.4720051200593956E-3</v>
      </c>
      <c r="AZ166" s="147">
        <f t="shared" ca="1" si="73"/>
        <v>1.6670752385696668E-5</v>
      </c>
      <c r="BA166" s="147">
        <f t="shared" ca="1" si="60"/>
        <v>1.3762909311377735E-3</v>
      </c>
      <c r="BB166" s="147">
        <f t="shared" ca="1" si="61"/>
        <v>1.0850267500367408E-3</v>
      </c>
      <c r="BC166" s="147">
        <f t="shared" ca="1" si="62"/>
        <v>1.2953645056522681E-3</v>
      </c>
      <c r="BD166" s="147">
        <f t="shared" ca="1" si="63"/>
        <v>8.9707230427683697E-4</v>
      </c>
    </row>
    <row r="167" spans="8:56" s="147" customFormat="1" ht="0.25" customHeight="1" x14ac:dyDescent="0.2">
      <c r="H167" s="147">
        <f t="shared" si="64"/>
        <v>526</v>
      </c>
      <c r="I167" s="147">
        <f>IF($H167&gt;$H166,INDEX(Spectra!167:167,1,MATCH($I$20,Spectra!$20:$20,0)),I166)</f>
        <v>1.3488553838972299E-3</v>
      </c>
      <c r="J167" s="147">
        <f>((Physics!$C$9*Physics!$C$10)/(Physics!$C$11*Physics!$C$12*$H167))^($J$17-$J$18)</f>
        <v>2.6486867392155336E+18</v>
      </c>
      <c r="K167" s="147">
        <f t="shared" si="65"/>
        <v>1</v>
      </c>
      <c r="L167" s="147">
        <f>INDEX(Photobiology!$21:$421,1+$H167-380,10)</f>
        <v>0.80811040000000001</v>
      </c>
      <c r="M167" s="147">
        <f t="shared" si="66"/>
        <v>1.3488553838972299E-3</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3572695368448070.5</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1.3488553838972299E-3</v>
      </c>
      <c r="Z167" s="147">
        <f t="shared" ca="1" si="68"/>
        <v>1.3952155434417778E-5</v>
      </c>
      <c r="AA167" s="147">
        <f t="shared" ca="1" si="55"/>
        <v>1.2698313423762267E-3</v>
      </c>
      <c r="AB167" s="147">
        <f t="shared" ca="1" si="56"/>
        <v>1.0090058745027871E-3</v>
      </c>
      <c r="AC167" s="147">
        <f t="shared" ca="1" si="57"/>
        <v>1.1694576178388984E-3</v>
      </c>
      <c r="AD167" s="147">
        <f t="shared" ca="1" si="58"/>
        <v>7.9763079385840395E-4</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1.4760232441458159E-3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3909523193542914.5</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1.4760232441458159E-3</v>
      </c>
      <c r="AZ167" s="147">
        <f t="shared" ca="1" si="73"/>
        <v>1.5267541630471076E-5</v>
      </c>
      <c r="BA167" s="147">
        <f t="shared" ca="1" si="60"/>
        <v>1.389548946364289E-3</v>
      </c>
      <c r="BB167" s="147">
        <f t="shared" ca="1" si="61"/>
        <v>1.104133283690301E-3</v>
      </c>
      <c r="BC167" s="147">
        <f t="shared" ca="1" si="62"/>
        <v>1.2797121526744223E-3</v>
      </c>
      <c r="BD167" s="147">
        <f t="shared" ca="1" si="63"/>
        <v>8.7283010916994251E-4</v>
      </c>
    </row>
    <row r="168" spans="8:56" s="147" customFormat="1" ht="0.25" customHeight="1" x14ac:dyDescent="0.2">
      <c r="H168" s="147">
        <f t="shared" si="64"/>
        <v>527</v>
      </c>
      <c r="I168" s="147">
        <f>IF($H168&gt;$H167,INDEX(Spectra!168:168,1,MATCH($I$20,Spectra!$20:$20,0)),I167)</f>
        <v>1.3503353021895499E-3</v>
      </c>
      <c r="J168" s="147">
        <f>((Physics!$C$9*Physics!$C$10)/(Physics!$C$11*Physics!$C$12*$H168))^($J$17-$J$18)</f>
        <v>2.6537222653357148E+18</v>
      </c>
      <c r="K168" s="147">
        <f t="shared" si="65"/>
        <v>1</v>
      </c>
      <c r="L168" s="147">
        <f>INDEX(Photobiology!$21:$421,1+$H168-380,10)</f>
        <v>0.82249620000000001</v>
      </c>
      <c r="M168" s="147">
        <f t="shared" si="66"/>
        <v>1.3503353021895499E-3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3583414857089239.5</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1.3503353021895499E-3</v>
      </c>
      <c r="Z168" s="147">
        <f t="shared" ca="1" si="68"/>
        <v>1.2748407561147366E-5</v>
      </c>
      <c r="AA168" s="147">
        <f t="shared" ca="1" si="55"/>
        <v>1.2791442747228147E-3</v>
      </c>
      <c r="AB168" s="147">
        <f t="shared" ca="1" si="56"/>
        <v>1.0244777884063764E-3</v>
      </c>
      <c r="AC168" s="147">
        <f t="shared" ca="1" si="57"/>
        <v>1.1531863480698755E-3</v>
      </c>
      <c r="AD168" s="147">
        <f t="shared" ca="1" si="58"/>
        <v>7.740216475621653E-4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1.4800413682322365E-3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3927618732495821.5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1.4800413682322365E-3</v>
      </c>
      <c r="AZ168" s="147">
        <f t="shared" ca="1" si="73"/>
        <v>1.3972952154171086E-5</v>
      </c>
      <c r="BA168" s="147">
        <f t="shared" ca="1" si="60"/>
        <v>1.4020121072576648E-3</v>
      </c>
      <c r="BB168" s="147">
        <f t="shared" ca="1" si="61"/>
        <v>1.1228837054159061E-3</v>
      </c>
      <c r="BC168" s="147">
        <f t="shared" ca="1" si="62"/>
        <v>1.2639553284703299E-3</v>
      </c>
      <c r="BD168" s="147">
        <f t="shared" ca="1" si="63"/>
        <v>8.4837007256029565E-4</v>
      </c>
    </row>
    <row r="169" spans="8:56" s="147" customFormat="1" ht="0.25" customHeight="1" x14ac:dyDescent="0.2">
      <c r="H169" s="147">
        <f t="shared" si="64"/>
        <v>528</v>
      </c>
      <c r="I169" s="147">
        <f>IF($H169&gt;$H168,INDEX(Spectra!169:169,1,MATCH($I$20,Spectra!$20:$20,0)),I168)</f>
        <v>1.3505817854839301E-3</v>
      </c>
      <c r="J169" s="147">
        <f>((Physics!$C$9*Physics!$C$10)/(Physics!$C$11*Physics!$C$12*$H169))^($J$17-$J$18)</f>
        <v>2.6587577914558966E+18</v>
      </c>
      <c r="K169" s="147">
        <f t="shared" si="65"/>
        <v>1</v>
      </c>
      <c r="L169" s="147">
        <f>INDEX(Photobiology!$21:$421,1+$H169-380,10)</f>
        <v>0.83630680000000002</v>
      </c>
      <c r="M169" s="147">
        <f t="shared" si="66"/>
        <v>1.3505817854839301E-3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3590869845153815.5</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1.3505817854839301E-3</v>
      </c>
      <c r="Z169" s="147">
        <f t="shared" ca="1" si="68"/>
        <v>1.1633438796533654E-5</v>
      </c>
      <c r="AA169" s="147">
        <f t="shared" ca="1" si="55"/>
        <v>1.2865939216512724E-3</v>
      </c>
      <c r="AB169" s="147">
        <f t="shared" ca="1" si="56"/>
        <v>1.0386406116542778E-3</v>
      </c>
      <c r="AC169" s="147">
        <f t="shared" ca="1" si="57"/>
        <v>1.1344886998065013E-3</v>
      </c>
      <c r="AD169" s="147">
        <f t="shared" ca="1" si="58"/>
        <v>7.4971470203105694E-4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1.4840594923186568E-3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3945754738186311</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1.4840594923186568E-3</v>
      </c>
      <c r="AZ169" s="147">
        <f t="shared" ca="1" si="73"/>
        <v>1.2783169046010599E-5</v>
      </c>
      <c r="BA169" s="147">
        <f t="shared" ca="1" si="60"/>
        <v>1.4137477216915834E-3</v>
      </c>
      <c r="BB169" s="147">
        <f t="shared" ca="1" si="61"/>
        <v>1.1412892394968013E-3</v>
      </c>
      <c r="BC169" s="147">
        <f t="shared" ca="1" si="62"/>
        <v>1.2466099735476716E-3</v>
      </c>
      <c r="BD169" s="147">
        <f t="shared" ca="1" si="63"/>
        <v>8.2380884448354796E-4</v>
      </c>
    </row>
    <row r="170" spans="8:56" s="147" customFormat="1" ht="0.25" customHeight="1" x14ac:dyDescent="0.2">
      <c r="H170" s="147">
        <f t="shared" si="64"/>
        <v>529</v>
      </c>
      <c r="I170" s="147">
        <f>IF($H170&gt;$H169,INDEX(Spectra!170:170,1,MATCH($I$20,Spectra!$20:$20,0)),I169)</f>
        <v>1.34995131788383E-3</v>
      </c>
      <c r="J170" s="147">
        <f>((Physics!$C$9*Physics!$C$10)/(Physics!$C$11*Physics!$C$12*$H170))^($J$17-$J$18)</f>
        <v>2.6637933175760783E+18</v>
      </c>
      <c r="K170" s="147">
        <f t="shared" si="65"/>
        <v>1</v>
      </c>
      <c r="L170" s="147">
        <f>INDEX(Photobiology!$21:$421,1+$H170-380,10)</f>
        <v>0.84949160000000001</v>
      </c>
      <c r="M170" s="147">
        <f t="shared" si="66"/>
        <v>1.34995131788383E-3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3595991299631966.5</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1.34995131788383E-3</v>
      </c>
      <c r="Z170" s="147">
        <f t="shared" ca="1" si="68"/>
        <v>1.060833594083968E-5</v>
      </c>
      <c r="AA170" s="147">
        <f t="shared" ca="1" si="55"/>
        <v>1.2925756869711315E-3</v>
      </c>
      <c r="AB170" s="147">
        <f t="shared" ca="1" si="56"/>
        <v>1.0517457218119741E-3</v>
      </c>
      <c r="AC170" s="147">
        <f t="shared" ca="1" si="57"/>
        <v>1.1150597885720434E-3</v>
      </c>
      <c r="AD170" s="147">
        <f t="shared" ca="1" si="58"/>
        <v>7.2507505225121978E-4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1.4880776164050773E-3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3963931210614384</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1.4880776164050773E-3</v>
      </c>
      <c r="AZ170" s="147">
        <f t="shared" ca="1" si="73"/>
        <v>1.1693775213772184E-5</v>
      </c>
      <c r="BA170" s="147">
        <f t="shared" ca="1" si="60"/>
        <v>1.4248313415526287E-3</v>
      </c>
      <c r="BB170" s="147">
        <f t="shared" ca="1" si="61"/>
        <v>1.1593597828635793E-3</v>
      </c>
      <c r="BC170" s="147">
        <f t="shared" ca="1" si="62"/>
        <v>1.2291521111505938E-3</v>
      </c>
      <c r="BD170" s="147">
        <f t="shared" ca="1" si="63"/>
        <v>7.9926434470256396E-4</v>
      </c>
    </row>
    <row r="171" spans="8:56" s="147" customFormat="1" ht="0.25" customHeight="1" x14ac:dyDescent="0.2">
      <c r="H171" s="147">
        <f t="shared" si="64"/>
        <v>530</v>
      </c>
      <c r="I171" s="147">
        <f>IF($H171&gt;$H170,INDEX(Spectra!171:171,1,MATCH($I$20,Spectra!$20:$20,0)),I170)</f>
        <v>1.3476912086679599E-3</v>
      </c>
      <c r="J171" s="147">
        <f>((Physics!$C$9*Physics!$C$10)/(Physics!$C$11*Physics!$C$12*$H171))^($J$17-$J$18)</f>
        <v>2.6688288436962601E+18</v>
      </c>
      <c r="K171" s="147">
        <f t="shared" si="65"/>
        <v>1</v>
      </c>
      <c r="L171" s="147">
        <f>INDEX(Photobiology!$21:$421,1+$H171-380,10)</f>
        <v>0.86199999999999999</v>
      </c>
      <c r="M171" s="147">
        <f t="shared" si="66"/>
        <v>1.3476912086679599E-3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3596757170088926.5</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1.3476912086679599E-3</v>
      </c>
      <c r="Z171" s="147">
        <f t="shared" ca="1" si="68"/>
        <v>9.6641454113249871E-6</v>
      </c>
      <c r="AA171" s="147">
        <f t="shared" ca="1" si="55"/>
        <v>1.296427730472648E-3</v>
      </c>
      <c r="AB171" s="147">
        <f t="shared" ca="1" si="56"/>
        <v>1.0631935945181537E-3</v>
      </c>
      <c r="AC171" s="147">
        <f t="shared" ca="1" si="57"/>
        <v>1.0929775702297156E-3</v>
      </c>
      <c r="AD171" s="147">
        <f t="shared" ca="1" si="58"/>
        <v>6.9986817388214965E-4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1.4920957404914977E-3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3982148149780038.5</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1.4920957404914977E-3</v>
      </c>
      <c r="AZ171" s="147">
        <f t="shared" ca="1" si="73"/>
        <v>1.0699654424533075E-5</v>
      </c>
      <c r="BA171" s="147">
        <f t="shared" ca="1" si="60"/>
        <v>1.435339402714682E-3</v>
      </c>
      <c r="BB171" s="147">
        <f t="shared" ca="1" si="61"/>
        <v>1.1771143296737427E-3</v>
      </c>
      <c r="BC171" s="147">
        <f t="shared" ca="1" si="62"/>
        <v>1.2100896455386047E-3</v>
      </c>
      <c r="BD171" s="147">
        <f t="shared" ca="1" si="63"/>
        <v>7.7485874689889919E-4</v>
      </c>
    </row>
    <row r="172" spans="8:56" s="147" customFormat="1" ht="0.25" customHeight="1" x14ac:dyDescent="0.2">
      <c r="H172" s="147">
        <f t="shared" si="64"/>
        <v>531</v>
      </c>
      <c r="I172" s="147">
        <f>IF($H172&gt;$H171,INDEX(Spectra!172:172,1,MATCH($I$20,Spectra!$20:$20,0)),I171)</f>
        <v>1.34553193352707E-3</v>
      </c>
      <c r="J172" s="147">
        <f>((Physics!$C$9*Physics!$C$10)/(Physics!$C$11*Physics!$C$12*$H172))^($J$17-$J$18)</f>
        <v>2.6738643698164413E+18</v>
      </c>
      <c r="K172" s="147">
        <f t="shared" si="65"/>
        <v>1</v>
      </c>
      <c r="L172" s="147">
        <f>INDEX(Photobiology!$21:$421,1+$H172-380,10)</f>
        <v>0.8738108</v>
      </c>
      <c r="M172" s="147">
        <f t="shared" si="66"/>
        <v>1.34553193352707E-3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3597769895508256.5</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1.34553193352707E-3</v>
      </c>
      <c r="Z172" s="147">
        <f t="shared" ca="1" si="68"/>
        <v>8.808497892196294E-6</v>
      </c>
      <c r="AA172" s="147">
        <f t="shared" ca="1" si="55"/>
        <v>1.2998914903418319E-3</v>
      </c>
      <c r="AB172" s="147">
        <f t="shared" ca="1" si="56"/>
        <v>1.0743695740272265E-3</v>
      </c>
      <c r="AC172" s="147">
        <f t="shared" ca="1" si="57"/>
        <v>1.0710434190875477E-3</v>
      </c>
      <c r="AD172" s="147">
        <f t="shared" ca="1" si="58"/>
        <v>6.7497936679418707E-4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1.4875511035937533E-3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3977509894180463</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1.4875511035937533E-3</v>
      </c>
      <c r="AZ172" s="147">
        <f t="shared" ca="1" si="73"/>
        <v>9.7382235486544351E-6</v>
      </c>
      <c r="BA172" s="147">
        <f t="shared" ca="1" si="60"/>
        <v>1.4370933701598533E-3</v>
      </c>
      <c r="BB172" s="147">
        <f t="shared" ca="1" si="61"/>
        <v>1.1877679047887113E-3</v>
      </c>
      <c r="BC172" s="147">
        <f t="shared" ca="1" si="62"/>
        <v>1.1840906784606278E-3</v>
      </c>
      <c r="BD172" s="147">
        <f t="shared" ca="1" si="63"/>
        <v>7.4622257336228836E-4</v>
      </c>
    </row>
    <row r="173" spans="8:56" s="147" customFormat="1" ht="0.25" customHeight="1" x14ac:dyDescent="0.2">
      <c r="H173" s="147">
        <f t="shared" si="64"/>
        <v>532</v>
      </c>
      <c r="I173" s="147">
        <f>IF($H173&gt;$H172,INDEX(Spectra!173:173,1,MATCH($I$20,Spectra!$20:$20,0)),I172)</f>
        <v>1.3434184920566199E-3</v>
      </c>
      <c r="J173" s="147">
        <f>((Physics!$C$9*Physics!$C$10)/(Physics!$C$11*Physics!$C$12*$H173))^($J$17-$J$18)</f>
        <v>2.6788998959366231E+18</v>
      </c>
      <c r="K173" s="147">
        <f t="shared" si="65"/>
        <v>1</v>
      </c>
      <c r="L173" s="147">
        <f>INDEX(Photobiology!$21:$421,1+$H173-380,10)</f>
        <v>0.88496240000000004</v>
      </c>
      <c r="M173" s="147">
        <f t="shared" si="66"/>
        <v>1.3434184920566199E-3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3598883658569814.5</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1.3434184920566199E-3</v>
      </c>
      <c r="Z173" s="147">
        <f t="shared" ca="1" si="68"/>
        <v>8.0306467592613009E-6</v>
      </c>
      <c r="AA173" s="147">
        <f t="shared" ca="1" si="55"/>
        <v>1.3030702610661914E-3</v>
      </c>
      <c r="AB173" s="147">
        <f t="shared" ca="1" si="56"/>
        <v>1.0854082535646859E-3</v>
      </c>
      <c r="AC173" s="147">
        <f t="shared" ca="1" si="57"/>
        <v>1.0492098422962201E-3</v>
      </c>
      <c r="AD173" s="147">
        <f t="shared" ca="1" si="58"/>
        <v>6.5030455919437189E-4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1.4829926110957107E-3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3972788751539080.5</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1.4829926110957107E-3</v>
      </c>
      <c r="AZ173" s="147">
        <f t="shared" ca="1" si="73"/>
        <v>8.8649887408296078E-6</v>
      </c>
      <c r="BA173" s="147">
        <f t="shared" ca="1" si="60"/>
        <v>1.4384524110140622E-3</v>
      </c>
      <c r="BB173" s="147">
        <f t="shared" ca="1" si="61"/>
        <v>1.1981764651717241E-3</v>
      </c>
      <c r="BC173" s="147">
        <f t="shared" ca="1" si="62"/>
        <v>1.1582172292657501E-3</v>
      </c>
      <c r="BD173" s="147">
        <f t="shared" ca="1" si="63"/>
        <v>7.1786778427526741E-4</v>
      </c>
    </row>
    <row r="174" spans="8:56" s="147" customFormat="1" ht="0.25" customHeight="1" x14ac:dyDescent="0.2">
      <c r="H174" s="147">
        <f t="shared" si="64"/>
        <v>533</v>
      </c>
      <c r="I174" s="147">
        <f>IF($H174&gt;$H173,INDEX(Spectra!174:174,1,MATCH($I$20,Spectra!$20:$20,0)),I173)</f>
        <v>1.3412256055574099E-3</v>
      </c>
      <c r="J174" s="147">
        <f>((Physics!$C$9*Physics!$C$10)/(Physics!$C$11*Physics!$C$12*$H174))^($J$17-$J$18)</f>
        <v>2.6839354220568049E+18</v>
      </c>
      <c r="K174" s="147">
        <f t="shared" si="65"/>
        <v>1</v>
      </c>
      <c r="L174" s="147">
        <f>INDEX(Photobiology!$21:$421,1+$H174-380,10)</f>
        <v>0.8954936</v>
      </c>
      <c r="M174" s="147">
        <f t="shared" si="66"/>
        <v>1.3412256055574099E-3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3599762911725120.5</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1.3412256055574099E-3</v>
      </c>
      <c r="Z174" s="147">
        <f t="shared" ca="1" si="68"/>
        <v>7.3203288815960097E-6</v>
      </c>
      <c r="AA174" s="147">
        <f t="shared" ca="1" si="55"/>
        <v>1.306009044832289E-3</v>
      </c>
      <c r="AB174" s="147">
        <f t="shared" ca="1" si="56"/>
        <v>1.0964224255798603E-3</v>
      </c>
      <c r="AC174" s="147">
        <f t="shared" ca="1" si="57"/>
        <v>1.0260375882514185E-3</v>
      </c>
      <c r="AD174" s="147">
        <f t="shared" ca="1" si="58"/>
        <v>6.2587354025412636E-4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1.4784479741979661E-3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3968058887618046.5</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1.4784479741979661E-3</v>
      </c>
      <c r="AZ174" s="147">
        <f t="shared" ca="1" si="73"/>
        <v>8.0692803362940464E-6</v>
      </c>
      <c r="BA174" s="147">
        <f t="shared" ca="1" si="60"/>
        <v>1.4396283657394501E-3</v>
      </c>
      <c r="BB174" s="147">
        <f t="shared" ca="1" si="61"/>
        <v>1.2085986930514051E-3</v>
      </c>
      <c r="BC174" s="147">
        <f t="shared" ca="1" si="62"/>
        <v>1.1310127002614441E-3</v>
      </c>
      <c r="BD174" s="147">
        <f t="shared" ca="1" si="63"/>
        <v>6.8990739802366147E-4</v>
      </c>
    </row>
    <row r="175" spans="8:56" s="147" customFormat="1" ht="0.25" customHeight="1" x14ac:dyDescent="0.2">
      <c r="H175" s="147">
        <f t="shared" si="64"/>
        <v>534</v>
      </c>
      <c r="I175" s="147">
        <f>IF($H175&gt;$H174,INDEX(Spectra!175:175,1,MATCH($I$20,Spectra!$20:$20,0)),I174)</f>
        <v>1.3393240174970099E-3</v>
      </c>
      <c r="J175" s="147">
        <f>((Physics!$C$9*Physics!$C$10)/(Physics!$C$11*Physics!$C$12*$H175))^($J$17-$J$18)</f>
        <v>2.6889709481769861E+18</v>
      </c>
      <c r="K175" s="147">
        <f t="shared" si="65"/>
        <v>1</v>
      </c>
      <c r="L175" s="147">
        <f>INDEX(Photobiology!$21:$421,1+$H175-380,10)</f>
        <v>0.9054432</v>
      </c>
      <c r="M175" s="147">
        <f t="shared" si="66"/>
        <v>1.3393240174970099E-3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3601403373245145</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1.3393240174970099E-3</v>
      </c>
      <c r="Z175" s="147">
        <f t="shared" ca="1" si="68"/>
        <v>6.6715077621569802E-6</v>
      </c>
      <c r="AA175" s="147">
        <f t="shared" ca="1" si="55"/>
        <v>1.3092414607400096E-3</v>
      </c>
      <c r="AB175" s="147">
        <f t="shared" ca="1" si="56"/>
        <v>1.107941060910209E-3</v>
      </c>
      <c r="AC175" s="147">
        <f t="shared" ca="1" si="57"/>
        <v>1.0031536891052604E-3</v>
      </c>
      <c r="AD175" s="147">
        <f t="shared" ca="1" si="58"/>
        <v>6.019484650718912E-4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1.4738894816999236E-3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3963245997114730</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1.4738894816999236E-3</v>
      </c>
      <c r="AZ175" s="147">
        <f t="shared" ca="1" si="73"/>
        <v>7.341811980717744E-6</v>
      </c>
      <c r="BA175" s="147">
        <f t="shared" ca="1" si="60"/>
        <v>1.4407844500514617E-3</v>
      </c>
      <c r="BB175" s="147">
        <f t="shared" ca="1" si="61"/>
        <v>1.2192588609519629E-3</v>
      </c>
      <c r="BC175" s="147">
        <f t="shared" ca="1" si="62"/>
        <v>1.1039432217932429E-3</v>
      </c>
      <c r="BD175" s="147">
        <f t="shared" ca="1" si="63"/>
        <v>6.6242783643417707E-4</v>
      </c>
    </row>
    <row r="176" spans="8:56" s="147" customFormat="1" ht="0.25" customHeight="1" x14ac:dyDescent="0.2">
      <c r="H176" s="147">
        <f t="shared" si="64"/>
        <v>535</v>
      </c>
      <c r="I176" s="147">
        <f>IF($H176&gt;$H175,INDEX(Spectra!176:176,1,MATCH($I$20,Spectra!$20:$20,0)),I175)</f>
        <v>1.33741529975454E-3</v>
      </c>
      <c r="J176" s="147">
        <f>((Physics!$C$9*Physics!$C$10)/(Physics!$C$11*Physics!$C$12*$H176))^($J$17-$J$18)</f>
        <v>2.6940064742971679E+18</v>
      </c>
      <c r="K176" s="147">
        <f t="shared" si="65"/>
        <v>1</v>
      </c>
      <c r="L176" s="147">
        <f>INDEX(Photobiology!$21:$421,1+$H176-380,10)</f>
        <v>0.9148501</v>
      </c>
      <c r="M176" s="147">
        <f t="shared" si="66"/>
        <v>1.33741529975454E-3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3603005476362818</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1.33741529975454E-3</v>
      </c>
      <c r="Z176" s="147">
        <f t="shared" ca="1" si="68"/>
        <v>6.0757038427959072E-6</v>
      </c>
      <c r="AA176" s="147">
        <f t="shared" ca="1" si="55"/>
        <v>1.3126477058183856E-3</v>
      </c>
      <c r="AB176" s="147">
        <f t="shared" ca="1" si="56"/>
        <v>1.119955584260351E-3</v>
      </c>
      <c r="AC176" s="147">
        <f t="shared" ca="1" si="57"/>
        <v>9.8032541472007771E-4</v>
      </c>
      <c r="AD176" s="147">
        <f t="shared" ca="1" si="58"/>
        <v>5.7847625184873042E-4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1.469344844802179E-3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3958424524872237.5</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1.469344844802179E-3</v>
      </c>
      <c r="AZ176" s="147">
        <f t="shared" ca="1" si="73"/>
        <v>6.6750426151064752E-6</v>
      </c>
      <c r="BA176" s="147">
        <f t="shared" ca="1" si="60"/>
        <v>1.4421340476212874E-3</v>
      </c>
      <c r="BB176" s="147">
        <f t="shared" ca="1" si="61"/>
        <v>1.230433781071879E-3</v>
      </c>
      <c r="BC176" s="147">
        <f t="shared" ca="1" si="62"/>
        <v>1.0770297712399972E-3</v>
      </c>
      <c r="BD176" s="147">
        <f t="shared" ca="1" si="63"/>
        <v>6.3554013375682092E-4</v>
      </c>
    </row>
    <row r="177" spans="8:56" s="147" customFormat="1" ht="0.25" customHeight="1" x14ac:dyDescent="0.2">
      <c r="H177" s="147">
        <f t="shared" si="64"/>
        <v>536</v>
      </c>
      <c r="I177" s="147">
        <f>IF($H177&gt;$H176,INDEX(Spectra!177:177,1,MATCH($I$20,Spectra!$20:$20,0)),I176)</f>
        <v>1.33437805519315E-3</v>
      </c>
      <c r="J177" s="147">
        <f>((Physics!$C$9*Physics!$C$10)/(Physics!$C$11*Physics!$C$12*$H177))^($J$17-$J$18)</f>
        <v>2.6990420004173496E+18</v>
      </c>
      <c r="K177" s="147">
        <f t="shared" si="65"/>
        <v>1</v>
      </c>
      <c r="L177" s="147">
        <f>INDEX(Photobiology!$21:$421,1+$H177-380,10)</f>
        <v>0.92373479999999997</v>
      </c>
      <c r="M177" s="147">
        <f t="shared" si="66"/>
        <v>1.33437805519315E-3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3601542415401532</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1.33437805519315E-3</v>
      </c>
      <c r="Z177" s="147">
        <f t="shared" ca="1" si="68"/>
        <v>5.5230975206888631E-6</v>
      </c>
      <c r="AA177" s="147">
        <f t="shared" ca="1" si="55"/>
        <v>1.3152017081619692E-3</v>
      </c>
      <c r="AB177" s="147">
        <f t="shared" ca="1" si="56"/>
        <v>1.1316566722920963E-3</v>
      </c>
      <c r="AC177" s="147">
        <f t="shared" ca="1" si="57"/>
        <v>9.5674906557348849E-4</v>
      </c>
      <c r="AD177" s="147">
        <f t="shared" ca="1" si="58"/>
        <v>5.5491712678873374E-4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1.4648002079044344E-3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3953557283354134</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1.4648002079044344E-3</v>
      </c>
      <c r="AZ177" s="147">
        <f t="shared" ca="1" si="73"/>
        <v>6.0629252445330858E-6</v>
      </c>
      <c r="BA177" s="147">
        <f t="shared" ca="1" si="60"/>
        <v>1.4437495641166397E-3</v>
      </c>
      <c r="BB177" s="147">
        <f t="shared" ca="1" si="61"/>
        <v>1.2422648307191769E-3</v>
      </c>
      <c r="BC177" s="147">
        <f t="shared" ca="1" si="62"/>
        <v>1.0502617490674793E-3</v>
      </c>
      <c r="BD177" s="147">
        <f t="shared" ca="1" si="63"/>
        <v>6.0915474405955387E-4</v>
      </c>
    </row>
    <row r="178" spans="8:56" s="147" customFormat="1" ht="0.25" customHeight="1" x14ac:dyDescent="0.2">
      <c r="H178" s="147">
        <f t="shared" si="64"/>
        <v>537</v>
      </c>
      <c r="I178" s="147">
        <f>IF($H178&gt;$H177,INDEX(Spectra!178:178,1,MATCH($I$20,Spectra!$20:$20,0)),I177)</f>
        <v>1.3306095089566899E-3</v>
      </c>
      <c r="J178" s="147">
        <f>((Physics!$C$9*Physics!$C$10)/(Physics!$C$11*Physics!$C$12*$H178))^($J$17-$J$18)</f>
        <v>2.7040775265375309E+18</v>
      </c>
      <c r="K178" s="147">
        <f t="shared" si="65"/>
        <v>1</v>
      </c>
      <c r="L178" s="147">
        <f>INDEX(Photobiology!$21:$421,1+$H178-380,10)</f>
        <v>0.93209240000000004</v>
      </c>
      <c r="M178" s="147">
        <f t="shared" si="66"/>
        <v>1.3306095089566899E-3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3598071269766924.5</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1.3306095089566899E-3</v>
      </c>
      <c r="Z178" s="147">
        <f t="shared" ca="1" si="68"/>
        <v>5.0136567931782702E-6</v>
      </c>
      <c r="AA178" s="147">
        <f t="shared" ca="1" si="55"/>
        <v>1.3169760839279196E-3</v>
      </c>
      <c r="AB178" s="147">
        <f t="shared" ca="1" si="56"/>
        <v>1.14307872720237E-3</v>
      </c>
      <c r="AC178" s="147">
        <f t="shared" ca="1" si="57"/>
        <v>9.3142665626968287E-4</v>
      </c>
      <c r="AD178" s="147">
        <f t="shared" ca="1" si="58"/>
        <v>5.3140818081105117E-4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1.460241715406392E-3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3948606805943037.5</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1.460241715406392E-3</v>
      </c>
      <c r="AZ178" s="147">
        <f t="shared" ca="1" si="73"/>
        <v>5.5021031691483605E-6</v>
      </c>
      <c r="BA178" s="147">
        <f t="shared" ca="1" si="60"/>
        <v>1.4452800787903381E-3</v>
      </c>
      <c r="BB178" s="147">
        <f t="shared" ca="1" si="61"/>
        <v>1.2544410890038768E-3</v>
      </c>
      <c r="BC178" s="147">
        <f t="shared" ca="1" si="62"/>
        <v>1.0221692007844744E-3</v>
      </c>
      <c r="BD178" s="147">
        <f t="shared" ca="1" si="63"/>
        <v>5.8317965436528165E-4</v>
      </c>
    </row>
    <row r="179" spans="8:56" s="147" customFormat="1" ht="0.25" customHeight="1" x14ac:dyDescent="0.2">
      <c r="H179" s="147">
        <f t="shared" si="64"/>
        <v>538</v>
      </c>
      <c r="I179" s="147">
        <f>IF($H179&gt;$H178,INDEX(Spectra!179:179,1,MATCH($I$20,Spectra!$20:$20,0)),I178)</f>
        <v>1.32592734488938E-3</v>
      </c>
      <c r="J179" s="147">
        <f>((Physics!$C$9*Physics!$C$10)/(Physics!$C$11*Physics!$C$12*$H179))^($J$17-$J$18)</f>
        <v>2.7091130526577126E+18</v>
      </c>
      <c r="K179" s="147">
        <f t="shared" si="65"/>
        <v>1</v>
      </c>
      <c r="L179" s="147">
        <f>INDEX(Photobiology!$21:$421,1+$H179-380,10)</f>
        <v>0.93992260000000005</v>
      </c>
      <c r="M179" s="147">
        <f t="shared" si="66"/>
        <v>1.32592734488938E-3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3592087076915604</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1.32592734488938E-3</v>
      </c>
      <c r="Z179" s="147">
        <f t="shared" ca="1" si="68"/>
        <v>4.5450535306321641E-6</v>
      </c>
      <c r="AA179" s="147">
        <f t="shared" ca="1" si="55"/>
        <v>1.3173764394421885E-3</v>
      </c>
      <c r="AB179" s="147">
        <f t="shared" ca="1" si="56"/>
        <v>1.1536469531132131E-3</v>
      </c>
      <c r="AC179" s="147">
        <f t="shared" ca="1" si="57"/>
        <v>9.0560837655944662E-4</v>
      </c>
      <c r="AD179" s="147">
        <f t="shared" ca="1" si="58"/>
        <v>5.0801049921153749E-4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1.4556970785086474E-3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3943647956103476</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1.4556970785086474E-3</v>
      </c>
      <c r="AZ179" s="147">
        <f t="shared" ca="1" si="73"/>
        <v>4.9898821166242974E-6</v>
      </c>
      <c r="BA179" s="147">
        <f t="shared" ca="1" si="60"/>
        <v>1.446309288049345E-3</v>
      </c>
      <c r="BB179" s="147">
        <f t="shared" ca="1" si="61"/>
        <v>1.2665554457038618E-3</v>
      </c>
      <c r="BC179" s="147">
        <f t="shared" ca="1" si="62"/>
        <v>9.9424110462140625E-4</v>
      </c>
      <c r="BD179" s="147">
        <f t="shared" ca="1" si="63"/>
        <v>5.5772995587148914E-4</v>
      </c>
    </row>
    <row r="180" spans="8:56" s="147" customFormat="1" ht="0.25" customHeight="1" x14ac:dyDescent="0.2">
      <c r="H180" s="147">
        <f t="shared" si="64"/>
        <v>539</v>
      </c>
      <c r="I180" s="147">
        <f>IF($H180&gt;$H179,INDEX(Spectra!180:180,1,MATCH($I$20,Spectra!$20:$20,0)),I179)</f>
        <v>1.3198416519805E-3</v>
      </c>
      <c r="J180" s="147">
        <f>((Physics!$C$9*Physics!$C$10)/(Physics!$C$11*Physics!$C$12*$H180))^($J$17-$J$18)</f>
        <v>2.7141485787778949E+18</v>
      </c>
      <c r="K180" s="147">
        <f t="shared" si="65"/>
        <v>1</v>
      </c>
      <c r="L180" s="147">
        <f>INDEX(Photobiology!$21:$421,1+$H180-380,10)</f>
        <v>0.94722519999999999</v>
      </c>
      <c r="M180" s="147">
        <f t="shared" si="66"/>
        <v>1.3198416519805E-3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3582246343934743</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1.3198416519805E-3</v>
      </c>
      <c r="Z180" s="147">
        <f t="shared" ca="1" si="68"/>
        <v>4.1138936355571397E-6</v>
      </c>
      <c r="AA180" s="147">
        <f t="shared" ca="1" si="55"/>
        <v>1.315504652312092E-3</v>
      </c>
      <c r="AB180" s="147">
        <f t="shared" ca="1" si="56"/>
        <v>1.1624888103897327E-3</v>
      </c>
      <c r="AC180" s="147">
        <f t="shared" ca="1" si="57"/>
        <v>8.8033438187099357E-4</v>
      </c>
      <c r="AD180" s="147">
        <f t="shared" ca="1" si="58"/>
        <v>4.8467753080688709E-4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1.4511385860106051E-3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3938605730830448</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1.4511385860106051E-3</v>
      </c>
      <c r="AZ180" s="147">
        <f t="shared" ca="1" si="73"/>
        <v>4.5231409270516164E-6</v>
      </c>
      <c r="BA180" s="147">
        <f t="shared" ca="1" si="60"/>
        <v>1.4463701446169742E-3</v>
      </c>
      <c r="BB180" s="147">
        <f t="shared" ca="1" si="61"/>
        <v>1.2781323926478348E-3</v>
      </c>
      <c r="BC180" s="147">
        <f t="shared" ca="1" si="62"/>
        <v>9.6790943686907366E-4</v>
      </c>
      <c r="BD180" s="147">
        <f t="shared" ca="1" si="63"/>
        <v>5.3289291610915846E-4</v>
      </c>
    </row>
    <row r="181" spans="8:56" s="147" customFormat="1" ht="0.25" customHeight="1" x14ac:dyDescent="0.2">
      <c r="H181" s="147">
        <f t="shared" si="64"/>
        <v>540</v>
      </c>
      <c r="I181" s="147">
        <f>IF($H181&gt;$H180,INDEX(Spectra!181:181,1,MATCH($I$20,Spectra!$20:$20,0)),I180)</f>
        <v>1.3135624391297401E-3</v>
      </c>
      <c r="J181" s="147">
        <f>((Physics!$C$9*Physics!$C$10)/(Physics!$C$11*Physics!$C$12*$H181))^($J$17-$J$18)</f>
        <v>2.7191841048980762E+18</v>
      </c>
      <c r="K181" s="147">
        <f t="shared" si="65"/>
        <v>1</v>
      </c>
      <c r="L181" s="147">
        <f>INDEX(Photobiology!$21:$421,1+$H181-380,10)</f>
        <v>0.95399999999999996</v>
      </c>
      <c r="M181" s="147">
        <f t="shared" si="66"/>
        <v>1.3135624391297401E-3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3571818105272736</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1.3135624391297401E-3</v>
      </c>
      <c r="Z181" s="147">
        <f t="shared" ca="1" si="68"/>
        <v>3.7220054425229011E-6</v>
      </c>
      <c r="AA181" s="147">
        <f t="shared" ca="1" si="55"/>
        <v>1.3121582408823103E-3</v>
      </c>
      <c r="AB181" s="147">
        <f t="shared" ca="1" si="56"/>
        <v>1.1702146837099506E-3</v>
      </c>
      <c r="AC181" s="147">
        <f t="shared" ca="1" si="57"/>
        <v>8.5381558543433107E-4</v>
      </c>
      <c r="AD181" s="147">
        <f t="shared" ca="1" si="58"/>
        <v>4.6198910477900345E-4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1.4465939491128605E-3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3933555272669426.5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1.4465939491128605E-3</v>
      </c>
      <c r="AZ181" s="147">
        <f t="shared" ca="1" si="73"/>
        <v>4.0989528866902722E-6</v>
      </c>
      <c r="BA181" s="147">
        <f t="shared" ca="1" si="60"/>
        <v>1.445047540181259E-3</v>
      </c>
      <c r="BB181" s="147">
        <f t="shared" ca="1" si="61"/>
        <v>1.2887285980401231E-3</v>
      </c>
      <c r="BC181" s="147">
        <f t="shared" ca="1" si="62"/>
        <v>9.4028606692335935E-4</v>
      </c>
      <c r="BD181" s="147">
        <f t="shared" ca="1" si="63"/>
        <v>5.0877721806063679E-4</v>
      </c>
    </row>
    <row r="182" spans="8:56" s="147" customFormat="1" ht="0.25" customHeight="1" x14ac:dyDescent="0.2">
      <c r="H182" s="147">
        <f t="shared" si="64"/>
        <v>541</v>
      </c>
      <c r="I182" s="147">
        <f>IF($H182&gt;$H181,INDEX(Spectra!182:182,1,MATCH($I$20,Spectra!$20:$20,0)),I181)</f>
        <v>1.3066344252107101E-3</v>
      </c>
      <c r="J182" s="147">
        <f>((Physics!$C$9*Physics!$C$10)/(Physics!$C$11*Physics!$C$12*$H182))^($J$17-$J$18)</f>
        <v>2.7242196310182574E+18</v>
      </c>
      <c r="K182" s="147">
        <f t="shared" si="65"/>
        <v>1</v>
      </c>
      <c r="L182" s="147">
        <f>INDEX(Photobiology!$21:$421,1+$H182-380,10)</f>
        <v>0.96025609999999995</v>
      </c>
      <c r="M182" s="147">
        <f t="shared" si="66"/>
        <v>1.3066344252107101E-3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3559559151723273.5</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1.3066344252107101E-3</v>
      </c>
      <c r="Z182" s="147">
        <f t="shared" ca="1" si="68"/>
        <v>3.3653153601956968E-6</v>
      </c>
      <c r="AA182" s="147">
        <f t="shared" ca="1" si="55"/>
        <v>1.3065586404140477E-3</v>
      </c>
      <c r="AB182" s="147">
        <f t="shared" ca="1" si="56"/>
        <v>1.1760454608518761E-3</v>
      </c>
      <c r="AC182" s="147">
        <f t="shared" ca="1" si="57"/>
        <v>8.2709959115837949E-4</v>
      </c>
      <c r="AD182" s="147">
        <f t="shared" ca="1" si="58"/>
        <v>4.3973082955713668E-4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1.4460951475021324E-3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3939480789145551.5</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1.4460951475021324E-3</v>
      </c>
      <c r="AZ182" s="147">
        <f t="shared" ca="1" si="73"/>
        <v>3.7245048181005923E-6</v>
      </c>
      <c r="BA182" s="147">
        <f t="shared" ca="1" si="60"/>
        <v>1.4460112739835772E-3</v>
      </c>
      <c r="BB182" s="147">
        <f t="shared" ca="1" si="61"/>
        <v>1.3015680601753267E-3</v>
      </c>
      <c r="BC182" s="147">
        <f t="shared" ca="1" si="62"/>
        <v>9.1537822836884977E-4</v>
      </c>
      <c r="BD182" s="147">
        <f t="shared" ca="1" si="63"/>
        <v>4.8666452265492508E-4</v>
      </c>
    </row>
    <row r="183" spans="8:56" s="147" customFormat="1" ht="0.25" customHeight="1" x14ac:dyDescent="0.2">
      <c r="H183" s="147">
        <f t="shared" si="64"/>
        <v>542</v>
      </c>
      <c r="I183" s="147">
        <f>IF($H183&gt;$H182,INDEX(Spectra!183:183,1,MATCH($I$20,Spectra!$20:$20,0)),I182)</f>
        <v>1.29955974354625E-3</v>
      </c>
      <c r="J183" s="147">
        <f>((Physics!$C$9*Physics!$C$10)/(Physics!$C$11*Physics!$C$12*$H183))^($J$17-$J$18)</f>
        <v>2.7292551571384392E+18</v>
      </c>
      <c r="K183" s="147">
        <f t="shared" si="65"/>
        <v>1</v>
      </c>
      <c r="L183" s="147">
        <f>INDEX(Photobiology!$21:$421,1+$H183-380,10)</f>
        <v>0.96600739999999996</v>
      </c>
      <c r="M183" s="147">
        <f t="shared" si="66"/>
        <v>1.29955974354625E-3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3546830132083110.5</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1.29955974354625E-3</v>
      </c>
      <c r="Z183" s="147">
        <f t="shared" ca="1" si="68"/>
        <v>3.0420614300828035E-6</v>
      </c>
      <c r="AA183" s="147">
        <f t="shared" ca="1" si="55"/>
        <v>1.2991594791452378E-3</v>
      </c>
      <c r="AB183" s="147">
        <f t="shared" ca="1" si="56"/>
        <v>1.1803290357551121E-3</v>
      </c>
      <c r="AC183" s="147">
        <f t="shared" ca="1" si="57"/>
        <v>8.0052880202449001E-4</v>
      </c>
      <c r="AD183" s="147">
        <f t="shared" ca="1" si="58"/>
        <v>4.1799949283242071E-4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1.4455963458914042E-3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3945401282164598</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1.4455963458914042E-3</v>
      </c>
      <c r="AZ183" s="147">
        <f t="shared" ca="1" si="73"/>
        <v>3.3839097503164345E-6</v>
      </c>
      <c r="BA183" s="147">
        <f t="shared" ca="1" si="60"/>
        <v>1.4451511022168697E-3</v>
      </c>
      <c r="BB183" s="147">
        <f t="shared" ca="1" si="61"/>
        <v>1.3129672179449056E-3</v>
      </c>
      <c r="BC183" s="147">
        <f t="shared" ca="1" si="62"/>
        <v>8.9048734906910503E-4</v>
      </c>
      <c r="BD183" s="147">
        <f t="shared" ca="1" si="63"/>
        <v>4.6497172786693253E-4</v>
      </c>
    </row>
    <row r="184" spans="8:56" s="147" customFormat="1" ht="0.25" customHeight="1" x14ac:dyDescent="0.2">
      <c r="H184" s="147">
        <f t="shared" si="64"/>
        <v>543</v>
      </c>
      <c r="I184" s="147">
        <f>IF($H184&gt;$H183,INDEX(Spectra!184:184,1,MATCH($I$20,Spectra!$20:$20,0)),I183)</f>
        <v>1.2931878448286E-3</v>
      </c>
      <c r="J184" s="147">
        <f>((Physics!$C$9*Physics!$C$10)/(Physics!$C$11*Physics!$C$12*$H184))^($J$17-$J$18)</f>
        <v>2.7342906832586214E+18</v>
      </c>
      <c r="K184" s="147">
        <f t="shared" si="65"/>
        <v>1</v>
      </c>
      <c r="L184" s="147">
        <f>INDEX(Photobiology!$21:$421,1+$H184-380,10)</f>
        <v>0.97126060000000003</v>
      </c>
      <c r="M184" s="147">
        <f t="shared" si="66"/>
        <v>1.2931878448286E-3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3535951475818137</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1.2931878448286E-3</v>
      </c>
      <c r="Z184" s="147">
        <f t="shared" ca="1" si="68"/>
        <v>2.7508950472762942E-6</v>
      </c>
      <c r="AA184" s="147">
        <f t="shared" ca="1" si="55"/>
        <v>1.2908316565753222E-3</v>
      </c>
      <c r="AB184" s="147">
        <f t="shared" ca="1" si="56"/>
        <v>1.1838268283549799E-3</v>
      </c>
      <c r="AC184" s="147">
        <f t="shared" ca="1" si="57"/>
        <v>7.7461951905233133E-4</v>
      </c>
      <c r="AD184" s="147">
        <f t="shared" ca="1" si="58"/>
        <v>3.9711858932919061E-4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1.4450975442806761E-3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3951316751726566</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1.4450975442806761E-3</v>
      </c>
      <c r="AZ184" s="147">
        <f t="shared" ca="1" si="73"/>
        <v>3.0740403981447396E-6</v>
      </c>
      <c r="BA184" s="147">
        <f t="shared" ca="1" si="60"/>
        <v>1.4424645765549967E-3</v>
      </c>
      <c r="BB184" s="147">
        <f t="shared" ca="1" si="61"/>
        <v>1.3228899802534921E-3</v>
      </c>
      <c r="BC184" s="147">
        <f t="shared" ca="1" si="62"/>
        <v>8.6561342902412492E-4</v>
      </c>
      <c r="BD184" s="147">
        <f t="shared" ca="1" si="63"/>
        <v>4.4376777938543143E-4</v>
      </c>
    </row>
    <row r="185" spans="8:56" s="147" customFormat="1" ht="0.25" customHeight="1" x14ac:dyDescent="0.2">
      <c r="H185" s="147">
        <f t="shared" si="64"/>
        <v>544</v>
      </c>
      <c r="I185" s="147">
        <f>IF($H185&gt;$H184,INDEX(Spectra!185:185,1,MATCH($I$20,Spectra!$20:$20,0)),I184)</f>
        <v>1.28679761264277E-3</v>
      </c>
      <c r="J185" s="147">
        <f>((Physics!$C$9*Physics!$C$10)/(Physics!$C$11*Physics!$C$12*$H185))^($J$17-$J$18)</f>
        <v>2.7393262093788027E+18</v>
      </c>
      <c r="K185" s="147">
        <f t="shared" si="65"/>
        <v>1</v>
      </c>
      <c r="L185" s="147">
        <f>INDEX(Photobiology!$21:$421,1+$H185-380,10)</f>
        <v>0.97602250000000002</v>
      </c>
      <c r="M185" s="147">
        <f t="shared" si="66"/>
        <v>1.28679761264277E-3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3524958426478412</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1.28679761264277E-3</v>
      </c>
      <c r="Z185" s="147">
        <f t="shared" ca="1" si="68"/>
        <v>2.4870709538114401E-6</v>
      </c>
      <c r="AA185" s="147">
        <f t="shared" ca="1" si="55"/>
        <v>1.2808847776126764E-3</v>
      </c>
      <c r="AB185" s="147">
        <f t="shared" ca="1" si="56"/>
        <v>1.1858805098712607E-3</v>
      </c>
      <c r="AC185" s="147">
        <f t="shared" ca="1" si="57"/>
        <v>7.476294129454493E-4</v>
      </c>
      <c r="AD185" s="147">
        <f t="shared" ca="1" si="58"/>
        <v>3.7690173394545472E-4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1.4445987426699482E-3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3957227197831453.5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1.4445987426699482E-3</v>
      </c>
      <c r="AZ185" s="147">
        <f t="shared" ca="1" si="73"/>
        <v>2.7920626658827687E-6</v>
      </c>
      <c r="BA185" s="147">
        <f t="shared" ca="1" si="60"/>
        <v>1.4379608114473798E-3</v>
      </c>
      <c r="BB185" s="147">
        <f t="shared" ca="1" si="61"/>
        <v>1.3313060862760575E-3</v>
      </c>
      <c r="BC185" s="147">
        <f t="shared" ca="1" si="62"/>
        <v>8.3931186949123978E-4</v>
      </c>
      <c r="BD185" s="147">
        <f t="shared" ca="1" si="63"/>
        <v>4.231215271292852E-4</v>
      </c>
    </row>
    <row r="186" spans="8:56" s="147" customFormat="1" ht="0.25" customHeight="1" x14ac:dyDescent="0.2">
      <c r="H186" s="147">
        <f t="shared" si="64"/>
        <v>545</v>
      </c>
      <c r="I186" s="147">
        <f>IF($H186&gt;$H185,INDEX(Spectra!186:186,1,MATCH($I$20,Spectra!$20:$20,0)),I185)</f>
        <v>1.2796282080594001E-3</v>
      </c>
      <c r="J186" s="147">
        <f>((Physics!$C$9*Physics!$C$10)/(Physics!$C$11*Physics!$C$12*$H186))^($J$17-$J$18)</f>
        <v>2.7443617354989839E+18</v>
      </c>
      <c r="K186" s="147">
        <f t="shared" si="65"/>
        <v>1</v>
      </c>
      <c r="L186" s="147">
        <f>INDEX(Photobiology!$21:$421,1+$H186-380,10)</f>
        <v>0.98029999999999995</v>
      </c>
      <c r="M186" s="147">
        <f t="shared" si="66"/>
        <v>1.2796282080594001E-3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3511762689863350</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1.2796282080594001E-3</v>
      </c>
      <c r="Z186" s="147">
        <f t="shared" ca="1" si="68"/>
        <v>2.2466816337361307E-6</v>
      </c>
      <c r="AA186" s="147">
        <f t="shared" ca="1" si="55"/>
        <v>1.2686016517905524E-3</v>
      </c>
      <c r="AB186" s="147">
        <f t="shared" ca="1" si="56"/>
        <v>1.1857802752803237E-3</v>
      </c>
      <c r="AC186" s="147">
        <f t="shared" ca="1" si="57"/>
        <v>7.2171030934550155E-4</v>
      </c>
      <c r="AD186" s="147">
        <f t="shared" ca="1" si="58"/>
        <v>3.5718901985666069E-4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1.44409994105922E-3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3963132620479261.5</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1.44409994105922E-3</v>
      </c>
      <c r="AZ186" s="147">
        <f t="shared" ca="1" si="73"/>
        <v>2.5354495895159046E-6</v>
      </c>
      <c r="BA186" s="147">
        <f t="shared" ca="1" si="60"/>
        <v>1.4316561318671128E-3</v>
      </c>
      <c r="BB186" s="147">
        <f t="shared" ca="1" si="61"/>
        <v>1.3381896513819369E-3</v>
      </c>
      <c r="BC186" s="147">
        <f t="shared" ca="1" si="62"/>
        <v>8.1447236675740006E-4</v>
      </c>
      <c r="BD186" s="147">
        <f t="shared" ca="1" si="63"/>
        <v>4.0309883704756544E-4</v>
      </c>
    </row>
    <row r="187" spans="8:56" s="147" customFormat="1" ht="0.25" customHeight="1" x14ac:dyDescent="0.2">
      <c r="H187" s="147">
        <f t="shared" si="64"/>
        <v>546</v>
      </c>
      <c r="I187" s="147">
        <f>IF($H187&gt;$H186,INDEX(Spectra!187:187,1,MATCH($I$20,Spectra!$20:$20,0)),I186)</f>
        <v>1.2721400048349501E-3</v>
      </c>
      <c r="J187" s="147">
        <f>((Physics!$C$9*Physics!$C$10)/(Physics!$C$11*Physics!$C$12*$H187))^($J$17-$J$18)</f>
        <v>2.7493972616191662E+18</v>
      </c>
      <c r="K187" s="147">
        <f t="shared" si="65"/>
        <v>1</v>
      </c>
      <c r="L187" s="147">
        <f>INDEX(Photobiology!$21:$421,1+$H187-380,10)</f>
        <v>0.98409239999999998</v>
      </c>
      <c r="M187" s="147">
        <f t="shared" si="66"/>
        <v>1.2721400048349501E-3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3497618245689404.5</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1.2721400048349501E-3</v>
      </c>
      <c r="Z187" s="147">
        <f t="shared" ca="1" si="68"/>
        <v>2.0284908447095696E-6</v>
      </c>
      <c r="AA187" s="147">
        <f t="shared" ca="1" si="55"/>
        <v>1.2545832006282231E-3</v>
      </c>
      <c r="AB187" s="147">
        <f t="shared" ca="1" si="56"/>
        <v>1.1840366766601009E-3</v>
      </c>
      <c r="AC187" s="147">
        <f t="shared" ca="1" si="57"/>
        <v>6.9713272264955266E-4</v>
      </c>
      <c r="AD187" s="147">
        <f t="shared" ca="1" si="58"/>
        <v>3.3805466846482512E-4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1.4436149950487901E-3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3969071114219509.5</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1.4436149950487901E-3</v>
      </c>
      <c r="AZ187" s="147">
        <f t="shared" ca="1" si="73"/>
        <v>2.3019162903550482E-6</v>
      </c>
      <c r="BA187" s="147">
        <f t="shared" ca="1" si="60"/>
        <v>1.4236916645021219E-3</v>
      </c>
      <c r="BB187" s="147">
        <f t="shared" ca="1" si="61"/>
        <v>1.3436359949516911E-3</v>
      </c>
      <c r="BC187" s="147">
        <f t="shared" ca="1" si="62"/>
        <v>7.9110101728673704E-4</v>
      </c>
      <c r="BD187" s="147">
        <f t="shared" ca="1" si="63"/>
        <v>3.8362191793928031E-4</v>
      </c>
    </row>
    <row r="188" spans="8:56" s="147" customFormat="1" ht="0.25" customHeight="1" x14ac:dyDescent="0.2">
      <c r="H188" s="147">
        <f t="shared" si="64"/>
        <v>547</v>
      </c>
      <c r="I188" s="147">
        <f>IF($H188&gt;$H187,INDEX(Spectra!188:188,1,MATCH($I$20,Spectra!$20:$20,0)),I187)</f>
        <v>1.26617857209927E-3</v>
      </c>
      <c r="J188" s="147">
        <f>((Physics!$C$9*Physics!$C$10)/(Physics!$C$11*Physics!$C$12*$H188))^($J$17-$J$18)</f>
        <v>2.7544327877393469E+18</v>
      </c>
      <c r="K188" s="147">
        <f t="shared" si="65"/>
        <v>1</v>
      </c>
      <c r="L188" s="147">
        <f>INDEX(Photobiology!$21:$421,1+$H188-380,10)</f>
        <v>0.98741820000000002</v>
      </c>
      <c r="M188" s="147">
        <f t="shared" si="66"/>
        <v>1.26617857209927E-3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3487603774123218</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1.26617857209927E-3</v>
      </c>
      <c r="Z188" s="147">
        <f t="shared" ca="1" si="68"/>
        <v>1.8332113220424862E-6</v>
      </c>
      <c r="AA188" s="147">
        <f t="shared" ca="1" si="55"/>
        <v>1.2411449555502954E-3</v>
      </c>
      <c r="AB188" s="147">
        <f t="shared" ca="1" si="56"/>
        <v>1.182813374912254E-3</v>
      </c>
      <c r="AC188" s="147">
        <f t="shared" ca="1" si="57"/>
        <v>6.7234082178471244E-4</v>
      </c>
      <c r="AD188" s="147">
        <f t="shared" ca="1" si="58"/>
        <v>3.1989748388373633E-4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1.4431161934380619E-3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3974966559723395.5</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1.4431161934380619E-3</v>
      </c>
      <c r="AZ188" s="147">
        <f t="shared" ca="1" si="73"/>
        <v>2.0893869183454294E-6</v>
      </c>
      <c r="BA188" s="147">
        <f t="shared" ca="1" si="60"/>
        <v>1.4145843431775981E-3</v>
      </c>
      <c r="BB188" s="147">
        <f t="shared" ca="1" si="61"/>
        <v>1.3481014232620998E-3</v>
      </c>
      <c r="BC188" s="147">
        <f t="shared" ca="1" si="62"/>
        <v>7.6629469871561091E-4</v>
      </c>
      <c r="BD188" s="147">
        <f t="shared" ca="1" si="63"/>
        <v>3.6460042003973945E-4</v>
      </c>
    </row>
    <row r="189" spans="8:56" s="147" customFormat="1" ht="0.25" customHeight="1" x14ac:dyDescent="0.2">
      <c r="H189" s="147">
        <f t="shared" si="64"/>
        <v>548</v>
      </c>
      <c r="I189" s="147">
        <f>IF($H189&gt;$H188,INDEX(Spectra!189:189,1,MATCH($I$20,Spectra!$20:$20,0)),I188)</f>
        <v>1.2618233548811299E-3</v>
      </c>
      <c r="J189" s="147">
        <f>((Physics!$C$9*Physics!$C$10)/(Physics!$C$11*Physics!$C$12*$H189))^($J$17-$J$18)</f>
        <v>2.7594683138595287E+18</v>
      </c>
      <c r="K189" s="147">
        <f t="shared" si="65"/>
        <v>1</v>
      </c>
      <c r="L189" s="147">
        <f>INDEX(Photobiology!$21:$421,1+$H189-380,10)</f>
        <v>0.99031279999999999</v>
      </c>
      <c r="M189" s="147">
        <f t="shared" si="66"/>
        <v>1.2618233548811299E-3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3481961565482405.5</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1.2618233548811299E-3</v>
      </c>
      <c r="Z189" s="147">
        <f t="shared" ca="1" si="68"/>
        <v>1.6584144353202691E-6</v>
      </c>
      <c r="AA189" s="147">
        <f t="shared" ca="1" si="55"/>
        <v>1.2288973362588617E-3</v>
      </c>
      <c r="AB189" s="147">
        <f t="shared" ca="1" si="56"/>
        <v>1.182729743350471E-3</v>
      </c>
      <c r="AC189" s="147">
        <f t="shared" ca="1" si="57"/>
        <v>6.4857720440890084E-4</v>
      </c>
      <c r="AD189" s="147">
        <f t="shared" ca="1" si="58"/>
        <v>3.0273287383301604E-4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1.4426173918273338E-3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3980856981770204</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1.4426173918273338E-3</v>
      </c>
      <c r="AZ189" s="147">
        <f t="shared" ca="1" si="73"/>
        <v>1.8960320380786649E-6</v>
      </c>
      <c r="BA189" s="147">
        <f t="shared" ca="1" si="60"/>
        <v>1.4049737336049913E-3</v>
      </c>
      <c r="BB189" s="147">
        <f t="shared" ca="1" si="61"/>
        <v>1.3521912484728128E-3</v>
      </c>
      <c r="BC189" s="147">
        <f t="shared" ca="1" si="62"/>
        <v>7.4150533939924964E-4</v>
      </c>
      <c r="BD189" s="147">
        <f t="shared" ca="1" si="63"/>
        <v>3.4610843679503843E-4</v>
      </c>
    </row>
    <row r="190" spans="8:56" s="147" customFormat="1" ht="0.25" customHeight="1" x14ac:dyDescent="0.2">
      <c r="H190" s="147">
        <f t="shared" si="64"/>
        <v>549</v>
      </c>
      <c r="I190" s="147">
        <f>IF($H190&gt;$H189,INDEX(Spectra!190:190,1,MATCH($I$20,Spectra!$20:$20,0)),I189)</f>
        <v>1.2576351759286E-3</v>
      </c>
      <c r="J190" s="147">
        <f>((Physics!$C$9*Physics!$C$10)/(Physics!$C$11*Physics!$C$12*$H190))^($J$17-$J$18)</f>
        <v>2.764503839979711E+18</v>
      </c>
      <c r="K190" s="147">
        <f t="shared" si="65"/>
        <v>1</v>
      </c>
      <c r="L190" s="147">
        <f>INDEX(Photobiology!$21:$421,1+$H190-380,10)</f>
        <v>0.99281160000000002</v>
      </c>
      <c r="M190" s="147">
        <f t="shared" si="66"/>
        <v>1.2576351759286E-3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3476737273148174</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1.2576351759286E-3</v>
      </c>
      <c r="Z190" s="147">
        <f t="shared" ca="1" si="68"/>
        <v>1.5001198141993936E-6</v>
      </c>
      <c r="AA190" s="147">
        <f t="shared" ca="1" si="55"/>
        <v>1.2169544508928375E-3</v>
      </c>
      <c r="AB190" s="147">
        <f t="shared" ca="1" si="56"/>
        <v>1.1829744060744228E-3</v>
      </c>
      <c r="AC190" s="147">
        <f t="shared" ca="1" si="57"/>
        <v>6.2504468243651426E-4</v>
      </c>
      <c r="AD190" s="147">
        <f t="shared" ca="1" si="58"/>
        <v>2.8622770495994194E-4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1.4421185902166059E-3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3986742380359934</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1.4421185902166059E-3</v>
      </c>
      <c r="AZ190" s="147">
        <f t="shared" ca="1" si="73"/>
        <v>1.7201734755962698E-6</v>
      </c>
      <c r="BA190" s="147">
        <f t="shared" ca="1" si="60"/>
        <v>1.3954703801788693E-3</v>
      </c>
      <c r="BB190" s="147">
        <f t="shared" ca="1" si="61"/>
        <v>1.3565057779898067E-3</v>
      </c>
      <c r="BC190" s="147">
        <f t="shared" ca="1" si="62"/>
        <v>7.1673293933765311E-4</v>
      </c>
      <c r="BD190" s="147">
        <f t="shared" ca="1" si="63"/>
        <v>3.2821465418457778E-4</v>
      </c>
    </row>
    <row r="191" spans="8:56" s="147" customFormat="1" ht="0.25" customHeight="1" x14ac:dyDescent="0.2">
      <c r="H191" s="147">
        <f t="shared" si="64"/>
        <v>550</v>
      </c>
      <c r="I191" s="147">
        <f>IF($H191&gt;$H190,INDEX(Spectra!191:191,1,MATCH($I$20,Spectra!$20:$20,0)),I190)</f>
        <v>1.25388496316032E-3</v>
      </c>
      <c r="J191" s="147">
        <f>((Physics!$C$9*Physics!$C$10)/(Physics!$C$11*Physics!$C$12*$H191))^($J$17-$J$18)</f>
        <v>2.7695393660998927E+18</v>
      </c>
      <c r="K191" s="147">
        <f t="shared" si="65"/>
        <v>1</v>
      </c>
      <c r="L191" s="147">
        <f>INDEX(Photobiology!$21:$421,1+$H191-380,10)</f>
        <v>0.99495009999999995</v>
      </c>
      <c r="M191" s="147">
        <f t="shared" si="66"/>
        <v>1.25388496316032E-3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3472683766033220</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1.25388496316032E-3</v>
      </c>
      <c r="Z191" s="147">
        <f t="shared" ca="1" si="68"/>
        <v>1.3570796956284144E-6</v>
      </c>
      <c r="AA191" s="147">
        <f t="shared" ca="1" si="55"/>
        <v>1.2060818528247959E-3</v>
      </c>
      <c r="AB191" s="147">
        <f t="shared" ca="1" si="56"/>
        <v>1.1843282025989276E-3</v>
      </c>
      <c r="AC191" s="147">
        <f t="shared" ca="1" si="57"/>
        <v>6.031186672801139E-4</v>
      </c>
      <c r="AD191" s="147">
        <f t="shared" ca="1" si="58"/>
        <v>2.7049057202287055E-4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1.441619788605878E-3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3992622755492584.5</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1.441619788605878E-3</v>
      </c>
      <c r="AZ191" s="147">
        <f t="shared" ca="1" si="73"/>
        <v>1.5602650972081417E-6</v>
      </c>
      <c r="BA191" s="147">
        <f t="shared" ca="1" si="60"/>
        <v>1.3866594757850673E-3</v>
      </c>
      <c r="BB191" s="147">
        <f t="shared" ca="1" si="61"/>
        <v>1.3616488140725442E-3</v>
      </c>
      <c r="BC191" s="147">
        <f t="shared" ca="1" si="62"/>
        <v>6.934191183194273E-4</v>
      </c>
      <c r="BD191" s="147">
        <f t="shared" ca="1" si="63"/>
        <v>3.1098910403763719E-4</v>
      </c>
    </row>
    <row r="192" spans="8:56" s="147" customFormat="1" ht="0.25" customHeight="1" x14ac:dyDescent="0.2">
      <c r="H192" s="147">
        <f t="shared" si="64"/>
        <v>551</v>
      </c>
      <c r="I192" s="147">
        <f>IF($H192&gt;$H191,INDEX(Spectra!192:192,1,MATCH($I$20,Spectra!$20:$20,0)),I191)</f>
        <v>1.25031706654779E-3</v>
      </c>
      <c r="J192" s="147">
        <f>((Physics!$C$9*Physics!$C$10)/(Physics!$C$11*Physics!$C$12*$H192))^($J$17-$J$18)</f>
        <v>2.774574892220074E+18</v>
      </c>
      <c r="K192" s="147">
        <f t="shared" si="65"/>
        <v>1</v>
      </c>
      <c r="L192" s="147">
        <f>INDEX(Photobiology!$21:$421,1+$H192-380,10)</f>
        <v>0.99671080000000001</v>
      </c>
      <c r="M192" s="147">
        <f t="shared" si="66"/>
        <v>1.25031706654779E-3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3469098340157753.5</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1.25031706654779E-3</v>
      </c>
      <c r="Z192" s="147">
        <f t="shared" ca="1" si="68"/>
        <v>1.2275850519608848E-6</v>
      </c>
      <c r="AA192" s="147">
        <f t="shared" ca="1" si="55"/>
        <v>1.1963283756142565E-3</v>
      </c>
      <c r="AB192" s="147">
        <f t="shared" ca="1" si="56"/>
        <v>1.1869147384202181E-3</v>
      </c>
      <c r="AC192" s="147">
        <f t="shared" ca="1" si="57"/>
        <v>5.8139743594472237E-4</v>
      </c>
      <c r="AD192" s="147">
        <f t="shared" ca="1" si="58"/>
        <v>2.5536225703758753E-4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1.4360082704851873E-3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3984312492308573.5</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1.4360082704851873E-3</v>
      </c>
      <c r="AZ192" s="147">
        <f t="shared" ca="1" si="73"/>
        <v>1.4099002041194962E-6</v>
      </c>
      <c r="BA192" s="147">
        <f t="shared" ca="1" si="60"/>
        <v>1.3740014333656369E-3</v>
      </c>
      <c r="BB192" s="147">
        <f t="shared" ca="1" si="61"/>
        <v>1.3631897270971539E-3</v>
      </c>
      <c r="BC192" s="147">
        <f t="shared" ca="1" si="62"/>
        <v>6.6774384577561214E-4</v>
      </c>
      <c r="BD192" s="147">
        <f t="shared" ca="1" si="63"/>
        <v>2.932874571473537E-4</v>
      </c>
    </row>
    <row r="193" spans="8:56" s="147" customFormat="1" ht="0.25" customHeight="1" x14ac:dyDescent="0.2">
      <c r="H193" s="147">
        <f t="shared" si="64"/>
        <v>552</v>
      </c>
      <c r="I193" s="147">
        <f>IF($H193&gt;$H192,INDEX(Spectra!193:193,1,MATCH($I$20,Spectra!$20:$20,0)),I192)</f>
        <v>1.2476413987199E-3</v>
      </c>
      <c r="J193" s="147">
        <f>((Physics!$C$9*Physics!$C$10)/(Physics!$C$11*Physics!$C$12*$H193))^($J$17-$J$18)</f>
        <v>2.7796104183402557E+18</v>
      </c>
      <c r="K193" s="147">
        <f t="shared" si="65"/>
        <v>1</v>
      </c>
      <c r="L193" s="147">
        <f>INDEX(Photobiology!$21:$421,1+$H193-380,10)</f>
        <v>0.99809829999999999</v>
      </c>
      <c r="M193" s="147">
        <f t="shared" si="66"/>
        <v>1.2476413987199E-3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3467957030234443</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1.2476413987199E-3</v>
      </c>
      <c r="Z193" s="147">
        <f t="shared" ca="1" si="68"/>
        <v>1.1110658377262288E-6</v>
      </c>
      <c r="AA193" s="147">
        <f t="shared" ca="1" si="55"/>
        <v>1.1879430054325514E-3</v>
      </c>
      <c r="AB193" s="147">
        <f t="shared" ca="1" si="56"/>
        <v>1.1910982905299142E-3</v>
      </c>
      <c r="AC193" s="147">
        <f t="shared" ca="1" si="57"/>
        <v>5.5894334662651526E-4</v>
      </c>
      <c r="AD193" s="147">
        <f t="shared" ca="1" si="58"/>
        <v>2.4088836305784469E-4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1.4304106079647944E-3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3975984228403361.5</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1.4304106079647944E-3</v>
      </c>
      <c r="AZ193" s="147">
        <f t="shared" ca="1" si="73"/>
        <v>1.2738278499427122E-6</v>
      </c>
      <c r="BA193" s="147">
        <f t="shared" ca="1" si="60"/>
        <v>1.3619668907842869E-3</v>
      </c>
      <c r="BB193" s="147">
        <f t="shared" ca="1" si="61"/>
        <v>1.3655843992118298E-3</v>
      </c>
      <c r="BC193" s="147">
        <f t="shared" ca="1" si="62"/>
        <v>6.408239523682279E-4</v>
      </c>
      <c r="BD193" s="147">
        <f t="shared" ca="1" si="63"/>
        <v>2.7617652813280267E-4</v>
      </c>
    </row>
    <row r="194" spans="8:56" s="147" customFormat="1" ht="0.25" customHeight="1" x14ac:dyDescent="0.2">
      <c r="H194" s="147">
        <f t="shared" si="64"/>
        <v>553</v>
      </c>
      <c r="I194" s="147">
        <f>IF($H194&gt;$H193,INDEX(Spectra!194:194,1,MATCH($I$20,Spectra!$20:$20,0)),I193)</f>
        <v>1.2451113801114199E-3</v>
      </c>
      <c r="J194" s="147">
        <f>((Physics!$C$9*Physics!$C$10)/(Physics!$C$11*Physics!$C$12*$H194))^($J$17-$J$18)</f>
        <v>2.7846459444604375E+18</v>
      </c>
      <c r="K194" s="147">
        <f t="shared" si="65"/>
        <v>1</v>
      </c>
      <c r="L194" s="147">
        <f>INDEX(Photobiology!$21:$421,1+$H194-380,10)</f>
        <v>0.999112</v>
      </c>
      <c r="M194" s="147">
        <f t="shared" si="66"/>
        <v>1.2451113801114199E-3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3467194355028803.5</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1.2451113801114199E-3</v>
      </c>
      <c r="Z194" s="147">
        <f t="shared" ca="1" si="68"/>
        <v>1.0056602752680524E-6</v>
      </c>
      <c r="AA194" s="147">
        <f t="shared" ca="1" si="55"/>
        <v>1.1796160312947989E-3</v>
      </c>
      <c r="AB194" s="147">
        <f t="shared" ca="1" si="56"/>
        <v>1.1956916643234175E-3</v>
      </c>
      <c r="AC194" s="147">
        <f t="shared" ca="1" si="57"/>
        <v>5.3913322758824482E-4</v>
      </c>
      <c r="AD194" s="147">
        <f t="shared" ca="1" si="58"/>
        <v>2.2696886325775052E-4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1.4247990898441038E-3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3967561007205306</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1.4247990898441038E-3</v>
      </c>
      <c r="AZ194" s="147">
        <f t="shared" ca="1" si="73"/>
        <v>1.1507917024789146E-6</v>
      </c>
      <c r="BA194" s="147">
        <f t="shared" ca="1" si="60"/>
        <v>1.3498518081201242E-3</v>
      </c>
      <c r="BB194" s="147">
        <f t="shared" ca="1" si="61"/>
        <v>1.3682473891691014E-3</v>
      </c>
      <c r="BC194" s="147">
        <f t="shared" ca="1" si="62"/>
        <v>6.1693800590249695E-4</v>
      </c>
      <c r="BD194" s="147">
        <f t="shared" ca="1" si="63"/>
        <v>2.5972377648950199E-4</v>
      </c>
    </row>
    <row r="195" spans="8:56" s="147" customFormat="1" ht="0.25" customHeight="1" x14ac:dyDescent="0.2">
      <c r="H195" s="147">
        <f t="shared" si="64"/>
        <v>554</v>
      </c>
      <c r="I195" s="147">
        <f>IF($H195&gt;$H194,INDEX(Spectra!195:195,1,MATCH($I$20,Spectra!$20:$20,0)),I194)</f>
        <v>1.24432813360985E-3</v>
      </c>
      <c r="J195" s="147">
        <f>((Physics!$C$9*Physics!$C$10)/(Physics!$C$11*Physics!$C$12*$H195))^($J$17-$J$18)</f>
        <v>2.7896814705806188E+18</v>
      </c>
      <c r="K195" s="147">
        <f t="shared" si="65"/>
        <v>1</v>
      </c>
      <c r="L195" s="147">
        <f>INDEX(Photobiology!$21:$421,1+$H195-380,10)</f>
        <v>0.99974819999999998</v>
      </c>
      <c r="M195" s="147">
        <f t="shared" si="66"/>
        <v>1.24432813360985E-3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3471279137653563</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1.24432813360985E-3</v>
      </c>
      <c r="Z195" s="147">
        <f t="shared" ca="1" si="68"/>
        <v>9.1155497218230056E-7</v>
      </c>
      <c r="AA195" s="147">
        <f t="shared" ca="1" si="55"/>
        <v>1.1722877563145077E-3</v>
      </c>
      <c r="AB195" s="147">
        <f t="shared" ca="1" si="56"/>
        <v>1.201753446518389E-3</v>
      </c>
      <c r="AC195" s="147">
        <f t="shared" ca="1" si="57"/>
        <v>5.1888483171530747E-4</v>
      </c>
      <c r="AD195" s="147">
        <f t="shared" ca="1" si="58"/>
        <v>2.1393733601154152E-4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1.4192014273237111E-3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3959119924826523.5</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1.4192014273237111E-3</v>
      </c>
      <c r="AZ195" s="147">
        <f t="shared" ca="1" si="73"/>
        <v>1.0396615512116762E-6</v>
      </c>
      <c r="BA195" s="147">
        <f t="shared" ca="1" si="60"/>
        <v>1.3370367606888047E-3</v>
      </c>
      <c r="BB195" s="147">
        <f t="shared" ca="1" si="61"/>
        <v>1.3706434504878304E-3</v>
      </c>
      <c r="BC195" s="147">
        <f t="shared" ca="1" si="62"/>
        <v>5.918069951939875E-4</v>
      </c>
      <c r="BD195" s="147">
        <f t="shared" ca="1" si="63"/>
        <v>2.4400330139976565E-4</v>
      </c>
    </row>
    <row r="196" spans="8:56" s="147" customFormat="1" ht="0.25" customHeight="1" x14ac:dyDescent="0.2">
      <c r="H196" s="147">
        <f t="shared" si="64"/>
        <v>555</v>
      </c>
      <c r="I196" s="147">
        <f>IF($H196&gt;$H195,INDEX(Spectra!196:196,1,MATCH($I$20,Spectra!$20:$20,0)),I195)</f>
        <v>1.2439217417319101E-3</v>
      </c>
      <c r="J196" s="147">
        <f>((Physics!$C$9*Physics!$C$10)/(Physics!$C$11*Physics!$C$12*$H196))^($J$17-$J$18)</f>
        <v>2.7947169967008005E+18</v>
      </c>
      <c r="K196" s="147">
        <f t="shared" si="65"/>
        <v>1</v>
      </c>
      <c r="L196" s="147">
        <f>INDEX(Photobiology!$21:$421,1+$H196-380,10)</f>
        <v>1</v>
      </c>
      <c r="M196" s="147">
        <f t="shared" si="66"/>
        <v>1.2439217417319101E-3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3476409234183832.5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1.2439217417319101E-3</v>
      </c>
      <c r="Z196" s="147">
        <f t="shared" ca="1" si="68"/>
        <v>8.2660092444175502E-7</v>
      </c>
      <c r="AA196" s="147">
        <f t="shared" ca="1" si="55"/>
        <v>1.1640980396432318E-3</v>
      </c>
      <c r="AB196" s="147">
        <f t="shared" ca="1" si="56"/>
        <v>1.2074785664643903E-3</v>
      </c>
      <c r="AC196" s="147">
        <f t="shared" ca="1" si="57"/>
        <v>5.0005654017622788E-4</v>
      </c>
      <c r="AD196" s="147">
        <f t="shared" ca="1" si="58"/>
        <v>2.0158498177810642E-4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1.4135899092030204E-3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3950583745614422.5</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1.4135899092030204E-3</v>
      </c>
      <c r="AZ196" s="147">
        <f t="shared" ca="1" si="73"/>
        <v>9.3934745774431754E-7</v>
      </c>
      <c r="BA196" s="147">
        <f t="shared" ca="1" si="60"/>
        <v>1.3228784311395535E-3</v>
      </c>
      <c r="BB196" s="147">
        <f t="shared" ca="1" si="61"/>
        <v>1.3721759656330995E-3</v>
      </c>
      <c r="BC196" s="147">
        <f t="shared" ca="1" si="62"/>
        <v>5.6826314349961427E-4</v>
      </c>
      <c r="BD196" s="147">
        <f t="shared" ca="1" si="63"/>
        <v>2.2908072632580467E-4</v>
      </c>
    </row>
    <row r="197" spans="8:56" s="147" customFormat="1" ht="0.25" customHeight="1" x14ac:dyDescent="0.2">
      <c r="H197" s="147">
        <f t="shared" si="64"/>
        <v>556</v>
      </c>
      <c r="I197" s="147">
        <f>IF($H197&gt;$H196,INDEX(Spectra!197:197,1,MATCH($I$20,Spectra!$20:$20,0)),I196)</f>
        <v>1.2426964549420601E-3</v>
      </c>
      <c r="J197" s="147">
        <f>((Physics!$C$9*Physics!$C$10)/(Physics!$C$11*Physics!$C$12*$H197))^($J$17-$J$18)</f>
        <v>2.7997525228209823E+18</v>
      </c>
      <c r="K197" s="147">
        <f t="shared" si="65"/>
        <v>1</v>
      </c>
      <c r="L197" s="147">
        <f>INDEX(Photobiology!$21:$421,1+$H197-380,10)</f>
        <v>0.99985670000000004</v>
      </c>
      <c r="M197" s="147">
        <f t="shared" si="66"/>
        <v>1.2426964549420601E-3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3479242534824724</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1.2426964549420601E-3</v>
      </c>
      <c r="Z197" s="147">
        <f t="shared" ca="1" si="68"/>
        <v>7.4920553763065376E-7</v>
      </c>
      <c r="AA197" s="147">
        <f t="shared" ca="1" si="55"/>
        <v>1.153562809014886E-3</v>
      </c>
      <c r="AB197" s="147">
        <f t="shared" ca="1" si="56"/>
        <v>1.2113258256335026E-3</v>
      </c>
      <c r="AC197" s="147">
        <f t="shared" ca="1" si="57"/>
        <v>4.8017791018961203E-4</v>
      </c>
      <c r="AD197" s="147">
        <f t="shared" ca="1" si="58"/>
        <v>1.8963672172061328E-4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1.4079783910823298E-3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3941991052510180.5</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1.4079783910823298E-3</v>
      </c>
      <c r="AZ197" s="147">
        <f t="shared" ca="1" si="73"/>
        <v>8.4885186826445251E-7</v>
      </c>
      <c r="BA197" s="147">
        <f t="shared" ca="1" si="60"/>
        <v>1.3069897330035586E-3</v>
      </c>
      <c r="BB197" s="147">
        <f t="shared" ca="1" si="61"/>
        <v>1.3724353845778474E-3</v>
      </c>
      <c r="BC197" s="147">
        <f t="shared" ca="1" si="62"/>
        <v>5.4404285031421228E-4</v>
      </c>
      <c r="BD197" s="147">
        <f t="shared" ca="1" si="63"/>
        <v>2.148589104575546E-4</v>
      </c>
    </row>
    <row r="198" spans="8:56" s="147" customFormat="1" ht="0.25" customHeight="1" x14ac:dyDescent="0.2">
      <c r="H198" s="147">
        <f t="shared" si="64"/>
        <v>557</v>
      </c>
      <c r="I198" s="147">
        <f>IF($H198&gt;$H197,INDEX(Spectra!198:198,1,MATCH($I$20,Spectra!$20:$20,0)),I197)</f>
        <v>1.2411370916209699E-3</v>
      </c>
      <c r="J198" s="147">
        <f>((Physics!$C$9*Physics!$C$10)/(Physics!$C$11*Physics!$C$12*$H198))^($J$17-$J$18)</f>
        <v>2.8047880489411635E+18</v>
      </c>
      <c r="K198" s="147">
        <f t="shared" si="65"/>
        <v>1</v>
      </c>
      <c r="L198" s="147">
        <f>INDEX(Photobiology!$21:$421,1+$H198-380,10)</f>
        <v>0.99930459999999999</v>
      </c>
      <c r="M198" s="147">
        <f t="shared" si="66"/>
        <v>1.2411370916209699E-3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3481126481676090.5</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1.2411370916209699E-3</v>
      </c>
      <c r="Z198" s="147">
        <f t="shared" ca="1" si="68"/>
        <v>6.7897893961635096E-7</v>
      </c>
      <c r="AA198" s="147">
        <f t="shared" ca="1" si="55"/>
        <v>1.1414328256397826E-3</v>
      </c>
      <c r="AB198" s="147">
        <f t="shared" ca="1" si="56"/>
        <v>1.2139003381453478E-3</v>
      </c>
      <c r="AC198" s="147">
        <f t="shared" ca="1" si="57"/>
        <v>4.6108242953719035E-4</v>
      </c>
      <c r="AD198" s="147">
        <f t="shared" ca="1" si="58"/>
        <v>1.7808703786541811E-4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1.4023807285619373E-3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3933380707535923.5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1.4023807285619373E-3</v>
      </c>
      <c r="AZ198" s="147">
        <f t="shared" ca="1" si="73"/>
        <v>7.6718920612855044E-7</v>
      </c>
      <c r="BA198" s="147">
        <f t="shared" ca="1" si="60"/>
        <v>1.2897232774943712E-3</v>
      </c>
      <c r="BB198" s="147">
        <f t="shared" ca="1" si="61"/>
        <v>1.3716054834736456E-3</v>
      </c>
      <c r="BC198" s="147">
        <f t="shared" ca="1" si="62"/>
        <v>5.2098444066075967E-4</v>
      </c>
      <c r="BD198" s="147">
        <f t="shared" ca="1" si="63"/>
        <v>2.012234035991667E-4</v>
      </c>
    </row>
    <row r="199" spans="8:56" s="147" customFormat="1" ht="0.25" customHeight="1" x14ac:dyDescent="0.2">
      <c r="H199" s="147">
        <f t="shared" si="64"/>
        <v>558</v>
      </c>
      <c r="I199" s="147">
        <f>IF($H199&gt;$H198,INDEX(Spectra!199:199,1,MATCH($I$20,Spectra!$20:$20,0)),I198)</f>
        <v>1.2403772712176199E-3</v>
      </c>
      <c r="J199" s="147">
        <f>((Physics!$C$9*Physics!$C$10)/(Physics!$C$11*Physics!$C$12*$H199))^($J$17-$J$18)</f>
        <v>2.8098235750613453E+18</v>
      </c>
      <c r="K199" s="147">
        <f t="shared" si="65"/>
        <v>1</v>
      </c>
      <c r="L199" s="147">
        <f>INDEX(Photobiology!$21:$421,1+$H199-380,10)</f>
        <v>0.99832549999999998</v>
      </c>
      <c r="M199" s="147">
        <f t="shared" si="66"/>
        <v>1.2403772712176199E-3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3485241298637529</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1.2403772712176199E-3</v>
      </c>
      <c r="Z199" s="147">
        <f t="shared" ca="1" si="68"/>
        <v>6.1579894044597086E-7</v>
      </c>
      <c r="AA199" s="147">
        <f t="shared" ca="1" si="55"/>
        <v>1.1291848911165877E-3</v>
      </c>
      <c r="AB199" s="147">
        <f t="shared" ca="1" si="56"/>
        <v>1.2165855947783948E-3</v>
      </c>
      <c r="AC199" s="147">
        <f t="shared" ca="1" si="57"/>
        <v>4.4269064809756854E-4</v>
      </c>
      <c r="AD199" s="147">
        <f t="shared" ca="1" si="58"/>
        <v>1.6713835654203187E-4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1.3967692104412464E-3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3924675056417635.5</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1.3967692104412464E-3</v>
      </c>
      <c r="AZ199" s="147">
        <f t="shared" ca="1" si="73"/>
        <v>6.9344143898487165E-7</v>
      </c>
      <c r="BA199" s="147">
        <f t="shared" ca="1" si="60"/>
        <v>1.2715572313404513E-3</v>
      </c>
      <c r="BB199" s="147">
        <f t="shared" ca="1" si="61"/>
        <v>1.3699777802157729E-3</v>
      </c>
      <c r="BC199" s="147">
        <f t="shared" ca="1" si="62"/>
        <v>4.9850693120648086E-4</v>
      </c>
      <c r="BD199" s="147">
        <f t="shared" ca="1" si="63"/>
        <v>1.8821185756853707E-4</v>
      </c>
    </row>
    <row r="200" spans="8:56" s="147" customFormat="1" ht="0.25" customHeight="1" x14ac:dyDescent="0.2">
      <c r="H200" s="147">
        <f t="shared" si="64"/>
        <v>559</v>
      </c>
      <c r="I200" s="147">
        <f>IF($H200&gt;$H199,INDEX(Spectra!200:200,1,MATCH($I$20,Spectra!$20:$20,0)),I199)</f>
        <v>1.2404628274024501E-3</v>
      </c>
      <c r="J200" s="147">
        <f>((Physics!$C$9*Physics!$C$10)/(Physics!$C$11*Physics!$C$12*$H200))^($J$17-$J$18)</f>
        <v>2.814859101181527E+18</v>
      </c>
      <c r="K200" s="147">
        <f t="shared" si="65"/>
        <v>1</v>
      </c>
      <c r="L200" s="147">
        <f>INDEX(Photobiology!$21:$421,1+$H200-380,10)</f>
        <v>0.99689870000000003</v>
      </c>
      <c r="M200" s="147">
        <f t="shared" si="66"/>
        <v>1.2404628274024501E-3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3491728079391156.5</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1.2404628274024501E-3</v>
      </c>
      <c r="Z200" s="147">
        <f t="shared" ca="1" si="68"/>
        <v>5.5891657660554931E-7</v>
      </c>
      <c r="AA200" s="147">
        <f t="shared" ca="1" si="55"/>
        <v>1.1172563379963564E-3</v>
      </c>
      <c r="AB200" s="147">
        <f t="shared" ca="1" si="56"/>
        <v>1.2197111247628345E-3</v>
      </c>
      <c r="AC200" s="147">
        <f t="shared" ca="1" si="57"/>
        <v>4.2510661095081963E-4</v>
      </c>
      <c r="AD200" s="147">
        <f t="shared" ca="1" si="58"/>
        <v>1.5681434878890812E-4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1.3911715479208539E-3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3915951892969808.5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1.3911715479208539E-3</v>
      </c>
      <c r="AZ200" s="147">
        <f t="shared" ca="1" si="73"/>
        <v>6.2682155551824708E-7</v>
      </c>
      <c r="BA200" s="147">
        <f t="shared" ca="1" si="60"/>
        <v>1.2529962162667108E-3</v>
      </c>
      <c r="BB200" s="147">
        <f t="shared" ca="1" si="61"/>
        <v>1.3678986390956861E-3</v>
      </c>
      <c r="BC200" s="147">
        <f t="shared" ca="1" si="62"/>
        <v>4.7675448947247668E-4</v>
      </c>
      <c r="BD200" s="147">
        <f t="shared" ca="1" si="63"/>
        <v>1.7586634240196269E-4</v>
      </c>
    </row>
    <row r="201" spans="8:56" s="147" customFormat="1" ht="0.25" customHeight="1" x14ac:dyDescent="0.2">
      <c r="H201" s="147">
        <f t="shared" si="64"/>
        <v>560</v>
      </c>
      <c r="I201" s="147">
        <f>IF($H201&gt;$H200,INDEX(Spectra!201:201,1,MATCH($I$20,Spectra!$20:$20,0)),I200)</f>
        <v>1.24132755598481E-3</v>
      </c>
      <c r="J201" s="147">
        <f>((Physics!$C$9*Physics!$C$10)/(Physics!$C$11*Physics!$C$12*$H201))^($J$17-$J$18)</f>
        <v>2.8198946273017088E+18</v>
      </c>
      <c r="K201" s="147">
        <f t="shared" si="65"/>
        <v>1</v>
      </c>
      <c r="L201" s="147">
        <f>INDEX(Photobiology!$21:$421,1+$H201-380,10)</f>
        <v>0.995</v>
      </c>
      <c r="M201" s="147">
        <f t="shared" si="66"/>
        <v>1.24132755598481E-3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3500412905843127</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1.24132755598481E-3</v>
      </c>
      <c r="Z201" s="147">
        <f t="shared" ca="1" si="68"/>
        <v>5.0761731879642437E-7</v>
      </c>
      <c r="AA201" s="147">
        <f t="shared" ca="1" si="55"/>
        <v>1.1059595446771106E-3</v>
      </c>
      <c r="AB201" s="147">
        <f t="shared" ca="1" si="56"/>
        <v>1.2234971269706441E-3</v>
      </c>
      <c r="AC201" s="147">
        <f t="shared" ca="1" si="57"/>
        <v>4.0814850040780552E-4</v>
      </c>
      <c r="AD201" s="147">
        <f t="shared" ca="1" si="58"/>
        <v>1.4712958990065561E-4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1.3855600298001633E-3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3907133283837476</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1.3855600298001633E-3</v>
      </c>
      <c r="AZ201" s="147">
        <f t="shared" ca="1" si="73"/>
        <v>5.6659844854621056E-7</v>
      </c>
      <c r="BA201" s="147">
        <f t="shared" ca="1" si="60"/>
        <v>1.2344633229904257E-3</v>
      </c>
      <c r="BB201" s="147">
        <f t="shared" ca="1" si="61"/>
        <v>1.3656578455321137E-3</v>
      </c>
      <c r="BC201" s="147">
        <f t="shared" ca="1" si="62"/>
        <v>4.5557213779829367E-4</v>
      </c>
      <c r="BD201" s="147">
        <f t="shared" ca="1" si="63"/>
        <v>1.6422488809209417E-4</v>
      </c>
    </row>
    <row r="202" spans="8:56" s="147" customFormat="1" ht="0.25" customHeight="1" x14ac:dyDescent="0.2">
      <c r="H202" s="147">
        <f t="shared" si="64"/>
        <v>561</v>
      </c>
      <c r="I202" s="147">
        <f>IF($H202&gt;$H201,INDEX(Spectra!202:202,1,MATCH($I$20,Spectra!$20:$20,0)),I201)</f>
        <v>1.2440460019051199E-3</v>
      </c>
      <c r="J202" s="147">
        <f>((Physics!$C$9*Physics!$C$10)/(Physics!$C$11*Physics!$C$12*$H202))^($J$17-$J$18)</f>
        <v>2.82493015342189E+18</v>
      </c>
      <c r="K202" s="147">
        <f t="shared" si="65"/>
        <v>1</v>
      </c>
      <c r="L202" s="147">
        <f>INDEX(Photobiology!$21:$421,1+$H202-380,10)</f>
        <v>0.9926005</v>
      </c>
      <c r="M202" s="147">
        <f t="shared" si="66"/>
        <v>1.2440460019051199E-3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3514343063025719.5</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1.2440460019051199E-3</v>
      </c>
      <c r="Z202" s="147">
        <f t="shared" ca="1" si="68"/>
        <v>4.6171025696305857E-7</v>
      </c>
      <c r="AA202" s="147">
        <f t="shared" ca="1" si="55"/>
        <v>1.096484729435146E-3</v>
      </c>
      <c r="AB202" s="147">
        <f t="shared" ca="1" si="56"/>
        <v>1.2292231937924205E-3</v>
      </c>
      <c r="AC202" s="147">
        <f t="shared" ca="1" si="57"/>
        <v>3.9199889520030327E-4</v>
      </c>
      <c r="AD202" s="147">
        <f t="shared" ca="1" si="58"/>
        <v>1.3809781453348163E-4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1.3804805667309158E-3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3899761179171103.5</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1.3804805667309158E-3</v>
      </c>
      <c r="AZ202" s="147">
        <f t="shared" ca="1" si="73"/>
        <v>5.1234603561424518E-7</v>
      </c>
      <c r="BA202" s="147">
        <f t="shared" ca="1" si="60"/>
        <v>1.2167362447886949E-3</v>
      </c>
      <c r="BB202" s="147">
        <f t="shared" ca="1" si="61"/>
        <v>1.364032140778317E-3</v>
      </c>
      <c r="BC202" s="147">
        <f t="shared" ca="1" si="62"/>
        <v>4.3498942657691154E-4</v>
      </c>
      <c r="BD202" s="147">
        <f t="shared" ca="1" si="63"/>
        <v>1.5324300627109875E-4</v>
      </c>
    </row>
    <row r="203" spans="8:56" s="147" customFormat="1" ht="0.25" customHeight="1" x14ac:dyDescent="0.2">
      <c r="H203" s="147">
        <f t="shared" si="64"/>
        <v>562</v>
      </c>
      <c r="I203" s="147">
        <f>IF($H203&gt;$H202,INDEX(Spectra!203:203,1,MATCH($I$20,Spectra!$20:$20,0)),I202)</f>
        <v>1.24693148609104E-3</v>
      </c>
      <c r="J203" s="147">
        <f>((Physics!$C$9*Physics!$C$10)/(Physics!$C$11*Physics!$C$12*$H203))^($J$17-$J$18)</f>
        <v>2.8299656795420718E+18</v>
      </c>
      <c r="K203" s="147">
        <f t="shared" si="65"/>
        <v>1</v>
      </c>
      <c r="L203" s="147">
        <f>INDEX(Photobiology!$21:$421,1+$H203-380,10)</f>
        <v>0.98974260000000003</v>
      </c>
      <c r="M203" s="147">
        <f t="shared" si="66"/>
        <v>1.24693148609104E-3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3528773310378035.5</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1.24693148609104E-3</v>
      </c>
      <c r="Z203" s="147">
        <f t="shared" ca="1" si="68"/>
        <v>4.2001390791193372E-7</v>
      </c>
      <c r="AA203" s="147">
        <f t="shared" ca="1" si="55"/>
        <v>1.0871172652446959E-3</v>
      </c>
      <c r="AB203" s="147">
        <f t="shared" ca="1" si="56"/>
        <v>1.2351604528623406E-3</v>
      </c>
      <c r="AC203" s="147">
        <f t="shared" ca="1" si="57"/>
        <v>3.7632392250227587E-4</v>
      </c>
      <c r="AD203" s="147">
        <f t="shared" ca="1" si="58"/>
        <v>1.2942275973584731E-4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1.3754011036616685E-3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3892337918966809</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1.3754011036616685E-3</v>
      </c>
      <c r="AZ203" s="147">
        <f t="shared" ca="1" si="73"/>
        <v>4.6328735695518911E-7</v>
      </c>
      <c r="BA203" s="147">
        <f t="shared" ca="1" si="60"/>
        <v>1.1991214458097672E-3</v>
      </c>
      <c r="BB203" s="147">
        <f t="shared" ca="1" si="61"/>
        <v>1.3624173172431023E-3</v>
      </c>
      <c r="BC203" s="147">
        <f t="shared" ca="1" si="62"/>
        <v>4.1509605308509155E-4</v>
      </c>
      <c r="BD203" s="147">
        <f t="shared" ca="1" si="63"/>
        <v>1.4275700675235554E-4</v>
      </c>
    </row>
    <row r="204" spans="8:56" s="147" customFormat="1" ht="0.25" customHeight="1" x14ac:dyDescent="0.2">
      <c r="H204" s="147">
        <f t="shared" si="64"/>
        <v>563</v>
      </c>
      <c r="I204" s="147">
        <f>IF($H204&gt;$H203,INDEX(Spectra!204:204,1,MATCH($I$20,Spectra!$20:$20,0)),I203)</f>
        <v>1.25146698241292E-3</v>
      </c>
      <c r="J204" s="147">
        <f>((Physics!$C$9*Physics!$C$10)/(Physics!$C$11*Physics!$C$12*$H204))^($J$17-$J$18)</f>
        <v>2.8350012056622536E+18</v>
      </c>
      <c r="K204" s="147">
        <f t="shared" si="65"/>
        <v>1</v>
      </c>
      <c r="L204" s="147">
        <f>INDEX(Photobiology!$21:$421,1+$H204-380,10)</f>
        <v>0.9864444</v>
      </c>
      <c r="M204" s="147">
        <f t="shared" si="66"/>
        <v>1.25146698241292E-3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3547910403987130.5</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1.25146698241292E-3</v>
      </c>
      <c r="Z204" s="147">
        <f t="shared" ca="1" si="68"/>
        <v>3.8260224026422512E-7</v>
      </c>
      <c r="AA204" s="147">
        <f t="shared" ca="1" si="55"/>
        <v>1.0788383753918994E-3</v>
      </c>
      <c r="AB204" s="147">
        <f t="shared" ca="1" si="56"/>
        <v>1.2426378828519968E-3</v>
      </c>
      <c r="AC204" s="147">
        <f t="shared" ca="1" si="57"/>
        <v>3.6142366452085131E-4</v>
      </c>
      <c r="AD204" s="147">
        <f t="shared" ca="1" si="58"/>
        <v>1.2129293081564965E-4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1.3703230261524508E-3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3884867431288945.5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1.3703230261524508E-3</v>
      </c>
      <c r="AZ204" s="147">
        <f t="shared" ca="1" si="73"/>
        <v>4.1893926652440567E-7</v>
      </c>
      <c r="BA204" s="147">
        <f t="shared" ca="1" si="60"/>
        <v>1.1812992976019557E-3</v>
      </c>
      <c r="BB204" s="147">
        <f t="shared" ca="1" si="61"/>
        <v>1.3606553972029451E-3</v>
      </c>
      <c r="BC204" s="147">
        <f t="shared" ca="1" si="62"/>
        <v>3.9574928995282779E-4</v>
      </c>
      <c r="BD204" s="147">
        <f t="shared" ca="1" si="63"/>
        <v>1.3281252988851122E-4</v>
      </c>
    </row>
    <row r="205" spans="8:56" s="147" customFormat="1" ht="0.25" customHeight="1" x14ac:dyDescent="0.2">
      <c r="H205" s="147">
        <f t="shared" si="64"/>
        <v>564</v>
      </c>
      <c r="I205" s="147">
        <f>IF($H205&gt;$H204,INDEX(Spectra!205:205,1,MATCH($I$20,Spectra!$20:$20,0)),I204)</f>
        <v>1.25602386778101E-3</v>
      </c>
      <c r="J205" s="147">
        <f>((Physics!$C$9*Physics!$C$10)/(Physics!$C$11*Physics!$C$12*$H205))^($J$17-$J$18)</f>
        <v>2.8400367317824348E+18</v>
      </c>
      <c r="K205" s="147">
        <f t="shared" si="65"/>
        <v>1</v>
      </c>
      <c r="L205" s="147">
        <f>INDEX(Photobiology!$21:$421,1+$H205-380,10)</f>
        <v>0.98272409999999999</v>
      </c>
      <c r="M205" s="147">
        <f t="shared" si="66"/>
        <v>1.25602386778101E-3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3567153920493512.5</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1.25602386778101E-3</v>
      </c>
      <c r="Z205" s="147">
        <f t="shared" ca="1" si="68"/>
        <v>3.4855164740470136E-7</v>
      </c>
      <c r="AA205" s="147">
        <f t="shared" ca="1" si="55"/>
        <v>1.0699313715305757E-3</v>
      </c>
      <c r="AB205" s="147">
        <f t="shared" ca="1" si="56"/>
        <v>1.2498994954017097E-3</v>
      </c>
      <c r="AC205" s="147">
        <f t="shared" ca="1" si="57"/>
        <v>3.4691379228111497E-4</v>
      </c>
      <c r="AD205" s="147">
        <f t="shared" ca="1" si="58"/>
        <v>1.1357708866557884E-4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1.3652435630832035E-3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3877341866985827.5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1.3652435630832035E-3</v>
      </c>
      <c r="AZ205" s="147">
        <f t="shared" ca="1" si="73"/>
        <v>3.7886054972984125E-7</v>
      </c>
      <c r="BA205" s="147">
        <f t="shared" ca="1" si="60"/>
        <v>1.1629690767767961E-3</v>
      </c>
      <c r="BB205" s="147">
        <f t="shared" ca="1" si="61"/>
        <v>1.3585866354696098E-3</v>
      </c>
      <c r="BC205" s="147">
        <f t="shared" ca="1" si="62"/>
        <v>3.7708027212358079E-4</v>
      </c>
      <c r="BD205" s="147">
        <f t="shared" ca="1" si="63"/>
        <v>1.2345337791100545E-4</v>
      </c>
    </row>
    <row r="206" spans="8:56" s="147" customFormat="1" ht="0.25" customHeight="1" x14ac:dyDescent="0.2">
      <c r="H206" s="147">
        <f t="shared" si="64"/>
        <v>565</v>
      </c>
      <c r="I206" s="147">
        <f>IF($H206&gt;$H205,INDEX(Spectra!206:206,1,MATCH($I$20,Spectra!$20:$20,0)),I205)</f>
        <v>1.2609647374548199E-3</v>
      </c>
      <c r="J206" s="147">
        <f>((Physics!$C$9*Physics!$C$10)/(Physics!$C$11*Physics!$C$12*$H206))^($J$17-$J$18)</f>
        <v>2.8450722579026166E+18</v>
      </c>
      <c r="K206" s="147">
        <f t="shared" si="65"/>
        <v>1</v>
      </c>
      <c r="L206" s="147">
        <f>INDEX(Photobiology!$21:$421,1+$H206-380,10)</f>
        <v>0.97860000000000003</v>
      </c>
      <c r="M206" s="147">
        <f t="shared" si="66"/>
        <v>1.2609647374548199E-3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3587535792726164.5</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1.2609647374548199E-3</v>
      </c>
      <c r="Z206" s="147">
        <f t="shared" ca="1" si="68"/>
        <v>3.1765971473014332E-7</v>
      </c>
      <c r="AA206" s="147">
        <f t="shared" ca="1" si="55"/>
        <v>1.0604322542926423E-3</v>
      </c>
      <c r="AB206" s="147">
        <f t="shared" ca="1" si="56"/>
        <v>1.2571553629829688E-3</v>
      </c>
      <c r="AC206" s="147">
        <f t="shared" ca="1" si="57"/>
        <v>3.3276859421432699E-4</v>
      </c>
      <c r="AD206" s="147">
        <f t="shared" ca="1" si="58"/>
        <v>1.0635695345594301E-4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1.3601641000139562E-3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3869765147144786.5</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1.3601641000139562E-3</v>
      </c>
      <c r="AZ206" s="147">
        <f t="shared" ca="1" si="73"/>
        <v>3.4264981974731583E-7</v>
      </c>
      <c r="BA206" s="147">
        <f t="shared" ca="1" si="60"/>
        <v>1.1438558430246367E-3</v>
      </c>
      <c r="BB206" s="147">
        <f t="shared" ca="1" si="61"/>
        <v>1.3560550442678139E-3</v>
      </c>
      <c r="BC206" s="147">
        <f t="shared" ca="1" si="62"/>
        <v>3.5894730599368306E-4</v>
      </c>
      <c r="BD206" s="147">
        <f t="shared" ca="1" si="63"/>
        <v>1.1472399313054714E-4</v>
      </c>
    </row>
    <row r="207" spans="8:56" s="147" customFormat="1" ht="0.25" customHeight="1" x14ac:dyDescent="0.2">
      <c r="H207" s="147">
        <f t="shared" si="64"/>
        <v>566</v>
      </c>
      <c r="I207" s="147">
        <f>IF($H207&gt;$H206,INDEX(Spectra!207:207,1,MATCH($I$20,Spectra!$20:$20,0)),I206)</f>
        <v>1.26598810773542E-3</v>
      </c>
      <c r="J207" s="147">
        <f>((Physics!$C$9*Physics!$C$10)/(Physics!$C$11*Physics!$C$12*$H207))^($J$17-$J$18)</f>
        <v>2.8501077840227983E+18</v>
      </c>
      <c r="K207" s="147">
        <f t="shared" si="65"/>
        <v>1</v>
      </c>
      <c r="L207" s="147">
        <f>INDEX(Photobiology!$21:$421,1+$H207-380,10)</f>
        <v>0.9740837</v>
      </c>
      <c r="M207" s="147">
        <f t="shared" si="66"/>
        <v>1.26598810773542E-3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3608202560337013.5</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1.26598810773542E-3</v>
      </c>
      <c r="Z207" s="147">
        <f t="shared" ca="1" si="68"/>
        <v>2.8956312994178393E-7</v>
      </c>
      <c r="AA207" s="147">
        <f t="shared" ca="1" si="55"/>
        <v>1.0498877357093071E-3</v>
      </c>
      <c r="AB207" s="147">
        <f t="shared" ca="1" si="56"/>
        <v>1.2639764526322286E-3</v>
      </c>
      <c r="AC207" s="147">
        <f t="shared" ca="1" si="57"/>
        <v>3.1890240433855231E-4</v>
      </c>
      <c r="AD207" s="147">
        <f t="shared" ca="1" si="58"/>
        <v>9.9531731832537177E-5</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1.3550846369447087E-3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3862137271765822</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1.3550846369447087E-3</v>
      </c>
      <c r="AZ207" s="147">
        <f t="shared" ca="1" si="73"/>
        <v>3.0994173358517845E-7</v>
      </c>
      <c r="BA207" s="147">
        <f t="shared" ca="1" si="60"/>
        <v>1.1237757546721577E-3</v>
      </c>
      <c r="BB207" s="147">
        <f t="shared" ca="1" si="61"/>
        <v>1.3529314074566035E-3</v>
      </c>
      <c r="BC207" s="147">
        <f t="shared" ca="1" si="62"/>
        <v>3.4134582004637212E-4</v>
      </c>
      <c r="BD207" s="147">
        <f t="shared" ca="1" si="63"/>
        <v>1.0653648313966562E-4</v>
      </c>
    </row>
    <row r="208" spans="8:56" s="147" customFormat="1" ht="0.25" customHeight="1" x14ac:dyDescent="0.2">
      <c r="H208" s="147">
        <f t="shared" si="64"/>
        <v>567</v>
      </c>
      <c r="I208" s="147">
        <f>IF($H208&gt;$H207,INDEX(Spectra!208:208,1,MATCH($I$20,Spectra!$20:$20,0)),I207)</f>
        <v>1.27478511688254E-3</v>
      </c>
      <c r="J208" s="147">
        <f>((Physics!$C$9*Physics!$C$10)/(Physics!$C$11*Physics!$C$12*$H208))^($J$17-$J$18)</f>
        <v>2.8551433101429796E+18</v>
      </c>
      <c r="K208" s="147">
        <f t="shared" si="65"/>
        <v>1</v>
      </c>
      <c r="L208" s="147">
        <f>INDEX(Photobiology!$21:$421,1+$H208-380,10)</f>
        <v>0.96917120000000001</v>
      </c>
      <c r="M208" s="147">
        <f t="shared" si="66"/>
        <v>1.27478511688254E-3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3639694198337020.5</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1.27478511688254E-3</v>
      </c>
      <c r="Z208" s="147">
        <f t="shared" ca="1" si="68"/>
        <v>2.6477159399138665E-7</v>
      </c>
      <c r="AA208" s="147">
        <f t="shared" ca="1" si="55"/>
        <v>1.0413859846176326E-3</v>
      </c>
      <c r="AB208" s="147">
        <f t="shared" ca="1" si="56"/>
        <v>1.2740087727463585E-3</v>
      </c>
      <c r="AC208" s="147">
        <f t="shared" ca="1" si="57"/>
        <v>3.0633086358687438E-4</v>
      </c>
      <c r="AD208" s="147">
        <f t="shared" ca="1" si="58"/>
        <v>9.3282400927879863E-5</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1.3500051738754612E-3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3854458240848933</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1.3500051738754612E-3</v>
      </c>
      <c r="AZ208" s="147">
        <f t="shared" ca="1" si="73"/>
        <v>2.8039472460875937E-7</v>
      </c>
      <c r="BA208" s="147">
        <f t="shared" ca="1" si="60"/>
        <v>1.1028340765957768E-3</v>
      </c>
      <c r="BB208" s="147">
        <f t="shared" ca="1" si="61"/>
        <v>1.349183020724571E-3</v>
      </c>
      <c r="BC208" s="147">
        <f t="shared" ca="1" si="62"/>
        <v>3.2440624328227335E-4</v>
      </c>
      <c r="BD208" s="147">
        <f t="shared" ca="1" si="63"/>
        <v>9.8786628598336875E-5</v>
      </c>
    </row>
    <row r="209" spans="8:56" s="147" customFormat="1" ht="0.25" customHeight="1" x14ac:dyDescent="0.2">
      <c r="H209" s="147">
        <f t="shared" si="64"/>
        <v>568</v>
      </c>
      <c r="I209" s="147">
        <f>IF($H209&gt;$H208,INDEX(Spectra!209:209,1,MATCH($I$20,Spectra!$20:$20,0)),I208)</f>
        <v>1.2852076935413899E-3</v>
      </c>
      <c r="J209" s="147">
        <f>((Physics!$C$9*Physics!$C$10)/(Physics!$C$11*Physics!$C$12*$H209))^($J$17-$J$18)</f>
        <v>2.8601788362631613E+18</v>
      </c>
      <c r="K209" s="147">
        <f t="shared" si="65"/>
        <v>1</v>
      </c>
      <c r="L209" s="147">
        <f>INDEX(Photobiology!$21:$421,1+$H209-380,10)</f>
        <v>0.96385679999999996</v>
      </c>
      <c r="M209" s="147">
        <f t="shared" si="66"/>
        <v>1.2852076935413899E-3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3675923845269674.5</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1.2852076935413899E-3</v>
      </c>
      <c r="Z209" s="147">
        <f t="shared" ca="1" si="68"/>
        <v>2.4243900889426069E-7</v>
      </c>
      <c r="AA209" s="147">
        <f t="shared" ca="1" si="55"/>
        <v>1.0331913169148589E-3</v>
      </c>
      <c r="AB209" s="147">
        <f t="shared" ca="1" si="56"/>
        <v>1.2850945952643583E-3</v>
      </c>
      <c r="AC209" s="147">
        <f t="shared" ca="1" si="57"/>
        <v>2.9444108259033241E-4</v>
      </c>
      <c r="AD209" s="147">
        <f t="shared" ca="1" si="58"/>
        <v>8.7431137142388507E-5</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1.3449270963662436E-3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3846732017343595.5</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1.3449270963662436E-3</v>
      </c>
      <c r="AZ209" s="147">
        <f t="shared" ca="1" si="73"/>
        <v>2.5370435760433549E-7</v>
      </c>
      <c r="BA209" s="147">
        <f t="shared" ca="1" si="60"/>
        <v>1.0812003420397869E-3</v>
      </c>
      <c r="BB209" s="147">
        <f t="shared" ca="1" si="61"/>
        <v>1.3448087427817635E-3</v>
      </c>
      <c r="BC209" s="147">
        <f t="shared" ca="1" si="62"/>
        <v>3.0812279777750641E-4</v>
      </c>
      <c r="BD209" s="147">
        <f t="shared" ca="1" si="63"/>
        <v>9.1493776453279913E-5</v>
      </c>
    </row>
    <row r="210" spans="8:56" s="147" customFormat="1" ht="0.25" customHeight="1" x14ac:dyDescent="0.2">
      <c r="H210" s="147">
        <f t="shared" si="64"/>
        <v>569</v>
      </c>
      <c r="I210" s="147">
        <f>IF($H210&gt;$H209,INDEX(Spectra!210:210,1,MATCH($I$20,Spectra!$20:$20,0)),I209)</f>
        <v>1.29537360164575E-3</v>
      </c>
      <c r="J210" s="147">
        <f>((Physics!$C$9*Physics!$C$10)/(Physics!$C$11*Physics!$C$12*$H210))^($J$17-$J$18)</f>
        <v>2.8652143623833436E+18</v>
      </c>
      <c r="K210" s="147">
        <f t="shared" si="65"/>
        <v>1</v>
      </c>
      <c r="L210" s="147">
        <f>INDEX(Photobiology!$21:$421,1+$H210-380,10)</f>
        <v>0.95813490000000001</v>
      </c>
      <c r="M210" s="147">
        <f t="shared" si="66"/>
        <v>1.29537360164575E-3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3711523048087643</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1.29537360164575E-3</v>
      </c>
      <c r="Z210" s="147">
        <f t="shared" ca="1" si="68"/>
        <v>2.2197133425721078E-7</v>
      </c>
      <c r="AA210" s="147">
        <f t="shared" ca="1" si="55"/>
        <v>1.0238801345976221E-3</v>
      </c>
      <c r="AB210" s="147">
        <f t="shared" ca="1" si="56"/>
        <v>1.2953282635696924E-3</v>
      </c>
      <c r="AC210" s="147">
        <f t="shared" ca="1" si="57"/>
        <v>2.8265051987910267E-4</v>
      </c>
      <c r="AD210" s="147">
        <f t="shared" ca="1" si="58"/>
        <v>8.1865539026248769E-5</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1.3398476332969964E-3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3838950682327885.5</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1.3398476332969964E-3</v>
      </c>
      <c r="AZ210" s="147">
        <f t="shared" ca="1" si="73"/>
        <v>2.2959227089887338E-7</v>
      </c>
      <c r="BA210" s="147">
        <f t="shared" ca="1" si="60"/>
        <v>1.0590329873771788E-3</v>
      </c>
      <c r="BB210" s="147">
        <f t="shared" ca="1" si="61"/>
        <v>1.3398007386298308E-3</v>
      </c>
      <c r="BC210" s="147">
        <f t="shared" ca="1" si="62"/>
        <v>2.9235475358540462E-4</v>
      </c>
      <c r="BD210" s="147">
        <f t="shared" ca="1" si="63"/>
        <v>8.4676226668156901E-5</v>
      </c>
    </row>
    <row r="211" spans="8:56" s="147" customFormat="1" ht="0.25" customHeight="1" x14ac:dyDescent="0.2">
      <c r="H211" s="147">
        <f t="shared" si="64"/>
        <v>570</v>
      </c>
      <c r="I211" s="147">
        <f>IF($H211&gt;$H210,INDEX(Spectra!211:211,1,MATCH($I$20,Spectra!$20:$20,0)),I210)</f>
        <v>1.3052818226696201E-3</v>
      </c>
      <c r="J211" s="147">
        <f>((Physics!$C$9*Physics!$C$10)/(Physics!$C$11*Physics!$C$12*$H211))^($J$17-$J$18)</f>
        <v>2.8702498885035249E+18</v>
      </c>
      <c r="K211" s="147">
        <f t="shared" si="65"/>
        <v>1</v>
      </c>
      <c r="L211" s="147">
        <f>INDEX(Photobiology!$21:$421,1+$H211-380,10)</f>
        <v>0.95199999999999996</v>
      </c>
      <c r="M211" s="147">
        <f t="shared" si="66"/>
        <v>1.3052818226696201E-3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3746485005983154.5</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1.3052818226696201E-3</v>
      </c>
      <c r="Z211" s="147">
        <f t="shared" ca="1" si="68"/>
        <v>2.032167164077878E-7</v>
      </c>
      <c r="AA211" s="147">
        <f t="shared" ca="1" si="55"/>
        <v>1.0135852726303495E-3</v>
      </c>
      <c r="AB211" s="147">
        <f t="shared" ca="1" si="56"/>
        <v>1.30468530887666E-3</v>
      </c>
      <c r="AC211" s="147">
        <f t="shared" ca="1" si="57"/>
        <v>2.7097650638621316E-4</v>
      </c>
      <c r="AD211" s="147">
        <f t="shared" ca="1" si="58"/>
        <v>7.6621739857076168E-5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1.3347681702277488E-3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3831118191774250</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1.3347681702277488E-3</v>
      </c>
      <c r="AZ211" s="147">
        <f t="shared" ca="1" si="73"/>
        <v>2.0780738688641776E-7</v>
      </c>
      <c r="BA211" s="147">
        <f t="shared" ca="1" si="60"/>
        <v>1.036482188154273E-3</v>
      </c>
      <c r="BB211" s="147">
        <f t="shared" ca="1" si="61"/>
        <v>1.3341581811739547E-3</v>
      </c>
      <c r="BC211" s="147">
        <f t="shared" ca="1" si="62"/>
        <v>2.7709787213928068E-4</v>
      </c>
      <c r="BD211" s="147">
        <f t="shared" ca="1" si="63"/>
        <v>7.8352626790990148E-5</v>
      </c>
    </row>
    <row r="212" spans="8:56" s="147" customFormat="1" ht="0.25" customHeight="1" x14ac:dyDescent="0.2">
      <c r="H212" s="147">
        <f t="shared" si="64"/>
        <v>571</v>
      </c>
      <c r="I212" s="147">
        <f>IF($H212&gt;$H211,INDEX(Spectra!212:212,1,MATCH($I$20,Spectra!$20:$20,0)),I211)</f>
        <v>1.3160262535475799E-3</v>
      </c>
      <c r="J212" s="147">
        <f>((Physics!$C$9*Physics!$C$10)/(Physics!$C$11*Physics!$C$12*$H212))^($J$17-$J$18)</f>
        <v>2.8752854146237061E+18</v>
      </c>
      <c r="K212" s="147">
        <f t="shared" si="65"/>
        <v>1</v>
      </c>
      <c r="L212" s="147">
        <f>INDEX(Photobiology!$21:$421,1+$H212-380,10)</f>
        <v>0.94545040000000002</v>
      </c>
      <c r="M212" s="147">
        <f t="shared" si="66"/>
        <v>1.3160262535475799E-3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3783951092087236</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1.3160262535475799E-3</v>
      </c>
      <c r="Z212" s="147">
        <f t="shared" ca="1" si="68"/>
        <v>1.8619139435191162E-7</v>
      </c>
      <c r="AA212" s="147">
        <f t="shared" ca="1" si="55"/>
        <v>1.0032212893681092E-3</v>
      </c>
      <c r="AB212" s="147">
        <f t="shared" ca="1" si="56"/>
        <v>1.3142035571864165E-3</v>
      </c>
      <c r="AC212" s="147">
        <f t="shared" ca="1" si="57"/>
        <v>2.5978358245029229E-4</v>
      </c>
      <c r="AD212" s="147">
        <f t="shared" ca="1" si="58"/>
        <v>7.1701321577283516E-5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1.334011654451478E-3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3835664252982374</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1.334011654451478E-3</v>
      </c>
      <c r="AZ212" s="147">
        <f t="shared" ca="1" si="73"/>
        <v>1.8873596887179513E-7</v>
      </c>
      <c r="BA212" s="147">
        <f t="shared" ca="1" si="60"/>
        <v>1.0169317583165606E-3</v>
      </c>
      <c r="BB212" s="147">
        <f t="shared" ca="1" si="61"/>
        <v>1.3321640483100628E-3</v>
      </c>
      <c r="BC212" s="147">
        <f t="shared" ca="1" si="62"/>
        <v>2.6333390058872174E-4</v>
      </c>
      <c r="BD212" s="147">
        <f t="shared" ca="1" si="63"/>
        <v>7.2681223771810764E-5</v>
      </c>
    </row>
    <row r="213" spans="8:56" s="147" customFormat="1" ht="0.25" customHeight="1" x14ac:dyDescent="0.2">
      <c r="H213" s="147">
        <f t="shared" si="64"/>
        <v>572</v>
      </c>
      <c r="I213" s="147">
        <f>IF($H213&gt;$H212,INDEX(Spectra!213:213,1,MATCH($I$20,Spectra!$20:$20,0)),I212)</f>
        <v>1.3284044001453501E-3</v>
      </c>
      <c r="J213" s="147">
        <f>((Physics!$C$9*Physics!$C$10)/(Physics!$C$11*Physics!$C$12*$H213))^($J$17-$J$18)</f>
        <v>2.8803209407438884E+18</v>
      </c>
      <c r="K213" s="147">
        <f t="shared" si="65"/>
        <v>1</v>
      </c>
      <c r="L213" s="147">
        <f>INDEX(Photobiology!$21:$421,1+$H213-380,10)</f>
        <v>0.93849919999999998</v>
      </c>
      <c r="M213" s="147">
        <f t="shared" si="66"/>
        <v>1.3284044001453501E-3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3826231011514975.5</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1.3284044001453501E-3</v>
      </c>
      <c r="Z213" s="147">
        <f t="shared" ca="1" si="68"/>
        <v>1.7082749224109145E-7</v>
      </c>
      <c r="AA213" s="147">
        <f t="shared" ref="AA213:AA276" ca="1" si="75">$Y213*O213</f>
        <v>9.9320678945227369E-4</v>
      </c>
      <c r="AB213" s="147">
        <f t="shared" ref="AB213:AB276" ca="1" si="76">$Y213*P213</f>
        <v>1.3244869355693214E-3</v>
      </c>
      <c r="AC213" s="147">
        <f t="shared" ref="AC213:AC276" ca="1" si="77">$Y213*Q213</f>
        <v>2.4920866546726767E-4</v>
      </c>
      <c r="AD213" s="147">
        <f t="shared" ref="AD213:AD276" ca="1" si="78">$Y213*R213</f>
        <v>6.7069676918498567E-5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1.3332551386752069E-3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3840202695280595.5</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1.3332551386752069E-3</v>
      </c>
      <c r="AZ213" s="147">
        <f t="shared" ca="1" si="73"/>
        <v>1.7145127781307692E-7</v>
      </c>
      <c r="BA213" s="147">
        <f t="shared" ref="BA213:BA276" ca="1" si="80">$AY213*AO213</f>
        <v>9.9683353627815332E-4</v>
      </c>
      <c r="BB213" s="147">
        <f t="shared" ref="BB213:BB276" ca="1" si="81">$AY213*AP213</f>
        <v>1.3293233692712539E-3</v>
      </c>
      <c r="BC213" s="147">
        <f t="shared" ref="BC213:BC276" ca="1" si="82">$AY213*AQ213</f>
        <v>2.5011866401546882E-4</v>
      </c>
      <c r="BD213" s="147">
        <f t="shared" ref="BD213:BD276" ca="1" si="83">$AY213*AR213</f>
        <v>6.7314585371058659E-5</v>
      </c>
    </row>
    <row r="214" spans="8:56" s="147" customFormat="1" ht="0.25" customHeight="1" x14ac:dyDescent="0.2">
      <c r="H214" s="147">
        <f t="shared" ref="H214:H277" si="84">MIN(780,H213+$J$14)</f>
        <v>573</v>
      </c>
      <c r="I214" s="147">
        <f>IF($H214&gt;$H213,INDEX(Spectra!214:214,1,MATCH($I$20,Spectra!$20:$20,0)),I213)</f>
        <v>1.34112579000844E-3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1.34112579000844E-3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3869625971079036.5</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1.34112579000844E-3</v>
      </c>
      <c r="Z214" s="147">
        <f t="shared" ref="Z214:Z277" ca="1" si="88">$Y214*N214</f>
        <v>1.5679369836146674E-7</v>
      </c>
      <c r="AA214" s="147">
        <f t="shared" ca="1" si="75"/>
        <v>9.8234245416222213E-4</v>
      </c>
      <c r="AB214" s="147">
        <f t="shared" ca="1" si="76"/>
        <v>1.3340191644471853E-3</v>
      </c>
      <c r="AC214" s="147">
        <f t="shared" ca="1" si="77"/>
        <v>2.38988615779504E-4</v>
      </c>
      <c r="AD214" s="147">
        <f t="shared" ca="1" si="78"/>
        <v>6.2676709120570445E-5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1.3324972373389063E-3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3844729520834320.5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1.3324972373389063E-3</v>
      </c>
      <c r="AZ214" s="147">
        <f t="shared" ref="AZ214:AZ277" ca="1" si="93">$AY214*AN214</f>
        <v>1.5578491701176622E-7</v>
      </c>
      <c r="BA214" s="147">
        <f t="shared" ca="1" si="80"/>
        <v>9.7602224641705278E-4</v>
      </c>
      <c r="BB214" s="147">
        <f t="shared" ca="1" si="81"/>
        <v>1.3254363344782473E-3</v>
      </c>
      <c r="BC214" s="147">
        <f t="shared" ca="1" si="82"/>
        <v>2.374510076937931E-4</v>
      </c>
      <c r="BD214" s="147">
        <f t="shared" ca="1" si="83"/>
        <v>6.2273458888691387E-5</v>
      </c>
    </row>
    <row r="215" spans="8:56" s="147" customFormat="1" ht="0.25" customHeight="1" x14ac:dyDescent="0.2">
      <c r="H215" s="147">
        <f t="shared" si="84"/>
        <v>574</v>
      </c>
      <c r="I215" s="147">
        <f>IF($H215&gt;$H214,INDEX(Spectra!215:215,1,MATCH($I$20,Spectra!$20:$20,0)),I214)</f>
        <v>1.35576710140011E-3</v>
      </c>
      <c r="J215" s="147">
        <f>((Physics!$C$9*Physics!$C$10)/(Physics!$C$11*Physics!$C$12*$H215))^($J$17-$J$18)</f>
        <v>2.8903919929842509E+18</v>
      </c>
      <c r="K215" s="147">
        <f t="shared" si="85"/>
        <v>1</v>
      </c>
      <c r="L215" s="147">
        <f>INDEX(Photobiology!$21:$421,1+$H215-380,10)</f>
        <v>0.92345759999999999</v>
      </c>
      <c r="M215" s="147">
        <f t="shared" si="86"/>
        <v>1.35576710140011E-3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3918698374238345</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1.35576710140011E-3</v>
      </c>
      <c r="Z215" s="147">
        <f t="shared" ca="1" si="88"/>
        <v>1.4413973515245411E-7</v>
      </c>
      <c r="AA215" s="147">
        <f t="shared" ca="1" si="75"/>
        <v>9.7157253173954961E-4</v>
      </c>
      <c r="AB215" s="147">
        <f t="shared" ca="1" si="76"/>
        <v>1.3441291966016914E-3</v>
      </c>
      <c r="AC215" s="147">
        <f t="shared" ca="1" si="77"/>
        <v>2.2912464013661861E-4</v>
      </c>
      <c r="AD215" s="147">
        <f t="shared" ca="1" si="78"/>
        <v>5.861753966600474E-5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1.3317407215626355E-3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3849252718335710.5</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1.3317407215626355E-3</v>
      </c>
      <c r="AZ215" s="147">
        <f t="shared" ca="1" si="93"/>
        <v>1.4158534655365315E-7</v>
      </c>
      <c r="BA215" s="147">
        <f t="shared" ca="1" si="80"/>
        <v>9.5435469936765898E-4</v>
      </c>
      <c r="BB215" s="147">
        <f t="shared" ca="1" si="81"/>
        <v>1.3203090592087418E-3</v>
      </c>
      <c r="BC215" s="147">
        <f t="shared" ca="1" si="82"/>
        <v>2.2506418194408542E-4</v>
      </c>
      <c r="BD215" s="147">
        <f t="shared" ca="1" si="83"/>
        <v>5.7578742315265642E-5</v>
      </c>
    </row>
    <row r="216" spans="8:56" s="147" customFormat="1" ht="0.25" customHeight="1" x14ac:dyDescent="0.2">
      <c r="H216" s="147">
        <f t="shared" si="84"/>
        <v>575</v>
      </c>
      <c r="I216" s="147">
        <f>IF($H216&gt;$H215,INDEX(Spectra!216:216,1,MATCH($I$20,Spectra!$20:$20,0)),I215)</f>
        <v>1.37038702374556E-3</v>
      </c>
      <c r="J216" s="147">
        <f>((Physics!$C$9*Physics!$C$10)/(Physics!$C$11*Physics!$C$12*$H216))^($J$17-$J$18)</f>
        <v>2.8954275191044326E+18</v>
      </c>
      <c r="K216" s="147">
        <f t="shared" si="85"/>
        <v>1</v>
      </c>
      <c r="L216" s="147">
        <f>INDEX(Photobiology!$21:$421,1+$H216-380,10)</f>
        <v>0.91539999999999999</v>
      </c>
      <c r="M216" s="147">
        <f t="shared" si="86"/>
        <v>1.37038702374556E-3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3967856300376514</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1.37038702374556E-3</v>
      </c>
      <c r="Z216" s="147">
        <f t="shared" ca="1" si="88"/>
        <v>1.3252259193780251E-7</v>
      </c>
      <c r="AA216" s="147">
        <f t="shared" ca="1" si="75"/>
        <v>9.5928873165320068E-4</v>
      </c>
      <c r="AB216" s="147">
        <f t="shared" ca="1" si="76"/>
        <v>1.3526501044972212E-3</v>
      </c>
      <c r="AC216" s="147">
        <f t="shared" ca="1" si="77"/>
        <v>2.1953600120403873E-4</v>
      </c>
      <c r="AD216" s="147">
        <f t="shared" ca="1" si="78"/>
        <v>5.4827677394333736E-5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1.3309842057863646E-3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3853768296927197.5</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1.3309842057863646E-3</v>
      </c>
      <c r="AZ216" s="147">
        <f t="shared" ca="1" si="93"/>
        <v>1.287121621284675E-7</v>
      </c>
      <c r="BA216" s="147">
        <f t="shared" ca="1" si="80"/>
        <v>9.3170624684513041E-4</v>
      </c>
      <c r="BB216" s="147">
        <f t="shared" ca="1" si="81"/>
        <v>1.3137572772108717E-3</v>
      </c>
      <c r="BC216" s="147">
        <f t="shared" ca="1" si="82"/>
        <v>2.1322366976697562E-4</v>
      </c>
      <c r="BD216" s="147">
        <f t="shared" ca="1" si="83"/>
        <v>5.3251213990886082E-5</v>
      </c>
    </row>
    <row r="217" spans="8:56" s="147" customFormat="1" ht="0.25" customHeight="1" x14ac:dyDescent="0.2">
      <c r="H217" s="147">
        <f t="shared" si="84"/>
        <v>576</v>
      </c>
      <c r="I217" s="147">
        <f>IF($H217&gt;$H216,INDEX(Spectra!217:217,1,MATCH($I$20,Spectra!$20:$20,0)),I216)</f>
        <v>1.38666510643507E-3</v>
      </c>
      <c r="J217" s="147">
        <f>((Physics!$C$9*Physics!$C$10)/(Physics!$C$11*Physics!$C$12*$H217))^($J$17-$J$18)</f>
        <v>2.9004630452246144E+18</v>
      </c>
      <c r="K217" s="147">
        <f t="shared" si="85"/>
        <v>1</v>
      </c>
      <c r="L217" s="147">
        <f>INDEX(Photobiology!$21:$421,1+$H217-380,10)</f>
        <v>0.90700639999999999</v>
      </c>
      <c r="M217" s="147">
        <f t="shared" si="86"/>
        <v>1.38666510643507E-3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4021970897317377</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1.38666510643507E-3</v>
      </c>
      <c r="Z217" s="147">
        <f t="shared" ca="1" si="88"/>
        <v>1.2200683872177478E-7</v>
      </c>
      <c r="AA217" s="147">
        <f t="shared" ca="1" si="75"/>
        <v>9.4660277491258121E-4</v>
      </c>
      <c r="AB217" s="147">
        <f t="shared" ca="1" si="76"/>
        <v>1.3611490818115583E-3</v>
      </c>
      <c r="AC217" s="147">
        <f t="shared" ca="1" si="77"/>
        <v>2.1035709664620012E-4</v>
      </c>
      <c r="AD217" s="147">
        <f t="shared" ca="1" si="78"/>
        <v>5.1320752922183229E-5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1.3302276900100938E-3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3858276256608781</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1.3302276900100938E-3</v>
      </c>
      <c r="AZ217" s="147">
        <f t="shared" ca="1" si="93"/>
        <v>1.170411474876901E-7</v>
      </c>
      <c r="BA217" s="147">
        <f t="shared" ca="1" si="80"/>
        <v>9.0807594190232051E-4</v>
      </c>
      <c r="BB217" s="147">
        <f t="shared" ca="1" si="81"/>
        <v>1.3057501702862181E-3</v>
      </c>
      <c r="BC217" s="147">
        <f t="shared" ca="1" si="82"/>
        <v>2.0179554057453124E-4</v>
      </c>
      <c r="BD217" s="147">
        <f t="shared" ca="1" si="83"/>
        <v>4.9231992852811572E-5</v>
      </c>
    </row>
    <row r="218" spans="8:56" s="147" customFormat="1" ht="0.25" customHeight="1" x14ac:dyDescent="0.2">
      <c r="H218" s="147">
        <f t="shared" si="84"/>
        <v>577</v>
      </c>
      <c r="I218" s="147">
        <f>IF($H218&gt;$H217,INDEX(Spectra!218:218,1,MATCH($I$20,Spectra!$20:$20,0)),I217)</f>
        <v>1.4029635596447701E-3</v>
      </c>
      <c r="J218" s="147">
        <f>((Physics!$C$9*Physics!$C$10)/(Physics!$C$11*Physics!$C$12*$H218))^($J$17-$J$18)</f>
        <v>2.9054985713447956E+18</v>
      </c>
      <c r="K218" s="147">
        <f t="shared" si="85"/>
        <v>1</v>
      </c>
      <c r="L218" s="147">
        <f>INDEX(Photobiology!$21:$421,1+$H218-380,10)</f>
        <v>0.8982772</v>
      </c>
      <c r="M218" s="147">
        <f t="shared" si="86"/>
        <v>1.4029635596447701E-3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4076308618196688.5</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1.4029635596447701E-3</v>
      </c>
      <c r="Z218" s="147">
        <f t="shared" ca="1" si="88"/>
        <v>1.1234314881669074E-7</v>
      </c>
      <c r="AA218" s="147">
        <f t="shared" ca="1" si="75"/>
        <v>9.3271402483235716E-4</v>
      </c>
      <c r="AB218" s="147">
        <f t="shared" ca="1" si="76"/>
        <v>1.3685222072190506E-3</v>
      </c>
      <c r="AC218" s="147">
        <f t="shared" ca="1" si="77"/>
        <v>2.01465567164989E-4</v>
      </c>
      <c r="AD218" s="147">
        <f t="shared" ca="1" si="78"/>
        <v>4.7967744993322583E-5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1.3294711742338227E-3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3862776597380460</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1.3294711742338227E-3</v>
      </c>
      <c r="AZ218" s="147">
        <f t="shared" ca="1" si="93"/>
        <v>1.064582019594779E-7</v>
      </c>
      <c r="BA218" s="147">
        <f t="shared" ca="1" si="80"/>
        <v>8.8385503764060733E-4</v>
      </c>
      <c r="BB218" s="147">
        <f t="shared" ca="1" si="81"/>
        <v>1.2968339863775565E-3</v>
      </c>
      <c r="BC218" s="147">
        <f t="shared" ca="1" si="82"/>
        <v>1.9091206061997695E-4</v>
      </c>
      <c r="BD218" s="147">
        <f t="shared" ca="1" si="83"/>
        <v>4.5455018288406669E-5</v>
      </c>
    </row>
    <row r="219" spans="8:56" s="147" customFormat="1" ht="0.25" customHeight="1" x14ac:dyDescent="0.2">
      <c r="H219" s="147">
        <f t="shared" si="84"/>
        <v>578</v>
      </c>
      <c r="I219" s="147">
        <f>IF($H219&gt;$H218,INDEX(Spectra!219:219,1,MATCH($I$20,Spectra!$20:$20,0)),I218)</f>
        <v>1.41909090048481E-3</v>
      </c>
      <c r="J219" s="147">
        <f>((Physics!$C$9*Physics!$C$10)/(Physics!$C$11*Physics!$C$12*$H219))^($J$17-$J$18)</f>
        <v>2.9105340974649779E+18</v>
      </c>
      <c r="K219" s="147">
        <f t="shared" si="85"/>
        <v>1</v>
      </c>
      <c r="L219" s="147">
        <f>INDEX(Photobiology!$21:$421,1+$H219-380,10)</f>
        <v>0.88920480000000002</v>
      </c>
      <c r="M219" s="147">
        <f t="shared" si="86"/>
        <v>1.41909090048481E-3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4130312453263319.5</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1.41909090048481E-3</v>
      </c>
      <c r="Z219" s="147">
        <f t="shared" ca="1" si="88"/>
        <v>1.0344874655445163E-7</v>
      </c>
      <c r="AA219" s="147">
        <f t="shared" ca="1" si="75"/>
        <v>9.179503017058033E-4</v>
      </c>
      <c r="AB219" s="147">
        <f t="shared" ca="1" si="76"/>
        <v>1.3752693734778391E-3</v>
      </c>
      <c r="AC219" s="147">
        <f t="shared" ca="1" si="77"/>
        <v>1.9271254428583721E-4</v>
      </c>
      <c r="AD219" s="147">
        <f t="shared" ca="1" si="78"/>
        <v>4.478111627387876E-5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1.3287132728975221E-3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3867265286522526.5</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1.3287132728975221E-3</v>
      </c>
      <c r="AZ219" s="147">
        <f t="shared" ca="1" si="93"/>
        <v>9.6860407296356277E-8</v>
      </c>
      <c r="BA219" s="147">
        <f t="shared" ca="1" si="80"/>
        <v>8.594888102799454E-4</v>
      </c>
      <c r="BB219" s="147">
        <f t="shared" ca="1" si="81"/>
        <v>1.2876826070304466E-3</v>
      </c>
      <c r="BC219" s="147">
        <f t="shared" ca="1" si="82"/>
        <v>1.8043926245948349E-4</v>
      </c>
      <c r="BD219" s="147">
        <f t="shared" ca="1" si="83"/>
        <v>4.1929141782208788E-5</v>
      </c>
    </row>
    <row r="220" spans="8:56" s="147" customFormat="1" ht="0.25" customHeight="1" x14ac:dyDescent="0.2">
      <c r="H220" s="147">
        <f t="shared" si="84"/>
        <v>579</v>
      </c>
      <c r="I220" s="147">
        <f>IF($H220&gt;$H219,INDEX(Spectra!220:220,1,MATCH($I$20,Spectra!$20:$20,0)),I219)</f>
        <v>1.4352773158334299E-3</v>
      </c>
      <c r="J220" s="147">
        <f>((Physics!$C$9*Physics!$C$10)/(Physics!$C$11*Physics!$C$12*$H220))^($J$17-$J$18)</f>
        <v>2.9155696235851597E+18</v>
      </c>
      <c r="K220" s="147">
        <f t="shared" si="85"/>
        <v>1</v>
      </c>
      <c r="L220" s="147">
        <f>INDEX(Photobiology!$21:$421,1+$H220-380,10)</f>
        <v>0.87978160000000005</v>
      </c>
      <c r="M220" s="147">
        <f t="shared" si="86"/>
        <v>1.4352773158334299E-3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4184650943464791.5</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1.4352773158334299E-3</v>
      </c>
      <c r="Z220" s="147">
        <f t="shared" ca="1" si="88"/>
        <v>9.5279018751091658E-8</v>
      </c>
      <c r="AA220" s="147">
        <f t="shared" ca="1" si="75"/>
        <v>9.0289277162596741E-4</v>
      </c>
      <c r="AB220" s="147">
        <f t="shared" ca="1" si="76"/>
        <v>1.3823055359379656E-3</v>
      </c>
      <c r="AC220" s="147">
        <f t="shared" ca="1" si="77"/>
        <v>1.8428960735301239E-4</v>
      </c>
      <c r="AD220" s="147">
        <f t="shared" ca="1" si="78"/>
        <v>4.1788529633685061E-5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1.3279567571212513E-3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3871750382497376</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1.3279567571212513E-3</v>
      </c>
      <c r="AZ220" s="147">
        <f t="shared" ca="1" si="93"/>
        <v>8.8154682977710009E-8</v>
      </c>
      <c r="BA220" s="147">
        <f t="shared" ca="1" si="80"/>
        <v>8.3538041311577969E-4</v>
      </c>
      <c r="BB220" s="147">
        <f t="shared" ca="1" si="81"/>
        <v>1.2789458570861773E-3</v>
      </c>
      <c r="BC220" s="147">
        <f t="shared" ca="1" si="82"/>
        <v>1.7050964761436866E-4</v>
      </c>
      <c r="BD220" s="147">
        <f t="shared" ca="1" si="83"/>
        <v>3.866385937061237E-5</v>
      </c>
    </row>
    <row r="221" spans="8:56" s="147" customFormat="1" ht="0.25" customHeight="1" x14ac:dyDescent="0.2">
      <c r="H221" s="147">
        <f t="shared" si="84"/>
        <v>580</v>
      </c>
      <c r="I221" s="147">
        <f>IF($H221&gt;$H220,INDEX(Spectra!221:221,1,MATCH($I$20,Spectra!$20:$20,0)),I220)</f>
        <v>1.45372791450195E-3</v>
      </c>
      <c r="J221" s="147">
        <f>((Physics!$C$9*Physics!$C$10)/(Physics!$C$11*Physics!$C$12*$H221))^($J$17-$J$18)</f>
        <v>2.9206051497053414E+18</v>
      </c>
      <c r="K221" s="147">
        <f t="shared" si="85"/>
        <v>1</v>
      </c>
      <c r="L221" s="147">
        <f>INDEX(Photobiology!$21:$421,1+$H221-380,10)</f>
        <v>0.87</v>
      </c>
      <c r="M221" s="147">
        <f t="shared" si="86"/>
        <v>1.45372791450195E-3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4245765233364801.5</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1.45372791450195E-3</v>
      </c>
      <c r="Z221" s="147">
        <f t="shared" ca="1" si="88"/>
        <v>8.7907653853890176E-8</v>
      </c>
      <c r="AA221" s="147">
        <f t="shared" ca="1" si="75"/>
        <v>8.8928606968244892E-4</v>
      </c>
      <c r="AB221" s="147">
        <f t="shared" ca="1" si="76"/>
        <v>1.3924401993544624E-3</v>
      </c>
      <c r="AC221" s="147">
        <f t="shared" ca="1" si="77"/>
        <v>1.7619182323763634E-4</v>
      </c>
      <c r="AD221" s="147">
        <f t="shared" ca="1" si="78"/>
        <v>3.906850158386556E-5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1.3272002413449802E-3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3876227859562321</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1.3272002413449802E-3</v>
      </c>
      <c r="AZ221" s="147">
        <f t="shared" ca="1" si="93"/>
        <v>8.0256462194251623E-8</v>
      </c>
      <c r="BA221" s="147">
        <f t="shared" ca="1" si="80"/>
        <v>8.1188554923748214E-4</v>
      </c>
      <c r="BB221" s="147">
        <f t="shared" ca="1" si="81"/>
        <v>1.2712468063701173E-3</v>
      </c>
      <c r="BC221" s="147">
        <f t="shared" ca="1" si="82"/>
        <v>1.6085666925101159E-4</v>
      </c>
      <c r="BD221" s="147">
        <f t="shared" ca="1" si="83"/>
        <v>3.5668108326073939E-5</v>
      </c>
    </row>
    <row r="222" spans="8:56" s="147" customFormat="1" ht="0.25" customHeight="1" x14ac:dyDescent="0.2">
      <c r="H222" s="147">
        <f t="shared" si="84"/>
        <v>581</v>
      </c>
      <c r="I222" s="147">
        <f>IF($H222&gt;$H221,INDEX(Spectra!222:222,1,MATCH($I$20,Spectra!$20:$20,0)),I221)</f>
        <v>1.4732999103073299E-3</v>
      </c>
      <c r="J222" s="147">
        <f>((Physics!$C$9*Physics!$C$10)/(Physics!$C$11*Physics!$C$12*$H222))^($J$17-$J$18)</f>
        <v>2.9256406758255227E+18</v>
      </c>
      <c r="K222" s="147">
        <f t="shared" si="85"/>
        <v>1</v>
      </c>
      <c r="L222" s="147">
        <f>INDEX(Photobiology!$21:$421,1+$H222-380,10)</f>
        <v>0.85986130000000005</v>
      </c>
      <c r="M222" s="147">
        <f t="shared" si="86"/>
        <v>1.4732999103073299E-3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4310346145285218.5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1.4732999103073299E-3</v>
      </c>
      <c r="Z222" s="147">
        <f t="shared" ca="1" si="88"/>
        <v>8.1181771657754497E-8</v>
      </c>
      <c r="AA222" s="147">
        <f t="shared" ca="1" si="75"/>
        <v>8.7661050003304069E-4</v>
      </c>
      <c r="AB222" s="147">
        <f t="shared" ca="1" si="76"/>
        <v>1.4050330856633295E-3</v>
      </c>
      <c r="AC222" s="147">
        <f t="shared" ca="1" si="77"/>
        <v>1.6839817974812781E-4</v>
      </c>
      <c r="AD222" s="147">
        <f t="shared" ca="1" si="78"/>
        <v>3.6539900395496216E-5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1.3173599940133395E-3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3854121983190693</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1.3173599940133395E-3</v>
      </c>
      <c r="AZ222" s="147">
        <f t="shared" ca="1" si="93"/>
        <v>7.258917039012303E-8</v>
      </c>
      <c r="BA222" s="147">
        <f t="shared" ca="1" si="80"/>
        <v>7.8382656171794901E-4</v>
      </c>
      <c r="BB222" s="147">
        <f t="shared" ca="1" si="81"/>
        <v>1.2563188013307372E-3</v>
      </c>
      <c r="BC222" s="147">
        <f t="shared" ca="1" si="82"/>
        <v>1.505742473157247E-4</v>
      </c>
      <c r="BD222" s="147">
        <f t="shared" ca="1" si="83"/>
        <v>3.2672372155522438E-5</v>
      </c>
    </row>
    <row r="223" spans="8:56" s="147" customFormat="1" ht="0.25" customHeight="1" x14ac:dyDescent="0.2">
      <c r="H223" s="147">
        <f t="shared" si="84"/>
        <v>582</v>
      </c>
      <c r="I223" s="147">
        <f>IF($H223&gt;$H222,INDEX(Spectra!223:223,1,MATCH($I$20,Spectra!$20:$20,0)),I222)</f>
        <v>1.4920774558250199E-3</v>
      </c>
      <c r="J223" s="147">
        <f>((Physics!$C$9*Physics!$C$10)/(Physics!$C$11*Physics!$C$12*$H223))^($J$17-$J$18)</f>
        <v>2.9306762019457044E+18</v>
      </c>
      <c r="K223" s="147">
        <f t="shared" si="85"/>
        <v>1</v>
      </c>
      <c r="L223" s="147">
        <f>INDEX(Photobiology!$21:$421,1+$H223-380,10)</f>
        <v>0.84939200000000004</v>
      </c>
      <c r="M223" s="147">
        <f t="shared" si="86"/>
        <v>1.4920774558250199E-3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4372795891246079</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1.4920774558250199E-3</v>
      </c>
      <c r="Z223" s="147">
        <f t="shared" ca="1" si="88"/>
        <v>7.4942425165977698E-8</v>
      </c>
      <c r="AA223" s="147">
        <f t="shared" ca="1" si="75"/>
        <v>8.6358906611477262E-4</v>
      </c>
      <c r="AB223" s="147">
        <f t="shared" ca="1" si="76"/>
        <v>1.4178257133133437E-3</v>
      </c>
      <c r="AC223" s="147">
        <f t="shared" ca="1" si="77"/>
        <v>1.6084594973793715E-4</v>
      </c>
      <c r="AD223" s="147">
        <f t="shared" ca="1" si="78"/>
        <v>3.4108443016923208E-5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1.3075183611216692E-3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3831912944546325.5</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1.3075183611216692E-3</v>
      </c>
      <c r="AZ223" s="147">
        <f t="shared" ca="1" si="93"/>
        <v>6.5672593972221956E-8</v>
      </c>
      <c r="BA223" s="147">
        <f t="shared" ca="1" si="80"/>
        <v>7.5676939960508309E-4</v>
      </c>
      <c r="BB223" s="147">
        <f t="shared" ca="1" si="81"/>
        <v>1.2424510173988104E-3</v>
      </c>
      <c r="BC223" s="147">
        <f t="shared" ca="1" si="82"/>
        <v>1.4095047932891595E-4</v>
      </c>
      <c r="BD223" s="147">
        <f t="shared" ca="1" si="83"/>
        <v>2.988947747973302E-5</v>
      </c>
    </row>
    <row r="224" spans="8:56" s="147" customFormat="1" ht="0.25" customHeight="1" x14ac:dyDescent="0.2">
      <c r="H224" s="147">
        <f t="shared" si="84"/>
        <v>583</v>
      </c>
      <c r="I224" s="147">
        <f>IF($H224&gt;$H223,INDEX(Spectra!224:224,1,MATCH($I$20,Spectra!$20:$20,0)),I223)</f>
        <v>1.5100605510550199E-3</v>
      </c>
      <c r="J224" s="147">
        <f>((Physics!$C$9*Physics!$C$10)/(Physics!$C$11*Physics!$C$12*$H224))^($J$17-$J$18)</f>
        <v>2.9357117280658862E+18</v>
      </c>
      <c r="K224" s="147">
        <f t="shared" si="85"/>
        <v>1</v>
      </c>
      <c r="L224" s="147">
        <f>INDEX(Photobiology!$21:$421,1+$H224-380,10)</f>
        <v>0.83862199999999998</v>
      </c>
      <c r="M224" s="147">
        <f t="shared" si="86"/>
        <v>1.5100605510550199E-3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4433102469821857</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1.5100605510550199E-3</v>
      </c>
      <c r="Z224" s="147">
        <f t="shared" ca="1" si="88"/>
        <v>6.9158961165658649E-8</v>
      </c>
      <c r="AA224" s="147">
        <f t="shared" ca="1" si="75"/>
        <v>8.5006593630815753E-4</v>
      </c>
      <c r="AB224" s="147">
        <f t="shared" ca="1" si="76"/>
        <v>1.4301572070564946E-3</v>
      </c>
      <c r="AC224" s="147">
        <f t="shared" ca="1" si="77"/>
        <v>1.5327114593208452E-4</v>
      </c>
      <c r="AD224" s="147">
        <f t="shared" ca="1" si="78"/>
        <v>3.1791908805581755E-5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1.2976781137900284E-3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3809608857907804</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1.2976781137900284E-3</v>
      </c>
      <c r="AZ224" s="147">
        <f t="shared" ca="1" si="93"/>
        <v>5.9432100397846754E-8</v>
      </c>
      <c r="BA224" s="147">
        <f t="shared" ca="1" si="80"/>
        <v>7.3050842898638964E-4</v>
      </c>
      <c r="BB224" s="147">
        <f t="shared" ca="1" si="81"/>
        <v>1.2290127740769428E-3</v>
      </c>
      <c r="BC224" s="147">
        <f t="shared" ca="1" si="82"/>
        <v>1.317143285496879E-4</v>
      </c>
      <c r="BD224" s="147">
        <f t="shared" ca="1" si="83"/>
        <v>2.7320536400866984E-5</v>
      </c>
    </row>
    <row r="225" spans="8:56" s="147" customFormat="1" ht="0.25" customHeight="1" x14ac:dyDescent="0.2">
      <c r="H225" s="147">
        <f t="shared" si="84"/>
        <v>584</v>
      </c>
      <c r="I225" s="147">
        <f>IF($H225&gt;$H224,INDEX(Spectra!225:225,1,MATCH($I$20,Spectra!$20:$20,0)),I224)</f>
        <v>1.5279692938863E-3</v>
      </c>
      <c r="J225" s="147">
        <f>((Physics!$C$9*Physics!$C$10)/(Physics!$C$11*Physics!$C$12*$H225))^($J$17-$J$18)</f>
        <v>2.9407472541860675E+18</v>
      </c>
      <c r="K225" s="147">
        <f t="shared" si="85"/>
        <v>1</v>
      </c>
      <c r="L225" s="147">
        <f>INDEX(Photobiology!$21:$421,1+$H225-380,10)</f>
        <v>0.82758129999999996</v>
      </c>
      <c r="M225" s="147">
        <f t="shared" si="86"/>
        <v>1.5279692938863E-3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4493371505476761</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1.5279692938863E-3</v>
      </c>
      <c r="Z225" s="147">
        <f t="shared" ca="1" si="88"/>
        <v>6.3832292424464687E-8</v>
      </c>
      <c r="AA225" s="147">
        <f t="shared" ca="1" si="75"/>
        <v>8.3628968189914353E-4</v>
      </c>
      <c r="AB225" s="147">
        <f t="shared" ca="1" si="76"/>
        <v>1.4420240770437833E-3</v>
      </c>
      <c r="AC225" s="147">
        <f t="shared" ca="1" si="77"/>
        <v>1.4607386449553029E-4</v>
      </c>
      <c r="AD225" s="147">
        <f t="shared" ca="1" si="78"/>
        <v>2.9621823918997369E-5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1.2878364808983577E-3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3787201595042493.5</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1.2878364808983577E-3</v>
      </c>
      <c r="AZ225" s="147">
        <f t="shared" ca="1" si="93"/>
        <v>5.3800528042361701E-8</v>
      </c>
      <c r="BA225" s="147">
        <f t="shared" ca="1" si="80"/>
        <v>7.0485995056176998E-4</v>
      </c>
      <c r="BB225" s="147">
        <f t="shared" ca="1" si="81"/>
        <v>1.215398254520787E-3</v>
      </c>
      <c r="BC225" s="147">
        <f t="shared" ca="1" si="82"/>
        <v>1.23117167573883E-4</v>
      </c>
      <c r="BD225" s="147">
        <f t="shared" ca="1" si="83"/>
        <v>2.4966513153287923E-5</v>
      </c>
    </row>
    <row r="226" spans="8:56" s="147" customFormat="1" ht="0.25" customHeight="1" x14ac:dyDescent="0.2">
      <c r="H226" s="147">
        <f t="shared" si="84"/>
        <v>585</v>
      </c>
      <c r="I226" s="147">
        <f>IF($H226&gt;$H225,INDEX(Spectra!226:226,1,MATCH($I$20,Spectra!$20:$20,0)),I225)</f>
        <v>1.5456539609954099E-3</v>
      </c>
      <c r="J226" s="147">
        <f>((Physics!$C$9*Physics!$C$10)/(Physics!$C$11*Physics!$C$12*$H226))^($J$17-$J$18)</f>
        <v>2.9457827803062492E+18</v>
      </c>
      <c r="K226" s="147">
        <f t="shared" si="85"/>
        <v>1</v>
      </c>
      <c r="L226" s="147">
        <f>INDEX(Photobiology!$21:$421,1+$H226-380,10)</f>
        <v>0.81630000000000003</v>
      </c>
      <c r="M226" s="147">
        <f t="shared" si="86"/>
        <v>1.5456539609954099E-3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4553160822612425</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1.5456539609954099E-3</v>
      </c>
      <c r="Z226" s="147">
        <f t="shared" ca="1" si="88"/>
        <v>5.8920638123937225E-8</v>
      </c>
      <c r="AA226" s="147">
        <f t="shared" ca="1" si="75"/>
        <v>8.2201741780638386E-4</v>
      </c>
      <c r="AB226" s="147">
        <f t="shared" ca="1" si="76"/>
        <v>1.4525762251182274E-3</v>
      </c>
      <c r="AC226" s="147">
        <f t="shared" ca="1" si="77"/>
        <v>1.3895429109348734E-4</v>
      </c>
      <c r="AD226" s="147">
        <f t="shared" ca="1" si="78"/>
        <v>2.7609089312884409E-5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1.277996233566717E-3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3764699298137078</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1.277996233566717E-3</v>
      </c>
      <c r="AZ226" s="147">
        <f t="shared" ca="1" si="93"/>
        <v>4.8717472022809966E-8</v>
      </c>
      <c r="BA226" s="147">
        <f t="shared" ca="1" si="80"/>
        <v>6.7967034691661919E-4</v>
      </c>
      <c r="BB226" s="147">
        <f t="shared" ca="1" si="81"/>
        <v>1.2010365783775628E-3</v>
      </c>
      <c r="BC226" s="147">
        <f t="shared" ca="1" si="82"/>
        <v>1.1489186139764784E-4</v>
      </c>
      <c r="BD226" s="147">
        <f t="shared" ca="1" si="83"/>
        <v>2.2828079922462124E-5</v>
      </c>
    </row>
    <row r="227" spans="8:56" s="147" customFormat="1" ht="0.25" customHeight="1" x14ac:dyDescent="0.2">
      <c r="H227" s="147">
        <f t="shared" si="84"/>
        <v>586</v>
      </c>
      <c r="I227" s="147">
        <f>IF($H227&gt;$H226,INDEX(Spectra!227:227,1,MATCH($I$20,Spectra!$20:$20,0)),I226)</f>
        <v>1.56395891044452E-3</v>
      </c>
      <c r="J227" s="147">
        <f>((Physics!$C$9*Physics!$C$10)/(Physics!$C$11*Physics!$C$12*$H227))^($J$17-$J$18)</f>
        <v>2.950818306426431E+18</v>
      </c>
      <c r="K227" s="147">
        <f t="shared" si="85"/>
        <v>1</v>
      </c>
      <c r="L227" s="147">
        <f>INDEX(Photobiology!$21:$421,1+$H227-380,10)</f>
        <v>0.80479469999999997</v>
      </c>
      <c r="M227" s="147">
        <f t="shared" si="86"/>
        <v>1.56395891044452E-3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4614958583438425</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1.56395891044452E-3</v>
      </c>
      <c r="Z227" s="147">
        <f t="shared" ca="1" si="88"/>
        <v>5.4421703790302139E-8</v>
      </c>
      <c r="AA227" s="147">
        <f t="shared" ca="1" si="75"/>
        <v>8.0755643924366961E-4</v>
      </c>
      <c r="AB227" s="147">
        <f t="shared" ca="1" si="76"/>
        <v>1.4620294524152089E-3</v>
      </c>
      <c r="AC227" s="147">
        <f t="shared" ca="1" si="77"/>
        <v>1.3215452793256195E-4</v>
      </c>
      <c r="AD227" s="147">
        <f t="shared" ca="1" si="78"/>
        <v>2.5739322956313824E-5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1.2681559862350762E-3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3742097899586728</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1.2681559862350762E-3</v>
      </c>
      <c r="AZ227" s="147">
        <f t="shared" ca="1" si="93"/>
        <v>4.4128531115416442E-8</v>
      </c>
      <c r="BA227" s="147">
        <f t="shared" ca="1" si="80"/>
        <v>6.548174161164265E-4</v>
      </c>
      <c r="BB227" s="147">
        <f t="shared" ca="1" si="81"/>
        <v>1.1855051879881915E-3</v>
      </c>
      <c r="BC227" s="147">
        <f t="shared" ca="1" si="82"/>
        <v>1.0715918083686395E-4</v>
      </c>
      <c r="BD227" s="147">
        <f t="shared" ca="1" si="83"/>
        <v>2.0871057590259639E-5</v>
      </c>
    </row>
    <row r="228" spans="8:56" s="147" customFormat="1" ht="0.25" customHeight="1" x14ac:dyDescent="0.2">
      <c r="H228" s="147">
        <f t="shared" si="84"/>
        <v>587</v>
      </c>
      <c r="I228" s="147">
        <f>IF($H228&gt;$H227,INDEX(Spectra!228:228,1,MATCH($I$20,Spectra!$20:$20,0)),I227)</f>
        <v>1.5844506352368001E-3</v>
      </c>
      <c r="J228" s="147">
        <f>((Physics!$C$9*Physics!$C$10)/(Physics!$C$11*Physics!$C$12*$H228))^($J$17-$J$18)</f>
        <v>2.9558538325466122E+18</v>
      </c>
      <c r="K228" s="147">
        <f t="shared" si="85"/>
        <v>1</v>
      </c>
      <c r="L228" s="147">
        <f>INDEX(Photobiology!$21:$421,1+$H228-380,10)</f>
        <v>0.79308199999999995</v>
      </c>
      <c r="M228" s="147">
        <f t="shared" si="86"/>
        <v>1.5844506352368001E-3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4683404482645610</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1.5844506352368001E-3</v>
      </c>
      <c r="Z228" s="147">
        <f t="shared" ca="1" si="88"/>
        <v>5.0347978720475136E-8</v>
      </c>
      <c r="AA228" s="147">
        <f t="shared" ca="1" si="75"/>
        <v>7.9360378967105612E-4</v>
      </c>
      <c r="AB228" s="147">
        <f t="shared" ca="1" si="76"/>
        <v>1.4718231307322626E-3</v>
      </c>
      <c r="AC228" s="147">
        <f t="shared" ca="1" si="77"/>
        <v>1.2564693537427823E-4</v>
      </c>
      <c r="AD228" s="147">
        <f t="shared" ca="1" si="78"/>
        <v>2.3999673771931811E-5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1.2583143533434057E-3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3719393303878518</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1.2583143533434057E-3</v>
      </c>
      <c r="AZ228" s="147">
        <f t="shared" ca="1" si="93"/>
        <v>3.9984574386146068E-8</v>
      </c>
      <c r="BA228" s="147">
        <f t="shared" ca="1" si="80"/>
        <v>6.3025191015911167E-4</v>
      </c>
      <c r="BB228" s="147">
        <f t="shared" ca="1" si="81"/>
        <v>1.1688695941646963E-3</v>
      </c>
      <c r="BC228" s="147">
        <f t="shared" ca="1" si="82"/>
        <v>9.9784328220132068E-5</v>
      </c>
      <c r="BD228" s="147">
        <f t="shared" ca="1" si="83"/>
        <v>1.9059687510092566E-5</v>
      </c>
    </row>
    <row r="229" spans="8:56" s="147" customFormat="1" ht="0.25" customHeight="1" x14ac:dyDescent="0.2">
      <c r="H229" s="147">
        <f t="shared" si="84"/>
        <v>588</v>
      </c>
      <c r="I229" s="147">
        <f>IF($H229&gt;$H228,INDEX(Spectra!229:229,1,MATCH($I$20,Spectra!$20:$20,0)),I228)</f>
        <v>1.60492810066493E-3</v>
      </c>
      <c r="J229" s="147">
        <f>((Physics!$C$9*Physics!$C$10)/(Physics!$C$11*Physics!$C$12*$H229))^($J$17-$J$18)</f>
        <v>2.960889358666794E+18</v>
      </c>
      <c r="K229" s="147">
        <f t="shared" si="85"/>
        <v>1</v>
      </c>
      <c r="L229" s="147">
        <f>INDEX(Photobiology!$21:$421,1+$H229-380,10)</f>
        <v>0.781192</v>
      </c>
      <c r="M229" s="147">
        <f t="shared" si="86"/>
        <v>1.60492810066493E-3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4752014534684100</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1.60492810066493E-3</v>
      </c>
      <c r="Z229" s="147">
        <f t="shared" ca="1" si="88"/>
        <v>4.6589136848582116E-8</v>
      </c>
      <c r="AA229" s="147">
        <f t="shared" ca="1" si="75"/>
        <v>7.7895185365772378E-4</v>
      </c>
      <c r="AB229" s="147">
        <f t="shared" ca="1" si="76"/>
        <v>1.4800277810868832E-3</v>
      </c>
      <c r="AC229" s="147">
        <f t="shared" ca="1" si="77"/>
        <v>1.1956714349953727E-4</v>
      </c>
      <c r="AD229" s="147">
        <f t="shared" ca="1" si="78"/>
        <v>2.2358895341603407E-5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1.2484741060117648E-3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3696593695061273</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1.2484741060117648E-3</v>
      </c>
      <c r="AZ229" s="147">
        <f t="shared" ca="1" si="93"/>
        <v>3.6241705128594315E-8</v>
      </c>
      <c r="BA229" s="147">
        <f t="shared" ca="1" si="80"/>
        <v>6.0594690735281008E-4</v>
      </c>
      <c r="BB229" s="147">
        <f t="shared" ca="1" si="81"/>
        <v>1.1513141056596111E-3</v>
      </c>
      <c r="BC229" s="147">
        <f t="shared" ca="1" si="82"/>
        <v>9.3011320897876476E-5</v>
      </c>
      <c r="BD229" s="147">
        <f t="shared" ca="1" si="83"/>
        <v>1.7392992160492299E-5</v>
      </c>
    </row>
    <row r="230" spans="8:56" s="147" customFormat="1" ht="0.25" customHeight="1" x14ac:dyDescent="0.2">
      <c r="H230" s="147">
        <f t="shared" si="84"/>
        <v>589</v>
      </c>
      <c r="I230" s="147">
        <f>IF($H230&gt;$H229,INDEX(Spectra!230:230,1,MATCH($I$20,Spectra!$20:$20,0)),I229)</f>
        <v>1.6240529635519799E-3</v>
      </c>
      <c r="J230" s="147">
        <f>((Physics!$C$9*Physics!$C$10)/(Physics!$C$11*Physics!$C$12*$H230))^($J$17-$J$18)</f>
        <v>2.9659248847869757E+18</v>
      </c>
      <c r="K230" s="147">
        <f t="shared" si="85"/>
        <v>1</v>
      </c>
      <c r="L230" s="147">
        <f>INDEX(Photobiology!$21:$421,1+$H230-380,10)</f>
        <v>0.76915469999999997</v>
      </c>
      <c r="M230" s="147">
        <f t="shared" si="86"/>
        <v>1.6240529635519799E-3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4816819098810853</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1.6240529635519799E-3</v>
      </c>
      <c r="Z230" s="147">
        <f t="shared" ca="1" si="88"/>
        <v>4.3085150691255899E-8</v>
      </c>
      <c r="AA230" s="147">
        <f t="shared" ca="1" si="75"/>
        <v>7.6294272905855849E-4</v>
      </c>
      <c r="AB230" s="147">
        <f t="shared" ca="1" si="76"/>
        <v>1.4855683432969391E-3</v>
      </c>
      <c r="AC230" s="147">
        <f t="shared" ca="1" si="77"/>
        <v>1.135213021522834E-4</v>
      </c>
      <c r="AD230" s="147">
        <f t="shared" ca="1" si="78"/>
        <v>2.0807366569027966E-5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1.2386324731200942E-3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3673690875132122.5</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1.2386324731200942E-3</v>
      </c>
      <c r="AZ230" s="147">
        <f t="shared" ca="1" si="93"/>
        <v>3.2860176332392227E-8</v>
      </c>
      <c r="BA230" s="147">
        <f t="shared" ca="1" si="80"/>
        <v>5.8188104732493848E-4</v>
      </c>
      <c r="BB230" s="147">
        <f t="shared" ca="1" si="81"/>
        <v>1.1330130435046708E-3</v>
      </c>
      <c r="BC230" s="147">
        <f t="shared" ca="1" si="82"/>
        <v>8.6580409871094599E-5</v>
      </c>
      <c r="BD230" s="147">
        <f t="shared" ca="1" si="83"/>
        <v>1.5869359245614647E-5</v>
      </c>
    </row>
    <row r="231" spans="8:56" s="147" customFormat="1" ht="0.25" customHeight="1" x14ac:dyDescent="0.2">
      <c r="H231" s="147">
        <f t="shared" si="84"/>
        <v>590</v>
      </c>
      <c r="I231" s="147">
        <f>IF($H231&gt;$H230,INDEX(Spectra!231:231,1,MATCH($I$20,Spectra!$20:$20,0)),I230)</f>
        <v>1.6432806975660299E-3</v>
      </c>
      <c r="J231" s="147">
        <f>((Physics!$C$9*Physics!$C$10)/(Physics!$C$11*Physics!$C$12*$H231))^($J$17-$J$18)</f>
        <v>2.9709604109071575E+18</v>
      </c>
      <c r="K231" s="147">
        <f t="shared" si="85"/>
        <v>1</v>
      </c>
      <c r="L231" s="147">
        <f>INDEX(Photobiology!$21:$421,1+$H231-380,10)</f>
        <v>0.75700000000000001</v>
      </c>
      <c r="M231" s="147">
        <f t="shared" si="86"/>
        <v>1.6432806975660299E-3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4882121896476573</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1.6432806975660299E-3</v>
      </c>
      <c r="Z231" s="147">
        <f t="shared" ca="1" si="88"/>
        <v>3.98576089913943E-8</v>
      </c>
      <c r="AA231" s="147">
        <f t="shared" ca="1" si="75"/>
        <v>7.462827825540319E-4</v>
      </c>
      <c r="AB231" s="147">
        <f t="shared" ca="1" si="76"/>
        <v>1.4899511055182363E-3</v>
      </c>
      <c r="AC231" s="147">
        <f t="shared" ca="1" si="77"/>
        <v>1.0763488569057496E-4</v>
      </c>
      <c r="AD231" s="147">
        <f t="shared" ca="1" si="78"/>
        <v>1.9374443752373247E-5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1.2287922257884535E-3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3650693056047984.5</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1.2287922257884535E-3</v>
      </c>
      <c r="AZ231" s="147">
        <f t="shared" ca="1" si="93"/>
        <v>2.9804232557276364E-8</v>
      </c>
      <c r="BA231" s="147">
        <f t="shared" ca="1" si="80"/>
        <v>5.5804615900401989E-4</v>
      </c>
      <c r="BB231" s="147">
        <f t="shared" ca="1" si="81"/>
        <v>1.1141373095768102E-3</v>
      </c>
      <c r="BC231" s="147">
        <f t="shared" ca="1" si="82"/>
        <v>8.0485890789143714E-5</v>
      </c>
      <c r="BD231" s="147">
        <f t="shared" ca="1" si="83"/>
        <v>1.4487583221268445E-5</v>
      </c>
    </row>
    <row r="232" spans="8:56" s="147" customFormat="1" ht="0.25" customHeight="1" x14ac:dyDescent="0.2">
      <c r="H232" s="147">
        <f t="shared" si="84"/>
        <v>591</v>
      </c>
      <c r="I232" s="147">
        <f>IF($H232&gt;$H231,INDEX(Spectra!232:232,1,MATCH($I$20,Spectra!$20:$20,0)),I231)</f>
        <v>1.66017804406952E-3</v>
      </c>
      <c r="J232" s="147">
        <f>((Physics!$C$9*Physics!$C$10)/(Physics!$C$11*Physics!$C$12*$H232))^($J$17-$J$18)</f>
        <v>2.9759959370273388E+18</v>
      </c>
      <c r="K232" s="147">
        <f t="shared" si="85"/>
        <v>1</v>
      </c>
      <c r="L232" s="147">
        <f>INDEX(Photobiology!$21:$421,1+$H232-380,10)</f>
        <v>0.74475409999999997</v>
      </c>
      <c r="M232" s="147">
        <f t="shared" si="86"/>
        <v>1.66017804406952E-3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4940683113892886</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1.66017804406952E-3</v>
      </c>
      <c r="Z232" s="147">
        <f t="shared" ca="1" si="88"/>
        <v>3.6830551854269083E-8</v>
      </c>
      <c r="AA232" s="147">
        <f t="shared" ca="1" si="75"/>
        <v>7.2791170413445737E-4</v>
      </c>
      <c r="AB232" s="147">
        <f t="shared" ca="1" si="76"/>
        <v>1.4911221138419208E-3</v>
      </c>
      <c r="AC232" s="147">
        <f t="shared" ca="1" si="77"/>
        <v>1.0176891410146158E-4</v>
      </c>
      <c r="AD232" s="147">
        <f t="shared" ca="1" si="78"/>
        <v>1.8010939564501409E-5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1.2306225505878197E-3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3662327710563572</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1.2306225505878197E-3</v>
      </c>
      <c r="AZ232" s="147">
        <f t="shared" ca="1" si="93"/>
        <v>2.7300992098025606E-8</v>
      </c>
      <c r="BA232" s="147">
        <f t="shared" ca="1" si="80"/>
        <v>5.3957137979543195E-4</v>
      </c>
      <c r="BB232" s="147">
        <f t="shared" ca="1" si="81"/>
        <v>1.1053082562614621E-3</v>
      </c>
      <c r="BC232" s="147">
        <f t="shared" ca="1" si="82"/>
        <v>7.543716235103335E-5</v>
      </c>
      <c r="BD232" s="147">
        <f t="shared" ca="1" si="83"/>
        <v>1.3350777926817139E-5</v>
      </c>
    </row>
    <row r="233" spans="8:56" s="147" customFormat="1" ht="0.25" customHeight="1" x14ac:dyDescent="0.2">
      <c r="H233" s="147">
        <f t="shared" si="84"/>
        <v>592</v>
      </c>
      <c r="I233" s="147">
        <f>IF($H233&gt;$H232,INDEX(Spectra!233:233,1,MATCH($I$20,Spectra!$20:$20,0)),I232)</f>
        <v>1.6769134449374501E-3</v>
      </c>
      <c r="J233" s="147">
        <f>((Physics!$C$9*Physics!$C$10)/(Physics!$C$11*Physics!$C$12*$H233))^($J$17-$J$18)</f>
        <v>2.9810314631475205E+18</v>
      </c>
      <c r="K233" s="147">
        <f t="shared" si="85"/>
        <v>1</v>
      </c>
      <c r="L233" s="147">
        <f>INDEX(Photobiology!$21:$421,1+$H233-380,10)</f>
        <v>0.73242240000000003</v>
      </c>
      <c r="M233" s="147">
        <f t="shared" si="86"/>
        <v>1.6769134449374501E-3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4998931740333636</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1.6769134449374501E-3</v>
      </c>
      <c r="Z233" s="147">
        <f t="shared" ca="1" si="88"/>
        <v>3.4040672166852264E-8</v>
      </c>
      <c r="AA233" s="147">
        <f t="shared" ca="1" si="75"/>
        <v>7.0896211242376522E-4</v>
      </c>
      <c r="AB233" s="147">
        <f t="shared" ca="1" si="76"/>
        <v>1.4910913122770414E-3</v>
      </c>
      <c r="AC233" s="147">
        <f t="shared" ca="1" si="77"/>
        <v>9.6254831739409636E-5</v>
      </c>
      <c r="AD233" s="147">
        <f t="shared" ca="1" si="78"/>
        <v>1.6720705189084707E-5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1.2324514898271559E-3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3673976667977788</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1.2324514898271559E-3</v>
      </c>
      <c r="AZ233" s="147">
        <f t="shared" ca="1" si="93"/>
        <v>2.5018272262895336E-8</v>
      </c>
      <c r="BA233" s="147">
        <f t="shared" ca="1" si="80"/>
        <v>5.2105337596614531E-4</v>
      </c>
      <c r="BB233" s="147">
        <f t="shared" ca="1" si="81"/>
        <v>1.0958810753364291E-3</v>
      </c>
      <c r="BC233" s="147">
        <f t="shared" ca="1" si="82"/>
        <v>7.0742715516078754E-5</v>
      </c>
      <c r="BD233" s="147">
        <f t="shared" ca="1" si="83"/>
        <v>1.228892169924535E-5</v>
      </c>
    </row>
    <row r="234" spans="8:56" s="147" customFormat="1" ht="0.25" customHeight="1" x14ac:dyDescent="0.2">
      <c r="H234" s="147">
        <f t="shared" si="84"/>
        <v>593</v>
      </c>
      <c r="I234" s="147">
        <f>IF($H234&gt;$H233,INDEX(Spectra!234:234,1,MATCH($I$20,Spectra!$20:$20,0)),I233)</f>
        <v>1.6947783911503099E-3</v>
      </c>
      <c r="J234" s="147">
        <f>((Physics!$C$9*Physics!$C$10)/(Physics!$C$11*Physics!$C$12*$H234))^($J$17-$J$18)</f>
        <v>2.9860669892677023E+18</v>
      </c>
      <c r="K234" s="147">
        <f t="shared" si="85"/>
        <v>1</v>
      </c>
      <c r="L234" s="147">
        <f>INDEX(Photobiology!$21:$421,1+$H234-380,10)</f>
        <v>0.72000359999999997</v>
      </c>
      <c r="M234" s="147">
        <f t="shared" si="86"/>
        <v>1.6947783911503099E-3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5060721807938166</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1.6947783911503099E-3</v>
      </c>
      <c r="Z234" s="147">
        <f t="shared" ca="1" si="88"/>
        <v>3.1493388931389753E-8</v>
      </c>
      <c r="AA234" s="147">
        <f t="shared" ca="1" si="75"/>
        <v>6.9009342353571238E-4</v>
      </c>
      <c r="AB234" s="147">
        <f t="shared" ca="1" si="76"/>
        <v>1.4909965426200054E-3</v>
      </c>
      <c r="AC234" s="147">
        <f t="shared" ca="1" si="77"/>
        <v>9.1009599604771645E-5</v>
      </c>
      <c r="AD234" s="147">
        <f t="shared" ca="1" si="78"/>
        <v>1.5521627895350113E-5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1.2342818146265219E-3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3685648182109694.5</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1.2342818146265219E-3</v>
      </c>
      <c r="AZ234" s="147">
        <f t="shared" ca="1" si="93"/>
        <v>2.2936165248478807E-8</v>
      </c>
      <c r="BA234" s="147">
        <f t="shared" ca="1" si="80"/>
        <v>5.0258474353414423E-4</v>
      </c>
      <c r="BB234" s="147">
        <f t="shared" ca="1" si="81"/>
        <v>1.0858705349540143E-3</v>
      </c>
      <c r="BC234" s="147">
        <f t="shared" ca="1" si="82"/>
        <v>6.6280933445444227E-5</v>
      </c>
      <c r="BD234" s="147">
        <f t="shared" ca="1" si="83"/>
        <v>1.1304169999257E-5</v>
      </c>
    </row>
    <row r="235" spans="8:56" s="147" customFormat="1" ht="0.25" customHeight="1" x14ac:dyDescent="0.2">
      <c r="H235" s="147">
        <f t="shared" si="84"/>
        <v>594</v>
      </c>
      <c r="I235" s="147">
        <f>IF($H235&gt;$H234,INDEX(Spectra!235:235,1,MATCH($I$20,Spectra!$20:$20,0)),I234)</f>
        <v>1.7130629700792201E-3</v>
      </c>
      <c r="J235" s="147">
        <f>((Physics!$C$9*Physics!$C$10)/(Physics!$C$11*Physics!$C$12*$H235))^($J$17-$J$18)</f>
        <v>2.9911025153878835E+18</v>
      </c>
      <c r="K235" s="147">
        <f t="shared" si="85"/>
        <v>1</v>
      </c>
      <c r="L235" s="147">
        <f>INDEX(Photobiology!$21:$421,1+$H235-380,10)</f>
        <v>0.70749649999999997</v>
      </c>
      <c r="M235" s="147">
        <f t="shared" si="86"/>
        <v>1.7130629700792201E-3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5123946958821794</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1.7130629700792201E-3</v>
      </c>
      <c r="Z235" s="147">
        <f t="shared" ca="1" si="88"/>
        <v>2.9153248237402182E-8</v>
      </c>
      <c r="AA235" s="147">
        <f t="shared" ca="1" si="75"/>
        <v>6.7109584465447464E-4</v>
      </c>
      <c r="AB235" s="147">
        <f t="shared" ca="1" si="76"/>
        <v>1.4901831992940929E-3</v>
      </c>
      <c r="AC235" s="147">
        <f t="shared" ca="1" si="77"/>
        <v>8.5995761097976858E-5</v>
      </c>
      <c r="AD235" s="147">
        <f t="shared" ca="1" si="78"/>
        <v>1.4411005190753832E-5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1.2361107538658581E-3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3697333985186181</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1.2361107538658581E-3</v>
      </c>
      <c r="AZ235" s="147">
        <f t="shared" ca="1" si="93"/>
        <v>2.1036380031439947E-8</v>
      </c>
      <c r="BA235" s="147">
        <f t="shared" ca="1" si="80"/>
        <v>4.8424886004845764E-4</v>
      </c>
      <c r="BB235" s="147">
        <f t="shared" ca="1" si="81"/>
        <v>1.0752853281233868E-3</v>
      </c>
      <c r="BC235" s="147">
        <f t="shared" ca="1" si="82"/>
        <v>6.205275984406608E-5</v>
      </c>
      <c r="BD235" s="147">
        <f t="shared" ca="1" si="83"/>
        <v>1.0398682828036223E-5</v>
      </c>
    </row>
    <row r="236" spans="8:56" s="147" customFormat="1" ht="0.25" customHeight="1" x14ac:dyDescent="0.2">
      <c r="H236" s="147">
        <f t="shared" si="84"/>
        <v>595</v>
      </c>
      <c r="I236" s="147">
        <f>IF($H236&gt;$H235,INDEX(Spectra!236:236,1,MATCH($I$20,Spectra!$20:$20,0)),I235)</f>
        <v>1.72880530808754E-3</v>
      </c>
      <c r="J236" s="147">
        <f>((Physics!$C$9*Physics!$C$10)/(Physics!$C$11*Physics!$C$12*$H236))^($J$17-$J$18)</f>
        <v>2.9961380415080653E+18</v>
      </c>
      <c r="K236" s="147">
        <f t="shared" si="85"/>
        <v>1</v>
      </c>
      <c r="L236" s="147">
        <f>INDEX(Photobiology!$21:$421,1+$H236-380,10)</f>
        <v>0.69489999999999996</v>
      </c>
      <c r="M236" s="147">
        <f t="shared" si="86"/>
        <v>1.72880530808754E-3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5179739349922149</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1.72880530808754E-3</v>
      </c>
      <c r="Z236" s="147">
        <f t="shared" ca="1" si="88"/>
        <v>2.6956223885824159E-8</v>
      </c>
      <c r="AA236" s="147">
        <f t="shared" ca="1" si="75"/>
        <v>6.5094187623827718E-4</v>
      </c>
      <c r="AB236" s="147">
        <f t="shared" ca="1" si="76"/>
        <v>1.4860896868585897E-3</v>
      </c>
      <c r="AC236" s="147">
        <f t="shared" ca="1" si="77"/>
        <v>8.1080968949305627E-5</v>
      </c>
      <c r="AD236" s="147">
        <f t="shared" ca="1" si="78"/>
        <v>1.3371098894341461E-5</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1.2379410786652241E-3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3709042358934406</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1.2379410786652241E-3</v>
      </c>
      <c r="AZ236" s="147">
        <f t="shared" ca="1" si="93"/>
        <v>1.9302472474979639E-8</v>
      </c>
      <c r="BA236" s="147">
        <f t="shared" ca="1" si="80"/>
        <v>4.6611824052658082E-4</v>
      </c>
      <c r="BB236" s="147">
        <f t="shared" ca="1" si="81"/>
        <v>1.0641403409260199E-3</v>
      </c>
      <c r="BC236" s="147">
        <f t="shared" ca="1" si="82"/>
        <v>5.8059436589399007E-5</v>
      </c>
      <c r="BD236" s="147">
        <f t="shared" ca="1" si="83"/>
        <v>9.5746076847204423E-6</v>
      </c>
    </row>
    <row r="237" spans="8:56" s="147" customFormat="1" ht="0.25" customHeight="1" x14ac:dyDescent="0.2">
      <c r="H237" s="147">
        <f t="shared" si="84"/>
        <v>596</v>
      </c>
      <c r="I237" s="147">
        <f>IF($H237&gt;$H236,INDEX(Spectra!237:237,1,MATCH($I$20,Spectra!$20:$20,0)),I236)</f>
        <v>1.7429658752025599E-3</v>
      </c>
      <c r="J237" s="147">
        <f>((Physics!$C$9*Physics!$C$10)/(Physics!$C$11*Physics!$C$12*$H237))^($J$17-$J$18)</f>
        <v>3.001173567628247E+18</v>
      </c>
      <c r="K237" s="147">
        <f t="shared" si="85"/>
        <v>1</v>
      </c>
      <c r="L237" s="147">
        <f>INDEX(Photobiology!$21:$421,1+$H237-380,10)</f>
        <v>0.68221920000000003</v>
      </c>
      <c r="M237" s="147">
        <f t="shared" si="86"/>
        <v>1.7429658752025599E-3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5230943113935957</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1.7429658752025599E-3</v>
      </c>
      <c r="Z237" s="147">
        <f t="shared" ca="1" si="88"/>
        <v>2.4911165474745069E-8</v>
      </c>
      <c r="AA237" s="147">
        <f t="shared" ca="1" si="75"/>
        <v>6.3018499887236242E-4</v>
      </c>
      <c r="AB237" s="147">
        <f t="shared" ca="1" si="76"/>
        <v>1.4796246470499556E-3</v>
      </c>
      <c r="AC237" s="147">
        <f t="shared" ca="1" si="77"/>
        <v>7.6341905333872126E-5</v>
      </c>
      <c r="AD237" s="147">
        <f t="shared" ca="1" si="78"/>
        <v>1.2396931935671967E-5</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1.2397714034645901E-3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3720769165979302.5</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1.2397714034645901E-3</v>
      </c>
      <c r="AZ237" s="147">
        <f t="shared" ca="1" si="93"/>
        <v>1.7719308806877309E-8</v>
      </c>
      <c r="BA237" s="147">
        <f t="shared" ca="1" si="80"/>
        <v>4.4825050886525373E-4</v>
      </c>
      <c r="BB237" s="147">
        <f t="shared" ca="1" si="81"/>
        <v>1.052456821657932E-3</v>
      </c>
      <c r="BC237" s="147">
        <f t="shared" ca="1" si="82"/>
        <v>5.4301987471749044E-5</v>
      </c>
      <c r="BD237" s="147">
        <f t="shared" ca="1" si="83"/>
        <v>8.8179360957120693E-6</v>
      </c>
    </row>
    <row r="238" spans="8:56" s="147" customFormat="1" ht="0.25" customHeight="1" x14ac:dyDescent="0.2">
      <c r="H238" s="147">
        <f t="shared" si="84"/>
        <v>597</v>
      </c>
      <c r="I238" s="147">
        <f>IF($H238&gt;$H237,INDEX(Spectra!238:238,1,MATCH($I$20,Spectra!$20:$20,0)),I237)</f>
        <v>1.7577283911894E-3</v>
      </c>
      <c r="J238" s="147">
        <f>((Physics!$C$9*Physics!$C$10)/(Physics!$C$11*Physics!$C$12*$H238))^($J$17-$J$18)</f>
        <v>3.0062090937484283E+18</v>
      </c>
      <c r="K238" s="147">
        <f t="shared" si="85"/>
        <v>1</v>
      </c>
      <c r="L238" s="147">
        <f>INDEX(Photobiology!$21:$421,1+$H238-380,10)</f>
        <v>0.66947160000000006</v>
      </c>
      <c r="M238" s="147">
        <f t="shared" si="86"/>
        <v>1.7577283911894E-3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5284099073933369</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1.7577283911894E-3</v>
      </c>
      <c r="Z238" s="147">
        <f t="shared" ca="1" si="88"/>
        <v>2.3037842931962989E-8</v>
      </c>
      <c r="AA238" s="147">
        <f t="shared" ca="1" si="75"/>
        <v>6.096786388543905E-4</v>
      </c>
      <c r="AB238" s="147">
        <f t="shared" ca="1" si="76"/>
        <v>1.4727390984839066E-3</v>
      </c>
      <c r="AC238" s="147">
        <f t="shared" ca="1" si="77"/>
        <v>7.1891091199646461E-5</v>
      </c>
      <c r="AD238" s="147">
        <f t="shared" ca="1" si="78"/>
        <v>1.1486333181608843E-5</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1.2416003427039263E-3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3732510241037708</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1.2416003427039263E-3</v>
      </c>
      <c r="AZ238" s="147">
        <f t="shared" ca="1" si="93"/>
        <v>1.6273159051683278E-8</v>
      </c>
      <c r="BA238" s="147">
        <f t="shared" ca="1" si="80"/>
        <v>4.3065652846891302E-4</v>
      </c>
      <c r="BB238" s="147">
        <f t="shared" ca="1" si="81"/>
        <v>1.0402934711396252E-3</v>
      </c>
      <c r="BC238" s="147">
        <f t="shared" ca="1" si="82"/>
        <v>5.0781454016590579E-5</v>
      </c>
      <c r="BD238" s="147">
        <f t="shared" ca="1" si="83"/>
        <v>8.1135602554879088E-6</v>
      </c>
    </row>
    <row r="239" spans="8:56" s="147" customFormat="1" ht="0.25" customHeight="1" x14ac:dyDescent="0.2">
      <c r="H239" s="147">
        <f t="shared" si="84"/>
        <v>598</v>
      </c>
      <c r="I239" s="147">
        <f>IF($H239&gt;$H238,INDEX(Spectra!239:239,1,MATCH($I$20,Spectra!$20:$20,0)),I238)</f>
        <v>1.77316313434274E-3</v>
      </c>
      <c r="J239" s="147">
        <f>((Physics!$C$9*Physics!$C$10)/(Physics!$C$11*Physics!$C$12*$H239))^($J$17-$J$18)</f>
        <v>3.01124461986861E+18</v>
      </c>
      <c r="K239" s="147">
        <f t="shared" si="85"/>
        <v>1</v>
      </c>
      <c r="L239" s="147">
        <f>INDEX(Photobiology!$21:$421,1+$H239-380,10)</f>
        <v>0.65667439999999999</v>
      </c>
      <c r="M239" s="147">
        <f t="shared" si="86"/>
        <v>1.77316313434274E-3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5339427948438937</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1.77316313434274E-3</v>
      </c>
      <c r="Z239" s="147">
        <f t="shared" ca="1" si="88"/>
        <v>2.132193205784458E-8</v>
      </c>
      <c r="AA239" s="147">
        <f t="shared" ca="1" si="75"/>
        <v>5.894384354444823E-4</v>
      </c>
      <c r="AB239" s="147">
        <f t="shared" ca="1" si="76"/>
        <v>1.46555834012323E-3</v>
      </c>
      <c r="AC239" s="147">
        <f t="shared" ca="1" si="77"/>
        <v>6.766390520651896E-5</v>
      </c>
      <c r="AD239" s="147">
        <f t="shared" ca="1" si="78"/>
        <v>1.0640929285504216E-5</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1.2434306675032922E-3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3744273907698923.5</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1.2434306675032922E-3</v>
      </c>
      <c r="AZ239" s="147">
        <f t="shared" ca="1" si="93"/>
        <v>1.495200509059359E-8</v>
      </c>
      <c r="BA239" s="147">
        <f t="shared" ca="1" si="80"/>
        <v>4.1334370935277941E-4</v>
      </c>
      <c r="BB239" s="147">
        <f t="shared" ca="1" si="81"/>
        <v>1.027722802166156E-3</v>
      </c>
      <c r="BC239" s="147">
        <f t="shared" ca="1" si="82"/>
        <v>4.7449314271925628E-5</v>
      </c>
      <c r="BD239" s="147">
        <f t="shared" ca="1" si="83"/>
        <v>7.4619517787540068E-6</v>
      </c>
    </row>
    <row r="240" spans="8:56" s="147" customFormat="1" ht="0.25" customHeight="1" x14ac:dyDescent="0.2">
      <c r="H240" s="147">
        <f t="shared" si="84"/>
        <v>599</v>
      </c>
      <c r="I240" s="147">
        <f>IF($H240&gt;$H239,INDEX(Spectra!240:240,1,MATCH($I$20,Spectra!$20:$20,0)),I239)</f>
        <v>1.78613610013026E-3</v>
      </c>
      <c r="J240" s="147">
        <f>((Physics!$C$9*Physics!$C$10)/(Physics!$C$11*Physics!$C$12*$H240))^($J$17-$J$18)</f>
        <v>3.0162801459887918E+18</v>
      </c>
      <c r="K240" s="147">
        <f t="shared" si="85"/>
        <v>1</v>
      </c>
      <c r="L240" s="147">
        <f>INDEX(Photobiology!$21:$421,1+$H240-380,10)</f>
        <v>0.64384479999999999</v>
      </c>
      <c r="M240" s="147">
        <f t="shared" si="86"/>
        <v>1.78613610013026E-3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5387486856856752</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1.78613610013026E-3</v>
      </c>
      <c r="Z240" s="147">
        <f t="shared" ca="1" si="88"/>
        <v>1.9714119977967719E-8</v>
      </c>
      <c r="AA240" s="147">
        <f t="shared" ca="1" si="75"/>
        <v>5.684574613635567E-4</v>
      </c>
      <c r="AB240" s="147">
        <f t="shared" ca="1" si="76"/>
        <v>1.4555937534401541E-3</v>
      </c>
      <c r="AC240" s="147">
        <f t="shared" ca="1" si="77"/>
        <v>6.3550722442634646E-5</v>
      </c>
      <c r="AD240" s="147">
        <f t="shared" ca="1" si="78"/>
        <v>9.8447177885319601E-6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1.2452596067426284E-3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3756051828419601</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1.2452596067426284E-3</v>
      </c>
      <c r="AZ240" s="147">
        <f t="shared" ca="1" si="93"/>
        <v>1.3744303857500413E-8</v>
      </c>
      <c r="BA240" s="147">
        <f t="shared" ca="1" si="80"/>
        <v>3.9631756770151571E-4</v>
      </c>
      <c r="BB240" s="147">
        <f t="shared" ca="1" si="81"/>
        <v>1.0148118639188375E-3</v>
      </c>
      <c r="BC240" s="147">
        <f t="shared" ca="1" si="82"/>
        <v>4.430633680790272E-5</v>
      </c>
      <c r="BD240" s="147">
        <f t="shared" ca="1" si="83"/>
        <v>6.8635471848676155E-6</v>
      </c>
    </row>
    <row r="241" spans="8:56" s="147" customFormat="1" ht="0.25" customHeight="1" x14ac:dyDescent="0.2">
      <c r="H241" s="147">
        <f t="shared" si="84"/>
        <v>600</v>
      </c>
      <c r="I241" s="147">
        <f>IF($H241&gt;$H240,INDEX(Spectra!241:241,1,MATCH($I$20,Spectra!$20:$20,0)),I240)</f>
        <v>1.7944778281509799E-3</v>
      </c>
      <c r="J241" s="147">
        <f>((Physics!$C$9*Physics!$C$10)/(Physics!$C$11*Physics!$C$12*$H241))^($J$17-$J$18)</f>
        <v>3.0213156721089736E+18</v>
      </c>
      <c r="K241" s="147">
        <f t="shared" si="85"/>
        <v>1</v>
      </c>
      <c r="L241" s="147">
        <f>INDEX(Photobiology!$21:$421,1+$H241-380,10)</f>
        <v>0.63100000000000001</v>
      </c>
      <c r="M241" s="147">
        <f t="shared" si="86"/>
        <v>1.7944778281509799E-3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5421683985444629</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1.7944778281509799E-3</v>
      </c>
      <c r="Z241" s="147">
        <f t="shared" ca="1" si="88"/>
        <v>1.8188109475007073E-8</v>
      </c>
      <c r="AA241" s="147">
        <f t="shared" ca="1" si="75"/>
        <v>5.4619957237693896E-4</v>
      </c>
      <c r="AB241" s="147">
        <f t="shared" ca="1" si="76"/>
        <v>1.4412761406695071E-3</v>
      </c>
      <c r="AC241" s="147">
        <f t="shared" ca="1" si="77"/>
        <v>5.948694000320498E-5</v>
      </c>
      <c r="AD241" s="147">
        <f t="shared" ca="1" si="78"/>
        <v>9.0923679283450754E-6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1.2470899315419946E-3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3767852354697135.5</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1.2470899315419946E-3</v>
      </c>
      <c r="AZ241" s="147">
        <f t="shared" ca="1" si="93"/>
        <v>1.2640004710137041E-8</v>
      </c>
      <c r="BA241" s="147">
        <f t="shared" ca="1" si="80"/>
        <v>3.7958673918288922E-4</v>
      </c>
      <c r="BB241" s="147">
        <f t="shared" ca="1" si="81"/>
        <v>1.0016289615863785E-3</v>
      </c>
      <c r="BC241" s="147">
        <f t="shared" ca="1" si="82"/>
        <v>4.1341031230617121E-5</v>
      </c>
      <c r="BD241" s="147">
        <f t="shared" ca="1" si="83"/>
        <v>6.318830090532871E-6</v>
      </c>
    </row>
    <row r="242" spans="8:56" s="147" customFormat="1" ht="0.25" customHeight="1" x14ac:dyDescent="0.2">
      <c r="H242" s="147">
        <f t="shared" si="84"/>
        <v>601</v>
      </c>
      <c r="I242" s="147">
        <f>IF($H242&gt;$H241,INDEX(Spectra!242:242,1,MATCH($I$20,Spectra!$20:$20,0)),I241)</f>
        <v>1.80333493033268E-3</v>
      </c>
      <c r="J242" s="147">
        <f>((Physics!$C$9*Physics!$C$10)/(Physics!$C$11*Physics!$C$12*$H242))^($J$17-$J$18)</f>
        <v>3.0263511982291548E+18</v>
      </c>
      <c r="K242" s="147">
        <f t="shared" si="85"/>
        <v>1</v>
      </c>
      <c r="L242" s="147">
        <f>INDEX(Photobiology!$21:$421,1+$H242-380,10)</f>
        <v>0.61815549999999997</v>
      </c>
      <c r="M242" s="147">
        <f t="shared" si="86"/>
        <v>1.80333493033268E-3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5457524827220796</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1.80333493033268E-3</v>
      </c>
      <c r="Z242" s="147">
        <f t="shared" ca="1" si="88"/>
        <v>1.6792690937956522E-8</v>
      </c>
      <c r="AA242" s="147">
        <f t="shared" ca="1" si="75"/>
        <v>5.2438094438185805E-4</v>
      </c>
      <c r="AB242" s="147">
        <f t="shared" ca="1" si="76"/>
        <v>1.426894173630524E-3</v>
      </c>
      <c r="AC242" s="147">
        <f t="shared" ca="1" si="77"/>
        <v>5.5668949299369835E-5</v>
      </c>
      <c r="AD242" s="147">
        <f t="shared" ca="1" si="78"/>
        <v>8.4011784065915525E-6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1.2465260086098658E-3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3772425479780273</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1.2465260086098658E-3</v>
      </c>
      <c r="AZ242" s="147">
        <f t="shared" ca="1" si="93"/>
        <v>1.1607675122695243E-8</v>
      </c>
      <c r="BA242" s="147">
        <f t="shared" ca="1" si="80"/>
        <v>3.6246981888761123E-4</v>
      </c>
      <c r="BB242" s="147">
        <f t="shared" ca="1" si="81"/>
        <v>9.8631744389058207E-4</v>
      </c>
      <c r="BC242" s="147">
        <f t="shared" ca="1" si="82"/>
        <v>3.8480257885786562E-5</v>
      </c>
      <c r="BD242" s="147">
        <f t="shared" ca="1" si="83"/>
        <v>5.8071782510506958E-6</v>
      </c>
    </row>
    <row r="243" spans="8:56" s="147" customFormat="1" ht="0.25" customHeight="1" x14ac:dyDescent="0.2">
      <c r="H243" s="147">
        <f t="shared" si="84"/>
        <v>602</v>
      </c>
      <c r="I243" s="147">
        <f>IF($H243&gt;$H242,INDEX(Spectra!243:243,1,MATCH($I$20,Spectra!$20:$20,0)),I242)</f>
        <v>1.8147189955448301E-3</v>
      </c>
      <c r="J243" s="147">
        <f>((Physics!$C$9*Physics!$C$10)/(Physics!$C$11*Physics!$C$12*$H243))^($J$17-$J$18)</f>
        <v>3.0313867243493366E+18</v>
      </c>
      <c r="K243" s="147">
        <f t="shared" si="85"/>
        <v>1</v>
      </c>
      <c r="L243" s="147">
        <f>INDEX(Photobiology!$21:$421,1+$H243-380,10)</f>
        <v>0.60531440000000003</v>
      </c>
      <c r="M243" s="147">
        <f t="shared" si="86"/>
        <v>1.8147189955448301E-3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5501115071519161</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1.8147189955448301E-3</v>
      </c>
      <c r="Z243" s="147">
        <f t="shared" ca="1" si="88"/>
        <v>1.5532923917656373E-8</v>
      </c>
      <c r="AA243" s="147">
        <f t="shared" ca="1" si="75"/>
        <v>5.0359540957766358E-4</v>
      </c>
      <c r="AB243" s="147">
        <f t="shared" ca="1" si="76"/>
        <v>1.4138802343708968E-3</v>
      </c>
      <c r="AC243" s="147">
        <f t="shared" ca="1" si="77"/>
        <v>5.2155023931958416E-5</v>
      </c>
      <c r="AD243" s="147">
        <f t="shared" ca="1" si="78"/>
        <v>7.7660173526742781E-6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1.2459620856777372E-3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3776992925566103.5</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1.2459620856777372E-3</v>
      </c>
      <c r="AZ243" s="147">
        <f t="shared" ca="1" si="93"/>
        <v>1.0664700335770882E-8</v>
      </c>
      <c r="BA243" s="147">
        <f t="shared" ca="1" si="80"/>
        <v>3.4576195454808612E-4</v>
      </c>
      <c r="BB243" s="147">
        <f t="shared" ca="1" si="81"/>
        <v>9.7075148826906727E-4</v>
      </c>
      <c r="BC243" s="147">
        <f t="shared" ca="1" si="82"/>
        <v>3.580895034237817E-5</v>
      </c>
      <c r="BD243" s="147">
        <f t="shared" ca="1" si="83"/>
        <v>5.3320449071744493E-6</v>
      </c>
    </row>
    <row r="244" spans="8:56" s="147" customFormat="1" ht="0.25" customHeight="1" x14ac:dyDescent="0.2">
      <c r="H244" s="147">
        <f t="shared" si="84"/>
        <v>603</v>
      </c>
      <c r="I244" s="147">
        <f>IF($H244&gt;$H243,INDEX(Spectra!244:244,1,MATCH($I$20,Spectra!$20:$20,0)),I243)</f>
        <v>1.8259940784739199E-3</v>
      </c>
      <c r="J244" s="147">
        <f>((Physics!$C$9*Physics!$C$10)/(Physics!$C$11*Physics!$C$12*$H244))^($J$17-$J$18)</f>
        <v>3.0364222504695183E+18</v>
      </c>
      <c r="K244" s="147">
        <f t="shared" si="85"/>
        <v>1</v>
      </c>
      <c r="L244" s="147">
        <f>INDEX(Photobiology!$21:$421,1+$H244-380,10)</f>
        <v>0.59247559999999999</v>
      </c>
      <c r="M244" s="147">
        <f t="shared" si="86"/>
        <v>1.8259940784739199E-3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5544489049103794</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1.8259940784739199E-3</v>
      </c>
      <c r="Z244" s="147">
        <f t="shared" ca="1" si="88"/>
        <v>1.4373148049240398E-8</v>
      </c>
      <c r="AA244" s="147">
        <f t="shared" ca="1" si="75"/>
        <v>4.8311238331223737E-4</v>
      </c>
      <c r="AB244" s="147">
        <f t="shared" ca="1" si="76"/>
        <v>1.3999732260192481E-3</v>
      </c>
      <c r="AC244" s="147">
        <f t="shared" ca="1" si="77"/>
        <v>4.8827081658392618E-5</v>
      </c>
      <c r="AD244" s="147">
        <f t="shared" ca="1" si="78"/>
        <v>7.1750428720146355E-6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1.2453981627456086E-3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3781554692054624.5</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1.2453981627456086E-3</v>
      </c>
      <c r="AZ244" s="147">
        <f t="shared" ca="1" si="93"/>
        <v>9.8030395522174102E-9</v>
      </c>
      <c r="BA244" s="147">
        <f t="shared" ca="1" si="80"/>
        <v>3.2950121890841939E-4</v>
      </c>
      <c r="BB244" s="147">
        <f t="shared" ca="1" si="81"/>
        <v>9.5483556279359343E-4</v>
      </c>
      <c r="BC244" s="147">
        <f t="shared" ca="1" si="82"/>
        <v>3.3301946871817578E-5</v>
      </c>
      <c r="BD244" s="147">
        <f t="shared" ca="1" si="83"/>
        <v>4.8936550867109666E-6</v>
      </c>
    </row>
    <row r="245" spans="8:56" s="147" customFormat="1" ht="0.25" customHeight="1" x14ac:dyDescent="0.2">
      <c r="H245" s="147">
        <f t="shared" si="84"/>
        <v>604</v>
      </c>
      <c r="I245" s="147">
        <f>IF($H245&gt;$H244,INDEX(Spectra!245:245,1,MATCH($I$20,Spectra!$20:$20,0)),I244)</f>
        <v>1.8357586873303999E-3</v>
      </c>
      <c r="J245" s="147">
        <f>((Physics!$C$9*Physics!$C$10)/(Physics!$C$11*Physics!$C$12*$H245))^($J$17-$J$18)</f>
        <v>3.0414577765896996E+18</v>
      </c>
      <c r="K245" s="147">
        <f t="shared" si="85"/>
        <v>1</v>
      </c>
      <c r="L245" s="147">
        <f>INDEX(Photobiology!$21:$421,1+$H245-380,10)</f>
        <v>0.57963790000000004</v>
      </c>
      <c r="M245" s="147">
        <f t="shared" si="86"/>
        <v>1.8357586873303999E-3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5583382535523144</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1.8357586873303999E-3</v>
      </c>
      <c r="Z245" s="147">
        <f t="shared" ca="1" si="88"/>
        <v>1.3294949922971095E-8</v>
      </c>
      <c r="AA245" s="147">
        <f t="shared" ca="1" si="75"/>
        <v>4.6263321831150879E-4</v>
      </c>
      <c r="AB245" s="147">
        <f t="shared" ca="1" si="76"/>
        <v>1.3839784743783885E-3</v>
      </c>
      <c r="AC245" s="147">
        <f t="shared" ca="1" si="77"/>
        <v>4.5655318553907044E-5</v>
      </c>
      <c r="AD245" s="147">
        <f t="shared" ca="1" si="78"/>
        <v>6.6247390901429609E-6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1.2448342398134798E-3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3786110779245835.5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1.2448342398134798E-3</v>
      </c>
      <c r="AZ245" s="147">
        <f t="shared" ca="1" si="93"/>
        <v>9.0153509799195812E-9</v>
      </c>
      <c r="BA245" s="147">
        <f t="shared" ca="1" si="80"/>
        <v>3.1371316644387471E-4</v>
      </c>
      <c r="BB245" s="147">
        <f t="shared" ca="1" si="81"/>
        <v>9.3848053339538244E-4</v>
      </c>
      <c r="BC245" s="147">
        <f t="shared" ca="1" si="82"/>
        <v>3.0959027544161247E-5</v>
      </c>
      <c r="BD245" s="147">
        <f t="shared" ca="1" si="83"/>
        <v>4.4922582178997011E-6</v>
      </c>
    </row>
    <row r="246" spans="8:56" s="147" customFormat="1" ht="0.25" customHeight="1" x14ac:dyDescent="0.2">
      <c r="H246" s="147">
        <f t="shared" si="84"/>
        <v>605</v>
      </c>
      <c r="I246" s="147">
        <f>IF($H246&gt;$H245,INDEX(Spectra!246:246,1,MATCH($I$20,Spectra!$20:$20,0)),I245)</f>
        <v>1.8455609816492499E-3</v>
      </c>
      <c r="J246" s="147">
        <f>((Physics!$C$9*Physics!$C$10)/(Physics!$C$11*Physics!$C$12*$H246))^($J$17-$J$18)</f>
        <v>3.0464933027098813E+18</v>
      </c>
      <c r="K246" s="147">
        <f t="shared" si="85"/>
        <v>1</v>
      </c>
      <c r="L246" s="147">
        <f>INDEX(Photobiology!$21:$421,1+$H246-380,10)</f>
        <v>0.56679999999999997</v>
      </c>
      <c r="M246" s="147">
        <f t="shared" si="86"/>
        <v>1.8455609816492499E-3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5622489170337114</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1.8455609816492499E-3</v>
      </c>
      <c r="Z246" s="147">
        <f t="shared" ca="1" si="88"/>
        <v>1.230356147343344E-8</v>
      </c>
      <c r="AA246" s="147">
        <f t="shared" ca="1" si="75"/>
        <v>4.4263380915581115E-4</v>
      </c>
      <c r="AB246" s="147">
        <f t="shared" ca="1" si="76"/>
        <v>1.3669701078879665E-3</v>
      </c>
      <c r="AC246" s="147">
        <f t="shared" ca="1" si="77"/>
        <v>4.2669369895730664E-5</v>
      </c>
      <c r="AD246" s="147">
        <f t="shared" ca="1" si="78"/>
        <v>6.1229438463784504E-6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1.2442689313213213E-3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3790656966040386.5</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1.2442689313213213E-3</v>
      </c>
      <c r="AZ246" s="147">
        <f t="shared" ca="1" si="93"/>
        <v>8.2950059294787808E-9</v>
      </c>
      <c r="BA246" s="147">
        <f t="shared" ca="1" si="80"/>
        <v>2.9842172768131174E-4</v>
      </c>
      <c r="BB246" s="147">
        <f t="shared" ca="1" si="81"/>
        <v>9.2160511205107625E-4</v>
      </c>
      <c r="BC246" s="147">
        <f t="shared" ca="1" si="82"/>
        <v>2.8767497692148948E-5</v>
      </c>
      <c r="BD246" s="147">
        <f t="shared" ca="1" si="83"/>
        <v>4.1280612626874949E-6</v>
      </c>
    </row>
    <row r="247" spans="8:56" s="147" customFormat="1" ht="0.25" customHeight="1" x14ac:dyDescent="0.2">
      <c r="H247" s="147">
        <f t="shared" si="84"/>
        <v>606</v>
      </c>
      <c r="I247" s="147">
        <f>IF($H247&gt;$H246,INDEX(Spectra!247:247,1,MATCH($I$20,Spectra!$20:$20,0)),I246)</f>
        <v>1.84781599823506E-3</v>
      </c>
      <c r="J247" s="147">
        <f>((Physics!$C$9*Physics!$C$10)/(Physics!$C$11*Physics!$C$12*$H247))^($J$17-$J$18)</f>
        <v>3.0515288288300636E+18</v>
      </c>
      <c r="K247" s="147">
        <f t="shared" si="85"/>
        <v>1</v>
      </c>
      <c r="L247" s="147">
        <f>INDEX(Photobiology!$21:$421,1+$H247-380,10)</f>
        <v>0.55396109999999998</v>
      </c>
      <c r="M247" s="147">
        <f t="shared" si="86"/>
        <v>1.84781599823506E-3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5638663788987687</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1.84781599823506E-3</v>
      </c>
      <c r="Z247" s="147">
        <f t="shared" ca="1" si="88"/>
        <v>1.1345035884363798E-8</v>
      </c>
      <c r="AA247" s="147">
        <f t="shared" ca="1" si="75"/>
        <v>4.2142215563747894E-4</v>
      </c>
      <c r="AB247" s="147">
        <f t="shared" ca="1" si="76"/>
        <v>1.3433529916368973E-3</v>
      </c>
      <c r="AC247" s="147">
        <f t="shared" ca="1" si="77"/>
        <v>3.9672609482106734E-5</v>
      </c>
      <c r="AD247" s="147">
        <f t="shared" ca="1" si="78"/>
        <v>5.6378529140550088E-6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1.2437050083891927E-3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3795201687659957.5</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1.2437050083891927E-3</v>
      </c>
      <c r="AZ247" s="147">
        <f t="shared" ca="1" si="93"/>
        <v>7.6359756400071265E-9</v>
      </c>
      <c r="BA247" s="147">
        <f t="shared" ca="1" si="80"/>
        <v>2.836455827382812E-4</v>
      </c>
      <c r="BB247" s="147">
        <f t="shared" ca="1" si="81"/>
        <v>9.0416732257390107E-4</v>
      </c>
      <c r="BC247" s="147">
        <f t="shared" ca="1" si="82"/>
        <v>2.6702346530115966E-5</v>
      </c>
      <c r="BD247" s="147">
        <f t="shared" ca="1" si="83"/>
        <v>3.7946559140461817E-6</v>
      </c>
    </row>
    <row r="248" spans="8:56" s="147" customFormat="1" ht="0.25" customHeight="1" x14ac:dyDescent="0.2">
      <c r="H248" s="147">
        <f t="shared" si="84"/>
        <v>607</v>
      </c>
      <c r="I248" s="147">
        <f>IF($H248&gt;$H247,INDEX(Spectra!248:248,1,MATCH($I$20,Spectra!$20:$20,0)),I247)</f>
        <v>1.84992231002344E-3</v>
      </c>
      <c r="J248" s="147">
        <f>((Physics!$C$9*Physics!$C$10)/(Physics!$C$11*Physics!$C$12*$H248))^($J$17-$J$18)</f>
        <v>3.0565643549502449E+18</v>
      </c>
      <c r="K248" s="147">
        <f t="shared" si="85"/>
        <v>1</v>
      </c>
      <c r="L248" s="147">
        <f>INDEX(Photobiology!$21:$421,1+$H248-380,10)</f>
        <v>0.54113719999999998</v>
      </c>
      <c r="M248" s="147">
        <f t="shared" si="86"/>
        <v>1.84992231002344E-3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5654406592244863</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1.84992231002344E-3</v>
      </c>
      <c r="Z248" s="147">
        <f t="shared" ca="1" si="88"/>
        <v>1.0465509986826305E-8</v>
      </c>
      <c r="AA248" s="147">
        <f t="shared" ca="1" si="75"/>
        <v>4.0088371434900951E-4</v>
      </c>
      <c r="AB248" s="147">
        <f t="shared" ca="1" si="76"/>
        <v>1.3188188644272605E-3</v>
      </c>
      <c r="AC248" s="147">
        <f t="shared" ca="1" si="77"/>
        <v>3.6887450861867393E-5</v>
      </c>
      <c r="AD248" s="147">
        <f t="shared" ca="1" si="78"/>
        <v>5.1867011775051198E-6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1.2431410854570641E-3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3799740729982218.5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1.2431410854570641E-3</v>
      </c>
      <c r="AZ248" s="147">
        <f t="shared" ca="1" si="93"/>
        <v>7.0327847685236842E-9</v>
      </c>
      <c r="BA248" s="147">
        <f t="shared" ca="1" si="80"/>
        <v>2.6939240264180214E-4</v>
      </c>
      <c r="BB248" s="147">
        <f t="shared" ca="1" si="81"/>
        <v>8.862414955277683E-4</v>
      </c>
      <c r="BC248" s="147">
        <f t="shared" ca="1" si="82"/>
        <v>2.4788233244013856E-5</v>
      </c>
      <c r="BD248" s="147">
        <f t="shared" ca="1" si="83"/>
        <v>3.4854443869393887E-6</v>
      </c>
    </row>
    <row r="249" spans="8:56" s="147" customFormat="1" ht="0.25" customHeight="1" x14ac:dyDescent="0.2">
      <c r="H249" s="147">
        <f t="shared" si="84"/>
        <v>608</v>
      </c>
      <c r="I249" s="147">
        <f>IF($H249&gt;$H248,INDEX(Spectra!249:249,1,MATCH($I$20,Spectra!$20:$20,0)),I248)</f>
        <v>1.8532559456536999E-3</v>
      </c>
      <c r="J249" s="147">
        <f>((Physics!$C$9*Physics!$C$10)/(Physics!$C$11*Physics!$C$12*$H249))^($J$17-$J$18)</f>
        <v>3.0615998810704261E+18</v>
      </c>
      <c r="K249" s="147">
        <f t="shared" si="85"/>
        <v>1</v>
      </c>
      <c r="L249" s="147">
        <f>INDEX(Photobiology!$21:$421,1+$H249-380,10)</f>
        <v>0.52835279999999996</v>
      </c>
      <c r="M249" s="147">
        <f t="shared" si="86"/>
        <v>1.8532559456536999E-3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5673928182806428</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1.8532559456536999E-3</v>
      </c>
      <c r="Z249" s="147">
        <f t="shared" ca="1" si="88"/>
        <v>9.6653783961650243E-9</v>
      </c>
      <c r="AA249" s="147">
        <f t="shared" ca="1" si="75"/>
        <v>3.8131482384203138E-4</v>
      </c>
      <c r="AB249" s="147">
        <f t="shared" ca="1" si="76"/>
        <v>1.2944825987355984E-3</v>
      </c>
      <c r="AC249" s="147">
        <f t="shared" ca="1" si="77"/>
        <v>3.4303767554049982E-5</v>
      </c>
      <c r="AD249" s="147">
        <f t="shared" ca="1" si="78"/>
        <v>4.7732460136256696E-6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1.2425771625249353E-3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3804274093007169.5</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1.2425771625249353E-3</v>
      </c>
      <c r="AZ249" s="147">
        <f t="shared" ca="1" si="93"/>
        <v>6.4804748045744212E-9</v>
      </c>
      <c r="BA249" s="147">
        <f t="shared" ca="1" si="80"/>
        <v>2.5566522149815551E-4</v>
      </c>
      <c r="BB249" s="147">
        <f t="shared" ca="1" si="81"/>
        <v>8.679289648292045E-4</v>
      </c>
      <c r="BC249" s="147">
        <f t="shared" ca="1" si="82"/>
        <v>2.300010327833655E-5</v>
      </c>
      <c r="BD249" s="147">
        <f t="shared" ca="1" si="83"/>
        <v>3.2003817397992233E-6</v>
      </c>
    </row>
    <row r="250" spans="8:56" s="147" customFormat="1" ht="0.25" customHeight="1" x14ac:dyDescent="0.2">
      <c r="H250" s="147">
        <f t="shared" si="84"/>
        <v>609</v>
      </c>
      <c r="I250" s="147">
        <f>IF($H250&gt;$H249,INDEX(Spectra!250:250,1,MATCH($I$20,Spectra!$20:$20,0)),I249)</f>
        <v>1.8567382860813901E-3</v>
      </c>
      <c r="J250" s="147">
        <f>((Physics!$C$9*Physics!$C$10)/(Physics!$C$11*Physics!$C$12*$H250))^($J$17-$J$18)</f>
        <v>3.0666354071906084E+18</v>
      </c>
      <c r="K250" s="147">
        <f t="shared" si="85"/>
        <v>1</v>
      </c>
      <c r="L250" s="147">
        <f>INDEX(Photobiology!$21:$421,1+$H250-380,10)</f>
        <v>0.51563230000000004</v>
      </c>
      <c r="M250" s="147">
        <f t="shared" si="86"/>
        <v>1.8567382860813901E-3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5693939369983596</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1.8567382860813901E-3</v>
      </c>
      <c r="Z250" s="147">
        <f t="shared" ca="1" si="88"/>
        <v>8.9315795818344753E-9</v>
      </c>
      <c r="AA250" s="147">
        <f t="shared" ca="1" si="75"/>
        <v>3.6247430494709508E-4</v>
      </c>
      <c r="AB250" s="147">
        <f t="shared" ca="1" si="76"/>
        <v>1.2696914854327509E-3</v>
      </c>
      <c r="AC250" s="147">
        <f t="shared" ca="1" si="77"/>
        <v>3.1898763754878282E-5</v>
      </c>
      <c r="AD250" s="147">
        <f t="shared" ca="1" si="78"/>
        <v>4.3943053669031038E-6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1.2420132395928067E-3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3808801776734813.5</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1.2420132395928067E-3</v>
      </c>
      <c r="AZ250" s="147">
        <f t="shared" ca="1" si="93"/>
        <v>5.9745308072076539E-9</v>
      </c>
      <c r="BA250" s="147">
        <f t="shared" ca="1" si="80"/>
        <v>2.4246706664654731E-4</v>
      </c>
      <c r="BB250" s="147">
        <f t="shared" ca="1" si="81"/>
        <v>8.4932467161750937E-4</v>
      </c>
      <c r="BC250" s="147">
        <f t="shared" ca="1" si="82"/>
        <v>2.1337787456204419E-5</v>
      </c>
      <c r="BD250" s="147">
        <f t="shared" ca="1" si="83"/>
        <v>2.9394478938795037E-6</v>
      </c>
    </row>
    <row r="251" spans="8:56" s="147" customFormat="1" ht="0.25" customHeight="1" x14ac:dyDescent="0.2">
      <c r="H251" s="147">
        <f t="shared" si="84"/>
        <v>610</v>
      </c>
      <c r="I251" s="147">
        <f>IF($H251&gt;$H250,INDEX(Spectra!251:251,1,MATCH($I$20,Spectra!$20:$20,0)),I250)</f>
        <v>1.85931311983431E-3</v>
      </c>
      <c r="J251" s="147">
        <f>((Physics!$C$9*Physics!$C$10)/(Physics!$C$11*Physics!$C$12*$H251))^($J$17-$J$18)</f>
        <v>3.0716709333107901E+18</v>
      </c>
      <c r="K251" s="147">
        <f t="shared" si="85"/>
        <v>1</v>
      </c>
      <c r="L251" s="147">
        <f>INDEX(Photobiology!$21:$421,1+$H251-380,10)</f>
        <v>0.503</v>
      </c>
      <c r="M251" s="147">
        <f t="shared" si="86"/>
        <v>1.85931311983431E-3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5711198066118452</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1.85931311983431E-3</v>
      </c>
      <c r="Z251" s="147">
        <f t="shared" ca="1" si="88"/>
        <v>8.2536024977316918E-9</v>
      </c>
      <c r="AA251" s="147">
        <f t="shared" ca="1" si="75"/>
        <v>3.4416629573381013E-4</v>
      </c>
      <c r="AB251" s="147">
        <f t="shared" ca="1" si="76"/>
        <v>1.2438637433510749E-3</v>
      </c>
      <c r="AC251" s="147">
        <f t="shared" ca="1" si="77"/>
        <v>2.9618857998960559E-5</v>
      </c>
      <c r="AD251" s="147">
        <f t="shared" ca="1" si="78"/>
        <v>4.0476874756168956E-6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1.2414493166606781E-3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3813323781165147.5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1.2414493166606781E-3</v>
      </c>
      <c r="AZ251" s="147">
        <f t="shared" ca="1" si="93"/>
        <v>5.5108680036157502E-9</v>
      </c>
      <c r="BA251" s="147">
        <f t="shared" ca="1" si="80"/>
        <v>2.2979723431115813E-4</v>
      </c>
      <c r="BB251" s="147">
        <f t="shared" ca="1" si="81"/>
        <v>8.3051841980214371E-4</v>
      </c>
      <c r="BC251" s="147">
        <f t="shared" ca="1" si="82"/>
        <v>1.9776287614404601E-5</v>
      </c>
      <c r="BD251" s="147">
        <f t="shared" ca="1" si="83"/>
        <v>2.7026103333839629E-6</v>
      </c>
    </row>
    <row r="252" spans="8:56" s="147" customFormat="1" ht="0.25" customHeight="1" x14ac:dyDescent="0.2">
      <c r="H252" s="147">
        <f t="shared" si="84"/>
        <v>611</v>
      </c>
      <c r="I252" s="147">
        <f>IF($H252&gt;$H251,INDEX(Spectra!252:252,1,MATCH($I$20,Spectra!$20:$20,0)),I251)</f>
        <v>1.8614387836168799E-3</v>
      </c>
      <c r="J252" s="147">
        <f>((Physics!$C$9*Physics!$C$10)/(Physics!$C$11*Physics!$C$12*$H252))^($J$17-$J$18)</f>
        <v>3.0767064594309714E+18</v>
      </c>
      <c r="K252" s="147">
        <f t="shared" si="85"/>
        <v>1</v>
      </c>
      <c r="L252" s="147">
        <f>INDEX(Photobiology!$21:$421,1+$H252-380,10)</f>
        <v>0.49046879999999998</v>
      </c>
      <c r="M252" s="147">
        <f t="shared" si="86"/>
        <v>1.8614387836168799E-3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5727100729389385</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1.8614387836168799E-3</v>
      </c>
      <c r="Z252" s="147">
        <f t="shared" ca="1" si="88"/>
        <v>7.6291068546537812E-9</v>
      </c>
      <c r="AA252" s="147">
        <f t="shared" ca="1" si="75"/>
        <v>3.2649263976883351E-4</v>
      </c>
      <c r="AB252" s="147">
        <f t="shared" ca="1" si="76"/>
        <v>1.2174498377204332E-3</v>
      </c>
      <c r="AC252" s="147">
        <f t="shared" ca="1" si="77"/>
        <v>2.7493450834021315E-5</v>
      </c>
      <c r="AD252" s="147">
        <f t="shared" ca="1" si="78"/>
        <v>3.7287783281778252E-6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1.2388167526040576E-3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3811475504788204</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1.2388167526040576E-3</v>
      </c>
      <c r="AZ252" s="147">
        <f t="shared" ca="1" si="93"/>
        <v>5.0772904605477304E-9</v>
      </c>
      <c r="BA252" s="147">
        <f t="shared" ca="1" si="80"/>
        <v>2.172859807732465E-4</v>
      </c>
      <c r="BB252" s="147">
        <f t="shared" ca="1" si="81"/>
        <v>8.1023199242290006E-4</v>
      </c>
      <c r="BC252" s="147">
        <f t="shared" ca="1" si="82"/>
        <v>1.829732343596193E-5</v>
      </c>
      <c r="BD252" s="147">
        <f t="shared" ca="1" si="83"/>
        <v>2.4815605543138701E-6</v>
      </c>
    </row>
    <row r="253" spans="8:56" s="147" customFormat="1" ht="0.25" customHeight="1" x14ac:dyDescent="0.2">
      <c r="H253" s="147">
        <f t="shared" si="84"/>
        <v>612</v>
      </c>
      <c r="I253" s="147">
        <f>IF($H253&gt;$H252,INDEX(Spectra!253:253,1,MATCH($I$20,Spectra!$20:$20,0)),I252)</f>
        <v>1.8599619209025899E-3</v>
      </c>
      <c r="J253" s="147">
        <f>((Physics!$C$9*Physics!$C$10)/(Physics!$C$11*Physics!$C$12*$H253))^($J$17-$J$18)</f>
        <v>3.0817419855511532E+18</v>
      </c>
      <c r="K253" s="147">
        <f t="shared" si="85"/>
        <v>1</v>
      </c>
      <c r="L253" s="147">
        <f>INDEX(Photobiology!$21:$421,1+$H253-380,10)</f>
        <v>0.47803040000000002</v>
      </c>
      <c r="M253" s="147">
        <f t="shared" si="86"/>
        <v>1.8599619209025899E-3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5731922743171884</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1.8599619209025899E-3</v>
      </c>
      <c r="Z253" s="147">
        <f t="shared" ca="1" si="88"/>
        <v>7.0417972329179959E-9</v>
      </c>
      <c r="AA253" s="147">
        <f t="shared" ca="1" si="75"/>
        <v>3.0892293540463206E-4</v>
      </c>
      <c r="AB253" s="147">
        <f t="shared" ca="1" si="76"/>
        <v>1.1884766082564159E-3</v>
      </c>
      <c r="AC253" s="147">
        <f t="shared" ca="1" si="77"/>
        <v>2.5462878697156457E-5</v>
      </c>
      <c r="AD253" s="147">
        <f t="shared" ca="1" si="78"/>
        <v>3.4258638621104803E-6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1.2361828029874076E-3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3809596445782603.5</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1.2361828029874076E-3</v>
      </c>
      <c r="AZ253" s="147">
        <f t="shared" ca="1" si="93"/>
        <v>4.6801757302822957E-9</v>
      </c>
      <c r="BA253" s="147">
        <f t="shared" ca="1" si="80"/>
        <v>2.0531883793098151E-4</v>
      </c>
      <c r="BB253" s="147">
        <f t="shared" ca="1" si="81"/>
        <v>7.8989485127009074E-4</v>
      </c>
      <c r="BC253" s="147">
        <f t="shared" ca="1" si="82"/>
        <v>1.6923342572897611E-5</v>
      </c>
      <c r="BD253" s="147">
        <f t="shared" ca="1" si="83"/>
        <v>2.276925104822506E-6</v>
      </c>
    </row>
    <row r="254" spans="8:56" s="147" customFormat="1" ht="0.25" customHeight="1" x14ac:dyDescent="0.2">
      <c r="H254" s="147">
        <f t="shared" si="84"/>
        <v>613</v>
      </c>
      <c r="I254" s="147">
        <f>IF($H254&gt;$H253,INDEX(Spectra!254:254,1,MATCH($I$20,Spectra!$20:$20,0)),I253)</f>
        <v>1.8565569884516401E-3</v>
      </c>
      <c r="J254" s="147">
        <f>((Physics!$C$9*Physics!$C$10)/(Physics!$C$11*Physics!$C$12*$H254))^($J$17-$J$18)</f>
        <v>3.0867775116713344E+18</v>
      </c>
      <c r="K254" s="147">
        <f t="shared" si="85"/>
        <v>1</v>
      </c>
      <c r="L254" s="147">
        <f>INDEX(Photobiology!$21:$421,1+$H254-380,10)</f>
        <v>0.46567760000000002</v>
      </c>
      <c r="M254" s="147">
        <f t="shared" si="86"/>
        <v>1.8565569884516401E-3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5730778361088780</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1.8565569884516401E-3</v>
      </c>
      <c r="Z254" s="147">
        <f t="shared" ca="1" si="88"/>
        <v>6.4962971238610185E-9</v>
      </c>
      <c r="AA254" s="147">
        <f t="shared" ca="1" si="75"/>
        <v>2.9179320531795582E-4</v>
      </c>
      <c r="AB254" s="147">
        <f t="shared" ca="1" si="76"/>
        <v>1.1581666633208444E-3</v>
      </c>
      <c r="AC254" s="147">
        <f t="shared" ca="1" si="77"/>
        <v>2.3559708183451313E-5</v>
      </c>
      <c r="AD254" s="147">
        <f t="shared" ca="1" si="78"/>
        <v>3.1434665961366633E-6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1.2335502389307872E-3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3807695137048355.5</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1.2335502389307872E-3</v>
      </c>
      <c r="AZ254" s="147">
        <f t="shared" ca="1" si="93"/>
        <v>4.3163279765451067E-9</v>
      </c>
      <c r="BA254" s="147">
        <f t="shared" ca="1" si="80"/>
        <v>1.9387585750251291E-4</v>
      </c>
      <c r="BB254" s="147">
        <f t="shared" ca="1" si="81"/>
        <v>7.6951947780099829E-4</v>
      </c>
      <c r="BC254" s="147">
        <f t="shared" ca="1" si="82"/>
        <v>1.5653752532031688E-5</v>
      </c>
      <c r="BD254" s="147">
        <f t="shared" ca="1" si="83"/>
        <v>2.0886102580504408E-6</v>
      </c>
    </row>
    <row r="255" spans="8:56" s="147" customFormat="1" ht="0.25" customHeight="1" x14ac:dyDescent="0.2">
      <c r="H255" s="147">
        <f t="shared" si="84"/>
        <v>614</v>
      </c>
      <c r="I255" s="147">
        <f>IF($H255&gt;$H254,INDEX(Spectra!255:255,1,MATCH($I$20,Spectra!$20:$20,0)),I254)</f>
        <v>1.8530389996136E-3</v>
      </c>
      <c r="J255" s="147">
        <f>((Physics!$C$9*Physics!$C$10)/(Physics!$C$11*Physics!$C$12*$H255))^($J$17-$J$18)</f>
        <v>3.0918130377915162E+18</v>
      </c>
      <c r="K255" s="147">
        <f t="shared" si="85"/>
        <v>1</v>
      </c>
      <c r="L255" s="147">
        <f>INDEX(Photobiology!$21:$421,1+$H255-380,10)</f>
        <v>0.45340320000000001</v>
      </c>
      <c r="M255" s="147">
        <f t="shared" si="86"/>
        <v>1.8530389996136E-3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5729250138541477</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1.8530389996136E-3</v>
      </c>
      <c r="Z255" s="147">
        <f t="shared" ca="1" si="88"/>
        <v>5.9957485783197521E-9</v>
      </c>
      <c r="AA255" s="147">
        <f t="shared" ca="1" si="75"/>
        <v>2.7539865612257326E-4</v>
      </c>
      <c r="AB255" s="147">
        <f t="shared" ca="1" si="76"/>
        <v>1.127720621345845E-3</v>
      </c>
      <c r="AC255" s="147">
        <f t="shared" ca="1" si="77"/>
        <v>2.1773208245459799E-5</v>
      </c>
      <c r="AD255" s="147">
        <f t="shared" ca="1" si="78"/>
        <v>2.8850334792784061E-6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1.2309162893141372E-3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3805763031731403.5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1.2309162893141372E-3</v>
      </c>
      <c r="AZ255" s="147">
        <f t="shared" ca="1" si="93"/>
        <v>3.9827896731935016E-9</v>
      </c>
      <c r="BA255" s="147">
        <f t="shared" ca="1" si="80"/>
        <v>1.8293877891786708E-4</v>
      </c>
      <c r="BB255" s="147">
        <f t="shared" ca="1" si="81"/>
        <v>7.4910980443450824E-4</v>
      </c>
      <c r="BC255" s="147">
        <f t="shared" ca="1" si="82"/>
        <v>1.4463266399441112E-5</v>
      </c>
      <c r="BD255" s="147">
        <f t="shared" ca="1" si="83"/>
        <v>1.9164381891589664E-6</v>
      </c>
    </row>
    <row r="256" spans="8:56" s="147" customFormat="1" ht="0.25" customHeight="1" x14ac:dyDescent="0.2">
      <c r="H256" s="147">
        <f t="shared" si="84"/>
        <v>615</v>
      </c>
      <c r="I256" s="147">
        <f>IF($H256&gt;$H255,INDEX(Spectra!256:256,1,MATCH($I$20,Spectra!$20:$20,0)),I255)</f>
        <v>1.8494120284925099E-3</v>
      </c>
      <c r="J256" s="147">
        <f>((Physics!$C$9*Physics!$C$10)/(Physics!$C$11*Physics!$C$12*$H256))^($J$17-$J$18)</f>
        <v>3.0968485639116979E+18</v>
      </c>
      <c r="K256" s="147">
        <f t="shared" si="85"/>
        <v>1</v>
      </c>
      <c r="L256" s="147">
        <f>INDEX(Photobiology!$21:$421,1+$H256-380,10)</f>
        <v>0.44119999999999998</v>
      </c>
      <c r="M256" s="147">
        <f t="shared" si="86"/>
        <v>1.8494120284925099E-3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5727348984518050</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1.8494120284925099E-3</v>
      </c>
      <c r="Z256" s="147">
        <f t="shared" ca="1" si="88"/>
        <v>5.5362888837734686E-9</v>
      </c>
      <c r="AA256" s="147">
        <f t="shared" ca="1" si="75"/>
        <v>2.5971478057323168E-4</v>
      </c>
      <c r="AB256" s="147">
        <f t="shared" ca="1" si="76"/>
        <v>1.0971599870791245E-3</v>
      </c>
      <c r="AC256" s="147">
        <f t="shared" ca="1" si="77"/>
        <v>2.012160286999851E-5</v>
      </c>
      <c r="AD256" s="147">
        <f t="shared" ca="1" si="78"/>
        <v>2.650466354513756E-6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1.228283725257517E-3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3803808690639852</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1.228283725257517E-3</v>
      </c>
      <c r="AZ256" s="147">
        <f t="shared" ca="1" si="93"/>
        <v>3.6769164629073873E-9</v>
      </c>
      <c r="BA256" s="147">
        <f t="shared" ca="1" si="80"/>
        <v>1.7248911182163836E-4</v>
      </c>
      <c r="BB256" s="147">
        <f t="shared" ca="1" si="81"/>
        <v>7.2867686344157143E-4</v>
      </c>
      <c r="BC256" s="147">
        <f t="shared" ca="1" si="82"/>
        <v>1.3363726930801785E-5</v>
      </c>
      <c r="BD256" s="147">
        <f t="shared" ca="1" si="83"/>
        <v>1.7603025380155579E-6</v>
      </c>
    </row>
    <row r="257" spans="8:56" s="147" customFormat="1" ht="0.25" customHeight="1" x14ac:dyDescent="0.2">
      <c r="H257" s="147">
        <f t="shared" si="84"/>
        <v>616</v>
      </c>
      <c r="I257" s="147">
        <f>IF($H257&gt;$H256,INDEX(Spectra!257:257,1,MATCH($I$20,Spectra!$20:$20,0)),I256)</f>
        <v>1.8452401459561399E-3</v>
      </c>
      <c r="J257" s="147">
        <f>((Physics!$C$9*Physics!$C$10)/(Physics!$C$11*Physics!$C$12*$H257))^($J$17-$J$18)</f>
        <v>3.1018840900318797E+18</v>
      </c>
      <c r="K257" s="147">
        <f t="shared" si="85"/>
        <v>1</v>
      </c>
      <c r="L257" s="147">
        <f>INDEX(Photobiology!$21:$421,1+$H257-380,10)</f>
        <v>0.42908000000000002</v>
      </c>
      <c r="M257" s="147">
        <f t="shared" si="86"/>
        <v>1.8452401459561399E-3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5723721051029454</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1.8452401459561399E-3</v>
      </c>
      <c r="Z257" s="147">
        <f t="shared" ca="1" si="88"/>
        <v>0</v>
      </c>
      <c r="AA257" s="147">
        <f t="shared" ca="1" si="75"/>
        <v>2.4466223619247051E-4</v>
      </c>
      <c r="AB257" s="147">
        <f t="shared" ca="1" si="76"/>
        <v>1.066284935021777E-3</v>
      </c>
      <c r="AC257" s="147">
        <f t="shared" ca="1" si="77"/>
        <v>1.8581568269778331E-5</v>
      </c>
      <c r="AD257" s="147">
        <f t="shared" ca="1" si="78"/>
        <v>2.4352003254212369E-6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1.2256511612008965E-3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3801827836858159.5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1.2256511612008965E-3</v>
      </c>
      <c r="AZ257" s="147">
        <f t="shared" ca="1" si="93"/>
        <v>0</v>
      </c>
      <c r="BA257" s="147">
        <f t="shared" ca="1" si="80"/>
        <v>1.6251031311478805E-4</v>
      </c>
      <c r="BB257" s="147">
        <f t="shared" ca="1" si="81"/>
        <v>7.0825110305806644E-4</v>
      </c>
      <c r="BC257" s="147">
        <f t="shared" ca="1" si="82"/>
        <v>1.2342307193293028E-5</v>
      </c>
      <c r="BD257" s="147">
        <f t="shared" ca="1" si="83"/>
        <v>1.6175163504600471E-6</v>
      </c>
    </row>
    <row r="258" spans="8:56" s="147" customFormat="1" ht="0.25" customHeight="1" x14ac:dyDescent="0.2">
      <c r="H258" s="147">
        <f t="shared" si="84"/>
        <v>617</v>
      </c>
      <c r="I258" s="147">
        <f>IF($H258&gt;$H257,INDEX(Spectra!258:258,1,MATCH($I$20,Spectra!$20:$20,0)),I257)</f>
        <v>1.8403909436232201E-3</v>
      </c>
      <c r="J258" s="147">
        <f>((Physics!$C$9*Physics!$C$10)/(Physics!$C$11*Physics!$C$12*$H258))^($J$17-$J$18)</f>
        <v>3.1069196161520604E+18</v>
      </c>
      <c r="K258" s="147">
        <f t="shared" si="85"/>
        <v>1</v>
      </c>
      <c r="L258" s="147">
        <f>INDEX(Photobiology!$21:$421,1+$H258-380,10)</f>
        <v>0.41703600000000002</v>
      </c>
      <c r="M258" s="147">
        <f t="shared" si="86"/>
        <v>1.8403909436232201E-3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5717946724131583</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1.8403909436232201E-3</v>
      </c>
      <c r="Z258" s="147">
        <f t="shared" ca="1" si="88"/>
        <v>0</v>
      </c>
      <c r="AA258" s="147">
        <f t="shared" ca="1" si="75"/>
        <v>2.3021818391971585E-4</v>
      </c>
      <c r="AB258" s="147">
        <f t="shared" ca="1" si="76"/>
        <v>1.0352070230514559E-3</v>
      </c>
      <c r="AC258" s="147">
        <f t="shared" ca="1" si="77"/>
        <v>1.7152443594568411E-5</v>
      </c>
      <c r="AD258" s="147">
        <f t="shared" ca="1" si="78"/>
        <v>2.2351732049398368E-6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1.2230172115842465E-3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3799816165562690.5</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1.2230172115842465E-3</v>
      </c>
      <c r="AZ258" s="147">
        <f t="shared" ca="1" si="93"/>
        <v>0</v>
      </c>
      <c r="BA258" s="147">
        <f t="shared" ca="1" si="80"/>
        <v>1.5298966903149657E-4</v>
      </c>
      <c r="BB258" s="147">
        <f t="shared" ca="1" si="81"/>
        <v>6.8793862039565762E-4</v>
      </c>
      <c r="BC258" s="147">
        <f t="shared" ca="1" si="82"/>
        <v>1.1398520411965178E-5</v>
      </c>
      <c r="BD258" s="147">
        <f t="shared" ca="1" si="83"/>
        <v>1.4853666336411832E-6</v>
      </c>
    </row>
    <row r="259" spans="8:56" s="147" customFormat="1" ht="0.25" customHeight="1" x14ac:dyDescent="0.2">
      <c r="H259" s="147">
        <f t="shared" si="84"/>
        <v>618</v>
      </c>
      <c r="I259" s="147">
        <f>IF($H259&gt;$H258,INDEX(Spectra!259:259,1,MATCH($I$20,Spectra!$20:$20,0)),I258)</f>
        <v>1.83438571426912E-3</v>
      </c>
      <c r="J259" s="147">
        <f>((Physics!$C$9*Physics!$C$10)/(Physics!$C$11*Physics!$C$12*$H259))^($J$17-$J$18)</f>
        <v>3.1119551422722427E+18</v>
      </c>
      <c r="K259" s="147">
        <f t="shared" si="85"/>
        <v>1</v>
      </c>
      <c r="L259" s="147">
        <f>INDEX(Photobiology!$21:$421,1+$H259-380,10)</f>
        <v>0.405032</v>
      </c>
      <c r="M259" s="147">
        <f t="shared" si="86"/>
        <v>1.83438571426912E-3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5708526056430529</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1.83438571426912E-3</v>
      </c>
      <c r="Z259" s="147">
        <f t="shared" ca="1" si="88"/>
        <v>0</v>
      </c>
      <c r="AA259" s="147">
        <f t="shared" ca="1" si="75"/>
        <v>2.1632543851232878E-4</v>
      </c>
      <c r="AB259" s="147">
        <f t="shared" ca="1" si="76"/>
        <v>1.0038639133623474E-3</v>
      </c>
      <c r="AC259" s="147">
        <f t="shared" ca="1" si="77"/>
        <v>1.5812404856999813E-5</v>
      </c>
      <c r="AD259" s="147">
        <f t="shared" ca="1" si="78"/>
        <v>2.0497976286957428E-6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1.2203846475276263E-3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3797782279423695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1.2203846475276263E-3</v>
      </c>
      <c r="AZ259" s="147">
        <f t="shared" ca="1" si="93"/>
        <v>0</v>
      </c>
      <c r="BA259" s="147">
        <f t="shared" ca="1" si="80"/>
        <v>1.4391752071363792E-4</v>
      </c>
      <c r="BB259" s="147">
        <f t="shared" ca="1" si="81"/>
        <v>6.6785305759019839E-4</v>
      </c>
      <c r="BC259" s="147">
        <f t="shared" ca="1" si="82"/>
        <v>1.0519715661688138E-5</v>
      </c>
      <c r="BD259" s="147">
        <f t="shared" ca="1" si="83"/>
        <v>1.3636944166867953E-6</v>
      </c>
    </row>
    <row r="260" spans="8:56" s="147" customFormat="1" ht="0.25" customHeight="1" x14ac:dyDescent="0.2">
      <c r="H260" s="147">
        <f t="shared" si="84"/>
        <v>619</v>
      </c>
      <c r="I260" s="147">
        <f>IF($H260&gt;$H259,INDEX(Spectra!260:260,1,MATCH($I$20,Spectra!$20:$20,0)),I259)</f>
        <v>1.8262446358723399E-3</v>
      </c>
      <c r="J260" s="147">
        <f>((Physics!$C$9*Physics!$C$10)/(Physics!$C$11*Physics!$C$12*$H260))^($J$17-$J$18)</f>
        <v>3.1169906683924239E+18</v>
      </c>
      <c r="K260" s="147">
        <f t="shared" si="85"/>
        <v>1</v>
      </c>
      <c r="L260" s="147">
        <f>INDEX(Photobiology!$21:$421,1+$H260-380,10)</f>
        <v>0.39303199999999999</v>
      </c>
      <c r="M260" s="147">
        <f t="shared" si="86"/>
        <v>1.8262446358723399E-3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5692387488215804</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1.8262446358723399E-3</v>
      </c>
      <c r="Z260" s="147">
        <f t="shared" ca="1" si="88"/>
        <v>0</v>
      </c>
      <c r="AA260" s="147">
        <f t="shared" ca="1" si="75"/>
        <v>2.028793428436941E-4</v>
      </c>
      <c r="AB260" s="147">
        <f t="shared" ca="1" si="76"/>
        <v>9.7194383141298226E-4</v>
      </c>
      <c r="AC260" s="147">
        <f t="shared" ca="1" si="77"/>
        <v>1.4555169747902548E-5</v>
      </c>
      <c r="AD260" s="147">
        <f t="shared" ca="1" si="78"/>
        <v>1.8780917210847554E-6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1.2177506979109761E-3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3795717561816874</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1.2177506979109761E-3</v>
      </c>
      <c r="AZ260" s="147">
        <f t="shared" ca="1" si="93"/>
        <v>0</v>
      </c>
      <c r="BA260" s="147">
        <f t="shared" ca="1" si="80"/>
        <v>1.3528114278162824E-4</v>
      </c>
      <c r="BB260" s="147">
        <f t="shared" ca="1" si="81"/>
        <v>6.4809788118450268E-4</v>
      </c>
      <c r="BC260" s="147">
        <f t="shared" ca="1" si="82"/>
        <v>9.7054730623504781E-6</v>
      </c>
      <c r="BD260" s="147">
        <f t="shared" ca="1" si="83"/>
        <v>1.2523226402246685E-6</v>
      </c>
    </row>
    <row r="261" spans="8:56" s="147" customFormat="1" ht="0.25" customHeight="1" x14ac:dyDescent="0.2">
      <c r="H261" s="147">
        <f t="shared" si="84"/>
        <v>620</v>
      </c>
      <c r="I261" s="147">
        <f>IF($H261&gt;$H260,INDEX(Spectra!261:261,1,MATCH($I$20,Spectra!$20:$20,0)),I260)</f>
        <v>1.8167703069286701E-3</v>
      </c>
      <c r="J261" s="147">
        <f>((Physics!$C$9*Physics!$C$10)/(Physics!$C$11*Physics!$C$12*$H261))^($J$17-$J$18)</f>
        <v>3.1220261945126062E+18</v>
      </c>
      <c r="K261" s="147">
        <f t="shared" si="85"/>
        <v>1</v>
      </c>
      <c r="L261" s="147">
        <f>INDEX(Photobiology!$21:$421,1+$H261-380,10)</f>
        <v>0.38100000000000001</v>
      </c>
      <c r="M261" s="147">
        <f t="shared" si="86"/>
        <v>1.8167703069286701E-3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5672004487644015</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1.8167703069286701E-3</v>
      </c>
      <c r="Z261" s="147">
        <f t="shared" ca="1" si="88"/>
        <v>0</v>
      </c>
      <c r="AA261" s="147">
        <f t="shared" ca="1" si="75"/>
        <v>1.8998512130645183E-4</v>
      </c>
      <c r="AB261" s="147">
        <f t="shared" ca="1" si="76"/>
        <v>9.4008597854993348E-4</v>
      </c>
      <c r="AC261" s="147">
        <f t="shared" ca="1" si="77"/>
        <v>1.3389597162064298E-5</v>
      </c>
      <c r="AD261" s="147">
        <f t="shared" ca="1" si="78"/>
        <v>1.7210501297675192E-6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1.2151181338543558E-3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3793630643320574</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1.2151181338543558E-3</v>
      </c>
      <c r="AZ261" s="147">
        <f t="shared" ca="1" si="93"/>
        <v>0</v>
      </c>
      <c r="BA261" s="147">
        <f t="shared" ca="1" si="80"/>
        <v>1.2706854861155154E-4</v>
      </c>
      <c r="BB261" s="147">
        <f t="shared" ca="1" si="81"/>
        <v>6.2876166324480265E-4</v>
      </c>
      <c r="BC261" s="147">
        <f t="shared" ca="1" si="82"/>
        <v>8.9554206465066015E-6</v>
      </c>
      <c r="BD261" s="147">
        <f t="shared" ca="1" si="83"/>
        <v>1.1510972047359714E-6</v>
      </c>
    </row>
    <row r="262" spans="8:56" s="147" customFormat="1" ht="0.25" customHeight="1" x14ac:dyDescent="0.2">
      <c r="H262" s="147">
        <f t="shared" si="84"/>
        <v>621</v>
      </c>
      <c r="I262" s="147">
        <f>IF($H262&gt;$H261,INDEX(Spectra!262:262,1,MATCH($I$20,Spectra!$20:$20,0)),I261)</f>
        <v>1.8034632646099201E-3</v>
      </c>
      <c r="J262" s="147">
        <f>((Physics!$C$9*Physics!$C$10)/(Physics!$C$11*Physics!$C$12*$H262))^($J$17-$J$18)</f>
        <v>3.1270617206327875E+18</v>
      </c>
      <c r="K262" s="147">
        <f t="shared" si="85"/>
        <v>1</v>
      </c>
      <c r="L262" s="147">
        <f>INDEX(Photobiology!$21:$421,1+$H262-380,10)</f>
        <v>0.36891839999999998</v>
      </c>
      <c r="M262" s="147">
        <f t="shared" si="86"/>
        <v>1.8034632646099201E-3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5639540939329121</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1.8034632646099201E-3</v>
      </c>
      <c r="Z262" s="147">
        <f t="shared" ca="1" si="88"/>
        <v>0</v>
      </c>
      <c r="AA262" s="147">
        <f t="shared" ca="1" si="75"/>
        <v>1.7740000852559879E-4</v>
      </c>
      <c r="AB262" s="147">
        <f t="shared" ca="1" si="76"/>
        <v>9.0712939785593755E-4</v>
      </c>
      <c r="AC262" s="147">
        <f t="shared" ca="1" si="77"/>
        <v>1.2299619464639654E-5</v>
      </c>
      <c r="AD262" s="147">
        <f t="shared" ca="1" si="78"/>
        <v>1.5740879858372428E-6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1.209007814122937E-3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3780642055489757</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1.209007814122937E-3</v>
      </c>
      <c r="AZ262" s="147">
        <f t="shared" ca="1" si="93"/>
        <v>0</v>
      </c>
      <c r="BA262" s="147">
        <f t="shared" ca="1" si="80"/>
        <v>1.1892562534636107E-4</v>
      </c>
      <c r="BB262" s="147">
        <f t="shared" ca="1" si="81"/>
        <v>6.0812246744913854E-4</v>
      </c>
      <c r="BC262" s="147">
        <f t="shared" ca="1" si="82"/>
        <v>8.2454332923184301E-6</v>
      </c>
      <c r="BD262" s="147">
        <f t="shared" ca="1" si="83"/>
        <v>1.0552389462758972E-6</v>
      </c>
    </row>
    <row r="263" spans="8:56" s="147" customFormat="1" ht="0.25" customHeight="1" x14ac:dyDescent="0.2">
      <c r="H263" s="147">
        <f t="shared" si="84"/>
        <v>622</v>
      </c>
      <c r="I263" s="147">
        <f>IF($H263&gt;$H262,INDEX(Spectra!263:263,1,MATCH($I$20,Spectra!$20:$20,0)),I262)</f>
        <v>1.7903996500075201E-3</v>
      </c>
      <c r="J263" s="147">
        <f>((Physics!$C$9*Physics!$C$10)/(Physics!$C$11*Physics!$C$12*$H263))^($J$17-$J$18)</f>
        <v>3.1320972467529692E+18</v>
      </c>
      <c r="K263" s="147">
        <f t="shared" si="85"/>
        <v>1</v>
      </c>
      <c r="L263" s="147">
        <f>INDEX(Photobiology!$21:$421,1+$H263-380,10)</f>
        <v>0.35682720000000001</v>
      </c>
      <c r="M263" s="147">
        <f t="shared" si="86"/>
        <v>1.7903996500075201E-3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5607705814376033</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1.7903996500075201E-3</v>
      </c>
      <c r="Z263" s="147">
        <f t="shared" ca="1" si="88"/>
        <v>0</v>
      </c>
      <c r="AA263" s="147">
        <f t="shared" ca="1" si="75"/>
        <v>1.6555557003672036E-4</v>
      </c>
      <c r="AB263" s="147">
        <f t="shared" ca="1" si="76"/>
        <v>8.7495398576147498E-4</v>
      </c>
      <c r="AC263" s="147">
        <f t="shared" ca="1" si="77"/>
        <v>1.1279517795047377E-5</v>
      </c>
      <c r="AD263" s="147">
        <f t="shared" ca="1" si="78"/>
        <v>1.4387221891544429E-6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1.2028974943915183E-3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3767591930309719.5</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1.2028974943915183E-3</v>
      </c>
      <c r="AZ263" s="147">
        <f t="shared" ca="1" si="93"/>
        <v>0</v>
      </c>
      <c r="BA263" s="147">
        <f t="shared" ca="1" si="80"/>
        <v>1.112301269601421E-4</v>
      </c>
      <c r="BB263" s="147">
        <f t="shared" ca="1" si="81"/>
        <v>5.8784638232917987E-4</v>
      </c>
      <c r="BC263" s="147">
        <f t="shared" ca="1" si="82"/>
        <v>7.578254214666565E-6</v>
      </c>
      <c r="BD263" s="147">
        <f t="shared" ca="1" si="83"/>
        <v>9.6661955695315854E-7</v>
      </c>
    </row>
    <row r="264" spans="8:56" s="147" customFormat="1" ht="0.25" customHeight="1" x14ac:dyDescent="0.2">
      <c r="H264" s="147">
        <f t="shared" si="84"/>
        <v>623</v>
      </c>
      <c r="I264" s="147">
        <f>IF($H264&gt;$H263,INDEX(Spectra!264:264,1,MATCH($I$20,Spectra!$20:$20,0)),I263)</f>
        <v>1.77968373785783E-3</v>
      </c>
      <c r="J264" s="147">
        <f>((Physics!$C$9*Physics!$C$10)/(Physics!$C$11*Physics!$C$12*$H264))^($J$17-$J$18)</f>
        <v>3.137132772873151E+18</v>
      </c>
      <c r="K264" s="147">
        <f t="shared" si="85"/>
        <v>1</v>
      </c>
      <c r="L264" s="147">
        <f>INDEX(Photobiology!$21:$421,1+$H264-380,10)</f>
        <v>0.34477679999999999</v>
      </c>
      <c r="M264" s="147">
        <f t="shared" si="86"/>
        <v>1.77968373785783E-3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5583104179383188</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1.77968373785783E-3</v>
      </c>
      <c r="Z264" s="147">
        <f t="shared" ca="1" si="88"/>
        <v>0</v>
      </c>
      <c r="AA264" s="147">
        <f t="shared" ca="1" si="75"/>
        <v>1.5461162644176305E-4</v>
      </c>
      <c r="AB264" s="147">
        <f t="shared" ca="1" si="76"/>
        <v>8.4423925283004595E-4</v>
      </c>
      <c r="AC264" s="147">
        <f t="shared" ca="1" si="77"/>
        <v>1.035775935433257E-5</v>
      </c>
      <c r="AD264" s="147">
        <f t="shared" ca="1" si="78"/>
        <v>1.3162896861944081E-6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1.1967871746600995E-3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3754480267780462</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1.1967871746600995E-3</v>
      </c>
      <c r="AZ264" s="147">
        <f t="shared" ca="1" si="93"/>
        <v>0</v>
      </c>
      <c r="BA264" s="147">
        <f t="shared" ca="1" si="80"/>
        <v>1.0397196290705334E-4</v>
      </c>
      <c r="BB264" s="147">
        <f t="shared" ca="1" si="81"/>
        <v>5.677271127665594E-4</v>
      </c>
      <c r="BC264" s="147">
        <f t="shared" ca="1" si="82"/>
        <v>6.9653013565217785E-6</v>
      </c>
      <c r="BD264" s="147">
        <f t="shared" ca="1" si="83"/>
        <v>8.8516773012210271E-7</v>
      </c>
    </row>
    <row r="265" spans="8:56" s="147" customFormat="1" ht="0.25" customHeight="1" x14ac:dyDescent="0.2">
      <c r="H265" s="147">
        <f t="shared" si="84"/>
        <v>624</v>
      </c>
      <c r="I265" s="147">
        <f>IF($H265&gt;$H264,INDEX(Spectra!265:265,1,MATCH($I$20,Spectra!$20:$20,0)),I264)</f>
        <v>1.7684880999575001E-3</v>
      </c>
      <c r="J265" s="147">
        <f>((Physics!$C$9*Physics!$C$10)/(Physics!$C$11*Physics!$C$12*$H265))^($J$17-$J$18)</f>
        <v>3.1421682989933322E+18</v>
      </c>
      <c r="K265" s="147">
        <f t="shared" si="85"/>
        <v>1</v>
      </c>
      <c r="L265" s="147">
        <f>INDEX(Photobiology!$21:$421,1+$H265-380,10)</f>
        <v>0.33281759999999999</v>
      </c>
      <c r="M265" s="147">
        <f t="shared" si="86"/>
        <v>1.7684880999575001E-3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5556887244833408</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1.7684880999575001E-3</v>
      </c>
      <c r="Z265" s="147">
        <f t="shared" ca="1" si="88"/>
        <v>0</v>
      </c>
      <c r="AA265" s="147">
        <f t="shared" ca="1" si="75"/>
        <v>1.4427927205407272E-4</v>
      </c>
      <c r="AB265" s="147">
        <f t="shared" ca="1" si="76"/>
        <v>8.1332060321805447E-4</v>
      </c>
      <c r="AC265" s="147">
        <f t="shared" ca="1" si="77"/>
        <v>9.5144659777713504E-6</v>
      </c>
      <c r="AD265" s="147">
        <f t="shared" ca="1" si="78"/>
        <v>1.2042873414280589E-6</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1.1906768549286809E-3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3741307067901984</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1.1906768549286809E-3</v>
      </c>
      <c r="AZ265" s="147">
        <f t="shared" ca="1" si="93"/>
        <v>0</v>
      </c>
      <c r="BA265" s="147">
        <f t="shared" ca="1" si="80"/>
        <v>9.7139466126388552E-5</v>
      </c>
      <c r="BB265" s="147">
        <f t="shared" ca="1" si="81"/>
        <v>5.4758752287428064E-4</v>
      </c>
      <c r="BC265" s="147">
        <f t="shared" ca="1" si="82"/>
        <v>6.4058414795163038E-6</v>
      </c>
      <c r="BD265" s="147">
        <f t="shared" ca="1" si="83"/>
        <v>8.1081521790078393E-7</v>
      </c>
    </row>
    <row r="266" spans="8:56" s="147" customFormat="1" ht="0.25" customHeight="1" x14ac:dyDescent="0.2">
      <c r="H266" s="147">
        <f t="shared" si="84"/>
        <v>625</v>
      </c>
      <c r="I266" s="147">
        <f>IF($H266&gt;$H265,INDEX(Spectra!266:266,1,MATCH($I$20,Spectra!$20:$20,0)),I265)</f>
        <v>1.7544181816573699E-3</v>
      </c>
      <c r="J266" s="147">
        <f>((Physics!$C$9*Physics!$C$10)/(Physics!$C$11*Physics!$C$12*$H266))^($J$17-$J$18)</f>
        <v>3.147203825113514E+18</v>
      </c>
      <c r="K266" s="147">
        <f t="shared" si="85"/>
        <v>1</v>
      </c>
      <c r="L266" s="147">
        <f>INDEX(Photobiology!$21:$421,1+$H266-380,10)</f>
        <v>0.32100000000000001</v>
      </c>
      <c r="M266" s="147">
        <f t="shared" si="86"/>
        <v>1.7544181816573699E-3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5521511612160770</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1.7544181816573699E-3</v>
      </c>
      <c r="Z266" s="147">
        <f t="shared" ca="1" si="88"/>
        <v>0</v>
      </c>
      <c r="AA266" s="147">
        <f t="shared" ca="1" si="75"/>
        <v>1.343605374658662E-4</v>
      </c>
      <c r="AB266" s="147">
        <f t="shared" ca="1" si="76"/>
        <v>7.8093539311023682E-4</v>
      </c>
      <c r="AC266" s="147">
        <f t="shared" ca="1" si="77"/>
        <v>8.7194583628371274E-6</v>
      </c>
      <c r="AD266" s="147">
        <f t="shared" ca="1" si="78"/>
        <v>1.1011570628808849E-6</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1.1845651496372323E-3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3728067970034459.5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1.1845651496372323E-3</v>
      </c>
      <c r="AZ266" s="147">
        <f t="shared" ca="1" si="93"/>
        <v>0</v>
      </c>
      <c r="BA266" s="147">
        <f t="shared" ca="1" si="80"/>
        <v>9.0718855876332772E-5</v>
      </c>
      <c r="BB266" s="147">
        <f t="shared" ca="1" si="81"/>
        <v>5.2727956223227307E-4</v>
      </c>
      <c r="BC266" s="147">
        <f t="shared" ca="1" si="82"/>
        <v>5.8872887936970444E-6</v>
      </c>
      <c r="BD266" s="147">
        <f t="shared" ca="1" si="83"/>
        <v>7.4348994703950955E-7</v>
      </c>
    </row>
    <row r="267" spans="8:56" s="147" customFormat="1" ht="0.25" customHeight="1" x14ac:dyDescent="0.2">
      <c r="H267" s="147">
        <f t="shared" si="84"/>
        <v>626</v>
      </c>
      <c r="I267" s="147">
        <f>IF($H267&gt;$H266,INDEX(Spectra!267:267,1,MATCH($I$20,Spectra!$20:$20,0)),I266)</f>
        <v>1.7400865021727E-3</v>
      </c>
      <c r="J267" s="147">
        <f>((Physics!$C$9*Physics!$C$10)/(Physics!$C$11*Physics!$C$12*$H267))^($J$17-$J$18)</f>
        <v>3.1522393512336957E+18</v>
      </c>
      <c r="K267" s="147">
        <f t="shared" si="85"/>
        <v>1</v>
      </c>
      <c r="L267" s="147">
        <f>INDEX(Photobiology!$21:$421,1+$H267-380,10)</f>
        <v>0.3093381</v>
      </c>
      <c r="M267" s="147">
        <f t="shared" si="86"/>
        <v>1.7400865021727E-3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5485169146699383</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1.7400865021727E-3</v>
      </c>
      <c r="Z267" s="147">
        <f t="shared" ca="1" si="88"/>
        <v>0</v>
      </c>
      <c r="AA267" s="147">
        <f t="shared" ca="1" si="75"/>
        <v>1.2505705876409825E-4</v>
      </c>
      <c r="AB267" s="147">
        <f t="shared" ca="1" si="76"/>
        <v>7.4824937653977612E-4</v>
      </c>
      <c r="AC267" s="147">
        <f t="shared" ca="1" si="77"/>
        <v>7.9869970449726926E-6</v>
      </c>
      <c r="AD267" s="147">
        <f t="shared" ca="1" si="78"/>
        <v>1.0070802833919567E-6</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1.1784548299058136E-3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3714771688480517</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1.1784548299058136E-3</v>
      </c>
      <c r="AZ267" s="147">
        <f t="shared" ca="1" si="93"/>
        <v>0</v>
      </c>
      <c r="BA267" s="147">
        <f t="shared" ca="1" si="80"/>
        <v>8.4693545252119981E-5</v>
      </c>
      <c r="BB267" s="147">
        <f t="shared" ca="1" si="81"/>
        <v>5.067438260433091E-4</v>
      </c>
      <c r="BC267" s="147">
        <f t="shared" ca="1" si="82"/>
        <v>5.4091076692676846E-6</v>
      </c>
      <c r="BD267" s="147">
        <f t="shared" ca="1" si="83"/>
        <v>6.820342681724793E-7</v>
      </c>
    </row>
    <row r="268" spans="8:56" s="147" customFormat="1" ht="0.25" customHeight="1" x14ac:dyDescent="0.2">
      <c r="H268" s="147">
        <f t="shared" si="84"/>
        <v>627</v>
      </c>
      <c r="I268" s="147">
        <f>IF($H268&gt;$H267,INDEX(Spectra!268:268,1,MATCH($I$20,Spectra!$20:$20,0)),I267)</f>
        <v>1.7258179713006399E-3</v>
      </c>
      <c r="J268" s="147">
        <f>((Physics!$C$9*Physics!$C$10)/(Physics!$C$11*Physics!$C$12*$H268))^($J$17-$J$18)</f>
        <v>3.157274877353877E+18</v>
      </c>
      <c r="K268" s="147">
        <f t="shared" si="85"/>
        <v>1</v>
      </c>
      <c r="L268" s="147">
        <f>INDEX(Photobiology!$21:$421,1+$H268-380,10)</f>
        <v>0.29785040000000002</v>
      </c>
      <c r="M268" s="147">
        <f t="shared" si="86"/>
        <v>1.7258179713006399E-3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5448881723673345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1.7258179713006399E-3</v>
      </c>
      <c r="Z268" s="147">
        <f t="shared" ca="1" si="88"/>
        <v>0</v>
      </c>
      <c r="AA268" s="147">
        <f t="shared" ca="1" si="75"/>
        <v>1.1635223147992931E-4</v>
      </c>
      <c r="AB268" s="147">
        <f t="shared" ca="1" si="76"/>
        <v>7.1567427706474844E-4</v>
      </c>
      <c r="AC268" s="147">
        <f t="shared" ca="1" si="77"/>
        <v>7.3174681983147133E-6</v>
      </c>
      <c r="AD268" s="147">
        <f t="shared" ca="1" si="78"/>
        <v>9.2047882153696675E-7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1.1723445101743948E-3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3701413869577353.5</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1.1723445101743948E-3</v>
      </c>
      <c r="AZ268" s="147">
        <f t="shared" ca="1" si="93"/>
        <v>0</v>
      </c>
      <c r="BA268" s="147">
        <f t="shared" ca="1" si="80"/>
        <v>7.903782559364344E-5</v>
      </c>
      <c r="BB268" s="147">
        <f t="shared" ca="1" si="81"/>
        <v>4.8615602789068923E-4</v>
      </c>
      <c r="BC268" s="147">
        <f t="shared" ca="1" si="82"/>
        <v>4.9707407231394336E-6</v>
      </c>
      <c r="BD268" s="147">
        <f t="shared" ca="1" si="83"/>
        <v>6.2527932325759493E-7</v>
      </c>
    </row>
    <row r="269" spans="8:56" s="147" customFormat="1" ht="0.25" customHeight="1" x14ac:dyDescent="0.2">
      <c r="H269" s="147">
        <f t="shared" si="84"/>
        <v>628</v>
      </c>
      <c r="I269" s="147">
        <f>IF($H269&gt;$H268,INDEX(Spectra!269:269,1,MATCH($I$20,Spectra!$20:$20,0)),I268)</f>
        <v>1.7113141609202999E-3</v>
      </c>
      <c r="J269" s="147">
        <f>((Physics!$C$9*Physics!$C$10)/(Physics!$C$11*Physics!$C$12*$H269))^($J$17-$J$18)</f>
        <v>3.1623104034740588E+18</v>
      </c>
      <c r="K269" s="147">
        <f t="shared" si="85"/>
        <v>1</v>
      </c>
      <c r="L269" s="147">
        <f>INDEX(Photobiology!$21:$421,1+$H269-380,10)</f>
        <v>0.2865936</v>
      </c>
      <c r="M269" s="147">
        <f t="shared" si="86"/>
        <v>1.7113141609202999E-3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5411706574690744</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1.7113141609202999E-3</v>
      </c>
      <c r="Z269" s="147">
        <f t="shared" ca="1" si="88"/>
        <v>0</v>
      </c>
      <c r="AA269" s="147">
        <f t="shared" ca="1" si="75"/>
        <v>1.0818517409939515E-4</v>
      </c>
      <c r="AB269" s="147">
        <f t="shared" ca="1" si="76"/>
        <v>6.8339619702191253E-4</v>
      </c>
      <c r="AC269" s="147">
        <f t="shared" ca="1" si="77"/>
        <v>6.6963723116811331E-6</v>
      </c>
      <c r="AD269" s="147">
        <f t="shared" ca="1" si="78"/>
        <v>8.4100823124267216E-7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1.166234190442976E-3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3687994513324969.5</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1.166234190442976E-3</v>
      </c>
      <c r="AZ269" s="147">
        <f t="shared" ca="1" si="93"/>
        <v>0</v>
      </c>
      <c r="BA269" s="147">
        <f t="shared" ca="1" si="80"/>
        <v>7.3726526557747876E-5</v>
      </c>
      <c r="BB269" s="147">
        <f t="shared" ca="1" si="81"/>
        <v>4.6572396161149798E-4</v>
      </c>
      <c r="BC269" s="147">
        <f t="shared" ca="1" si="82"/>
        <v>4.5634743872033649E-6</v>
      </c>
      <c r="BD269" s="147">
        <f t="shared" ca="1" si="83"/>
        <v>5.7313413055129616E-7</v>
      </c>
    </row>
    <row r="270" spans="8:56" s="147" customFormat="1" ht="0.25" customHeight="1" x14ac:dyDescent="0.2">
      <c r="H270" s="147">
        <f t="shared" si="84"/>
        <v>629</v>
      </c>
      <c r="I270" s="147">
        <f>IF($H270&gt;$H269,INDEX(Spectra!270:270,1,MATCH($I$20,Spectra!$20:$20,0)),I269)</f>
        <v>1.69458690826045E-3</v>
      </c>
      <c r="J270" s="147">
        <f>((Physics!$C$9*Physics!$C$10)/(Physics!$C$11*Physics!$C$12*$H270))^($J$17-$J$18)</f>
        <v>3.167345929594241E+18</v>
      </c>
      <c r="K270" s="147">
        <f t="shared" si="85"/>
        <v>1</v>
      </c>
      <c r="L270" s="147">
        <f>INDEX(Photobiology!$21:$421,1+$H270-380,10)</f>
        <v>0.27562449999999999</v>
      </c>
      <c r="M270" s="147">
        <f t="shared" si="86"/>
        <v>1.69458690826045E-3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5367342946222426</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1.69458690826045E-3</v>
      </c>
      <c r="Z270" s="147">
        <f t="shared" ca="1" si="88"/>
        <v>0</v>
      </c>
      <c r="AA270" s="147">
        <f t="shared" ca="1" si="75"/>
        <v>1.0040291864490506E-4</v>
      </c>
      <c r="AB270" s="147">
        <f t="shared" ca="1" si="76"/>
        <v>6.5092811237482066E-4</v>
      </c>
      <c r="AC270" s="147">
        <f t="shared" ca="1" si="77"/>
        <v>6.1225424995450059E-6</v>
      </c>
      <c r="AD270" s="147">
        <f t="shared" ca="1" si="78"/>
        <v>7.6761397770381868E-7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1.1601238707115574E-3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3674513619723367</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1.1601238707115574E-3</v>
      </c>
      <c r="AZ270" s="147">
        <f t="shared" ca="1" si="93"/>
        <v>0</v>
      </c>
      <c r="BA270" s="147">
        <f t="shared" ca="1" si="80"/>
        <v>6.873641124056321E-5</v>
      </c>
      <c r="BB270" s="147">
        <f t="shared" ca="1" si="81"/>
        <v>4.4562910146546489E-4</v>
      </c>
      <c r="BC270" s="147">
        <f t="shared" ca="1" si="82"/>
        <v>4.1915275448808571E-6</v>
      </c>
      <c r="BD270" s="147">
        <f t="shared" ca="1" si="83"/>
        <v>5.2551291095492135E-7</v>
      </c>
    </row>
    <row r="271" spans="8:56" s="147" customFormat="1" ht="0.25" customHeight="1" x14ac:dyDescent="0.2">
      <c r="H271" s="147">
        <f t="shared" si="84"/>
        <v>630</v>
      </c>
      <c r="I271" s="147">
        <f>IF($H271&gt;$H270,INDEX(Spectra!271:271,1,MATCH($I$20,Spectra!$20:$20,0)),I270)</f>
        <v>1.6774053930002099E-3</v>
      </c>
      <c r="J271" s="147">
        <f>((Physics!$C$9*Physics!$C$10)/(Physics!$C$11*Physics!$C$12*$H271))^($J$17-$J$18)</f>
        <v>3.1723814557144223E+18</v>
      </c>
      <c r="K271" s="147">
        <f t="shared" si="85"/>
        <v>1</v>
      </c>
      <c r="L271" s="147">
        <f>INDEX(Photobiology!$21:$421,1+$H271-380,10)</f>
        <v>0.26500000000000001</v>
      </c>
      <c r="M271" s="147">
        <f t="shared" si="86"/>
        <v>1.6774053930002099E-3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5321369762469229</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1.6774053930002099E-3</v>
      </c>
      <c r="Z271" s="147">
        <f t="shared" ca="1" si="88"/>
        <v>0</v>
      </c>
      <c r="AA271" s="147">
        <f t="shared" ca="1" si="75"/>
        <v>9.309432190611865E-5</v>
      </c>
      <c r="AB271" s="147">
        <f t="shared" ca="1" si="76"/>
        <v>6.1924439412310147E-4</v>
      </c>
      <c r="AC271" s="147">
        <f t="shared" ca="1" si="77"/>
        <v>5.5941469856557001E-6</v>
      </c>
      <c r="AD271" s="147">
        <f t="shared" ca="1" si="78"/>
        <v>7.0107997103140282E-7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1.1540135509801389E-3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3660971188772542.5</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1.1540135509801389E-3</v>
      </c>
      <c r="AZ271" s="147">
        <f t="shared" ca="1" si="93"/>
        <v>0</v>
      </c>
      <c r="BA271" s="147">
        <f t="shared" ca="1" si="80"/>
        <v>6.4046598065846727E-5</v>
      </c>
      <c r="BB271" s="147">
        <f t="shared" ca="1" si="81"/>
        <v>4.2602487458823587E-4</v>
      </c>
      <c r="BC271" s="147">
        <f t="shared" ca="1" si="82"/>
        <v>3.8486351925187633E-6</v>
      </c>
      <c r="BD271" s="147">
        <f t="shared" ca="1" si="83"/>
        <v>4.8232573369990394E-7</v>
      </c>
    </row>
    <row r="272" spans="8:56" s="147" customFormat="1" ht="0.25" customHeight="1" x14ac:dyDescent="0.2">
      <c r="H272" s="147">
        <f t="shared" si="84"/>
        <v>631</v>
      </c>
      <c r="I272" s="147">
        <f>IF($H272&gt;$H271,INDEX(Spectra!272:272,1,MATCH($I$20,Spectra!$20:$20,0)),I271)</f>
        <v>1.6566620922835E-3</v>
      </c>
      <c r="J272" s="147">
        <f>((Physics!$C$9*Physics!$C$10)/(Physics!$C$11*Physics!$C$12*$H272))^($J$17-$J$18)</f>
        <v>3.1774169818346035E+18</v>
      </c>
      <c r="K272" s="147">
        <f t="shared" si="85"/>
        <v>1</v>
      </c>
      <c r="L272" s="147">
        <f>INDEX(Photobiology!$21:$421,1+$H272-380,10)</f>
        <v>0.25476320000000002</v>
      </c>
      <c r="M272" s="147">
        <f t="shared" si="86"/>
        <v>1.6566620922835E-3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5263906265183238</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1.6566620922835E-3</v>
      </c>
      <c r="Z272" s="147">
        <f t="shared" ca="1" si="88"/>
        <v>0</v>
      </c>
      <c r="AA272" s="147">
        <f t="shared" ca="1" si="75"/>
        <v>8.6071879004589246E-5</v>
      </c>
      <c r="AB272" s="147">
        <f t="shared" ca="1" si="76"/>
        <v>5.8741924468188342E-4</v>
      </c>
      <c r="AC272" s="147">
        <f t="shared" ca="1" si="77"/>
        <v>5.1008625821408969E-6</v>
      </c>
      <c r="AD272" s="147">
        <f t="shared" ca="1" si="78"/>
        <v>6.3912201191995916E-7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1.1545830161523865E-3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3668591682460409.5</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1.1545830161523865E-3</v>
      </c>
      <c r="AZ272" s="147">
        <f t="shared" ca="1" si="93"/>
        <v>0</v>
      </c>
      <c r="BA272" s="147">
        <f t="shared" ca="1" si="80"/>
        <v>5.9986360604197244E-5</v>
      </c>
      <c r="BB272" s="147">
        <f t="shared" ca="1" si="81"/>
        <v>4.0939204586731322E-4</v>
      </c>
      <c r="BC272" s="147">
        <f t="shared" ca="1" si="82"/>
        <v>3.5549611067331985E-6</v>
      </c>
      <c r="BD272" s="147">
        <f t="shared" ca="1" si="83"/>
        <v>4.4542542721841302E-7</v>
      </c>
    </row>
    <row r="273" spans="8:56" s="147" customFormat="1" ht="0.25" customHeight="1" x14ac:dyDescent="0.2">
      <c r="H273" s="147">
        <f t="shared" si="84"/>
        <v>632</v>
      </c>
      <c r="I273" s="147">
        <f>IF($H273&gt;$H272,INDEX(Spectra!273:273,1,MATCH($I$20,Spectra!$20:$20,0)),I272)</f>
        <v>1.63516915642354E-3</v>
      </c>
      <c r="J273" s="147">
        <f>((Physics!$C$9*Physics!$C$10)/(Physics!$C$11*Physics!$C$12*$H273))^($J$17-$J$18)</f>
        <v>3.1824525079547853E+18</v>
      </c>
      <c r="K273" s="147">
        <f t="shared" si="85"/>
        <v>1</v>
      </c>
      <c r="L273" s="147">
        <f>INDEX(Photobiology!$21:$421,1+$H273-380,10)</f>
        <v>0.24488960000000001</v>
      </c>
      <c r="M273" s="147">
        <f t="shared" si="86"/>
        <v>1.63516915642354E-3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5203848182790406</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1.63516915642354E-3</v>
      </c>
      <c r="Z273" s="147">
        <f t="shared" ca="1" si="88"/>
        <v>0</v>
      </c>
      <c r="AA273" s="147">
        <f t="shared" ca="1" si="75"/>
        <v>7.9486063244495217E-5</v>
      </c>
      <c r="AB273" s="147">
        <f t="shared" ca="1" si="76"/>
        <v>5.5659359398585234E-4</v>
      </c>
      <c r="AC273" s="147">
        <f t="shared" ca="1" si="77"/>
        <v>4.6471507425557006E-6</v>
      </c>
      <c r="AD273" s="147">
        <f t="shared" ca="1" si="78"/>
        <v>5.8196487861692E-7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1.1551510957646047E-3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3676213501782784.5</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1.1551510957646047E-3</v>
      </c>
      <c r="AZ273" s="147">
        <f t="shared" ca="1" si="93"/>
        <v>0</v>
      </c>
      <c r="BA273" s="147">
        <f t="shared" ca="1" si="80"/>
        <v>5.6152241310446167E-5</v>
      </c>
      <c r="BB273" s="147">
        <f t="shared" ca="1" si="81"/>
        <v>3.9320072633621802E-4</v>
      </c>
      <c r="BC273" s="147">
        <f t="shared" ca="1" si="82"/>
        <v>3.2829394141630064E-6</v>
      </c>
      <c r="BD273" s="147">
        <f t="shared" ca="1" si="83"/>
        <v>4.1112405073810162E-7</v>
      </c>
    </row>
    <row r="274" spans="8:56" s="147" customFormat="1" ht="0.25" customHeight="1" x14ac:dyDescent="0.2">
      <c r="H274" s="147">
        <f t="shared" si="84"/>
        <v>633</v>
      </c>
      <c r="I274" s="147">
        <f>IF($H274&gt;$H273,INDEX(Spectra!274:274,1,MATCH($I$20,Spectra!$20:$20,0)),I273)</f>
        <v>1.61631216587708E-3</v>
      </c>
      <c r="J274" s="147">
        <f>((Physics!$C$9*Physics!$C$10)/(Physics!$C$11*Physics!$C$12*$H274))^($J$17-$J$18)</f>
        <v>3.187488034074967E+18</v>
      </c>
      <c r="K274" s="147">
        <f t="shared" si="85"/>
        <v>1</v>
      </c>
      <c r="L274" s="147">
        <f>INDEX(Photobiology!$21:$421,1+$H274-380,10)</f>
        <v>0.2353344</v>
      </c>
      <c r="M274" s="147">
        <f t="shared" si="86"/>
        <v>1.61631216587708E-3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5151975688062986</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1.61631216587708E-3</v>
      </c>
      <c r="Z274" s="147">
        <f t="shared" ca="1" si="88"/>
        <v>0</v>
      </c>
      <c r="AA274" s="147">
        <f t="shared" ca="1" si="75"/>
        <v>7.3476096379822769E-5</v>
      </c>
      <c r="AB274" s="147">
        <f t="shared" ca="1" si="76"/>
        <v>5.2790210018494716E-4</v>
      </c>
      <c r="AC274" s="147">
        <f t="shared" ca="1" si="77"/>
        <v>4.2395868110955806E-6</v>
      </c>
      <c r="AD274" s="147">
        <f t="shared" ca="1" si="78"/>
        <v>5.3061750462362072E-7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1.1557205609368526E-3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3683845458720626.5</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1.1557205609368526E-3</v>
      </c>
      <c r="AZ274" s="147">
        <f t="shared" ca="1" si="93"/>
        <v>0</v>
      </c>
      <c r="BA274" s="147">
        <f t="shared" ca="1" si="80"/>
        <v>5.2538016551684479E-5</v>
      </c>
      <c r="BB274" s="147">
        <f t="shared" ca="1" si="81"/>
        <v>3.7746873668702448E-4</v>
      </c>
      <c r="BC274" s="147">
        <f t="shared" ca="1" si="82"/>
        <v>3.0314550313373641E-6</v>
      </c>
      <c r="BD274" s="147">
        <f t="shared" ca="1" si="83"/>
        <v>3.7941034722939841E-7</v>
      </c>
    </row>
    <row r="275" spans="8:56" s="147" customFormat="1" ht="0.25" customHeight="1" x14ac:dyDescent="0.2">
      <c r="H275" s="147">
        <f t="shared" si="84"/>
        <v>634</v>
      </c>
      <c r="I275" s="147">
        <f>IF($H275&gt;$H274,INDEX(Spectra!275:275,1,MATCH($I$20,Spectra!$20:$20,0)),I274)</f>
        <v>1.59816712501152E-3</v>
      </c>
      <c r="J275" s="147">
        <f>((Physics!$C$9*Physics!$C$10)/(Physics!$C$11*Physics!$C$12*$H275))^($J$17-$J$18)</f>
        <v>3.1925235601951483E+18</v>
      </c>
      <c r="K275" s="147">
        <f t="shared" si="85"/>
        <v>1</v>
      </c>
      <c r="L275" s="147">
        <f>INDEX(Photobiology!$21:$421,1+$H275-380,10)</f>
        <v>0.2260528</v>
      </c>
      <c r="M275" s="147">
        <f t="shared" si="86"/>
        <v>1.59816712501152E-3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5102186199728622</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1.59816712501152E-3</v>
      </c>
      <c r="Z275" s="147">
        <f t="shared" ca="1" si="88"/>
        <v>0</v>
      </c>
      <c r="AA275" s="147">
        <f t="shared" ca="1" si="75"/>
        <v>6.7913312893802026E-5</v>
      </c>
      <c r="AB275" s="147">
        <f t="shared" ca="1" si="76"/>
        <v>5.0062425374273361E-4</v>
      </c>
      <c r="AC275" s="147">
        <f t="shared" ca="1" si="77"/>
        <v>3.86916260965289E-6</v>
      </c>
      <c r="AD275" s="147">
        <f t="shared" ca="1" si="78"/>
        <v>4.8412637451123977E-7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1.1562886405490705E-3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3691478727338926.5</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1.1562886405490705E-3</v>
      </c>
      <c r="AZ275" s="147">
        <f t="shared" ca="1" si="93"/>
        <v>0</v>
      </c>
      <c r="BA275" s="147">
        <f t="shared" ca="1" si="80"/>
        <v>4.9135907635812472E-5</v>
      </c>
      <c r="BB275" s="147">
        <f t="shared" ca="1" si="81"/>
        <v>3.6220626036335577E-4</v>
      </c>
      <c r="BC275" s="147">
        <f t="shared" ca="1" si="82"/>
        <v>2.7993747987692996E-6</v>
      </c>
      <c r="BD275" s="147">
        <f t="shared" ca="1" si="83"/>
        <v>3.5026989272696773E-7</v>
      </c>
    </row>
    <row r="276" spans="8:56" s="147" customFormat="1" ht="0.25" customHeight="1" x14ac:dyDescent="0.2">
      <c r="H276" s="147">
        <f t="shared" si="84"/>
        <v>635</v>
      </c>
      <c r="I276" s="147">
        <f>IF($H276&gt;$H275,INDEX(Spectra!276:276,1,MATCH($I$20,Spectra!$20:$20,0)),I275)</f>
        <v>1.5778729942651499E-3</v>
      </c>
      <c r="J276" s="147">
        <f>((Physics!$C$9*Physics!$C$10)/(Physics!$C$11*Physics!$C$12*$H276))^($J$17-$J$18)</f>
        <v>3.1975590863153306E+18</v>
      </c>
      <c r="K276" s="147">
        <f t="shared" si="85"/>
        <v>1</v>
      </c>
      <c r="L276" s="147">
        <f>INDEX(Photobiology!$21:$421,1+$H276-380,10)</f>
        <v>0.217</v>
      </c>
      <c r="M276" s="147">
        <f t="shared" si="86"/>
        <v>1.5778729942651499E-3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5045342129864108</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1.5778729942651499E-3</v>
      </c>
      <c r="Z276" s="147">
        <f t="shared" ca="1" si="88"/>
        <v>0</v>
      </c>
      <c r="AA276" s="147">
        <f t="shared" ca="1" si="75"/>
        <v>6.2656863240370832E-5</v>
      </c>
      <c r="AB276" s="147">
        <f t="shared" ca="1" si="76"/>
        <v>4.738605061457328E-4</v>
      </c>
      <c r="AC276" s="147">
        <f t="shared" ca="1" si="77"/>
        <v>3.5265461421826101E-6</v>
      </c>
      <c r="AD276" s="147">
        <f t="shared" ca="1" si="78"/>
        <v>4.4149044166838319E-7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1.1568581057213184E-3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3699122147526743</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1.1568581057213184E-3</v>
      </c>
      <c r="AZ276" s="147">
        <f t="shared" ca="1" si="93"/>
        <v>0</v>
      </c>
      <c r="BA276" s="147">
        <f t="shared" ca="1" si="80"/>
        <v>4.5938488320761837E-5</v>
      </c>
      <c r="BB276" s="147">
        <f t="shared" ca="1" si="81"/>
        <v>3.474229988778035E-4</v>
      </c>
      <c r="BC276" s="147">
        <f t="shared" ca="1" si="82"/>
        <v>2.5855778662871465E-6</v>
      </c>
      <c r="BD276" s="147">
        <f t="shared" ca="1" si="83"/>
        <v>3.2369005483893059E-7</v>
      </c>
    </row>
    <row r="277" spans="8:56" s="147" customFormat="1" ht="0.25" customHeight="1" x14ac:dyDescent="0.2">
      <c r="H277" s="147">
        <f t="shared" si="84"/>
        <v>636</v>
      </c>
      <c r="I277" s="147">
        <f>IF($H277&gt;$H276,INDEX(Spectra!277:277,1,MATCH($I$20,Spectra!$20:$20,0)),I276)</f>
        <v>1.55664894927179E-3</v>
      </c>
      <c r="J277" s="147">
        <f>((Physics!$C$9*Physics!$C$10)/(Physics!$C$11*Physics!$C$12*$H277))^($J$17-$J$18)</f>
        <v>3.2025946124355118E+18</v>
      </c>
      <c r="K277" s="147">
        <f t="shared" si="85"/>
        <v>1</v>
      </c>
      <c r="L277" s="147">
        <f>INDEX(Photobiology!$21:$421,1+$H277-380,10)</f>
        <v>0.2081616</v>
      </c>
      <c r="M277" s="147">
        <f t="shared" si="86"/>
        <v>1.55664894927179E-3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4985315538391235</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1.55664894927179E-3</v>
      </c>
      <c r="Z277" s="147">
        <f t="shared" ca="1" si="88"/>
        <v>0</v>
      </c>
      <c r="AA277" s="147">
        <f t="shared" ref="AA277:AA340" ca="1" si="95">$Y277*O277</f>
        <v>5.7744204103026907E-5</v>
      </c>
      <c r="AB277" s="147">
        <f t="shared" ref="AB277:AB340" ca="1" si="96">$Y277*P277</f>
        <v>4.4803003063255875E-4</v>
      </c>
      <c r="AC277" s="147">
        <f t="shared" ref="AC277:AC340" ca="1" si="97">$Y277*Q277</f>
        <v>3.2098101333984311E-6</v>
      </c>
      <c r="AD277" s="147">
        <f t="shared" ref="AD277:AD340" ca="1" si="98">$Y277*R277</f>
        <v>4.0246224594052565E-7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1.1574275708935663E-3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3706771302828057</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1.1574275708935663E-3</v>
      </c>
      <c r="AZ277" s="147">
        <f t="shared" ca="1" si="93"/>
        <v>0</v>
      </c>
      <c r="BA277" s="147">
        <f t="shared" ref="BA277:BA340" ca="1" si="100">$AY277*AO277</f>
        <v>4.2935007227811023E-5</v>
      </c>
      <c r="BB277" s="147">
        <f t="shared" ref="BB277:BB340" ca="1" si="101">$AY277*AP277</f>
        <v>3.3312733117187357E-4</v>
      </c>
      <c r="BC277" s="147">
        <f t="shared" ref="BC277:BC340" ca="1" si="102">$AY277*AQ277</f>
        <v>2.3866156511825338E-6</v>
      </c>
      <c r="BD277" s="147">
        <f t="shared" ref="BD277:BD340" ca="1" si="103">$AY277*AR277</f>
        <v>2.9924595388910621E-7</v>
      </c>
    </row>
    <row r="278" spans="8:56" s="147" customFormat="1" ht="0.25" customHeight="1" x14ac:dyDescent="0.2">
      <c r="H278" s="147">
        <f t="shared" ref="H278:H341" si="104">MIN(780,H277+$J$14)</f>
        <v>637</v>
      </c>
      <c r="I278" s="147">
        <f>IF($H278&gt;$H277,INDEX(Spectra!278:278,1,MATCH($I$20,Spectra!$20:$20,0)),I277)</f>
        <v>1.53544731185065E-3</v>
      </c>
      <c r="J278" s="147">
        <f>((Physics!$C$9*Physics!$C$10)/(Physics!$C$11*Physics!$C$12*$H278))^($J$17-$J$18)</f>
        <v>3.2076301385556936E+18</v>
      </c>
      <c r="K278" s="147">
        <f t="shared" ref="K278:K341" si="105">(H278&lt;&gt;H277)*1</f>
        <v>1</v>
      </c>
      <c r="L278" s="147">
        <f>INDEX(Photobiology!$21:$421,1+$H278-380,10)</f>
        <v>0.1995488</v>
      </c>
      <c r="M278" s="147">
        <f t="shared" ref="M278:M341" si="106">$I278*$J$15*IF($J$18,1,$J278)</f>
        <v>1.53544731185065E-3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4925147073656468</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1.53544731185065E-3</v>
      </c>
      <c r="Z278" s="147">
        <f t="shared" ref="Z278:Z341" ca="1" si="108">$Y278*N278</f>
        <v>0</v>
      </c>
      <c r="AA278" s="147">
        <f t="shared" ca="1" si="95"/>
        <v>5.3179757011753705E-5</v>
      </c>
      <c r="AB278" s="147">
        <f t="shared" ca="1" si="96"/>
        <v>4.2341802161055894E-4</v>
      </c>
      <c r="AC278" s="147">
        <f t="shared" ca="1" si="97"/>
        <v>2.921956234451787E-6</v>
      </c>
      <c r="AD278" s="147">
        <f t="shared" ca="1" si="98"/>
        <v>3.6664178636025749E-7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1.1579956505057844E-3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3714421748878760</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1.1579956505057844E-3</v>
      </c>
      <c r="AZ278" s="147">
        <f t="shared" ref="AZ278:AZ341" ca="1" si="113">$AY278*AN278</f>
        <v>0</v>
      </c>
      <c r="BA278" s="147">
        <f t="shared" ca="1" si="100"/>
        <v>4.010683195657269E-5</v>
      </c>
      <c r="BB278" s="147">
        <f t="shared" ca="1" si="101"/>
        <v>3.1933119657477616E-4</v>
      </c>
      <c r="BC278" s="147">
        <f t="shared" ca="1" si="102"/>
        <v>2.2036657229125079E-6</v>
      </c>
      <c r="BD278" s="147">
        <f t="shared" ca="1" si="103"/>
        <v>2.7651199140602376E-7</v>
      </c>
    </row>
    <row r="279" spans="8:56" s="147" customFormat="1" ht="0.25" customHeight="1" x14ac:dyDescent="0.2">
      <c r="H279" s="147">
        <f t="shared" si="104"/>
        <v>638</v>
      </c>
      <c r="I279" s="147">
        <f>IF($H279&gt;$H278,INDEX(Spectra!279:279,1,MATCH($I$20,Spectra!$20:$20,0)),I278)</f>
        <v>1.51422326685729E-3</v>
      </c>
      <c r="J279" s="147">
        <f>((Physics!$C$9*Physics!$C$10)/(Physics!$C$11*Physics!$C$12*$H279))^($J$17-$J$18)</f>
        <v>3.2126656646758748E+18</v>
      </c>
      <c r="K279" s="147">
        <f t="shared" si="105"/>
        <v>1</v>
      </c>
      <c r="L279" s="147">
        <f>INDEX(Photobiology!$21:$421,1+$H279-380,10)</f>
        <v>0.1911552</v>
      </c>
      <c r="M279" s="147">
        <f t="shared" si="106"/>
        <v>1.51422326685729E-3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4864693098085750</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1.51422326685729E-3</v>
      </c>
      <c r="Z279" s="147">
        <f t="shared" ca="1" si="108"/>
        <v>0</v>
      </c>
      <c r="AA279" s="147">
        <f t="shared" ca="1" si="95"/>
        <v>4.8928339310326184E-5</v>
      </c>
      <c r="AB279" s="147">
        <f t="shared" ca="1" si="96"/>
        <v>3.9999418972648803E-4</v>
      </c>
      <c r="AC279" s="147">
        <f t="shared" ca="1" si="97"/>
        <v>2.6604902798682589E-6</v>
      </c>
      <c r="AD279" s="147">
        <f t="shared" ca="1" si="98"/>
        <v>3.3389834412816733E-7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1.1585651156780321E-3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3722082367430047</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1.1585651156780321E-3</v>
      </c>
      <c r="AZ279" s="147">
        <f t="shared" ca="1" si="113"/>
        <v>0</v>
      </c>
      <c r="BA279" s="147">
        <f t="shared" ca="1" si="100"/>
        <v>3.7436135300346412E-5</v>
      </c>
      <c r="BB279" s="147">
        <f t="shared" ca="1" si="101"/>
        <v>3.060442438272776E-4</v>
      </c>
      <c r="BC279" s="147">
        <f t="shared" ca="1" si="102"/>
        <v>2.0355989082463027E-6</v>
      </c>
      <c r="BD279" s="147">
        <f t="shared" ca="1" si="103"/>
        <v>2.554728765279315E-7</v>
      </c>
    </row>
    <row r="280" spans="8:56" s="147" customFormat="1" ht="0.25" customHeight="1" x14ac:dyDescent="0.2">
      <c r="H280" s="147">
        <f t="shared" si="104"/>
        <v>639</v>
      </c>
      <c r="I280" s="147">
        <f>IF($H280&gt;$H279,INDEX(Spectra!280:280,1,MATCH($I$20,Spectra!$20:$20,0)),I279)</f>
        <v>1.4915590260860001E-3</v>
      </c>
      <c r="J280" s="147">
        <f>((Physics!$C$9*Physics!$C$10)/(Physics!$C$11*Physics!$C$12*$H280))^($J$17-$J$18)</f>
        <v>3.2177011907960566E+18</v>
      </c>
      <c r="K280" s="147">
        <f t="shared" si="105"/>
        <v>1</v>
      </c>
      <c r="L280" s="147">
        <f>INDEX(Photobiology!$21:$421,1+$H280-380,10)</f>
        <v>0.18297440000000001</v>
      </c>
      <c r="M280" s="147">
        <f t="shared" si="106"/>
        <v>1.4915590260860001E-3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4799391254379529</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1.4915590260860001E-3</v>
      </c>
      <c r="Z280" s="147">
        <f t="shared" ca="1" si="108"/>
        <v>0</v>
      </c>
      <c r="AA280" s="147">
        <f t="shared" ca="1" si="95"/>
        <v>4.4918449226482496E-5</v>
      </c>
      <c r="AB280" s="147">
        <f t="shared" ca="1" si="96"/>
        <v>3.7737785763099278E-4</v>
      </c>
      <c r="AC280" s="147">
        <f t="shared" ca="1" si="97"/>
        <v>2.417817181285406E-6</v>
      </c>
      <c r="AD280" s="147">
        <f t="shared" ca="1" si="98"/>
        <v>3.0382908205469212E-7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1.1591331952902505E-3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3729744262776677</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1.1591331952902505E-3</v>
      </c>
      <c r="AZ280" s="147">
        <f t="shared" ca="1" si="113"/>
        <v>0</v>
      </c>
      <c r="BA280" s="147">
        <f t="shared" ca="1" si="100"/>
        <v>3.4907412089485423E-5</v>
      </c>
      <c r="BB280" s="147">
        <f t="shared" ca="1" si="101"/>
        <v>2.9327113060719097E-4</v>
      </c>
      <c r="BC280" s="147">
        <f t="shared" ca="1" si="102"/>
        <v>1.8789549095654961E-6</v>
      </c>
      <c r="BD280" s="147">
        <f t="shared" ca="1" si="103"/>
        <v>2.3611427274742873E-7</v>
      </c>
    </row>
    <row r="281" spans="8:56" s="147" customFormat="1" ht="0.25" customHeight="1" x14ac:dyDescent="0.2">
      <c r="H281" s="147">
        <f t="shared" si="104"/>
        <v>640</v>
      </c>
      <c r="I281" s="147">
        <f>IF($H281&gt;$H280,INDEX(Spectra!281:281,1,MATCH($I$20,Spectra!$20:$20,0)),I280)</f>
        <v>1.46777644375588E-3</v>
      </c>
      <c r="J281" s="147">
        <f>((Physics!$C$9*Physics!$C$10)/(Physics!$C$11*Physics!$C$12*$H281))^($J$17-$J$18)</f>
        <v>3.2227367169162388E+18</v>
      </c>
      <c r="K281" s="147">
        <f t="shared" si="105"/>
        <v>1</v>
      </c>
      <c r="L281" s="147">
        <f>INDEX(Photobiology!$21:$421,1+$H281-380,10)</f>
        <v>0.17499999999999999</v>
      </c>
      <c r="M281" s="147">
        <f t="shared" si="106"/>
        <v>1.46777644375588E-3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4730257037516817</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1.46777644375588E-3</v>
      </c>
      <c r="Z281" s="147">
        <f t="shared" ca="1" si="108"/>
        <v>0</v>
      </c>
      <c r="AA281" s="147">
        <f t="shared" ca="1" si="95"/>
        <v>4.1143828605498576E-5</v>
      </c>
      <c r="AB281" s="147">
        <f t="shared" ca="1" si="96"/>
        <v>3.5566571674514979E-4</v>
      </c>
      <c r="AC281" s="147">
        <f t="shared" ca="1" si="97"/>
        <v>2.1972613363025526E-6</v>
      </c>
      <c r="AD281" s="147">
        <f t="shared" ca="1" si="98"/>
        <v>2.7644248319342618E-7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1.1597026604624984E-3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3737416344577939.5</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1.1597026604624984E-3</v>
      </c>
      <c r="AZ281" s="147">
        <f t="shared" ca="1" si="113"/>
        <v>0</v>
      </c>
      <c r="BA281" s="147">
        <f t="shared" ca="1" si="100"/>
        <v>3.2508089156488481E-5</v>
      </c>
      <c r="BB281" s="147">
        <f t="shared" ca="1" si="101"/>
        <v>2.8101450987263077E-4</v>
      </c>
      <c r="BC281" s="147">
        <f t="shared" ca="1" si="102"/>
        <v>1.7360748827123601E-6</v>
      </c>
      <c r="BD281" s="147">
        <f t="shared" ca="1" si="103"/>
        <v>2.1841955877416739E-7</v>
      </c>
    </row>
    <row r="282" spans="8:56" s="147" customFormat="1" ht="0.25" customHeight="1" x14ac:dyDescent="0.2">
      <c r="H282" s="147">
        <f t="shared" si="104"/>
        <v>641</v>
      </c>
      <c r="I282" s="147">
        <f>IF($H282&gt;$H281,INDEX(Spectra!282:282,1,MATCH($I$20,Spectra!$20:$20,0)),I281)</f>
        <v>1.4449838687073499E-3</v>
      </c>
      <c r="J282" s="147">
        <f>((Physics!$C$9*Physics!$C$10)/(Physics!$C$11*Physics!$C$12*$H282))^($J$17-$J$18)</f>
        <v>3.2277722430364201E+18</v>
      </c>
      <c r="K282" s="147">
        <f t="shared" si="105"/>
        <v>1</v>
      </c>
      <c r="L282" s="147">
        <f>INDEX(Photobiology!$21:$421,1+$H282-380,10)</f>
        <v>0.1672235</v>
      </c>
      <c r="M282" s="147">
        <f t="shared" si="106"/>
        <v>1.4449838687073499E-3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4664078823048967</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1.4449838687073499E-3</v>
      </c>
      <c r="Z282" s="147">
        <f t="shared" ca="1" si="108"/>
        <v>0</v>
      </c>
      <c r="AA282" s="147">
        <f t="shared" ca="1" si="95"/>
        <v>3.7651077676586194E-5</v>
      </c>
      <c r="AB282" s="147">
        <f t="shared" ca="1" si="96"/>
        <v>3.3532440155609633E-4</v>
      </c>
      <c r="AC282" s="147">
        <f t="shared" ca="1" si="97"/>
        <v>1.9969677065535577E-6</v>
      </c>
      <c r="AD282" s="147">
        <f t="shared" ca="1" si="98"/>
        <v>2.5170463005787069E-7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1.154614884033072E-3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3726833874078665</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1.154614884033072E-3</v>
      </c>
      <c r="AZ282" s="147">
        <f t="shared" ca="1" si="113"/>
        <v>0</v>
      </c>
      <c r="BA282" s="147">
        <f t="shared" ca="1" si="100"/>
        <v>3.0085107264319338E-5</v>
      </c>
      <c r="BB282" s="147">
        <f t="shared" ca="1" si="101"/>
        <v>2.6794108460359871E-4</v>
      </c>
      <c r="BC282" s="147">
        <f t="shared" ca="1" si="102"/>
        <v>1.5956777697337054E-6</v>
      </c>
      <c r="BD282" s="147">
        <f t="shared" ca="1" si="103"/>
        <v>2.0112467587948888E-7</v>
      </c>
    </row>
    <row r="283" spans="8:56" s="147" customFormat="1" ht="0.25" customHeight="1" x14ac:dyDescent="0.2">
      <c r="H283" s="147">
        <f t="shared" si="104"/>
        <v>642</v>
      </c>
      <c r="I283" s="147">
        <f>IF($H283&gt;$H282,INDEX(Spectra!283:283,1,MATCH($I$20,Spectra!$20:$20,0)),I282)</f>
        <v>1.4232179678767499E-3</v>
      </c>
      <c r="J283" s="147">
        <f>((Physics!$C$9*Physics!$C$10)/(Physics!$C$11*Physics!$C$12*$H283))^($J$17-$J$18)</f>
        <v>3.2328077691566019E+18</v>
      </c>
      <c r="K283" s="147">
        <f t="shared" si="105"/>
        <v>1</v>
      </c>
      <c r="L283" s="147">
        <f>INDEX(Photobiology!$21:$421,1+$H283-380,10)</f>
        <v>0.15964639999999999</v>
      </c>
      <c r="M283" s="147">
        <f t="shared" si="106"/>
        <v>1.4232179678767499E-3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4600990103755228</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1.4232179678767499E-3</v>
      </c>
      <c r="Z283" s="147">
        <f t="shared" ca="1" si="108"/>
        <v>0</v>
      </c>
      <c r="AA283" s="147">
        <f t="shared" ca="1" si="95"/>
        <v>3.4443440362382012E-5</v>
      </c>
      <c r="AB283" s="147">
        <f t="shared" ca="1" si="96"/>
        <v>3.1617925730756299E-4</v>
      </c>
      <c r="AC283" s="147">
        <f t="shared" ca="1" si="97"/>
        <v>1.816026127010733E-6</v>
      </c>
      <c r="AD283" s="147">
        <f t="shared" ca="1" si="98"/>
        <v>2.2916655718751429E-7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1.1495257220436159E-3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3716195685067953.5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1.1495257220436159E-3</v>
      </c>
      <c r="AZ283" s="147">
        <f t="shared" ca="1" si="113"/>
        <v>0</v>
      </c>
      <c r="BA283" s="147">
        <f t="shared" ca="1" si="100"/>
        <v>2.7819786951749753E-5</v>
      </c>
      <c r="BB283" s="147">
        <f t="shared" ca="1" si="101"/>
        <v>2.5537633535776562E-4</v>
      </c>
      <c r="BC283" s="147">
        <f t="shared" ca="1" si="102"/>
        <v>1.4667948213276538E-6</v>
      </c>
      <c r="BD283" s="147">
        <f t="shared" ca="1" si="103"/>
        <v>1.8509663176346303E-7</v>
      </c>
    </row>
    <row r="284" spans="8:56" s="147" customFormat="1" ht="0.25" customHeight="1" x14ac:dyDescent="0.2">
      <c r="H284" s="147">
        <f t="shared" si="104"/>
        <v>643</v>
      </c>
      <c r="I284" s="147">
        <f>IF($H284&gt;$H283,INDEX(Spectra!284:284,1,MATCH($I$20,Spectra!$20:$20,0)),I283)</f>
        <v>1.399783721442E-3</v>
      </c>
      <c r="J284" s="147">
        <f>((Physics!$C$9*Physics!$C$10)/(Physics!$C$11*Physics!$C$12*$H284))^($J$17-$J$18)</f>
        <v>3.2378432952767836E+18</v>
      </c>
      <c r="K284" s="147">
        <f t="shared" si="105"/>
        <v>1</v>
      </c>
      <c r="L284" s="147">
        <f>INDEX(Photobiology!$21:$421,1+$H284-380,10)</f>
        <v>0.15227760000000001</v>
      </c>
      <c r="M284" s="147">
        <f t="shared" si="106"/>
        <v>1.399783721442E-3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4532280337308565</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1.399783721442E-3</v>
      </c>
      <c r="Z284" s="147">
        <f t="shared" ca="1" si="108"/>
        <v>0</v>
      </c>
      <c r="AA284" s="147">
        <f t="shared" ca="1" si="95"/>
        <v>3.1461538923130395E-5</v>
      </c>
      <c r="AB284" s="147">
        <f t="shared" ca="1" si="96"/>
        <v>2.9747643734596811E-4</v>
      </c>
      <c r="AC284" s="147">
        <f t="shared" ca="1" si="97"/>
        <v>1.6489452238586761E-6</v>
      </c>
      <c r="AD284" s="147">
        <f t="shared" ca="1" si="98"/>
        <v>2.0831721320871988E-7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1.1444379456141897E-3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3705510729067240.5</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1.1444379456141897E-3</v>
      </c>
      <c r="AZ284" s="147">
        <f t="shared" ca="1" si="113"/>
        <v>0</v>
      </c>
      <c r="BA284" s="147">
        <f t="shared" ca="1" si="100"/>
        <v>2.5722387265624529E-5</v>
      </c>
      <c r="BB284" s="147">
        <f t="shared" ca="1" si="101"/>
        <v>2.4321137445014514E-4</v>
      </c>
      <c r="BC284" s="147">
        <f t="shared" ca="1" si="102"/>
        <v>1.3481478999335155E-6</v>
      </c>
      <c r="BD284" s="147">
        <f t="shared" ca="1" si="103"/>
        <v>1.7031639950424932E-7</v>
      </c>
    </row>
    <row r="285" spans="8:56" s="147" customFormat="1" ht="0.25" customHeight="1" x14ac:dyDescent="0.2">
      <c r="H285" s="147">
        <f t="shared" si="104"/>
        <v>644</v>
      </c>
      <c r="I285" s="147">
        <f>IF($H285&gt;$H284,INDEX(Spectra!285:285,1,MATCH($I$20,Spectra!$20:$20,0)),I284)</f>
        <v>1.37444483136883E-3</v>
      </c>
      <c r="J285" s="147">
        <f>((Physics!$C$9*Physics!$C$10)/(Physics!$C$11*Physics!$C$12*$H285))^($J$17-$J$18)</f>
        <v>3.2428788213969644E+18</v>
      </c>
      <c r="K285" s="147">
        <f t="shared" si="105"/>
        <v>1</v>
      </c>
      <c r="L285" s="147">
        <f>INDEX(Photobiology!$21:$421,1+$H285-380,10)</f>
        <v>0.1451259</v>
      </c>
      <c r="M285" s="147">
        <f t="shared" si="106"/>
        <v>1.37444483136883E-3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4457158034824500.5</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1.37444483136883E-3</v>
      </c>
      <c r="Z285" s="147">
        <f t="shared" ca="1" si="108"/>
        <v>0</v>
      </c>
      <c r="AA285" s="147">
        <f t="shared" ca="1" si="95"/>
        <v>2.8708029192800751E-5</v>
      </c>
      <c r="AB285" s="147">
        <f t="shared" ca="1" si="96"/>
        <v>2.790947674577546E-4</v>
      </c>
      <c r="AC285" s="147">
        <f t="shared" ca="1" si="97"/>
        <v>1.4953959765292869E-6</v>
      </c>
      <c r="AD285" s="147">
        <f t="shared" ca="1" si="98"/>
        <v>1.8911536212736278E-7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1.1393487836247338E-3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3694770040601041.5</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1.1393487836247338E-3</v>
      </c>
      <c r="AZ285" s="147">
        <f t="shared" ca="1" si="113"/>
        <v>0</v>
      </c>
      <c r="BA285" s="147">
        <f t="shared" ca="1" si="100"/>
        <v>2.3797578043569813E-5</v>
      </c>
      <c r="BB285" s="147">
        <f t="shared" ca="1" si="101"/>
        <v>2.3135616400283844E-4</v>
      </c>
      <c r="BC285" s="147">
        <f t="shared" ca="1" si="102"/>
        <v>1.2396114765837104E-6</v>
      </c>
      <c r="BD285" s="147">
        <f t="shared" ca="1" si="103"/>
        <v>1.5676755653406163E-7</v>
      </c>
    </row>
    <row r="286" spans="8:56" s="147" customFormat="1" ht="0.25" customHeight="1" x14ac:dyDescent="0.2">
      <c r="H286" s="147">
        <f t="shared" si="104"/>
        <v>645</v>
      </c>
      <c r="I286" s="147">
        <f>IF($H286&gt;$H285,INDEX(Spectra!286:286,1,MATCH($I$20,Spectra!$20:$20,0)),I285)</f>
        <v>1.3510666038646199E-3</v>
      </c>
      <c r="J286" s="147">
        <f>((Physics!$C$9*Physics!$C$10)/(Physics!$C$11*Physics!$C$12*$H286))^($J$17-$J$18)</f>
        <v>3.2479143475171466E+18</v>
      </c>
      <c r="K286" s="147">
        <f t="shared" si="105"/>
        <v>1</v>
      </c>
      <c r="L286" s="147">
        <f>INDEX(Photobiology!$21:$421,1+$H286-380,10)</f>
        <v>0.13819999999999999</v>
      </c>
      <c r="M286" s="147">
        <f t="shared" si="106"/>
        <v>1.3510666038646199E-3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4388148607143164</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1.3510666038646199E-3</v>
      </c>
      <c r="Z286" s="147">
        <f t="shared" ca="1" si="108"/>
        <v>0</v>
      </c>
      <c r="AA286" s="147">
        <f t="shared" ca="1" si="95"/>
        <v>2.6260141152675068E-5</v>
      </c>
      <c r="AB286" s="147">
        <f t="shared" ca="1" si="96"/>
        <v>2.6174213316669282E-4</v>
      </c>
      <c r="AC286" s="147">
        <f t="shared" ca="1" si="97"/>
        <v>1.3578219368839431E-6</v>
      </c>
      <c r="AD286" s="147">
        <f t="shared" ca="1" si="98"/>
        <v>1.720407681363091E-7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1.1342610071953076E-3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3683982599098889</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1.1342610071953076E-3</v>
      </c>
      <c r="AZ286" s="147">
        <f t="shared" ca="1" si="113"/>
        <v>0</v>
      </c>
      <c r="BA286" s="147">
        <f t="shared" ca="1" si="100"/>
        <v>2.2046177492452314E-5</v>
      </c>
      <c r="BB286" s="147">
        <f t="shared" ca="1" si="101"/>
        <v>2.1974038492394697E-4</v>
      </c>
      <c r="BC286" s="147">
        <f t="shared" ca="1" si="102"/>
        <v>1.1399323122312842E-6</v>
      </c>
      <c r="BD286" s="147">
        <f t="shared" ca="1" si="103"/>
        <v>1.4443339387322887E-7</v>
      </c>
    </row>
    <row r="287" spans="8:56" s="147" customFormat="1" ht="0.25" customHeight="1" x14ac:dyDescent="0.2">
      <c r="H287" s="147">
        <f t="shared" si="104"/>
        <v>646</v>
      </c>
      <c r="I287" s="147">
        <f>IF($H287&gt;$H286,INDEX(Spectra!287:287,1,MATCH($I$20,Spectra!$20:$20,0)),I286)</f>
        <v>1.33042210017087E-3</v>
      </c>
      <c r="J287" s="147">
        <f>((Physics!$C$9*Physics!$C$10)/(Physics!$C$11*Physics!$C$12*$H287))^($J$17-$J$18)</f>
        <v>3.2529498736373284E+18</v>
      </c>
      <c r="K287" s="147">
        <f t="shared" si="105"/>
        <v>1</v>
      </c>
      <c r="L287" s="147">
        <f>INDEX(Photobiology!$21:$421,1+$H287-380,10)</f>
        <v>0.13150029999999999</v>
      </c>
      <c r="M287" s="147">
        <f t="shared" si="106"/>
        <v>1.33042210017087E-3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4327796402635140.5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1.33042210017087E-3</v>
      </c>
      <c r="Z287" s="147">
        <f t="shared" ca="1" si="108"/>
        <v>0</v>
      </c>
      <c r="AA287" s="147">
        <f t="shared" ca="1" si="95"/>
        <v>2.4107248455096166E-5</v>
      </c>
      <c r="AB287" s="147">
        <f t="shared" ca="1" si="96"/>
        <v>2.4545622537102465E-4</v>
      </c>
      <c r="AC287" s="147">
        <f t="shared" ca="1" si="97"/>
        <v>1.2346317089585673E-6</v>
      </c>
      <c r="AD287" s="147">
        <f t="shared" ca="1" si="98"/>
        <v>1.5684479181124404E-7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1.1291732307658815E-3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3673143918334528</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1.1291732307658815E-3</v>
      </c>
      <c r="AZ287" s="147">
        <f t="shared" ca="1" si="113"/>
        <v>0</v>
      </c>
      <c r="BA287" s="147">
        <f t="shared" ca="1" si="100"/>
        <v>2.0460618941477773E-5</v>
      </c>
      <c r="BB287" s="147">
        <f t="shared" ca="1" si="101"/>
        <v>2.0832681521015131E-4</v>
      </c>
      <c r="BC287" s="147">
        <f t="shared" ca="1" si="102"/>
        <v>1.047872758150738E-6</v>
      </c>
      <c r="BD287" s="147">
        <f t="shared" ca="1" si="103"/>
        <v>1.3311936134822054E-7</v>
      </c>
    </row>
    <row r="288" spans="8:56" s="147" customFormat="1" ht="0.25" customHeight="1" x14ac:dyDescent="0.2">
      <c r="H288" s="147">
        <f t="shared" si="104"/>
        <v>647</v>
      </c>
      <c r="I288" s="147">
        <f>IF($H288&gt;$H287,INDEX(Spectra!288:288,1,MATCH($I$20,Spectra!$20:$20,0)),I287)</f>
        <v>1.30826712240451E-3</v>
      </c>
      <c r="J288" s="147">
        <f>((Physics!$C$9*Physics!$C$10)/(Physics!$C$11*Physics!$C$12*$H288))^($J$17-$J$18)</f>
        <v>3.2579853997575096E+18</v>
      </c>
      <c r="K288" s="147">
        <f t="shared" si="105"/>
        <v>1</v>
      </c>
      <c r="L288" s="147">
        <f>INDEX(Photobiology!$21:$421,1+$H288-380,10)</f>
        <v>0.12502479999999999</v>
      </c>
      <c r="M288" s="147">
        <f t="shared" si="106"/>
        <v>1.30826712240451E-3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4262315183776664.5</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1.30826712240451E-3</v>
      </c>
      <c r="Z288" s="147">
        <f t="shared" ca="1" si="108"/>
        <v>0</v>
      </c>
      <c r="AA288" s="147">
        <f t="shared" ca="1" si="95"/>
        <v>2.2129207548760047E-5</v>
      </c>
      <c r="AB288" s="147">
        <f t="shared" ca="1" si="96"/>
        <v>2.2947266980399587E-4</v>
      </c>
      <c r="AC288" s="147">
        <f t="shared" ca="1" si="97"/>
        <v>1.1211849239006652E-6</v>
      </c>
      <c r="AD288" s="147">
        <f t="shared" ca="1" si="98"/>
        <v>1.4272670998584244E-7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1.1240840687764255E-3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3662249484173610.5</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1.1240840687764255E-3</v>
      </c>
      <c r="AZ288" s="147">
        <f t="shared" ca="1" si="113"/>
        <v>0</v>
      </c>
      <c r="BA288" s="147">
        <f t="shared" ca="1" si="100"/>
        <v>1.9013769614946359E-5</v>
      </c>
      <c r="BB288" s="147">
        <f t="shared" ca="1" si="101"/>
        <v>1.9716659383152259E-4</v>
      </c>
      <c r="BC288" s="147">
        <f t="shared" ca="1" si="102"/>
        <v>9.6334004694139682E-7</v>
      </c>
      <c r="BD288" s="147">
        <f t="shared" ca="1" si="103"/>
        <v>1.2263307556723292E-7</v>
      </c>
    </row>
    <row r="289" spans="8:56" s="147" customFormat="1" ht="0.25" customHeight="1" x14ac:dyDescent="0.2">
      <c r="H289" s="147">
        <f t="shared" si="104"/>
        <v>648</v>
      </c>
      <c r="I289" s="147">
        <f>IF($H289&gt;$H288,INDEX(Spectra!289:289,1,MATCH($I$20,Spectra!$20:$20,0)),I288)</f>
        <v>1.2836513857983299E-3</v>
      </c>
      <c r="J289" s="147">
        <f>((Physics!$C$9*Physics!$C$10)/(Physics!$C$11*Physics!$C$12*$H289))^($J$17-$J$18)</f>
        <v>3.2630209258776914E+18</v>
      </c>
      <c r="K289" s="147">
        <f t="shared" si="105"/>
        <v>1</v>
      </c>
      <c r="L289" s="147">
        <f>INDEX(Photobiology!$21:$421,1+$H289-380,10)</f>
        <v>0.1187792</v>
      </c>
      <c r="M289" s="147">
        <f t="shared" si="106"/>
        <v>1.2836513857983299E-3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4188581333391848</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1.2836513857983299E-3</v>
      </c>
      <c r="Z289" s="147">
        <f t="shared" ca="1" si="108"/>
        <v>0</v>
      </c>
      <c r="AA289" s="147">
        <f t="shared" ca="1" si="95"/>
        <v>2.0280536609366394E-5</v>
      </c>
      <c r="AB289" s="147">
        <f t="shared" ca="1" si="96"/>
        <v>2.1373950859789411E-4</v>
      </c>
      <c r="AC289" s="147">
        <f t="shared" ca="1" si="97"/>
        <v>1.0166518975522772E-6</v>
      </c>
      <c r="AD289" s="147">
        <f t="shared" ca="1" si="98"/>
        <v>1.2958332374495561E-7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1.1189962923469994E-3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3651308317907810</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1.1189962923469994E-3</v>
      </c>
      <c r="AZ289" s="147">
        <f t="shared" ca="1" si="113"/>
        <v>0</v>
      </c>
      <c r="BA289" s="147">
        <f t="shared" ca="1" si="100"/>
        <v>1.7679134322419477E-5</v>
      </c>
      <c r="BB289" s="147">
        <f t="shared" ca="1" si="101"/>
        <v>1.8632295364240652E-4</v>
      </c>
      <c r="BC289" s="147">
        <f t="shared" ca="1" si="102"/>
        <v>8.8624506353882346E-7</v>
      </c>
      <c r="BD289" s="147">
        <f t="shared" ca="1" si="103"/>
        <v>1.1296155671613725E-7</v>
      </c>
    </row>
    <row r="290" spans="8:56" s="147" customFormat="1" ht="0.25" customHeight="1" x14ac:dyDescent="0.2">
      <c r="H290" s="147">
        <f t="shared" si="104"/>
        <v>649</v>
      </c>
      <c r="I290" s="147">
        <f>IF($H290&gt;$H289,INDEX(Spectra!290:290,1,MATCH($I$20,Spectra!$20:$20,0)),I289)</f>
        <v>1.25988509988437E-3</v>
      </c>
      <c r="J290" s="147">
        <f>((Physics!$C$9*Physics!$C$10)/(Physics!$C$11*Physics!$C$12*$H290))^($J$17-$J$18)</f>
        <v>3.2680564519978732E+18</v>
      </c>
      <c r="K290" s="147">
        <f t="shared" si="105"/>
        <v>1</v>
      </c>
      <c r="L290" s="147">
        <f>INDEX(Photobiology!$21:$421,1+$H290-380,10)</f>
        <v>0.1127691</v>
      </c>
      <c r="M290" s="147">
        <f t="shared" si="106"/>
        <v>1.25988509988437E-3</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4117375629453100</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1.25988509988437E-3</v>
      </c>
      <c r="Z290" s="147">
        <f t="shared" ca="1" si="108"/>
        <v>0</v>
      </c>
      <c r="AA290" s="147">
        <f t="shared" ca="1" si="95"/>
        <v>1.858872272922396E-5</v>
      </c>
      <c r="AB290" s="147">
        <f t="shared" ca="1" si="96"/>
        <v>1.9889176129324606E-4</v>
      </c>
      <c r="AC290" s="147">
        <f t="shared" ca="1" si="97"/>
        <v>9.222358931153588E-7</v>
      </c>
      <c r="AD290" s="147">
        <f t="shared" ca="1" si="98"/>
        <v>1.177283253080651E-7</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1.1139071303575433E-3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3640311384291405</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1.1139071303575433E-3</v>
      </c>
      <c r="AZ290" s="147">
        <f t="shared" ca="1" si="113"/>
        <v>0</v>
      </c>
      <c r="BA290" s="147">
        <f t="shared" ca="1" si="100"/>
        <v>1.6434919973434301E-5</v>
      </c>
      <c r="BB290" s="147">
        <f t="shared" ca="1" si="101"/>
        <v>1.7584694913389356E-4</v>
      </c>
      <c r="BC290" s="147">
        <f t="shared" ca="1" si="102"/>
        <v>8.1538001942172172E-7</v>
      </c>
      <c r="BD290" s="147">
        <f t="shared" ca="1" si="103"/>
        <v>1.0408760371699117E-7</v>
      </c>
    </row>
    <row r="291" spans="8:56" s="147" customFormat="1" ht="0.25" customHeight="1" x14ac:dyDescent="0.2">
      <c r="H291" s="147">
        <f t="shared" si="104"/>
        <v>650</v>
      </c>
      <c r="I291" s="147">
        <f>IF($H291&gt;$H290,INDEX(Spectra!291:291,1,MATCH($I$20,Spectra!$20:$20,0)),I290)</f>
        <v>1.2378839195454901E-3</v>
      </c>
      <c r="J291" s="147">
        <f>((Physics!$C$9*Physics!$C$10)/(Physics!$C$11*Physics!$C$12*$H291))^($J$17-$J$18)</f>
        <v>3.2730919781180544E+18</v>
      </c>
      <c r="K291" s="147">
        <f t="shared" si="105"/>
        <v>1</v>
      </c>
      <c r="L291" s="147">
        <f>INDEX(Photobiology!$21:$421,1+$H291-380,10)</f>
        <v>0.107</v>
      </c>
      <c r="M291" s="147">
        <f t="shared" si="106"/>
        <v>1.2378839195454901E-3</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4051707926905678.5</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1.2378839195454901E-3</v>
      </c>
      <c r="Z291" s="147">
        <f t="shared" ca="1" si="108"/>
        <v>0</v>
      </c>
      <c r="AA291" s="147">
        <f t="shared" ca="1" si="95"/>
        <v>1.7040710036463215E-5</v>
      </c>
      <c r="AB291" s="147">
        <f t="shared" ca="1" si="96"/>
        <v>1.8507478692732668E-4</v>
      </c>
      <c r="AC291" s="147">
        <f t="shared" ca="1" si="97"/>
        <v>8.3804741353229668E-7</v>
      </c>
      <c r="AD291" s="147">
        <f t="shared" ca="1" si="98"/>
        <v>1.0716992412304275E-7</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1.1088193539281169E-3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3629267732524163</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1.1088193539281169E-3</v>
      </c>
      <c r="AZ291" s="147">
        <f t="shared" ca="1" si="113"/>
        <v>0</v>
      </c>
      <c r="BA291" s="147">
        <f t="shared" ca="1" si="100"/>
        <v>1.5264007226174457E-5</v>
      </c>
      <c r="BB291" s="147">
        <f t="shared" ca="1" si="101"/>
        <v>1.6577847278643882E-4</v>
      </c>
      <c r="BC291" s="147">
        <f t="shared" ca="1" si="102"/>
        <v>7.5067070260933506E-7</v>
      </c>
      <c r="BD291" s="147">
        <f t="shared" ca="1" si="103"/>
        <v>9.5996146448262113E-8</v>
      </c>
    </row>
    <row r="292" spans="8:56" s="147" customFormat="1" ht="0.25" customHeight="1" x14ac:dyDescent="0.2">
      <c r="H292" s="147">
        <f t="shared" si="104"/>
        <v>651</v>
      </c>
      <c r="I292" s="147">
        <f>IF($H292&gt;$H291,INDEX(Spectra!292:292,1,MATCH($I$20,Spectra!$20:$20,0)),I291)</f>
        <v>1.2144720806829699E-3</v>
      </c>
      <c r="J292" s="147">
        <f>((Physics!$C$9*Physics!$C$10)/(Physics!$C$11*Physics!$C$12*$H292))^($J$17-$J$18)</f>
        <v>3.2781275042382362E+18</v>
      </c>
      <c r="K292" s="147">
        <f t="shared" si="105"/>
        <v>1</v>
      </c>
      <c r="L292" s="147">
        <f>INDEX(Photobiology!$21:$421,1+$H292-380,10)</f>
        <v>0.1014762</v>
      </c>
      <c r="M292" s="147">
        <f t="shared" si="106"/>
        <v>1.2144720806829699E-3</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3981194330816282</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1.2144720806829699E-3</v>
      </c>
      <c r="Z292" s="147">
        <f t="shared" ca="1" si="108"/>
        <v>0</v>
      </c>
      <c r="AA292" s="147">
        <f t="shared" ca="1" si="95"/>
        <v>1.5575118645926816E-5</v>
      </c>
      <c r="AB292" s="147">
        <f t="shared" ca="1" si="96"/>
        <v>1.7181136525421976E-4</v>
      </c>
      <c r="AC292" s="147">
        <f t="shared" ca="1" si="97"/>
        <v>7.6025952250753925E-7</v>
      </c>
      <c r="AD292" s="147">
        <f t="shared" ca="1" si="98"/>
        <v>9.7449846990041847E-8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1.1090798392137194E-3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3635705125322614</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1.1090798392137194E-3</v>
      </c>
      <c r="AZ292" s="147">
        <f t="shared" ca="1" si="113"/>
        <v>0</v>
      </c>
      <c r="BA292" s="147">
        <f t="shared" ca="1" si="100"/>
        <v>1.4223505305980265E-5</v>
      </c>
      <c r="BB292" s="147">
        <f t="shared" ca="1" si="101"/>
        <v>1.5690152485356489E-4</v>
      </c>
      <c r="BC292" s="147">
        <f t="shared" ca="1" si="102"/>
        <v>6.9428397934778832E-7</v>
      </c>
      <c r="BD292" s="147">
        <f t="shared" ca="1" si="103"/>
        <v>8.8993120838428449E-8</v>
      </c>
    </row>
    <row r="293" spans="8:56" s="147" customFormat="1" ht="0.25" customHeight="1" x14ac:dyDescent="0.2">
      <c r="H293" s="147">
        <f t="shared" si="104"/>
        <v>652</v>
      </c>
      <c r="I293" s="147">
        <f>IF($H293&gt;$H292,INDEX(Spectra!293:293,1,MATCH($I$20,Spectra!$20:$20,0)),I292)</f>
        <v>1.1884018889347201E-3</v>
      </c>
      <c r="J293" s="147">
        <f>((Physics!$C$9*Physics!$C$10)/(Physics!$C$11*Physics!$C$12*$H293))^($J$17-$J$18)</f>
        <v>3.2831630303584179E+18</v>
      </c>
      <c r="K293" s="147">
        <f t="shared" si="105"/>
        <v>1</v>
      </c>
      <c r="L293" s="147">
        <f>INDEX(Photobiology!$21:$421,1+$H293-380,10)</f>
        <v>9.6188640000000006E-2</v>
      </c>
      <c r="M293" s="147">
        <f t="shared" si="106"/>
        <v>1.1884018889347201E-3</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3901717146958583.5</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1.1884018889347201E-3</v>
      </c>
      <c r="Z293" s="147">
        <f t="shared" ca="1" si="108"/>
        <v>0</v>
      </c>
      <c r="AA293" s="147">
        <f t="shared" ca="1" si="95"/>
        <v>1.4178109895746785E-5</v>
      </c>
      <c r="AB293" s="147">
        <f t="shared" ca="1" si="96"/>
        <v>1.5896063666390815E-4</v>
      </c>
      <c r="AC293" s="147">
        <f t="shared" ca="1" si="97"/>
        <v>6.8808469369320285E-7</v>
      </c>
      <c r="AD293" s="147">
        <f t="shared" ca="1" si="98"/>
        <v>8.8343776140195899E-8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1.1093403244993221E-3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3642145141481985</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1.1093403244993221E-3</v>
      </c>
      <c r="AZ293" s="147">
        <f t="shared" ca="1" si="113"/>
        <v>0</v>
      </c>
      <c r="BA293" s="147">
        <f t="shared" ca="1" si="100"/>
        <v>1.3234873807406712E-5</v>
      </c>
      <c r="BB293" s="147">
        <f t="shared" ca="1" si="101"/>
        <v>1.4838536180502931E-4</v>
      </c>
      <c r="BC293" s="147">
        <f t="shared" ca="1" si="102"/>
        <v>6.4230804788510744E-7</v>
      </c>
      <c r="BD293" s="147">
        <f t="shared" ca="1" si="103"/>
        <v>8.2466473844727946E-8</v>
      </c>
    </row>
    <row r="294" spans="8:56" s="147" customFormat="1" ht="0.25" customHeight="1" x14ac:dyDescent="0.2">
      <c r="H294" s="147">
        <f t="shared" si="104"/>
        <v>653</v>
      </c>
      <c r="I294" s="147">
        <f>IF($H294&gt;$H293,INDEX(Spectra!294:294,1,MATCH($I$20,Spectra!$20:$20,0)),I293)</f>
        <v>1.1635753174445E-3</v>
      </c>
      <c r="J294" s="147">
        <f>((Physics!$C$9*Physics!$C$10)/(Physics!$C$11*Physics!$C$12*$H294))^($J$17-$J$18)</f>
        <v>3.2881985564785997E+18</v>
      </c>
      <c r="K294" s="147">
        <f t="shared" si="105"/>
        <v>1</v>
      </c>
      <c r="L294" s="147">
        <f>INDEX(Photobiology!$21:$421,1+$H294-380,10)</f>
        <v>9.1122960000000003E-2</v>
      </c>
      <c r="M294" s="147">
        <f t="shared" si="106"/>
        <v>1.1635753174445E-3</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3826066679175133</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1.1635753174445E-3</v>
      </c>
      <c r="Z294" s="147">
        <f t="shared" ca="1" si="108"/>
        <v>0</v>
      </c>
      <c r="AA294" s="147">
        <f t="shared" ca="1" si="95"/>
        <v>1.2898232393872281E-5</v>
      </c>
      <c r="AB294" s="147">
        <f t="shared" ca="1" si="96"/>
        <v>1.4705613934458823E-4</v>
      </c>
      <c r="AC294" s="147">
        <f t="shared" ca="1" si="97"/>
        <v>6.23676370150252E-7</v>
      </c>
      <c r="AD294" s="147">
        <f t="shared" ca="1" si="98"/>
        <v>8.0129614235815487E-8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1.1095994242248945E-3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3648583225005783.5</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1.1095994242248945E-3</v>
      </c>
      <c r="AZ294" s="147">
        <f t="shared" ca="1" si="113"/>
        <v>0</v>
      </c>
      <c r="BA294" s="147">
        <f t="shared" ca="1" si="100"/>
        <v>1.2299909617532955E-5</v>
      </c>
      <c r="BB294" s="147">
        <f t="shared" ca="1" si="101"/>
        <v>1.4023450403181483E-4</v>
      </c>
      <c r="BC294" s="147">
        <f t="shared" ca="1" si="102"/>
        <v>5.947452913845435E-7</v>
      </c>
      <c r="BD294" s="147">
        <f t="shared" ca="1" si="103"/>
        <v>7.6412564349247358E-8</v>
      </c>
    </row>
    <row r="295" spans="8:56" s="147" customFormat="1" ht="0.25" customHeight="1" x14ac:dyDescent="0.2">
      <c r="H295" s="147">
        <f t="shared" si="104"/>
        <v>654</v>
      </c>
      <c r="I295" s="147">
        <f>IF($H295&gt;$H294,INDEX(Spectra!295:295,1,MATCH($I$20,Spectra!$20:$20,0)),I294)</f>
        <v>1.14245618063015E-3</v>
      </c>
      <c r="J295" s="147">
        <f>((Physics!$C$9*Physics!$C$10)/(Physics!$C$11*Physics!$C$12*$H295))^($J$17-$J$18)</f>
        <v>3.2932340825987809E+18</v>
      </c>
      <c r="K295" s="147">
        <f t="shared" si="105"/>
        <v>1</v>
      </c>
      <c r="L295" s="147">
        <f>INDEX(Photobiology!$21:$421,1+$H295-380,10)</f>
        <v>8.6264850000000004E-2</v>
      </c>
      <c r="M295" s="147">
        <f t="shared" si="106"/>
        <v>1.14245618063015E-3</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3762375631926839</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1.14245618063015E-3</v>
      </c>
      <c r="Z295" s="147">
        <f t="shared" ca="1" si="108"/>
        <v>0</v>
      </c>
      <c r="AA295" s="147">
        <f t="shared" ca="1" si="95"/>
        <v>1.1754960133739739E-5</v>
      </c>
      <c r="AB295" s="147">
        <f t="shared" ca="1" si="96"/>
        <v>1.36344147964944E-4</v>
      </c>
      <c r="AC295" s="147">
        <f t="shared" ca="1" si="97"/>
        <v>5.6665826559255442E-7</v>
      </c>
      <c r="AD295" s="147">
        <f t="shared" ca="1" si="98"/>
        <v>7.2908354570510406E-8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1.109859909510497E-3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3655028480909967.5</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1.109859909510497E-3</v>
      </c>
      <c r="AZ295" s="147">
        <f t="shared" ca="1" si="113"/>
        <v>0</v>
      </c>
      <c r="BA295" s="147">
        <f t="shared" ca="1" si="100"/>
        <v>1.1419570580935407E-5</v>
      </c>
      <c r="BB295" s="147">
        <f t="shared" ca="1" si="101"/>
        <v>1.3245401118071125E-4</v>
      </c>
      <c r="BC295" s="147">
        <f t="shared" ca="1" si="102"/>
        <v>5.5049051511720656E-7</v>
      </c>
      <c r="BD295" s="147">
        <f t="shared" ca="1" si="103"/>
        <v>7.0828151817213294E-8</v>
      </c>
    </row>
    <row r="296" spans="8:56" s="147" customFormat="1" ht="0.25" customHeight="1" x14ac:dyDescent="0.2">
      <c r="H296" s="147">
        <f t="shared" si="104"/>
        <v>655</v>
      </c>
      <c r="I296" s="147">
        <f>IF($H296&gt;$H295,INDEX(Spectra!296:296,1,MATCH($I$20,Spectra!$20:$20,0)),I295)</f>
        <v>1.12055888994428E-3</v>
      </c>
      <c r="J296" s="147">
        <f>((Physics!$C$9*Physics!$C$10)/(Physics!$C$11*Physics!$C$12*$H296))^($J$17-$J$18)</f>
        <v>3.2982696087189627E+18</v>
      </c>
      <c r="K296" s="147">
        <f t="shared" si="105"/>
        <v>1</v>
      </c>
      <c r="L296" s="147">
        <f>INDEX(Photobiology!$21:$421,1+$H296-380,10)</f>
        <v>8.1600000000000006E-2</v>
      </c>
      <c r="M296" s="147">
        <f t="shared" si="106"/>
        <v>1.12055888994428E-3</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3695905331483075.5</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1.12055888994428E-3</v>
      </c>
      <c r="Z296" s="147">
        <f t="shared" ca="1" si="108"/>
        <v>0</v>
      </c>
      <c r="AA296" s="147">
        <f t="shared" ca="1" si="95"/>
        <v>1.0693661570571755E-5</v>
      </c>
      <c r="AB296" s="147">
        <f t="shared" ca="1" si="96"/>
        <v>1.2621751224554381E-4</v>
      </c>
      <c r="AC296" s="147">
        <f t="shared" ca="1" si="97"/>
        <v>5.1433653048442444E-7</v>
      </c>
      <c r="AD296" s="147">
        <f t="shared" ca="1" si="98"/>
        <v>6.6327449478247848E-8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1.1101203947960993E-3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3661476360175070.5</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1.1101203947960993E-3</v>
      </c>
      <c r="AZ296" s="147">
        <f t="shared" ca="1" si="113"/>
        <v>0</v>
      </c>
      <c r="BA296" s="147">
        <f t="shared" ca="1" si="100"/>
        <v>1.0594045445598396E-5</v>
      </c>
      <c r="BB296" s="147">
        <f t="shared" ca="1" si="101"/>
        <v>1.2504174102904303E-4</v>
      </c>
      <c r="BC296" s="147">
        <f t="shared" ca="1" si="102"/>
        <v>5.095452612114096E-7</v>
      </c>
      <c r="BD296" s="147">
        <f t="shared" ca="1" si="103"/>
        <v>6.5709580336533822E-8</v>
      </c>
    </row>
    <row r="297" spans="8:56" s="147" customFormat="1" ht="0.25" customHeight="1" x14ac:dyDescent="0.2">
      <c r="H297" s="147">
        <f t="shared" si="104"/>
        <v>656</v>
      </c>
      <c r="I297" s="147">
        <f>IF($H297&gt;$H296,INDEX(Spectra!297:297,1,MATCH($I$20,Spectra!$20:$20,0)),I296)</f>
        <v>1.096035839205E-3</v>
      </c>
      <c r="J297" s="147">
        <f>((Physics!$C$9*Physics!$C$10)/(Physics!$C$11*Physics!$C$12*$H297))^($J$17-$J$18)</f>
        <v>3.3033051348391444E+18</v>
      </c>
      <c r="K297" s="147">
        <f t="shared" si="105"/>
        <v>1</v>
      </c>
      <c r="L297" s="147">
        <f>INDEX(Photobiology!$21:$421,1+$H297-380,10)</f>
        <v>7.7120640000000004E-2</v>
      </c>
      <c r="M297" s="147">
        <f t="shared" si="106"/>
        <v>1.096035839205E-3</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3620540815613607</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1.096035839205E-3</v>
      </c>
      <c r="Z297" s="147">
        <f t="shared" ca="1" si="108"/>
        <v>0</v>
      </c>
      <c r="AA297" s="147">
        <f t="shared" ca="1" si="95"/>
        <v>9.6956316768329579E-6</v>
      </c>
      <c r="AB297" s="147">
        <f t="shared" ca="1" si="96"/>
        <v>1.1646915241728012E-4</v>
      </c>
      <c r="AC297" s="147">
        <f t="shared" ca="1" si="97"/>
        <v>4.6581523166212495E-7</v>
      </c>
      <c r="AD297" s="147">
        <f t="shared" ca="1" si="98"/>
        <v>6.0194617099890362E-8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1.1103808800817017E-3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3667926862801093.5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1.1103808800817017E-3</v>
      </c>
      <c r="AZ297" s="147">
        <f t="shared" ca="1" si="113"/>
        <v>0</v>
      </c>
      <c r="BA297" s="147">
        <f t="shared" ca="1" si="100"/>
        <v>9.8225291994819398E-6</v>
      </c>
      <c r="BB297" s="147">
        <f t="shared" ca="1" si="101"/>
        <v>1.1799351384100195E-4</v>
      </c>
      <c r="BC297" s="147">
        <f t="shared" ca="1" si="102"/>
        <v>4.7191187403472323E-7</v>
      </c>
      <c r="BD297" s="147">
        <f t="shared" ca="1" si="103"/>
        <v>6.0982451048351094E-8</v>
      </c>
    </row>
    <row r="298" spans="8:56" s="147" customFormat="1" ht="0.25" customHeight="1" x14ac:dyDescent="0.2">
      <c r="H298" s="147">
        <f t="shared" si="104"/>
        <v>657</v>
      </c>
      <c r="I298" s="147">
        <f>IF($H298&gt;$H297,INDEX(Spectra!298:298,1,MATCH($I$20,Spectra!$20:$20,0)),I297)</f>
        <v>1.0717226048237501E-3</v>
      </c>
      <c r="J298" s="147">
        <f>((Physics!$C$9*Physics!$C$10)/(Physics!$C$11*Physics!$C$12*$H298))^($J$17-$J$18)</f>
        <v>3.3083406609593257E+18</v>
      </c>
      <c r="K298" s="147">
        <f t="shared" si="105"/>
        <v>1</v>
      </c>
      <c r="L298" s="147">
        <f>INDEX(Photobiology!$21:$421,1+$H298-380,10)</f>
        <v>7.2825520000000005E-2</v>
      </c>
      <c r="M298" s="147">
        <f t="shared" si="106"/>
        <v>1.0717226048237501E-3</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3545623470807655.5</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1.0717226048237501E-3</v>
      </c>
      <c r="Z298" s="147">
        <f t="shared" ca="1" si="108"/>
        <v>0</v>
      </c>
      <c r="AA298" s="147">
        <f t="shared" ca="1" si="95"/>
        <v>8.7838384691354568E-6</v>
      </c>
      <c r="AB298" s="147">
        <f t="shared" ca="1" si="96"/>
        <v>1.0739517878417835E-4</v>
      </c>
      <c r="AC298" s="147">
        <f t="shared" ca="1" si="97"/>
        <v>4.2172284499814568E-7</v>
      </c>
      <c r="AD298" s="147">
        <f t="shared" ca="1" si="98"/>
        <v>5.4590763010949287E-8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1.1106413653673042E-3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3674379988788035</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1.1106413653673042E-3</v>
      </c>
      <c r="AZ298" s="147">
        <f t="shared" ca="1" si="113"/>
        <v>0</v>
      </c>
      <c r="BA298" s="147">
        <f t="shared" ca="1" si="100"/>
        <v>9.1028166305504256E-6</v>
      </c>
      <c r="BB298" s="147">
        <f t="shared" ca="1" si="101"/>
        <v>1.1129514994072682E-4</v>
      </c>
      <c r="BC298" s="147">
        <f t="shared" ca="1" si="102"/>
        <v>4.3703737727203423E-7</v>
      </c>
      <c r="BD298" s="147">
        <f t="shared" ca="1" si="103"/>
        <v>5.6573183484260517E-8</v>
      </c>
    </row>
    <row r="299" spans="8:56" s="147" customFormat="1" ht="0.25" customHeight="1" x14ac:dyDescent="0.2">
      <c r="H299" s="147">
        <f t="shared" si="104"/>
        <v>658</v>
      </c>
      <c r="I299" s="147">
        <f>IF($H299&gt;$H298,INDEX(Spectra!299:299,1,MATCH($I$20,Spectra!$20:$20,0)),I298)</f>
        <v>1.0481192830713701E-3</v>
      </c>
      <c r="J299" s="147">
        <f>((Physics!$C$9*Physics!$C$10)/(Physics!$C$11*Physics!$C$12*$H299))^($J$17-$J$18)</f>
        <v>3.3133761870795075E+18</v>
      </c>
      <c r="K299" s="147">
        <f t="shared" si="105"/>
        <v>1</v>
      </c>
      <c r="L299" s="147">
        <f>INDEX(Photobiology!$21:$421,1+$H299-380,10)</f>
        <v>6.8710080000000007E-2</v>
      </c>
      <c r="M299" s="147">
        <f t="shared" si="106"/>
        <v>1.0481192830713701E-3</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3472813473747523</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1.0481192830713701E-3</v>
      </c>
      <c r="Z299" s="147">
        <f t="shared" ca="1" si="108"/>
        <v>0</v>
      </c>
      <c r="AA299" s="147">
        <f t="shared" ca="1" si="95"/>
        <v>7.9558437488887121E-6</v>
      </c>
      <c r="AB299" s="147">
        <f t="shared" ca="1" si="96"/>
        <v>9.9000945377932724E-5</v>
      </c>
      <c r="AC299" s="147">
        <f t="shared" ca="1" si="97"/>
        <v>3.820394786795144E-7</v>
      </c>
      <c r="AD299" s="147">
        <f t="shared" ca="1" si="98"/>
        <v>4.9513574180004751E-8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1.1109004650928769E-3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3680831147254288</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1.1109004650928769E-3</v>
      </c>
      <c r="AZ299" s="147">
        <f t="shared" ca="1" si="113"/>
        <v>0</v>
      </c>
      <c r="BA299" s="147">
        <f t="shared" ca="1" si="100"/>
        <v>8.4323899613293411E-6</v>
      </c>
      <c r="BB299" s="147">
        <f t="shared" ca="1" si="101"/>
        <v>1.0493099215071978E-4</v>
      </c>
      <c r="BC299" s="147">
        <f t="shared" ca="1" si="102"/>
        <v>4.0492321952635366E-7</v>
      </c>
      <c r="BD299" s="147">
        <f t="shared" ca="1" si="103"/>
        <v>5.2479382331173543E-8</v>
      </c>
    </row>
    <row r="300" spans="8:56" s="147" customFormat="1" ht="0.25" customHeight="1" x14ac:dyDescent="0.2">
      <c r="H300" s="147">
        <f t="shared" si="104"/>
        <v>659</v>
      </c>
      <c r="I300" s="147">
        <f>IF($H300&gt;$H299,INDEX(Spectra!300:300,1,MATCH($I$20,Spectra!$20:$20,0)),I299)</f>
        <v>1.0251026323006699E-3</v>
      </c>
      <c r="J300" s="147">
        <f>((Physics!$C$9*Physics!$C$10)/(Physics!$C$11*Physics!$C$12*$H300))^($J$17-$J$18)</f>
        <v>3.3184117131996892E+18</v>
      </c>
      <c r="K300" s="147">
        <f t="shared" si="105"/>
        <v>1</v>
      </c>
      <c r="L300" s="147">
        <f>INDEX(Photobiology!$21:$421,1+$H300-380,10)</f>
        <v>6.4769759999999996E-2</v>
      </c>
      <c r="M300" s="147">
        <f t="shared" si="106"/>
        <v>1.0251026323006699E-3</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3401712582258377</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1.0251026323006699E-3</v>
      </c>
      <c r="Z300" s="147">
        <f t="shared" ca="1" si="108"/>
        <v>0</v>
      </c>
      <c r="AA300" s="147">
        <f t="shared" ca="1" si="95"/>
        <v>7.203949752598249E-6</v>
      </c>
      <c r="AB300" s="147">
        <f t="shared" ca="1" si="96"/>
        <v>9.1227368597386431E-5</v>
      </c>
      <c r="AC300" s="147">
        <f t="shared" ca="1" si="97"/>
        <v>3.4617715892793625E-7</v>
      </c>
      <c r="AD300" s="147">
        <f t="shared" ca="1" si="98"/>
        <v>4.4927070555578226E-8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1.1111609503784794E-3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3687289512986044.5</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1.1111609503784794E-3</v>
      </c>
      <c r="AZ300" s="147">
        <f t="shared" ca="1" si="113"/>
        <v>0</v>
      </c>
      <c r="BA300" s="147">
        <f t="shared" ca="1" si="100"/>
        <v>7.8087280252227779E-6</v>
      </c>
      <c r="BB300" s="147">
        <f t="shared" ca="1" si="101"/>
        <v>9.8885990921412172E-5</v>
      </c>
      <c r="BC300" s="147">
        <f t="shared" ca="1" si="102"/>
        <v>3.7523905294281254E-7</v>
      </c>
      <c r="BD300" s="147">
        <f t="shared" ca="1" si="103"/>
        <v>4.8698739856142579E-8</v>
      </c>
    </row>
    <row r="301" spans="8:56" s="147" customFormat="1" ht="0.25" customHeight="1" x14ac:dyDescent="0.2">
      <c r="H301" s="147">
        <f t="shared" si="104"/>
        <v>660</v>
      </c>
      <c r="I301" s="147">
        <f>IF($H301&gt;$H300,INDEX(Spectra!301:301,1,MATCH($I$20,Spectra!$20:$20,0)),I300)</f>
        <v>1.00465001890717E-3</v>
      </c>
      <c r="J301" s="147">
        <f>((Physics!$C$9*Physics!$C$10)/(Physics!$C$11*Physics!$C$12*$H301))^($J$17-$J$18)</f>
        <v>3.3234472393198705E+18</v>
      </c>
      <c r="K301" s="147">
        <f t="shared" si="105"/>
        <v>1</v>
      </c>
      <c r="L301" s="147">
        <f>INDEX(Photobiology!$21:$421,1+$H301-380,10)</f>
        <v>6.0999999999999999E-2</v>
      </c>
      <c r="M301" s="147">
        <f t="shared" si="106"/>
        <v>1.00465001890717E-3</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3338901331819690</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1.00465001890717E-3</v>
      </c>
      <c r="Z301" s="147">
        <f t="shared" ca="1" si="108"/>
        <v>0</v>
      </c>
      <c r="AA301" s="147">
        <f t="shared" ca="1" si="95"/>
        <v>6.5347962804826323E-6</v>
      </c>
      <c r="AB301" s="147">
        <f t="shared" ca="1" si="96"/>
        <v>8.4197407389566438E-5</v>
      </c>
      <c r="AC301" s="147">
        <f t="shared" ca="1" si="97"/>
        <v>3.1435499091605353E-7</v>
      </c>
      <c r="AD301" s="147">
        <f t="shared" ca="1" si="98"/>
        <v>4.0883730194417835E-8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1.1114214356640819E-3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3693750502078720</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1.1114214356640819E-3</v>
      </c>
      <c r="AZ301" s="147">
        <f t="shared" ca="1" si="113"/>
        <v>0</v>
      </c>
      <c r="BA301" s="147">
        <f t="shared" ca="1" si="100"/>
        <v>7.2292962993488029E-6</v>
      </c>
      <c r="BB301" s="147">
        <f t="shared" ca="1" si="101"/>
        <v>9.3145674253704671E-5</v>
      </c>
      <c r="BC301" s="147">
        <f t="shared" ca="1" si="102"/>
        <v>3.4776376721929121E-7</v>
      </c>
      <c r="BD301" s="147">
        <f t="shared" ca="1" si="103"/>
        <v>4.522873961363198E-8</v>
      </c>
    </row>
    <row r="302" spans="8:56" s="147" customFormat="1" ht="0.25" customHeight="1" x14ac:dyDescent="0.2">
      <c r="H302" s="147">
        <f t="shared" si="104"/>
        <v>661</v>
      </c>
      <c r="I302" s="147">
        <f>IF($H302&gt;$H301,INDEX(Spectra!302:302,1,MATCH($I$20,Spectra!$20:$20,0)),I301)</f>
        <v>9.8390315334943401E-4</v>
      </c>
      <c r="J302" s="147">
        <f>((Physics!$C$9*Physics!$C$10)/(Physics!$C$11*Physics!$C$12*$H302))^($J$17-$J$18)</f>
        <v>3.3284827654400527E+18</v>
      </c>
      <c r="K302" s="147">
        <f t="shared" si="105"/>
        <v>1</v>
      </c>
      <c r="L302" s="147">
        <f>INDEX(Photobiology!$21:$421,1+$H302-380,10)</f>
        <v>5.7396210000000003E-2</v>
      </c>
      <c r="M302" s="147">
        <f t="shared" si="106"/>
        <v>9.8390315334943401E-4</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3274904688785712.5</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9.8390315334943401E-4</v>
      </c>
      <c r="Z302" s="147">
        <f t="shared" ca="1" si="108"/>
        <v>0</v>
      </c>
      <c r="AA302" s="147">
        <f t="shared" ca="1" si="95"/>
        <v>5.9226247096499856E-6</v>
      </c>
      <c r="AB302" s="147">
        <f t="shared" ca="1" si="96"/>
        <v>7.7616774497015468E-5</v>
      </c>
      <c r="AC302" s="147">
        <f t="shared" ca="1" si="97"/>
        <v>2.8543030478667081E-7</v>
      </c>
      <c r="AD302" s="147">
        <f t="shared" ca="1" si="98"/>
        <v>3.7190555293455258E-8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1.1142798460055596E-3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3708861263306701</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1.1142798460055596E-3</v>
      </c>
      <c r="AZ302" s="147">
        <f t="shared" ca="1" si="113"/>
        <v>0</v>
      </c>
      <c r="BA302" s="147">
        <f t="shared" ca="1" si="100"/>
        <v>6.7074298186273862E-6</v>
      </c>
      <c r="BB302" s="147">
        <f t="shared" ca="1" si="101"/>
        <v>8.790174849990218E-5</v>
      </c>
      <c r="BC302" s="147">
        <f t="shared" ca="1" si="102"/>
        <v>3.2325258332621286E-7</v>
      </c>
      <c r="BD302" s="147">
        <f t="shared" ca="1" si="103"/>
        <v>4.2118663899164149E-8</v>
      </c>
    </row>
    <row r="303" spans="8:56" s="147" customFormat="1" ht="0.25" customHeight="1" x14ac:dyDescent="0.2">
      <c r="H303" s="147">
        <f t="shared" si="104"/>
        <v>662</v>
      </c>
      <c r="I303" s="147">
        <f>IF($H303&gt;$H302,INDEX(Spectra!303:303,1,MATCH($I$20,Spectra!$20:$20,0)),I302)</f>
        <v>9.6196970499021098E-4</v>
      </c>
      <c r="J303" s="147">
        <f>((Physics!$C$9*Physics!$C$10)/(Physics!$C$11*Physics!$C$12*$H303))^($J$17-$J$18)</f>
        <v>3.3335182915602345E+18</v>
      </c>
      <c r="K303" s="147">
        <f t="shared" si="105"/>
        <v>1</v>
      </c>
      <c r="L303" s="147">
        <f>INDEX(Photobiology!$21:$421,1+$H303-380,10)</f>
        <v>5.3955040000000003E-2</v>
      </c>
      <c r="M303" s="147">
        <f t="shared" si="106"/>
        <v>9.6196970499021098E-4</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3206743607511671</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9.6196970499021098E-4</v>
      </c>
      <c r="Z303" s="147">
        <f t="shared" ca="1" si="108"/>
        <v>0</v>
      </c>
      <c r="AA303" s="147">
        <f t="shared" ca="1" si="95"/>
        <v>5.3590658886211157E-6</v>
      </c>
      <c r="AB303" s="147">
        <f t="shared" ca="1" si="96"/>
        <v>7.1396621928609461E-5</v>
      </c>
      <c r="AC303" s="147">
        <f t="shared" ca="1" si="97"/>
        <v>2.5867365367186769E-7</v>
      </c>
      <c r="AD303" s="147">
        <f t="shared" ca="1" si="98"/>
        <v>3.3761865948159438E-8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1.1171382563470373E-3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3724000811734555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1.1171382563470373E-3</v>
      </c>
      <c r="AZ303" s="147">
        <f t="shared" ca="1" si="113"/>
        <v>0</v>
      </c>
      <c r="BA303" s="147">
        <f t="shared" ca="1" si="100"/>
        <v>6.2234990264314001E-6</v>
      </c>
      <c r="BB303" s="147">
        <f t="shared" ca="1" si="101"/>
        <v>8.2913107675472024E-5</v>
      </c>
      <c r="BC303" s="147">
        <f t="shared" ca="1" si="102"/>
        <v>3.0039847713171828E-7</v>
      </c>
      <c r="BD303" s="147">
        <f t="shared" ca="1" si="103"/>
        <v>3.9207754527709424E-8</v>
      </c>
    </row>
    <row r="304" spans="8:56" s="147" customFormat="1" ht="0.25" customHeight="1" x14ac:dyDescent="0.2">
      <c r="H304" s="147">
        <f t="shared" si="104"/>
        <v>663</v>
      </c>
      <c r="I304" s="147">
        <f>IF($H304&gt;$H303,INDEX(Spectra!304:304,1,MATCH($I$20,Spectra!$20:$20,0)),I303)</f>
        <v>9.4022590617402302E-4</v>
      </c>
      <c r="J304" s="147">
        <f>((Physics!$C$9*Physics!$C$10)/(Physics!$C$11*Physics!$C$12*$H304))^($J$17-$J$18)</f>
        <v>3.3385538176804157E+18</v>
      </c>
      <c r="K304" s="147">
        <f t="shared" si="105"/>
        <v>1</v>
      </c>
      <c r="L304" s="147">
        <f>INDEX(Photobiology!$21:$421,1+$H304-380,10)</f>
        <v>5.0673759999999998E-2</v>
      </c>
      <c r="M304" s="147">
        <f t="shared" si="106"/>
        <v>9.4022590617402302E-4</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3138994788539313</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9.4022590617402302E-4</v>
      </c>
      <c r="Z304" s="147">
        <f t="shared" ca="1" si="108"/>
        <v>0</v>
      </c>
      <c r="AA304" s="147">
        <f t="shared" ca="1" si="95"/>
        <v>4.8490082613931655E-6</v>
      </c>
      <c r="AB304" s="147">
        <f t="shared" ca="1" si="96"/>
        <v>6.5623349189187797E-5</v>
      </c>
      <c r="AC304" s="147">
        <f t="shared" ca="1" si="97"/>
        <v>2.3439831840918393E-7</v>
      </c>
      <c r="AD304" s="147">
        <f t="shared" ca="1" si="98"/>
        <v>3.0637919310814866E-8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1.1199980522485448E-3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3739173773129009</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1.1199980522485448E-3</v>
      </c>
      <c r="AZ304" s="147">
        <f t="shared" ca="1" si="113"/>
        <v>0</v>
      </c>
      <c r="BA304" s="147">
        <f t="shared" ca="1" si="100"/>
        <v>5.7761435549003756E-6</v>
      </c>
      <c r="BB304" s="147">
        <f t="shared" ca="1" si="101"/>
        <v>7.8170600056102861E-5</v>
      </c>
      <c r="BC304" s="147">
        <f t="shared" ca="1" si="102"/>
        <v>2.7921551442556218E-7</v>
      </c>
      <c r="BD304" s="147">
        <f t="shared" ca="1" si="103"/>
        <v>3.6495920531155408E-8</v>
      </c>
    </row>
    <row r="305" spans="8:56" s="147" customFormat="1" ht="0.25" customHeight="1" x14ac:dyDescent="0.2">
      <c r="H305" s="147">
        <f t="shared" si="104"/>
        <v>664</v>
      </c>
      <c r="I305" s="147">
        <f>IF($H305&gt;$H304,INDEX(Spectra!305:305,1,MATCH($I$20,Spectra!$20:$20,0)),I304)</f>
        <v>9.19675819841385E-4</v>
      </c>
      <c r="J305" s="147">
        <f>((Physics!$C$9*Physics!$C$10)/(Physics!$C$11*Physics!$C$12*$H305))^($J$17-$J$18)</f>
        <v>3.343589343800597E+18</v>
      </c>
      <c r="K305" s="147">
        <f t="shared" si="105"/>
        <v>1</v>
      </c>
      <c r="L305" s="147">
        <f>INDEX(Photobiology!$21:$421,1+$H305-380,10)</f>
        <v>4.7549649999999999E-2</v>
      </c>
      <c r="M305" s="147">
        <f t="shared" si="106"/>
        <v>9.19675819841385E-4</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3075018270972732.5</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9.19675819841385E-4</v>
      </c>
      <c r="Z305" s="147">
        <f t="shared" ca="1" si="108"/>
        <v>0</v>
      </c>
      <c r="AA305" s="147">
        <f t="shared" ca="1" si="95"/>
        <v>4.3931718335257164E-6</v>
      </c>
      <c r="AB305" s="147">
        <f t="shared" ca="1" si="96"/>
        <v>6.0335332160694062E-5</v>
      </c>
      <c r="AC305" s="147">
        <f t="shared" ca="1" si="97"/>
        <v>2.1272101712931236E-7</v>
      </c>
      <c r="AD305" s="147">
        <f t="shared" ca="1" si="98"/>
        <v>2.7833712784753563E-8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1.1228564625900225E-3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3754370902933633</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1.1228564625900225E-3</v>
      </c>
      <c r="AZ305" s="147">
        <f t="shared" ca="1" si="113"/>
        <v>0</v>
      </c>
      <c r="BA305" s="147">
        <f t="shared" ca="1" si="100"/>
        <v>5.3637393504524009E-6</v>
      </c>
      <c r="BB305" s="147">
        <f t="shared" ca="1" si="101"/>
        <v>7.366499822821842E-5</v>
      </c>
      <c r="BC305" s="147">
        <f t="shared" ca="1" si="102"/>
        <v>2.5971669979707223E-7</v>
      </c>
      <c r="BD305" s="147">
        <f t="shared" ca="1" si="103"/>
        <v>3.3982913983348252E-8</v>
      </c>
    </row>
    <row r="306" spans="8:56" s="147" customFormat="1" ht="0.25" customHeight="1" x14ac:dyDescent="0.2">
      <c r="H306" s="147">
        <f t="shared" si="104"/>
        <v>665</v>
      </c>
      <c r="I306" s="147">
        <f>IF($H306&gt;$H305,INDEX(Spectra!306:306,1,MATCH($I$20,Spectra!$20:$20,0)),I305)</f>
        <v>8.9886763901784897E-4</v>
      </c>
      <c r="J306" s="147">
        <f>((Physics!$C$9*Physics!$C$10)/(Physics!$C$11*Physics!$C$12*$H306))^($J$17-$J$18)</f>
        <v>3.3486248699207788E+18</v>
      </c>
      <c r="K306" s="147">
        <f t="shared" si="105"/>
        <v>1</v>
      </c>
      <c r="L306" s="147">
        <f>INDEX(Photobiology!$21:$421,1+$H306-380,10)</f>
        <v>4.4580000000000002E-2</v>
      </c>
      <c r="M306" s="147">
        <f t="shared" si="106"/>
        <v>8.9886763901784897E-4</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3009970530782142</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8.9886763901784897E-4</v>
      </c>
      <c r="Z306" s="147">
        <f t="shared" ca="1" si="108"/>
        <v>0</v>
      </c>
      <c r="AA306" s="147">
        <f t="shared" ca="1" si="95"/>
        <v>3.9801319735126939E-6</v>
      </c>
      <c r="AB306" s="147">
        <f t="shared" ca="1" si="96"/>
        <v>5.5404763080837783E-5</v>
      </c>
      <c r="AC306" s="147">
        <f t="shared" ca="1" si="97"/>
        <v>1.928969953332304E-7</v>
      </c>
      <c r="AD306" s="147">
        <f t="shared" ca="1" si="98"/>
        <v>2.5286944420850128E-8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1.1257148729315002E-3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3769596819938131</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1.1257148729315002E-3</v>
      </c>
      <c r="AZ306" s="147">
        <f t="shared" ca="1" si="113"/>
        <v>0</v>
      </c>
      <c r="BA306" s="147">
        <f t="shared" ca="1" si="100"/>
        <v>4.984597914448307E-6</v>
      </c>
      <c r="BB306" s="147">
        <f t="shared" ca="1" si="101"/>
        <v>6.9387263623700985E-5</v>
      </c>
      <c r="BC306" s="147">
        <f t="shared" ca="1" si="102"/>
        <v>2.4157841173109995E-7</v>
      </c>
      <c r="BD306" s="147">
        <f t="shared" ca="1" si="103"/>
        <v>3.1668610805308963E-8</v>
      </c>
    </row>
    <row r="307" spans="8:56" s="147" customFormat="1" ht="0.25" customHeight="1" x14ac:dyDescent="0.2">
      <c r="H307" s="147">
        <f t="shared" si="104"/>
        <v>666</v>
      </c>
      <c r="I307" s="147">
        <f>IF($H307&gt;$H306,INDEX(Spectra!307:307,1,MATCH($I$20,Spectra!$20:$20,0)),I306)</f>
        <v>8.7664309592500901E-4</v>
      </c>
      <c r="J307" s="147">
        <f>((Physics!$C$9*Physics!$C$10)/(Physics!$C$11*Physics!$C$12*$H307))^($J$17-$J$18)</f>
        <v>3.353660396040961E+18</v>
      </c>
      <c r="K307" s="147">
        <f t="shared" si="105"/>
        <v>1</v>
      </c>
      <c r="L307" s="147">
        <f>INDEX(Photobiology!$21:$421,1+$H307-380,10)</f>
        <v>4.1758719999999999E-2</v>
      </c>
      <c r="M307" s="147">
        <f t="shared" si="106"/>
        <v>8.7664309592500901E-4</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2939963232266440</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8.7664309592500901E-4</v>
      </c>
      <c r="Z307" s="147">
        <f t="shared" ca="1" si="108"/>
        <v>0</v>
      </c>
      <c r="AA307" s="147">
        <f t="shared" ca="1" si="95"/>
        <v>3.6015303638506336E-6</v>
      </c>
      <c r="AB307" s="147">
        <f t="shared" ca="1" si="96"/>
        <v>5.0745099257786292E-5</v>
      </c>
      <c r="AC307" s="147">
        <f t="shared" ca="1" si="97"/>
        <v>1.7453964039866928E-7</v>
      </c>
      <c r="AD307" s="147">
        <f t="shared" ca="1" si="98"/>
        <v>2.2931843753373533E-8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1.1285732832729779E-3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3784851524142502.5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1.1285732832729779E-3</v>
      </c>
      <c r="AZ307" s="147">
        <f t="shared" ca="1" si="113"/>
        <v>0</v>
      </c>
      <c r="BA307" s="147">
        <f t="shared" ca="1" si="100"/>
        <v>4.6365401911360413E-6</v>
      </c>
      <c r="BB307" s="147">
        <f t="shared" ca="1" si="101"/>
        <v>6.5328254503554619E-5</v>
      </c>
      <c r="BC307" s="147">
        <f t="shared" ca="1" si="102"/>
        <v>2.2469894069964989E-7</v>
      </c>
      <c r="BD307" s="147">
        <f t="shared" ca="1" si="103"/>
        <v>2.9522009945152848E-8</v>
      </c>
    </row>
    <row r="308" spans="8:56" s="147" customFormat="1" ht="0.25" customHeight="1" x14ac:dyDescent="0.2">
      <c r="H308" s="147">
        <f t="shared" si="104"/>
        <v>667</v>
      </c>
      <c r="I308" s="147">
        <f>IF($H308&gt;$H307,INDEX(Spectra!308:308,1,MATCH($I$20,Spectra!$20:$20,0)),I307)</f>
        <v>8.5475374974201303E-4</v>
      </c>
      <c r="J308" s="147">
        <f>((Physics!$C$9*Physics!$C$10)/(Physics!$C$11*Physics!$C$12*$H308))^($J$17-$J$18)</f>
        <v>3.3586959221611418E+18</v>
      </c>
      <c r="K308" s="147">
        <f t="shared" si="105"/>
        <v>1</v>
      </c>
      <c r="L308" s="147">
        <f>INDEX(Photobiology!$21:$421,1+$H308-380,10)</f>
        <v>3.9084960000000002E-2</v>
      </c>
      <c r="M308" s="147">
        <f t="shared" si="106"/>
        <v>8.5475374974201303E-4</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2870857933710444</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8.5475374974201303E-4</v>
      </c>
      <c r="Z308" s="147">
        <f t="shared" ca="1" si="108"/>
        <v>0</v>
      </c>
      <c r="AA308" s="147">
        <f t="shared" ca="1" si="95"/>
        <v>3.2606291291408568E-6</v>
      </c>
      <c r="AB308" s="147">
        <f t="shared" ca="1" si="96"/>
        <v>4.6444412598231864E-5</v>
      </c>
      <c r="AC308" s="147">
        <f t="shared" ca="1" si="97"/>
        <v>1.5795849295232399E-7</v>
      </c>
      <c r="AD308" s="147">
        <f t="shared" ca="1" si="98"/>
        <v>2.0784021227976839E-8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1.1314316936144556E-3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3800135015546746.5</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1.1314316936144556E-3</v>
      </c>
      <c r="AZ308" s="147">
        <f t="shared" ca="1" si="113"/>
        <v>0</v>
      </c>
      <c r="BA308" s="147">
        <f t="shared" ca="1" si="100"/>
        <v>4.3160724816310638E-6</v>
      </c>
      <c r="BB308" s="147">
        <f t="shared" ca="1" si="101"/>
        <v>6.1478151363251221E-5</v>
      </c>
      <c r="BC308" s="147">
        <f t="shared" ca="1" si="102"/>
        <v>2.0908857697995139E-7</v>
      </c>
      <c r="BD308" s="147">
        <f t="shared" ca="1" si="103"/>
        <v>2.7511666775590378E-8</v>
      </c>
    </row>
    <row r="309" spans="8:56" s="147" customFormat="1" ht="0.25" customHeight="1" x14ac:dyDescent="0.2">
      <c r="H309" s="147">
        <f t="shared" si="104"/>
        <v>668</v>
      </c>
      <c r="I309" s="147">
        <f>IF($H309&gt;$H308,INDEX(Spectra!309:309,1,MATCH($I$20,Spectra!$20:$20,0)),I308)</f>
        <v>8.3540369075418505E-4</v>
      </c>
      <c r="J309" s="147">
        <f>((Physics!$C$9*Physics!$C$10)/(Physics!$C$11*Physics!$C$12*$H309))^($J$17-$J$18)</f>
        <v>3.3637314482813235E+18</v>
      </c>
      <c r="K309" s="147">
        <f t="shared" si="105"/>
        <v>1</v>
      </c>
      <c r="L309" s="147">
        <f>INDEX(Photobiology!$21:$421,1+$H309-380,10)</f>
        <v>3.656384E-2</v>
      </c>
      <c r="M309" s="147">
        <f t="shared" si="106"/>
        <v>8.3540369075418505E-4</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2810073666600138</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8.3540369075418505E-4</v>
      </c>
      <c r="Z309" s="147">
        <f t="shared" ca="1" si="108"/>
        <v>0</v>
      </c>
      <c r="AA309" s="147">
        <f t="shared" ca="1" si="95"/>
        <v>2.9606038477375715E-6</v>
      </c>
      <c r="AB309" s="147">
        <f t="shared" ca="1" si="96"/>
        <v>4.2589799098708186E-5</v>
      </c>
      <c r="AC309" s="147">
        <f t="shared" ca="1" si="97"/>
        <v>1.4335527333341815E-7</v>
      </c>
      <c r="AD309" s="147">
        <f t="shared" ca="1" si="98"/>
        <v>1.8881543597318866E-8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1.1342914895159633E-3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3815451954802711</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1.1342914895159633E-3</v>
      </c>
      <c r="AZ309" s="147">
        <f t="shared" ca="1" si="113"/>
        <v>0</v>
      </c>
      <c r="BA309" s="147">
        <f t="shared" ca="1" si="100"/>
        <v>4.0198382955254126E-6</v>
      </c>
      <c r="BB309" s="147">
        <f t="shared" ca="1" si="101"/>
        <v>5.7827427856162277E-5</v>
      </c>
      <c r="BC309" s="147">
        <f t="shared" ca="1" si="102"/>
        <v>1.9464441960093929E-7</v>
      </c>
      <c r="BD309" s="147">
        <f t="shared" ca="1" si="103"/>
        <v>2.5636915958592949E-8</v>
      </c>
    </row>
    <row r="310" spans="8:56" s="147" customFormat="1" ht="0.25" customHeight="1" x14ac:dyDescent="0.2">
      <c r="H310" s="147">
        <f t="shared" si="104"/>
        <v>669</v>
      </c>
      <c r="I310" s="147">
        <f>IF($H310&gt;$H309,INDEX(Spectra!310:310,1,MATCH($I$20,Spectra!$20:$20,0)),I309)</f>
        <v>8.1617137337309804E-4</v>
      </c>
      <c r="J310" s="147">
        <f>((Physics!$C$9*Physics!$C$10)/(Physics!$C$11*Physics!$C$12*$H310))^($J$17-$J$18)</f>
        <v>3.3687669744015053E+18</v>
      </c>
      <c r="K310" s="147">
        <f t="shared" si="105"/>
        <v>1</v>
      </c>
      <c r="L310" s="147">
        <f>INDEX(Photobiology!$21:$421,1+$H310-380,10)</f>
        <v>3.4200479999999998E-2</v>
      </c>
      <c r="M310" s="147">
        <f t="shared" si="106"/>
        <v>8.1617137337309804E-4</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2749491168071213</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8.1617137337309804E-4</v>
      </c>
      <c r="Z310" s="147">
        <f t="shared" ca="1" si="108"/>
        <v>0</v>
      </c>
      <c r="AA310" s="147">
        <f t="shared" ca="1" si="95"/>
        <v>2.68788902221589E-6</v>
      </c>
      <c r="AB310" s="147">
        <f t="shared" ca="1" si="96"/>
        <v>3.9020826892418465E-5</v>
      </c>
      <c r="AC310" s="147">
        <f t="shared" ca="1" si="97"/>
        <v>1.300160997783345E-7</v>
      </c>
      <c r="AD310" s="147">
        <f t="shared" ca="1" si="98"/>
        <v>1.7151678177160981E-8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1.137149899857441E-3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3830793027583726.5</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1.137149899857441E-3</v>
      </c>
      <c r="AZ310" s="147">
        <f t="shared" ca="1" si="113"/>
        <v>0</v>
      </c>
      <c r="BA310" s="147">
        <f t="shared" ca="1" si="100"/>
        <v>3.7449643937015119E-6</v>
      </c>
      <c r="BB310" s="147">
        <f t="shared" ca="1" si="101"/>
        <v>5.4366681852224314E-5</v>
      </c>
      <c r="BC310" s="147">
        <f t="shared" ca="1" si="102"/>
        <v>1.8114797904729036E-7</v>
      </c>
      <c r="BD310" s="147">
        <f t="shared" ca="1" si="103"/>
        <v>2.3896977715524152E-8</v>
      </c>
    </row>
    <row r="311" spans="8:56" s="147" customFormat="1" ht="0.25" customHeight="1" x14ac:dyDescent="0.2">
      <c r="H311" s="147">
        <f t="shared" si="104"/>
        <v>670</v>
      </c>
      <c r="I311" s="147">
        <f>IF($H311&gt;$H310,INDEX(Spectra!311:311,1,MATCH($I$20,Spectra!$20:$20,0)),I310)</f>
        <v>7.9872178206705897E-4</v>
      </c>
      <c r="J311" s="147">
        <f>((Physics!$C$9*Physics!$C$10)/(Physics!$C$11*Physics!$C$12*$H311))^($J$17-$J$18)</f>
        <v>3.3738025005216865E+18</v>
      </c>
      <c r="K311" s="147">
        <f t="shared" si="105"/>
        <v>1</v>
      </c>
      <c r="L311" s="147">
        <f>INDEX(Photobiology!$21:$421,1+$H311-380,10)</f>
        <v>3.2000000000000001E-2</v>
      </c>
      <c r="M311" s="147">
        <f t="shared" si="106"/>
        <v>7.9872178206705897E-4</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2694729545558981</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7.9872178206705897E-4</v>
      </c>
      <c r="Z311" s="147">
        <f t="shared" ca="1" si="108"/>
        <v>0</v>
      </c>
      <c r="AA311" s="147">
        <f t="shared" ca="1" si="95"/>
        <v>2.4444880140162338E-6</v>
      </c>
      <c r="AB311" s="147">
        <f t="shared" ca="1" si="96"/>
        <v>3.5793278964127522E-5</v>
      </c>
      <c r="AC311" s="147">
        <f t="shared" ca="1" si="97"/>
        <v>1.1821082374592472E-7</v>
      </c>
      <c r="AD311" s="147">
        <f t="shared" ca="1" si="98"/>
        <v>1.5617806365648237E-8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1.1400083101989187E-3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3846162887564614.5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1.1400083101989187E-3</v>
      </c>
      <c r="AZ311" s="147">
        <f t="shared" ca="1" si="113"/>
        <v>0</v>
      </c>
      <c r="BA311" s="147">
        <f t="shared" ca="1" si="100"/>
        <v>3.4889954333637907E-6</v>
      </c>
      <c r="BB311" s="147">
        <f t="shared" ca="1" si="101"/>
        <v>5.1087420406606182E-5</v>
      </c>
      <c r="BC311" s="147">
        <f t="shared" ca="1" si="102"/>
        <v>1.6872122990943996E-7</v>
      </c>
      <c r="BD311" s="147">
        <f t="shared" ca="1" si="103"/>
        <v>2.2291152493474556E-8</v>
      </c>
    </row>
    <row r="312" spans="8:56" s="147" customFormat="1" ht="0.25" customHeight="1" x14ac:dyDescent="0.2">
      <c r="H312" s="147">
        <f t="shared" si="104"/>
        <v>671</v>
      </c>
      <c r="I312" s="147">
        <f>IF($H312&gt;$H311,INDEX(Spectra!312:312,1,MATCH($I$20,Spectra!$20:$20,0)),I311)</f>
        <v>7.80961234770212E-4</v>
      </c>
      <c r="J312" s="147">
        <f>((Physics!$C$9*Physics!$C$10)/(Physics!$C$11*Physics!$C$12*$H312))^($J$17-$J$18)</f>
        <v>3.3788380266418683E+18</v>
      </c>
      <c r="K312" s="147">
        <f t="shared" si="105"/>
        <v>1</v>
      </c>
      <c r="L312" s="147">
        <f>INDEX(Photobiology!$21:$421,1+$H312-380,10)</f>
        <v>2.9962610000000001E-2</v>
      </c>
      <c r="M312" s="147">
        <f t="shared" si="106"/>
        <v>7.80961234770212E-4</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2638741517374780</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7.80961234770212E-4</v>
      </c>
      <c r="Z312" s="147">
        <f t="shared" ca="1" si="108"/>
        <v>0</v>
      </c>
      <c r="AA312" s="147">
        <f t="shared" ca="1" si="95"/>
        <v>2.2208116537037042E-6</v>
      </c>
      <c r="AB312" s="147">
        <f t="shared" ca="1" si="96"/>
        <v>3.2787173615481288E-5</v>
      </c>
      <c r="AC312" s="147">
        <f t="shared" ca="1" si="97"/>
        <v>1.0738216978090415E-7</v>
      </c>
      <c r="AD312" s="147">
        <f t="shared" ca="1" si="98"/>
        <v>1.4212088742595274E-8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1.1344743834398969E-3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3833205187017811.5</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1.1344743834398969E-3</v>
      </c>
      <c r="AZ312" s="147">
        <f t="shared" ca="1" si="113"/>
        <v>0</v>
      </c>
      <c r="BA312" s="147">
        <f t="shared" ca="1" si="100"/>
        <v>3.2260934594442002E-6</v>
      </c>
      <c r="BB312" s="147">
        <f t="shared" ca="1" si="101"/>
        <v>4.7628751487395538E-5</v>
      </c>
      <c r="BC312" s="147">
        <f t="shared" ca="1" si="102"/>
        <v>1.5599022772298583E-7</v>
      </c>
      <c r="BD312" s="147">
        <f t="shared" ca="1" si="103"/>
        <v>2.0645391724715933E-8</v>
      </c>
    </row>
    <row r="313" spans="8:56" s="147" customFormat="1" ht="0.25" customHeight="1" x14ac:dyDescent="0.2">
      <c r="H313" s="147">
        <f t="shared" si="104"/>
        <v>672</v>
      </c>
      <c r="I313" s="147">
        <f>IF($H313&gt;$H312,INDEX(Spectra!313:313,1,MATCH($I$20,Spectra!$20:$20,0)),I312)</f>
        <v>7.6286579612132495E-4</v>
      </c>
      <c r="J313" s="147">
        <f>((Physics!$C$9*Physics!$C$10)/(Physics!$C$11*Physics!$C$12*$H313))^($J$17-$J$18)</f>
        <v>3.3838735527620506E+18</v>
      </c>
      <c r="K313" s="147">
        <f t="shared" si="105"/>
        <v>1</v>
      </c>
      <c r="L313" s="147">
        <f>INDEX(Photobiology!$21:$421,1+$H313-380,10)</f>
        <v>2.807664E-2</v>
      </c>
      <c r="M313" s="147">
        <f t="shared" si="106"/>
        <v>7.6286579612132495E-4</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2581441391801718</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7.6286579612132495E-4</v>
      </c>
      <c r="Z313" s="147">
        <f t="shared" ca="1" si="108"/>
        <v>0</v>
      </c>
      <c r="AA313" s="147">
        <f t="shared" ca="1" si="95"/>
        <v>2.0153007169035102E-6</v>
      </c>
      <c r="AB313" s="147">
        <f t="shared" ca="1" si="96"/>
        <v>2.9989093597905018E-5</v>
      </c>
      <c r="AC313" s="147">
        <f t="shared" ca="1" si="97"/>
        <v>9.7417962164693182E-8</v>
      </c>
      <c r="AD313" s="147">
        <f t="shared" ca="1" si="98"/>
        <v>1.2915470501493256E-8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1.1289418422409049E-3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3820196442565465.5</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1.1289418422409049E-3</v>
      </c>
      <c r="AZ313" s="147">
        <f t="shared" ca="1" si="113"/>
        <v>0</v>
      </c>
      <c r="BA313" s="147">
        <f t="shared" ca="1" si="100"/>
        <v>2.9823821117399104E-6</v>
      </c>
      <c r="BB313" s="147">
        <f t="shared" ca="1" si="101"/>
        <v>4.4379945654516441E-5</v>
      </c>
      <c r="BC313" s="147">
        <f t="shared" ca="1" si="102"/>
        <v>1.4416587325416355E-7</v>
      </c>
      <c r="BD313" s="147">
        <f t="shared" ca="1" si="103"/>
        <v>1.9113211177506969E-8</v>
      </c>
    </row>
    <row r="314" spans="8:56" s="147" customFormat="1" ht="0.25" customHeight="1" x14ac:dyDescent="0.2">
      <c r="H314" s="147">
        <f t="shared" si="104"/>
        <v>673</v>
      </c>
      <c r="I314" s="147">
        <f>IF($H314&gt;$H313,INDEX(Spectra!314:314,1,MATCH($I$20,Spectra!$20:$20,0)),I313)</f>
        <v>7.4414039913534198E-4</v>
      </c>
      <c r="J314" s="147">
        <f>((Physics!$C$9*Physics!$C$10)/(Physics!$C$11*Physics!$C$12*$H314))^($J$17-$J$18)</f>
        <v>3.3889090788822323E+18</v>
      </c>
      <c r="K314" s="147">
        <f t="shared" si="105"/>
        <v>1</v>
      </c>
      <c r="L314" s="147">
        <f>INDEX(Photobiology!$21:$421,1+$H314-380,10)</f>
        <v>2.632936E-2</v>
      </c>
      <c r="M314" s="147">
        <f t="shared" si="106"/>
        <v>7.4414039913534198E-4</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2521824154592808.5</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7.4414039913534198E-4</v>
      </c>
      <c r="Z314" s="147">
        <f t="shared" ca="1" si="108"/>
        <v>0</v>
      </c>
      <c r="AA314" s="147">
        <f t="shared" ca="1" si="95"/>
        <v>1.8259270629743539E-6</v>
      </c>
      <c r="AB314" s="147">
        <f t="shared" ca="1" si="96"/>
        <v>2.7376329971869924E-5</v>
      </c>
      <c r="AC314" s="147">
        <f t="shared" ca="1" si="97"/>
        <v>8.8329465377365092E-8</v>
      </c>
      <c r="AD314" s="147">
        <f t="shared" ca="1" si="98"/>
        <v>1.171969038810224E-8</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1.1234079154818829E-3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3807127284064716.5</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1.1234079154818829E-3</v>
      </c>
      <c r="AZ314" s="147">
        <f t="shared" ca="1" si="113"/>
        <v>0</v>
      </c>
      <c r="BA314" s="147">
        <f t="shared" ca="1" si="100"/>
        <v>2.7565509385345152E-6</v>
      </c>
      <c r="BB314" s="147">
        <f t="shared" ca="1" si="101"/>
        <v>4.132927848424609E-5</v>
      </c>
      <c r="BC314" s="147">
        <f t="shared" ca="1" si="102"/>
        <v>1.3334851956769949E-7</v>
      </c>
      <c r="BD314" s="147">
        <f t="shared" ca="1" si="103"/>
        <v>1.7692888283298817E-8</v>
      </c>
    </row>
    <row r="315" spans="8:56" s="147" customFormat="1" ht="0.25" customHeight="1" x14ac:dyDescent="0.2">
      <c r="H315" s="147">
        <f t="shared" si="104"/>
        <v>674</v>
      </c>
      <c r="I315" s="147">
        <f>IF($H315&gt;$H314,INDEX(Spectra!315:315,1,MATCH($I$20,Spectra!$20:$20,0)),I314)</f>
        <v>7.2249274917448399E-4</v>
      </c>
      <c r="J315" s="147">
        <f>((Physics!$C$9*Physics!$C$10)/(Physics!$C$11*Physics!$C$12*$H315))^($J$17-$J$18)</f>
        <v>3.3939446050024136E+18</v>
      </c>
      <c r="K315" s="147">
        <f t="shared" si="105"/>
        <v>1</v>
      </c>
      <c r="L315" s="147">
        <f>INDEX(Photobiology!$21:$421,1+$H315-380,10)</f>
        <v>2.4708049999999999E-2</v>
      </c>
      <c r="M315" s="147">
        <f t="shared" si="106"/>
        <v>7.2249274917448399E-4</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2452100368214102</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7.2249274917448399E-4</v>
      </c>
      <c r="Z315" s="147">
        <f t="shared" ca="1" si="108"/>
        <v>0</v>
      </c>
      <c r="AA315" s="147">
        <f t="shared" ca="1" si="95"/>
        <v>1.6463803521813554E-6</v>
      </c>
      <c r="AB315" s="147">
        <f t="shared" ca="1" si="96"/>
        <v>2.4860831000544157E-5</v>
      </c>
      <c r="AC315" s="147">
        <f t="shared" ca="1" si="97"/>
        <v>7.9763199508863029E-8</v>
      </c>
      <c r="AD315" s="147">
        <f t="shared" ca="1" si="98"/>
        <v>1.0588347986976816E-8</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1.1178753742828909E-3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3794007095612471.5</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1.1178753742828909E-3</v>
      </c>
      <c r="AZ315" s="147">
        <f t="shared" ca="1" si="113"/>
        <v>0</v>
      </c>
      <c r="BA315" s="147">
        <f t="shared" ca="1" si="100"/>
        <v>2.5473585091471374E-6</v>
      </c>
      <c r="BB315" s="147">
        <f t="shared" ca="1" si="101"/>
        <v>3.8465868053999414E-5</v>
      </c>
      <c r="BC315" s="147">
        <f t="shared" ca="1" si="102"/>
        <v>1.2341344132083115E-7</v>
      </c>
      <c r="BD315" s="147">
        <f t="shared" ca="1" si="103"/>
        <v>1.6382798972728051E-8</v>
      </c>
    </row>
    <row r="316" spans="8:56" s="147" customFormat="1" ht="0.25" customHeight="1" x14ac:dyDescent="0.2">
      <c r="H316" s="147">
        <f t="shared" si="104"/>
        <v>675</v>
      </c>
      <c r="I316" s="147">
        <f>IF($H316&gt;$H315,INDEX(Spectra!316:316,1,MATCH($I$20,Spectra!$20:$20,0)),I315)</f>
        <v>7.0086363638700497E-4</v>
      </c>
      <c r="J316" s="147">
        <f>((Physics!$C$9*Physics!$C$10)/(Physics!$C$11*Physics!$C$12*$H316))^($J$17-$J$18)</f>
        <v>3.3989801311225948E+18</v>
      </c>
      <c r="K316" s="147">
        <f t="shared" si="105"/>
        <v>1</v>
      </c>
      <c r="L316" s="147">
        <f>INDEX(Photobiology!$21:$421,1+$H316-380,10)</f>
        <v>2.3199999999999998E-2</v>
      </c>
      <c r="M316" s="147">
        <f t="shared" si="106"/>
        <v>7.0086363638700497E-4</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2382221574705761</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7.0086363638700497E-4</v>
      </c>
      <c r="Z316" s="147">
        <f t="shared" ca="1" si="108"/>
        <v>0</v>
      </c>
      <c r="AA316" s="147">
        <f t="shared" ca="1" si="95"/>
        <v>1.4829994200494471E-6</v>
      </c>
      <c r="AB316" s="147">
        <f t="shared" ca="1" si="96"/>
        <v>2.2543979728024404E-5</v>
      </c>
      <c r="AC316" s="147">
        <f t="shared" ca="1" si="97"/>
        <v>7.1908609093306711E-8</v>
      </c>
      <c r="AD316" s="147">
        <f t="shared" ca="1" si="98"/>
        <v>9.5653869094098437E-9</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1.1123414475238691E-3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3780826479157777.5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1.1123414475238691E-3</v>
      </c>
      <c r="AZ316" s="147">
        <f t="shared" ca="1" si="113"/>
        <v>0</v>
      </c>
      <c r="BA316" s="147">
        <f t="shared" ca="1" si="100"/>
        <v>2.3536700093026059E-6</v>
      </c>
      <c r="BB316" s="147">
        <f t="shared" ca="1" si="101"/>
        <v>3.5779575001052771E-5</v>
      </c>
      <c r="BC316" s="147">
        <f t="shared" ca="1" si="102"/>
        <v>1.1412623251594896E-7</v>
      </c>
      <c r="BD316" s="147">
        <f t="shared" ca="1" si="103"/>
        <v>1.5181236075805764E-8</v>
      </c>
    </row>
    <row r="317" spans="8:56" s="147" customFormat="1" ht="0.25" customHeight="1" x14ac:dyDescent="0.2">
      <c r="H317" s="147">
        <f t="shared" si="104"/>
        <v>676</v>
      </c>
      <c r="I317" s="147">
        <f>IF($H317&gt;$H316,INDEX(Spectra!317:317,1,MATCH($I$20,Spectra!$20:$20,0)),I316)</f>
        <v>6.8144329910449801E-4</v>
      </c>
      <c r="J317" s="147">
        <f>((Physics!$C$9*Physics!$C$10)/(Physics!$C$11*Physics!$C$12*$H317))^($J$17-$J$18)</f>
        <v>3.4040156572427771E+18</v>
      </c>
      <c r="K317" s="147">
        <f t="shared" si="105"/>
        <v>1</v>
      </c>
      <c r="L317" s="147">
        <f>INDEX(Photobiology!$21:$421,1+$H317-380,10)</f>
        <v>2.1800770000000001E-2</v>
      </c>
      <c r="M317" s="147">
        <f t="shared" si="106"/>
        <v>6.8144329910449801E-4</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2319643659674884</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6.8144329910449801E-4</v>
      </c>
      <c r="Z317" s="147">
        <f t="shared" ca="1" si="108"/>
        <v>0</v>
      </c>
      <c r="AA317" s="147">
        <f t="shared" ca="1" si="95"/>
        <v>1.3387362476887327E-6</v>
      </c>
      <c r="AB317" s="147">
        <f t="shared" ca="1" si="96"/>
        <v>2.0477984437059357E-5</v>
      </c>
      <c r="AC317" s="147">
        <f t="shared" ca="1" si="97"/>
        <v>6.5009690734569112E-8</v>
      </c>
      <c r="AD317" s="147">
        <f t="shared" ca="1" si="98"/>
        <v>8.6640745378043192E-9</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1.1068075207648473E-3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3767590130237600.5</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1.1068075207648473E-3</v>
      </c>
      <c r="AZ317" s="147">
        <f t="shared" ca="1" si="113"/>
        <v>0</v>
      </c>
      <c r="BA317" s="147">
        <f t="shared" ca="1" si="100"/>
        <v>2.1743897829937885E-6</v>
      </c>
      <c r="BB317" s="147">
        <f t="shared" ca="1" si="101"/>
        <v>3.3260562125752348E-5</v>
      </c>
      <c r="BC317" s="147">
        <f t="shared" ca="1" si="102"/>
        <v>1.0558943748096643E-7</v>
      </c>
      <c r="BD317" s="147">
        <f t="shared" ca="1" si="103"/>
        <v>1.4072282861260498E-8</v>
      </c>
    </row>
    <row r="318" spans="8:56" s="147" customFormat="1" ht="0.25" customHeight="1" x14ac:dyDescent="0.2">
      <c r="H318" s="147">
        <f t="shared" si="104"/>
        <v>677</v>
      </c>
      <c r="I318" s="147">
        <f>IF($H318&gt;$H317,INDEX(Spectra!318:318,1,MATCH($I$20,Spectra!$20:$20,0)),I317)</f>
        <v>6.6233789006423795E-4</v>
      </c>
      <c r="J318" s="147">
        <f>((Physics!$C$9*Physics!$C$10)/(Physics!$C$11*Physics!$C$12*$H318))^($J$17-$J$18)</f>
        <v>3.4090511833629583E+18</v>
      </c>
      <c r="K318" s="147">
        <f t="shared" si="105"/>
        <v>1</v>
      </c>
      <c r="L318" s="147">
        <f>INDEX(Photobiology!$21:$421,1+$H318-380,10)</f>
        <v>2.0501120000000001E-2</v>
      </c>
      <c r="M318" s="147">
        <f t="shared" si="106"/>
        <v>6.6233789006423795E-4</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2257943767909615.5</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6.6233789006423795E-4</v>
      </c>
      <c r="Z318" s="147">
        <f t="shared" ca="1" si="108"/>
        <v>0</v>
      </c>
      <c r="AA318" s="147">
        <f t="shared" ca="1" si="95"/>
        <v>1.207958597141356E-6</v>
      </c>
      <c r="AB318" s="147">
        <f t="shared" ca="1" si="96"/>
        <v>1.8584803792468481E-5</v>
      </c>
      <c r="AC318" s="147">
        <f t="shared" ca="1" si="97"/>
        <v>5.8815604637704333E-8</v>
      </c>
      <c r="AD318" s="147">
        <f t="shared" ca="1" si="98"/>
        <v>7.842544254883622E-9</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1.101274979565855E-3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3754302772296996</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1.101274979565855E-3</v>
      </c>
      <c r="AZ318" s="147">
        <f t="shared" ca="1" si="113"/>
        <v>0</v>
      </c>
      <c r="BA318" s="147">
        <f t="shared" ca="1" si="100"/>
        <v>2.0084832822326152E-6</v>
      </c>
      <c r="BB318" s="147">
        <f t="shared" ca="1" si="101"/>
        <v>3.0901115161630152E-5</v>
      </c>
      <c r="BC318" s="147">
        <f t="shared" ca="1" si="102"/>
        <v>9.7793218185447929E-8</v>
      </c>
      <c r="BD318" s="147">
        <f t="shared" ca="1" si="103"/>
        <v>1.3039866650545419E-8</v>
      </c>
    </row>
    <row r="319" spans="8:56" s="147" customFormat="1" ht="0.25" customHeight="1" x14ac:dyDescent="0.2">
      <c r="H319" s="147">
        <f t="shared" si="104"/>
        <v>678</v>
      </c>
      <c r="I319" s="147">
        <f>IF($H319&gt;$H318,INDEX(Spectra!319:319,1,MATCH($I$20,Spectra!$20:$20,0)),I318)</f>
        <v>6.4676055326951497E-4</v>
      </c>
      <c r="J319" s="147">
        <f>((Physics!$C$9*Physics!$C$10)/(Physics!$C$11*Physics!$C$12*$H319))^($J$17-$J$18)</f>
        <v>3.4140867094831396E+18</v>
      </c>
      <c r="K319" s="147">
        <f t="shared" si="105"/>
        <v>1</v>
      </c>
      <c r="L319" s="147">
        <f>INDEX(Photobiology!$21:$421,1+$H319-380,10)</f>
        <v>1.9281079999999999E-2</v>
      </c>
      <c r="M319" s="147">
        <f t="shared" si="106"/>
        <v>6.4676055326951497E-4</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2208096609135413.2</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6.4676055326951497E-4</v>
      </c>
      <c r="Z319" s="147">
        <f t="shared" ca="1" si="108"/>
        <v>0</v>
      </c>
      <c r="AA319" s="147">
        <f t="shared" ca="1" si="95"/>
        <v>1.0948815378133637E-6</v>
      </c>
      <c r="AB319" s="147">
        <f t="shared" ca="1" si="96"/>
        <v>1.6936136523970845E-5</v>
      </c>
      <c r="AC319" s="147">
        <f t="shared" ca="1" si="97"/>
        <v>5.3422421700061937E-8</v>
      </c>
      <c r="AD319" s="147">
        <f t="shared" ca="1" si="98"/>
        <v>7.1317639448476142E-9</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1.0957410528068332E-3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3740954965422872.5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1.0957410528068332E-3</v>
      </c>
      <c r="AZ319" s="147">
        <f t="shared" ca="1" si="113"/>
        <v>0</v>
      </c>
      <c r="BA319" s="147">
        <f t="shared" ca="1" si="100"/>
        <v>1.8549471560651038E-6</v>
      </c>
      <c r="BB319" s="147">
        <f t="shared" ca="1" si="101"/>
        <v>2.8693184782905016E-5</v>
      </c>
      <c r="BC319" s="147">
        <f t="shared" ca="1" si="102"/>
        <v>9.0508210961844425E-8</v>
      </c>
      <c r="BD319" s="147">
        <f t="shared" ca="1" si="103"/>
        <v>1.2082627015195668E-8</v>
      </c>
    </row>
    <row r="320" spans="8:56" s="147" customFormat="1" ht="0.25" customHeight="1" x14ac:dyDescent="0.2">
      <c r="H320" s="147">
        <f t="shared" si="104"/>
        <v>679</v>
      </c>
      <c r="I320" s="147">
        <f>IF($H320&gt;$H319,INDEX(Spectra!320:320,1,MATCH($I$20,Spectra!$20:$20,0)),I319)</f>
        <v>6.3112882718586603E-4</v>
      </c>
      <c r="J320" s="147">
        <f>((Physics!$C$9*Physics!$C$10)/(Physics!$C$11*Physics!$C$12*$H320))^($J$17-$J$18)</f>
        <v>3.4191222356033213E+18</v>
      </c>
      <c r="K320" s="147">
        <f t="shared" si="105"/>
        <v>1</v>
      </c>
      <c r="L320" s="147">
        <f>INDEX(Photobiology!$21:$421,1+$H320-380,10)</f>
        <v>1.8120689999999998E-2</v>
      </c>
      <c r="M320" s="147">
        <f t="shared" si="106"/>
        <v>6.3112882718586603E-4</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2157906606561440.5</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6.3112882718586603E-4</v>
      </c>
      <c r="Z320" s="147">
        <f t="shared" ca="1" si="108"/>
        <v>0</v>
      </c>
      <c r="AA320" s="147">
        <f t="shared" ca="1" si="95"/>
        <v>9.9159805683307353E-7</v>
      </c>
      <c r="AB320" s="147">
        <f t="shared" ca="1" si="96"/>
        <v>1.5415952732841964E-5</v>
      </c>
      <c r="AC320" s="147">
        <f t="shared" ca="1" si="97"/>
        <v>4.8533806810593094E-8</v>
      </c>
      <c r="AD320" s="147">
        <f t="shared" ca="1" si="98"/>
        <v>6.4831446515013715E-9</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1.0902085116078412E-3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3727556163482371.5</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1.0902085116078412E-3</v>
      </c>
      <c r="AZ320" s="147">
        <f t="shared" ca="1" si="113"/>
        <v>0</v>
      </c>
      <c r="BA320" s="147">
        <f t="shared" ca="1" si="100"/>
        <v>1.7128811030126599E-6</v>
      </c>
      <c r="BB320" s="147">
        <f t="shared" ca="1" si="101"/>
        <v>2.6629433104533129E-5</v>
      </c>
      <c r="BC320" s="147">
        <f t="shared" ca="1" si="102"/>
        <v>8.3837034542642991E-8</v>
      </c>
      <c r="BD320" s="147">
        <f t="shared" ca="1" si="103"/>
        <v>1.1198948893789227E-8</v>
      </c>
    </row>
    <row r="321" spans="8:56" s="147" customFormat="1" ht="0.25" customHeight="1" x14ac:dyDescent="0.2">
      <c r="H321" s="147">
        <f t="shared" si="104"/>
        <v>680</v>
      </c>
      <c r="I321" s="147">
        <f>IF($H321&gt;$H320,INDEX(Spectra!321:321,1,MATCH($I$20,Spectra!$20:$20,0)),I320)</f>
        <v>6.1629980145058401E-4</v>
      </c>
      <c r="J321" s="147">
        <f>((Physics!$C$9*Physics!$C$10)/(Physics!$C$11*Physics!$C$12*$H321))^($J$17-$J$18)</f>
        <v>3.4241577617235031E+18</v>
      </c>
      <c r="K321" s="147">
        <f t="shared" si="105"/>
        <v>1</v>
      </c>
      <c r="L321" s="147">
        <f>INDEX(Photobiology!$21:$421,1+$H321-380,10)</f>
        <v>1.7000000000000001E-2</v>
      </c>
      <c r="M321" s="147">
        <f t="shared" si="106"/>
        <v>6.1629980145058401E-4</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2110307748685671.2</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6.1629980145058401E-4</v>
      </c>
      <c r="Z321" s="147">
        <f t="shared" ca="1" si="108"/>
        <v>0</v>
      </c>
      <c r="AA321" s="147">
        <f t="shared" ca="1" si="95"/>
        <v>8.9855278451892245E-7</v>
      </c>
      <c r="AB321" s="147">
        <f t="shared" ca="1" si="96"/>
        <v>1.403548841827531E-5</v>
      </c>
      <c r="AC321" s="147">
        <f t="shared" ca="1" si="97"/>
        <v>4.4065435803716762E-8</v>
      </c>
      <c r="AD321" s="147">
        <f t="shared" ca="1" si="98"/>
        <v>5.9019149296173291E-9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1.0846745848488194E-3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3714096898654303.5</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1.0846745848488194E-3</v>
      </c>
      <c r="AZ321" s="147">
        <f t="shared" ca="1" si="113"/>
        <v>0</v>
      </c>
      <c r="BA321" s="147">
        <f t="shared" ca="1" si="100"/>
        <v>1.5814338512178817E-6</v>
      </c>
      <c r="BB321" s="147">
        <f t="shared" ca="1" si="101"/>
        <v>2.4702162060430046E-5</v>
      </c>
      <c r="BC321" s="147">
        <f t="shared" ca="1" si="102"/>
        <v>7.7554232816690588E-8</v>
      </c>
      <c r="BD321" s="147">
        <f t="shared" ca="1" si="103"/>
        <v>1.0387245154108689E-8</v>
      </c>
    </row>
    <row r="322" spans="8:56" s="147" customFormat="1" ht="0.25" customHeight="1" x14ac:dyDescent="0.2">
      <c r="H322" s="147">
        <f t="shared" si="104"/>
        <v>681</v>
      </c>
      <c r="I322" s="147">
        <f>IF($H322&gt;$H321,INDEX(Spectra!322:322,1,MATCH($I$20,Spectra!$20:$20,0)),I321)</f>
        <v>6.0136871940911401E-4</v>
      </c>
      <c r="J322" s="147">
        <f>((Physics!$C$9*Physics!$C$10)/(Physics!$C$11*Physics!$C$12*$H322))^($J$17-$J$18)</f>
        <v>3.4291932878436844E+18</v>
      </c>
      <c r="K322" s="147">
        <f t="shared" si="105"/>
        <v>1</v>
      </c>
      <c r="L322" s="147">
        <f>INDEX(Photobiology!$21:$421,1+$H322-380,10)</f>
        <v>1.5903790000000001E-2</v>
      </c>
      <c r="M322" s="147">
        <f t="shared" si="106"/>
        <v>6.0136871940911401E-4</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2062209576116885.8</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6.0136871940911401E-4</v>
      </c>
      <c r="Z322" s="147">
        <f t="shared" ca="1" si="108"/>
        <v>0</v>
      </c>
      <c r="AA322" s="147">
        <f t="shared" ca="1" si="95"/>
        <v>8.1349552149348487E-7</v>
      </c>
      <c r="AB322" s="147">
        <f t="shared" ca="1" si="96"/>
        <v>1.2763329426995155E-5</v>
      </c>
      <c r="AC322" s="147">
        <f t="shared" ca="1" si="97"/>
        <v>4.0051156712646997E-8</v>
      </c>
      <c r="AD322" s="147">
        <f t="shared" ca="1" si="98"/>
        <v>5.3704211160007929E-9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1.0728100343136405E-3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3678872968799688.5</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1.0728100343136405E-3</v>
      </c>
      <c r="AZ322" s="147">
        <f t="shared" ca="1" si="113"/>
        <v>0</v>
      </c>
      <c r="BA322" s="147">
        <f t="shared" ca="1" si="100"/>
        <v>1.4512330458174341E-6</v>
      </c>
      <c r="BB322" s="147">
        <f t="shared" ca="1" si="101"/>
        <v>2.2769105606265843E-5</v>
      </c>
      <c r="BC322" s="147">
        <f t="shared" ca="1" si="102"/>
        <v>7.1449148285288466E-8</v>
      </c>
      <c r="BD322" s="147">
        <f t="shared" ca="1" si="103"/>
        <v>9.5805476337321338E-9</v>
      </c>
    </row>
    <row r="323" spans="8:56" s="147" customFormat="1" ht="0.25" customHeight="1" x14ac:dyDescent="0.2">
      <c r="H323" s="147">
        <f t="shared" si="104"/>
        <v>682</v>
      </c>
      <c r="I323" s="147">
        <f>IF($H323&gt;$H322,INDEX(Spectra!323:323,1,MATCH($I$20,Spectra!$20:$20,0)),I322)</f>
        <v>5.8704539183772396E-4</v>
      </c>
      <c r="J323" s="147">
        <f>((Physics!$C$9*Physics!$C$10)/(Physics!$C$11*Physics!$C$12*$H323))^($J$17-$J$18)</f>
        <v>3.4342288139638666E+18</v>
      </c>
      <c r="K323" s="147">
        <f t="shared" si="105"/>
        <v>1</v>
      </c>
      <c r="L323" s="147">
        <f>INDEX(Photobiology!$21:$421,1+$H323-380,10)</f>
        <v>1.483718E-2</v>
      </c>
      <c r="M323" s="147">
        <f t="shared" si="106"/>
        <v>5.8704539183772396E-4</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2016048199753820</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5.8704539183772396E-4</v>
      </c>
      <c r="Z323" s="147">
        <f t="shared" ca="1" si="108"/>
        <v>0</v>
      </c>
      <c r="AA323" s="147">
        <f t="shared" ca="1" si="95"/>
        <v>7.3660107586230246E-7</v>
      </c>
      <c r="AB323" s="147">
        <f t="shared" ca="1" si="96"/>
        <v>1.1604654601308945E-5</v>
      </c>
      <c r="AC323" s="147">
        <f t="shared" ca="1" si="97"/>
        <v>3.6396814293938887E-8</v>
      </c>
      <c r="AD323" s="147">
        <f t="shared" ca="1" si="98"/>
        <v>4.8874053165675421E-9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1.0609454837784619E-3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3643529550436828</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1.0609454837784619E-3</v>
      </c>
      <c r="AZ323" s="147">
        <f t="shared" ca="1" si="113"/>
        <v>0</v>
      </c>
      <c r="BA323" s="147">
        <f t="shared" ca="1" si="100"/>
        <v>1.3312319552258629E-6</v>
      </c>
      <c r="BB323" s="147">
        <f t="shared" ca="1" si="101"/>
        <v>2.0972664228784258E-5</v>
      </c>
      <c r="BC323" s="147">
        <f t="shared" ca="1" si="102"/>
        <v>6.5778619994264642E-8</v>
      </c>
      <c r="BD323" s="147">
        <f t="shared" ca="1" si="103"/>
        <v>8.8328273590137201E-9</v>
      </c>
    </row>
    <row r="324" spans="8:56" s="147" customFormat="1" ht="0.25" customHeight="1" x14ac:dyDescent="0.2">
      <c r="H324" s="147">
        <f t="shared" si="104"/>
        <v>683</v>
      </c>
      <c r="I324" s="147">
        <f>IF($H324&gt;$H323,INDEX(Spectra!324:324,1,MATCH($I$20,Spectra!$20:$20,0)),I323)</f>
        <v>5.7216116199270805E-4</v>
      </c>
      <c r="J324" s="147">
        <f>((Physics!$C$9*Physics!$C$10)/(Physics!$C$11*Physics!$C$12*$H324))^($J$17-$J$18)</f>
        <v>3.4392643400840484E+18</v>
      </c>
      <c r="K324" s="147">
        <f t="shared" si="105"/>
        <v>1</v>
      </c>
      <c r="L324" s="147">
        <f>INDEX(Photobiology!$21:$421,1+$H324-380,10)</f>
        <v>1.3810680000000001E-2</v>
      </c>
      <c r="M324" s="147">
        <f t="shared" si="106"/>
        <v>5.7216116199270805E-4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1967813481222573.2</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5.7216116199270805E-4</v>
      </c>
      <c r="Z324" s="147">
        <f t="shared" ca="1" si="108"/>
        <v>0</v>
      </c>
      <c r="AA324" s="147">
        <f t="shared" ca="1" si="95"/>
        <v>6.6565229586231649E-7</v>
      </c>
      <c r="AB324" s="147">
        <f t="shared" ca="1" si="96"/>
        <v>1.0526964355039039E-5</v>
      </c>
      <c r="AC324" s="147">
        <f t="shared" ca="1" si="97"/>
        <v>3.307091516317853E-8</v>
      </c>
      <c r="AD324" s="147">
        <f t="shared" ca="1" si="98"/>
        <v>4.4407430346321049E-9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1.049080933243283E-3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3608066643565717</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1.049080933243283E-3</v>
      </c>
      <c r="AZ324" s="147">
        <f t="shared" ca="1" si="113"/>
        <v>0</v>
      </c>
      <c r="BA324" s="147">
        <f t="shared" ca="1" si="100"/>
        <v>1.2205007577352355E-6</v>
      </c>
      <c r="BB324" s="147">
        <f t="shared" ca="1" si="101"/>
        <v>1.9301620458369867E-5</v>
      </c>
      <c r="BC324" s="147">
        <f t="shared" ca="1" si="102"/>
        <v>6.0636877941461761E-8</v>
      </c>
      <c r="BD324" s="147">
        <f t="shared" ca="1" si="103"/>
        <v>8.1422843012277534E-9</v>
      </c>
    </row>
    <row r="325" spans="8:56" s="147" customFormat="1" ht="0.25" customHeight="1" x14ac:dyDescent="0.2">
      <c r="H325" s="147">
        <f t="shared" si="104"/>
        <v>684</v>
      </c>
      <c r="I325" s="147">
        <f>IF($H325&gt;$H324,INDEX(Spectra!325:325,1,MATCH($I$20,Spectra!$20:$20,0)),I324)</f>
        <v>5.5531779736773504E-4</v>
      </c>
      <c r="J325" s="147">
        <f>((Physics!$C$9*Physics!$C$10)/(Physics!$C$11*Physics!$C$12*$H325))^($J$17-$J$18)</f>
        <v>3.4442998662042296E+18</v>
      </c>
      <c r="K325" s="147">
        <f t="shared" si="105"/>
        <v>1</v>
      </c>
      <c r="L325" s="147">
        <f>INDEX(Photobiology!$21:$421,1+$H325-380,10)</f>
        <v>1.283478E-2</v>
      </c>
      <c r="M325" s="147">
        <f t="shared" si="106"/>
        <v>5.5531779736773504E-4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1912681015174517.2</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5.5531779736773504E-4</v>
      </c>
      <c r="Z325" s="147">
        <f t="shared" ca="1" si="108"/>
        <v>0</v>
      </c>
      <c r="AA325" s="147">
        <f t="shared" ca="1" si="95"/>
        <v>5.9869922369810245E-7</v>
      </c>
      <c r="AB325" s="147">
        <f t="shared" ca="1" si="96"/>
        <v>9.5010432587240524E-6</v>
      </c>
      <c r="AC325" s="147">
        <f t="shared" ca="1" si="97"/>
        <v>2.9876097498384144E-8</v>
      </c>
      <c r="AD325" s="147">
        <f t="shared" ca="1" si="98"/>
        <v>4.019240281542377E-9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1.037216382708104E-3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3572484248186357.5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1.037216382708104E-3</v>
      </c>
      <c r="AZ325" s="147">
        <f t="shared" ca="1" si="113"/>
        <v>0</v>
      </c>
      <c r="BA325" s="147">
        <f t="shared" ca="1" si="100"/>
        <v>1.118243726525261E-6</v>
      </c>
      <c r="BB325" s="147">
        <f t="shared" ca="1" si="101"/>
        <v>1.7745942535029493E-5</v>
      </c>
      <c r="BC325" s="147">
        <f t="shared" ca="1" si="102"/>
        <v>5.5802241389695996E-8</v>
      </c>
      <c r="BD325" s="147">
        <f t="shared" ca="1" si="103"/>
        <v>7.507092129617925E-9</v>
      </c>
    </row>
    <row r="326" spans="8:56" s="147" customFormat="1" ht="0.25" customHeight="1" x14ac:dyDescent="0.2">
      <c r="H326" s="147">
        <f t="shared" si="104"/>
        <v>685</v>
      </c>
      <c r="I326" s="147">
        <f>IF($H326&gt;$H325,INDEX(Spectra!326:326,1,MATCH($I$20,Spectra!$20:$20,0)),I325)</f>
        <v>5.3860225775699902E-4</v>
      </c>
      <c r="J326" s="147">
        <f>((Physics!$C$9*Physics!$C$10)/(Physics!$C$11*Physics!$C$12*$H326))^($J$17-$J$18)</f>
        <v>3.4493353923244114E+18</v>
      </c>
      <c r="K326" s="147">
        <f t="shared" si="105"/>
        <v>1</v>
      </c>
      <c r="L326" s="147">
        <f>INDEX(Photobiology!$21:$421,1+$H326-380,10)</f>
        <v>1.192E-2</v>
      </c>
      <c r="M326" s="147">
        <f t="shared" si="106"/>
        <v>5.3860225775699902E-4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1857819830067052</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5.3860225775699902E-4</v>
      </c>
      <c r="Z326" s="147">
        <f t="shared" ca="1" si="108"/>
        <v>0</v>
      </c>
      <c r="AA326" s="147">
        <f t="shared" ca="1" si="95"/>
        <v>5.3775342059877392E-7</v>
      </c>
      <c r="AB326" s="147">
        <f t="shared" ca="1" si="96"/>
        <v>8.5604904245639668E-6</v>
      </c>
      <c r="AC326" s="147">
        <f t="shared" ca="1" si="97"/>
        <v>2.6983973113625648E-8</v>
      </c>
      <c r="AD326" s="147">
        <f t="shared" ca="1" si="98"/>
        <v>3.6378542994552105E-9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1.0253518321729255E-3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3536782364298752</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1.0253518321729255E-3</v>
      </c>
      <c r="AZ326" s="147">
        <f t="shared" ca="1" si="113"/>
        <v>0</v>
      </c>
      <c r="BA326" s="147">
        <f t="shared" ca="1" si="100"/>
        <v>1.0237358776854208E-6</v>
      </c>
      <c r="BB326" s="147">
        <f t="shared" ca="1" si="101"/>
        <v>1.629683948537326E-5</v>
      </c>
      <c r="BC326" s="147">
        <f t="shared" ca="1" si="102"/>
        <v>5.1370126791863564E-8</v>
      </c>
      <c r="BD326" s="147">
        <f t="shared" ca="1" si="103"/>
        <v>6.9254826124539816E-9</v>
      </c>
    </row>
    <row r="327" spans="8:56" s="147" customFormat="1" ht="0.25" customHeight="1" x14ac:dyDescent="0.2">
      <c r="H327" s="147">
        <f t="shared" si="104"/>
        <v>686</v>
      </c>
      <c r="I327" s="147">
        <f>IF($H327&gt;$H326,INDEX(Spectra!327:327,1,MATCH($I$20,Spectra!$20:$20,0)),I326)</f>
        <v>5.2276723388178302E-4</v>
      </c>
      <c r="J327" s="147">
        <f>((Physics!$C$9*Physics!$C$10)/(Physics!$C$11*Physics!$C$12*$H327))^($J$17-$J$18)</f>
        <v>3.4543709184445932E+18</v>
      </c>
      <c r="K327" s="147">
        <f t="shared" si="105"/>
        <v>1</v>
      </c>
      <c r="L327" s="147">
        <f>INDEX(Photobiology!$21:$421,1+$H327-380,10)</f>
        <v>1.106831E-2</v>
      </c>
      <c r="M327" s="147">
        <f t="shared" si="106"/>
        <v>5.2276723388178302E-4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1805831929836954.2</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5.2276723388178302E-4</v>
      </c>
      <c r="Z327" s="147">
        <f t="shared" ca="1" si="108"/>
        <v>0</v>
      </c>
      <c r="AA327" s="147">
        <f t="shared" ca="1" si="95"/>
        <v>4.8301705895187997E-7</v>
      </c>
      <c r="AB327" s="147">
        <f t="shared" ca="1" si="96"/>
        <v>7.7103984859691948E-6</v>
      </c>
      <c r="AC327" s="147">
        <f t="shared" ca="1" si="97"/>
        <v>2.4413229822279265E-8</v>
      </c>
      <c r="AD327" s="147">
        <f t="shared" ca="1" si="98"/>
        <v>3.2960421819523029E-9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1.0134886671977765E-3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3500965778141170</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1.0134886671977765E-3</v>
      </c>
      <c r="AZ327" s="147">
        <f t="shared" ca="1" si="113"/>
        <v>0</v>
      </c>
      <c r="BA327" s="147">
        <f t="shared" ca="1" si="100"/>
        <v>9.364250159213919E-7</v>
      </c>
      <c r="BB327" s="147">
        <f t="shared" ca="1" si="101"/>
        <v>1.4948147050233445E-5</v>
      </c>
      <c r="BC327" s="147">
        <f t="shared" ca="1" si="102"/>
        <v>4.732992075813616E-8</v>
      </c>
      <c r="BD327" s="147">
        <f t="shared" ca="1" si="103"/>
        <v>6.3900359117953088E-9</v>
      </c>
    </row>
    <row r="328" spans="8:56" s="147" customFormat="1" ht="0.25" customHeight="1" x14ac:dyDescent="0.2">
      <c r="H328" s="147">
        <f t="shared" si="104"/>
        <v>687</v>
      </c>
      <c r="I328" s="147">
        <f>IF($H328&gt;$H327,INDEX(Spectra!328:328,1,MATCH($I$20,Spectra!$20:$20,0)),I327)</f>
        <v>5.0740755609536602E-4</v>
      </c>
      <c r="J328" s="147">
        <f>((Physics!$C$9*Physics!$C$10)/(Physics!$C$11*Physics!$C$12*$H328))^($J$17-$J$18)</f>
        <v>3.4594064445647744E+18</v>
      </c>
      <c r="K328" s="147">
        <f t="shared" si="105"/>
        <v>1</v>
      </c>
      <c r="L328" s="147">
        <f>INDEX(Photobiology!$21:$421,1+$H328-380,10)</f>
        <v>1.027339E-2</v>
      </c>
      <c r="M328" s="147">
        <f t="shared" si="106"/>
        <v>5.0740755609536602E-4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1755328969577171.5</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5.0740755609536602E-4</v>
      </c>
      <c r="Z328" s="147">
        <f t="shared" ca="1" si="108"/>
        <v>0</v>
      </c>
      <c r="AA328" s="147">
        <f t="shared" ca="1" si="95"/>
        <v>4.336878344929386E-7</v>
      </c>
      <c r="AB328" s="147">
        <f t="shared" ca="1" si="96"/>
        <v>6.9399653669831499E-6</v>
      </c>
      <c r="AC328" s="147">
        <f t="shared" ca="1" si="97"/>
        <v>2.212296944575796E-8</v>
      </c>
      <c r="AD328" s="147">
        <f t="shared" ca="1" si="98"/>
        <v>2.98562157859406E-9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1.0016241166625976E-3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3465024924214089.5</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1.0016241166625976E-3</v>
      </c>
      <c r="AZ328" s="147">
        <f t="shared" ca="1" si="113"/>
        <v>0</v>
      </c>
      <c r="BA328" s="147">
        <f t="shared" ca="1" si="100"/>
        <v>8.5610115362503874E-7</v>
      </c>
      <c r="BB328" s="147">
        <f t="shared" ca="1" si="101"/>
        <v>1.3699513530829345E-5</v>
      </c>
      <c r="BC328" s="147">
        <f t="shared" ca="1" si="102"/>
        <v>4.3670811486489254E-8</v>
      </c>
      <c r="BD328" s="147">
        <f t="shared" ca="1" si="103"/>
        <v>5.8936264161308902E-9</v>
      </c>
    </row>
    <row r="329" spans="8:56" s="147" customFormat="1" ht="0.25" customHeight="1" x14ac:dyDescent="0.2">
      <c r="H329" s="147">
        <f t="shared" si="104"/>
        <v>688</v>
      </c>
      <c r="I329" s="147">
        <f>IF($H329&gt;$H328,INDEX(Spectra!329:329,1,MATCH($I$20,Spectra!$20:$20,0)),I328)</f>
        <v>4.9382388211233305E-4</v>
      </c>
      <c r="J329" s="147">
        <f>((Physics!$C$9*Physics!$C$10)/(Physics!$C$11*Physics!$C$12*$H329))^($J$17-$J$18)</f>
        <v>3.4644419706849562E+18</v>
      </c>
      <c r="K329" s="147">
        <f t="shared" si="105"/>
        <v>1</v>
      </c>
      <c r="L329" s="147">
        <f>INDEX(Photobiology!$21:$421,1+$H329-380,10)</f>
        <v>9.5333109999999992E-3</v>
      </c>
      <c r="M329" s="147">
        <f t="shared" si="106"/>
        <v>4.9382388211233305E-4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1710824183316546.5</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4.9382388211233305E-4</v>
      </c>
      <c r="Z329" s="147">
        <f t="shared" ca="1" si="108"/>
        <v>0</v>
      </c>
      <c r="AA329" s="147">
        <f t="shared" ca="1" si="95"/>
        <v>3.9044284003988035E-7</v>
      </c>
      <c r="AB329" s="147">
        <f t="shared" ca="1" si="96"/>
        <v>6.2618843547372277E-6</v>
      </c>
      <c r="AC329" s="147">
        <f t="shared" ca="1" si="97"/>
        <v>2.0049249613760722E-8</v>
      </c>
      <c r="AD329" s="147">
        <f t="shared" ca="1" si="98"/>
        <v>2.7116610102611375E-9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9.8975956612741881E-4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3428964581778762</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9.8975956612741881E-4</v>
      </c>
      <c r="AZ329" s="147">
        <f t="shared" ca="1" si="113"/>
        <v>0</v>
      </c>
      <c r="BA329" s="147">
        <f t="shared" ca="1" si="100"/>
        <v>7.8255538047777588E-7</v>
      </c>
      <c r="BB329" s="147">
        <f t="shared" ca="1" si="101"/>
        <v>1.2550547202322122E-5</v>
      </c>
      <c r="BC329" s="147">
        <f t="shared" ca="1" si="102"/>
        <v>4.0184238384773201E-8</v>
      </c>
      <c r="BD329" s="147">
        <f t="shared" ca="1" si="103"/>
        <v>5.434918241540576E-9</v>
      </c>
    </row>
    <row r="330" spans="8:56" s="147" customFormat="1" ht="0.25" customHeight="1" x14ac:dyDescent="0.2">
      <c r="H330" s="147">
        <f t="shared" si="104"/>
        <v>689</v>
      </c>
      <c r="I330" s="147">
        <f>IF($H330&gt;$H329,INDEX(Spectra!330:330,1,MATCH($I$20,Spectra!$20:$20,0)),I329)</f>
        <v>4.80796425183282E-4</v>
      </c>
      <c r="J330" s="147">
        <f>((Physics!$C$9*Physics!$C$10)/(Physics!$C$11*Physics!$C$12*$H330))^($J$17-$J$18)</f>
        <v>3.4694774968051379E+18</v>
      </c>
      <c r="K330" s="147">
        <f t="shared" si="105"/>
        <v>1</v>
      </c>
      <c r="L330" s="147">
        <f>INDEX(Photobiology!$21:$421,1+$H330-380,10)</f>
        <v>8.8461570000000003E-3</v>
      </c>
      <c r="M330" s="147">
        <f t="shared" si="106"/>
        <v>4.80796425183282E-4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1668112377717752</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4.80796425183282E-4</v>
      </c>
      <c r="Z330" s="147">
        <f t="shared" ca="1" si="108"/>
        <v>0</v>
      </c>
      <c r="AA330" s="147">
        <f t="shared" ca="1" si="95"/>
        <v>3.5179105156380451E-7</v>
      </c>
      <c r="AB330" s="147">
        <f t="shared" ca="1" si="96"/>
        <v>5.653685163730213E-6</v>
      </c>
      <c r="AC330" s="147">
        <f t="shared" ca="1" si="97"/>
        <v>1.8217376550194553E-8</v>
      </c>
      <c r="AD330" s="147">
        <f t="shared" ca="1" si="98"/>
        <v>2.464524011775489E-9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9.7789501559224007E-4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3392784750835186.5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9.7789501559224007E-4</v>
      </c>
      <c r="AZ330" s="147">
        <f t="shared" ca="1" si="113"/>
        <v>0</v>
      </c>
      <c r="BA330" s="147">
        <f t="shared" ca="1" si="100"/>
        <v>7.155101365885926E-7</v>
      </c>
      <c r="BB330" s="147">
        <f t="shared" ca="1" si="101"/>
        <v>1.1499067488349151E-5</v>
      </c>
      <c r="BC330" s="147">
        <f t="shared" ca="1" si="102"/>
        <v>3.7052442140789974E-8</v>
      </c>
      <c r="BD330" s="147">
        <f t="shared" ca="1" si="103"/>
        <v>5.0126116183245753E-9</v>
      </c>
    </row>
    <row r="331" spans="8:56" s="147" customFormat="1" ht="0.25" customHeight="1" x14ac:dyDescent="0.2">
      <c r="H331" s="147">
        <f t="shared" si="104"/>
        <v>690</v>
      </c>
      <c r="I331" s="147">
        <f>IF($H331&gt;$H330,INDEX(Spectra!331:331,1,MATCH($I$20,Spectra!$20:$20,0)),I330)</f>
        <v>4.6945289730632498E-4</v>
      </c>
      <c r="J331" s="147">
        <f>((Physics!$C$9*Physics!$C$10)/(Physics!$C$11*Physics!$C$12*$H331))^($J$17-$J$18)</f>
        <v>3.4745130229253192E+18</v>
      </c>
      <c r="K331" s="147">
        <f t="shared" si="105"/>
        <v>1</v>
      </c>
      <c r="L331" s="147">
        <f>INDEX(Photobiology!$21:$421,1+$H331-380,10)</f>
        <v>8.2100000000000003E-3</v>
      </c>
      <c r="M331" s="147">
        <f t="shared" si="106"/>
        <v>4.6945289730632498E-4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1631120205340848.5</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4.6945289730632498E-4</v>
      </c>
      <c r="Z331" s="147">
        <f t="shared" ca="1" si="108"/>
        <v>0</v>
      </c>
      <c r="AA331" s="147">
        <f t="shared" ca="1" si="95"/>
        <v>3.1812616421832302E-7</v>
      </c>
      <c r="AB331" s="147">
        <f t="shared" ca="1" si="96"/>
        <v>5.12281085127581E-6</v>
      </c>
      <c r="AC331" s="147">
        <f t="shared" ca="1" si="97"/>
        <v>1.6585770861832462E-8</v>
      </c>
      <c r="AD331" s="147">
        <f t="shared" ca="1" si="98"/>
        <v>2.2477592504185764E-9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9.6603046505706121E-4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3356485431383361.5</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9.6603046505706121E-4</v>
      </c>
      <c r="AZ331" s="147">
        <f t="shared" ca="1" si="113"/>
        <v>0</v>
      </c>
      <c r="BA331" s="147">
        <f t="shared" ca="1" si="100"/>
        <v>6.5463344273731266E-7</v>
      </c>
      <c r="BB331" s="147">
        <f t="shared" ca="1" si="101"/>
        <v>1.0541614243842169E-5</v>
      </c>
      <c r="BC331" s="147">
        <f t="shared" ca="1" si="102"/>
        <v>3.4129856330465976E-8</v>
      </c>
      <c r="BD331" s="147">
        <f t="shared" ca="1" si="103"/>
        <v>4.6253925079118116E-9</v>
      </c>
    </row>
    <row r="332" spans="8:56" s="147" customFormat="1" ht="0.25" customHeight="1" x14ac:dyDescent="0.2">
      <c r="H332" s="147">
        <f t="shared" si="104"/>
        <v>691</v>
      </c>
      <c r="I332" s="147">
        <f>IF($H332&gt;$H331,INDEX(Spectra!332:332,1,MATCH($I$20,Spectra!$20:$20,0)),I331)</f>
        <v>4.5755946723664598E-4</v>
      </c>
      <c r="J332" s="147">
        <f>((Physics!$C$9*Physics!$C$10)/(Physics!$C$11*Physics!$C$12*$H332))^($J$17-$J$18)</f>
        <v>3.4795485490455009E+18</v>
      </c>
      <c r="K332" s="147">
        <f t="shared" si="105"/>
        <v>1</v>
      </c>
      <c r="L332" s="147">
        <f>INDEX(Photobiology!$21:$421,1+$H332-380,10)</f>
        <v>7.6237809999999996E-3</v>
      </c>
      <c r="M332" s="147">
        <f t="shared" si="106"/>
        <v>4.5755946723664598E-4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1592100380325304</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4.5755946723664598E-4</v>
      </c>
      <c r="Z332" s="147">
        <f t="shared" ca="1" si="108"/>
        <v>0</v>
      </c>
      <c r="AA332" s="147">
        <f t="shared" ca="1" si="95"/>
        <v>2.8748324058638294E-7</v>
      </c>
      <c r="AB332" s="147">
        <f t="shared" ca="1" si="96"/>
        <v>4.6384175872180516E-6</v>
      </c>
      <c r="AC332" s="147">
        <f t="shared" ca="1" si="97"/>
        <v>1.5076584445447486E-8</v>
      </c>
      <c r="AD332" s="147">
        <f t="shared" ca="1" si="98"/>
        <v>2.0468785498991185E-9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9.6864640239332394E-4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3370452183985834.5</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9.6864640239332394E-4</v>
      </c>
      <c r="AZ332" s="147">
        <f t="shared" ca="1" si="113"/>
        <v>0</v>
      </c>
      <c r="BA332" s="147">
        <f t="shared" ca="1" si="100"/>
        <v>6.085976286845182E-7</v>
      </c>
      <c r="BB332" s="147">
        <f t="shared" ca="1" si="101"/>
        <v>9.8194591749818426E-6</v>
      </c>
      <c r="BC332" s="147">
        <f t="shared" ca="1" si="102"/>
        <v>3.1916898958860025E-8</v>
      </c>
      <c r="BD332" s="147">
        <f t="shared" ca="1" si="103"/>
        <v>4.333210621714463E-9</v>
      </c>
    </row>
    <row r="333" spans="8:56" s="147" customFormat="1" ht="0.25" customHeight="1" x14ac:dyDescent="0.2">
      <c r="H333" s="147">
        <f t="shared" si="104"/>
        <v>692</v>
      </c>
      <c r="I333" s="147">
        <f>IF($H333&gt;$H332,INDEX(Spectra!333:333,1,MATCH($I$20,Spectra!$20:$20,0)),I332)</f>
        <v>4.44662279784256E-4</v>
      </c>
      <c r="J333" s="147">
        <f>((Physics!$C$9*Physics!$C$10)/(Physics!$C$11*Physics!$C$12*$H333))^($J$17-$J$18)</f>
        <v>3.4845840751656827E+18</v>
      </c>
      <c r="K333" s="147">
        <f t="shared" si="105"/>
        <v>1</v>
      </c>
      <c r="L333" s="147">
        <f>INDEX(Photobiology!$21:$421,1+$H333-380,10)</f>
        <v>7.0854239999999999E-3</v>
      </c>
      <c r="M333" s="147">
        <f t="shared" si="106"/>
        <v>4.44662279784256E-4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1549463098963085.8</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4.44662279784256E-4</v>
      </c>
      <c r="Z333" s="147">
        <f t="shared" ca="1" si="108"/>
        <v>0</v>
      </c>
      <c r="AA333" s="147">
        <f t="shared" ca="1" si="95"/>
        <v>2.5928613264043794E-7</v>
      </c>
      <c r="AB333" s="147">
        <f t="shared" ca="1" si="96"/>
        <v>4.1912443573168662E-6</v>
      </c>
      <c r="AC333" s="147">
        <f t="shared" ca="1" si="97"/>
        <v>1.3673365103365872E-8</v>
      </c>
      <c r="AD333" s="147">
        <f t="shared" ca="1" si="98"/>
        <v>1.8579279569997589E-9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9.7126233972958667E-4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3384445281829879</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9.7126233972958667E-4</v>
      </c>
      <c r="AZ333" s="147">
        <f t="shared" ca="1" si="113"/>
        <v>0</v>
      </c>
      <c r="BA333" s="147">
        <f t="shared" ca="1" si="100"/>
        <v>5.6635084039503982E-7</v>
      </c>
      <c r="BB333" s="147">
        <f t="shared" ca="1" si="101"/>
        <v>9.1548080103423716E-6</v>
      </c>
      <c r="BC333" s="147">
        <f t="shared" ca="1" si="102"/>
        <v>2.9866316946684791E-8</v>
      </c>
      <c r="BD333" s="147">
        <f t="shared" ca="1" si="103"/>
        <v>4.0582157214687341E-9</v>
      </c>
    </row>
    <row r="334" spans="8:56" s="147" customFormat="1" ht="0.25" customHeight="1" x14ac:dyDescent="0.2">
      <c r="H334" s="147">
        <f t="shared" si="104"/>
        <v>693</v>
      </c>
      <c r="I334" s="147">
        <f>IF($H334&gt;$H333,INDEX(Spectra!334:334,1,MATCH($I$20,Spectra!$20:$20,0)),I333)</f>
        <v>4.31766110857875E-4</v>
      </c>
      <c r="J334" s="147">
        <f>((Physics!$C$9*Physics!$C$10)/(Physics!$C$11*Physics!$C$12*$H334))^($J$17-$J$18)</f>
        <v>3.489619601285865E+18</v>
      </c>
      <c r="K334" s="147">
        <f t="shared" si="105"/>
        <v>1</v>
      </c>
      <c r="L334" s="147">
        <f>INDEX(Photobiology!$21:$421,1+$H334-380,10)</f>
        <v>6.5914759999999998E-3</v>
      </c>
      <c r="M334" s="147">
        <f t="shared" si="106"/>
        <v>4.31766110857875E-4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1506699483620606.2</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4.31766110857875E-4</v>
      </c>
      <c r="Z334" s="147">
        <f t="shared" ca="1" si="108"/>
        <v>0</v>
      </c>
      <c r="AA334" s="147">
        <f t="shared" ca="1" si="95"/>
        <v>2.3383761738285137E-7</v>
      </c>
      <c r="AB334" s="147">
        <f t="shared" ca="1" si="96"/>
        <v>3.7862304263515516E-6</v>
      </c>
      <c r="AC334" s="147">
        <f t="shared" ca="1" si="97"/>
        <v>1.2391687381621012E-8</v>
      </c>
      <c r="AD334" s="147">
        <f t="shared" ca="1" si="98"/>
        <v>1.684937023995097E-9</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9.7387689150581951E-4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3398459889838055.5</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9.7387689150581951E-4</v>
      </c>
      <c r="AZ334" s="147">
        <f t="shared" ca="1" si="113"/>
        <v>0</v>
      </c>
      <c r="BA334" s="147">
        <f t="shared" ca="1" si="100"/>
        <v>5.2743614240928775E-7</v>
      </c>
      <c r="BB334" s="147">
        <f t="shared" ca="1" si="101"/>
        <v>8.5400920206860874E-6</v>
      </c>
      <c r="BC334" s="147">
        <f t="shared" ca="1" si="102"/>
        <v>2.7950266786217018E-8</v>
      </c>
      <c r="BD334" s="147">
        <f t="shared" ca="1" si="103"/>
        <v>3.8004863977190549E-9</v>
      </c>
    </row>
    <row r="335" spans="8:56" s="147" customFormat="1" ht="0.25" customHeight="1" x14ac:dyDescent="0.2">
      <c r="H335" s="147">
        <f t="shared" si="104"/>
        <v>694</v>
      </c>
      <c r="I335" s="147">
        <f>IF($H335&gt;$H334,INDEX(Spectra!335:335,1,MATCH($I$20,Spectra!$20:$20,0)),I334)</f>
        <v>4.1903718390231301E-4</v>
      </c>
      <c r="J335" s="147">
        <f>((Physics!$C$9*Physics!$C$10)/(Physics!$C$11*Physics!$C$12*$H335))^($J$17-$J$18)</f>
        <v>3.4946551274060457E+18</v>
      </c>
      <c r="K335" s="147">
        <f t="shared" si="105"/>
        <v>1</v>
      </c>
      <c r="L335" s="147">
        <f>INDEX(Photobiology!$21:$421,1+$H335-380,10)</f>
        <v>6.1384849999999999E-3</v>
      </c>
      <c r="M335" s="147">
        <f t="shared" si="106"/>
        <v>4.1903718390231301E-4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1464390443298008.2</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4.1903718390231301E-4</v>
      </c>
      <c r="Z335" s="147">
        <f t="shared" ca="1" si="108"/>
        <v>0</v>
      </c>
      <c r="AA335" s="147">
        <f t="shared" ca="1" si="95"/>
        <v>2.1089890043493074E-7</v>
      </c>
      <c r="AB335" s="147">
        <f t="shared" ca="1" si="96"/>
        <v>3.4196618889026397E-6</v>
      </c>
      <c r="AC335" s="147">
        <f t="shared" ca="1" si="97"/>
        <v>1.1226006156742965E-8</v>
      </c>
      <c r="AD335" s="147">
        <f t="shared" ca="1" si="98"/>
        <v>1.5277383361865698E-9</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9.7649282884208224E-4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3412505671188217</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9.7649282884208224E-4</v>
      </c>
      <c r="AZ335" s="147">
        <f t="shared" ca="1" si="113"/>
        <v>0</v>
      </c>
      <c r="BA335" s="147">
        <f t="shared" ca="1" si="100"/>
        <v>4.91462981799247E-7</v>
      </c>
      <c r="BB335" s="147">
        <f t="shared" ca="1" si="101"/>
        <v>7.9689236179013113E-6</v>
      </c>
      <c r="BC335" s="147">
        <f t="shared" ca="1" si="102"/>
        <v>2.6160242884679381E-8</v>
      </c>
      <c r="BD335" s="147">
        <f t="shared" ca="1" si="103"/>
        <v>3.5601268501773285E-9</v>
      </c>
    </row>
    <row r="336" spans="8:56" s="147" customFormat="1" ht="0.25" customHeight="1" x14ac:dyDescent="0.2">
      <c r="H336" s="147">
        <f t="shared" si="104"/>
        <v>695</v>
      </c>
      <c r="I336" s="147">
        <f>IF($H336&gt;$H335,INDEX(Spectra!336:336,1,MATCH($I$20,Spectra!$20:$20,0)),I335)</f>
        <v>4.0593099491270001E-4</v>
      </c>
      <c r="J336" s="147">
        <f>((Physics!$C$9*Physics!$C$10)/(Physics!$C$11*Physics!$C$12*$H336))^($J$17-$J$18)</f>
        <v>3.4996906535262275E+18</v>
      </c>
      <c r="K336" s="147">
        <f t="shared" si="105"/>
        <v>1</v>
      </c>
      <c r="L336" s="147">
        <f>INDEX(Photobiology!$21:$421,1+$H336-380,10)</f>
        <v>5.7229999999999998E-3</v>
      </c>
      <c r="M336" s="147">
        <f t="shared" si="106"/>
        <v>4.0593099491270001E-4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1420632908872578.8</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4.0593099491270001E-4</v>
      </c>
      <c r="Z336" s="147">
        <f t="shared" ca="1" si="108"/>
        <v>0</v>
      </c>
      <c r="AA336" s="147">
        <f t="shared" ca="1" si="95"/>
        <v>1.8992293458980495E-7</v>
      </c>
      <c r="AB336" s="147">
        <f t="shared" ca="1" si="96"/>
        <v>3.0828551187943477E-6</v>
      </c>
      <c r="AC336" s="147">
        <f t="shared" ca="1" si="97"/>
        <v>1.0152334182766626E-8</v>
      </c>
      <c r="AD336" s="147">
        <f t="shared" ca="1" si="98"/>
        <v>1.383579262370396E-9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9.7910876617834496E-4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3426577797779950.5</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9.7910876617834496E-4</v>
      </c>
      <c r="AZ336" s="147">
        <f t="shared" ca="1" si="113"/>
        <v>0</v>
      </c>
      <c r="BA336" s="147">
        <f t="shared" ca="1" si="100"/>
        <v>4.5809561843186228E-7</v>
      </c>
      <c r="BB336" s="147">
        <f t="shared" ca="1" si="101"/>
        <v>7.4358708980044269E-6</v>
      </c>
      <c r="BC336" s="147">
        <f t="shared" ca="1" si="102"/>
        <v>2.4487510242120407E-8</v>
      </c>
      <c r="BD336" s="147">
        <f t="shared" ca="1" si="103"/>
        <v>3.3372041097299329E-9</v>
      </c>
    </row>
    <row r="337" spans="8:56" s="147" customFormat="1" ht="0.25" customHeight="1" x14ac:dyDescent="0.2">
      <c r="H337" s="147">
        <f t="shared" si="104"/>
        <v>696</v>
      </c>
      <c r="I337" s="147">
        <f>IF($H337&gt;$H336,INDEX(Spectra!337:337,1,MATCH($I$20,Spectra!$20:$20,0)),I336)</f>
        <v>3.9233723752216999E-4</v>
      </c>
      <c r="J337" s="147">
        <f>((Physics!$C$9*Physics!$C$10)/(Physics!$C$11*Physics!$C$12*$H337))^($J$17-$J$18)</f>
        <v>3.5047261796464092E+18</v>
      </c>
      <c r="K337" s="147">
        <f t="shared" si="105"/>
        <v>1</v>
      </c>
      <c r="L337" s="147">
        <f>INDEX(Photobiology!$21:$421,1+$H337-380,10)</f>
        <v>5.3430589999999998E-3</v>
      </c>
      <c r="M337" s="147">
        <f t="shared" si="106"/>
        <v>3.9233723752216999E-4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1375034587594100.8</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3.9233723752216999E-4</v>
      </c>
      <c r="Z337" s="147">
        <f t="shared" ca="1" si="108"/>
        <v>0</v>
      </c>
      <c r="AA337" s="147">
        <f t="shared" ca="1" si="95"/>
        <v>1.706694446828066E-7</v>
      </c>
      <c r="AB337" s="147">
        <f t="shared" ca="1" si="96"/>
        <v>2.7722078398631504E-6</v>
      </c>
      <c r="AC337" s="147">
        <f t="shared" ca="1" si="97"/>
        <v>9.1649978685178904E-9</v>
      </c>
      <c r="AD337" s="147">
        <f t="shared" ca="1" si="98"/>
        <v>1.2505317875057894E-9</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9.8172470351460769E-4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3440676269613255</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9.8172470351460769E-4</v>
      </c>
      <c r="AZ337" s="147">
        <f t="shared" ca="1" si="113"/>
        <v>0</v>
      </c>
      <c r="BA337" s="147">
        <f t="shared" ca="1" si="100"/>
        <v>4.2705711810177894E-7</v>
      </c>
      <c r="BB337" s="147">
        <f t="shared" ca="1" si="101"/>
        <v>6.9367489480697965E-6</v>
      </c>
      <c r="BC337" s="147">
        <f t="shared" ca="1" si="102"/>
        <v>2.2933089074101234E-8</v>
      </c>
      <c r="BD337" s="147">
        <f t="shared" ca="1" si="103"/>
        <v>3.1291395027354251E-9</v>
      </c>
    </row>
    <row r="338" spans="8:56" s="147" customFormat="1" ht="0.25" customHeight="1" x14ac:dyDescent="0.2">
      <c r="H338" s="147">
        <f t="shared" si="104"/>
        <v>697</v>
      </c>
      <c r="I338" s="147">
        <f>IF($H338&gt;$H337,INDEX(Spectra!338:338,1,MATCH($I$20,Spectra!$20:$20,0)),I337)</f>
        <v>3.8005411940112099E-4</v>
      </c>
      <c r="J338" s="147">
        <f>((Physics!$C$9*Physics!$C$10)/(Physics!$C$11*Physics!$C$12*$H338))^($J$17-$J$18)</f>
        <v>3.5097617057665905E+18</v>
      </c>
      <c r="K338" s="147">
        <f t="shared" si="105"/>
        <v>1</v>
      </c>
      <c r="L338" s="147">
        <f>INDEX(Photobiology!$21:$421,1+$H338-380,10)</f>
        <v>4.9957960000000003E-3</v>
      </c>
      <c r="M338" s="147">
        <f t="shared" si="106"/>
        <v>3.8005411940112099E-4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1333899394392897.8</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3.8005411940112099E-4</v>
      </c>
      <c r="Z338" s="147">
        <f t="shared" ca="1" si="108"/>
        <v>0</v>
      </c>
      <c r="AA338" s="147">
        <f t="shared" ca="1" si="95"/>
        <v>1.5372809075655945E-7</v>
      </c>
      <c r="AB338" s="147">
        <f t="shared" ca="1" si="96"/>
        <v>2.4979133008462556E-6</v>
      </c>
      <c r="AC338" s="147">
        <f t="shared" ca="1" si="97"/>
        <v>8.2927808853324597E-9</v>
      </c>
      <c r="AD338" s="147">
        <f t="shared" ca="1" si="98"/>
        <v>1.1325536747329525E-9</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9.8434064085087042E-4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3454801086688129.5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9.8434064085087042E-4</v>
      </c>
      <c r="AZ338" s="147">
        <f t="shared" ca="1" si="113"/>
        <v>0</v>
      </c>
      <c r="BA338" s="147">
        <f t="shared" ca="1" si="100"/>
        <v>3.9815594581776861E-7</v>
      </c>
      <c r="BB338" s="147">
        <f t="shared" ca="1" si="101"/>
        <v>6.4695985488051625E-6</v>
      </c>
      <c r="BC338" s="147">
        <f t="shared" ca="1" si="102"/>
        <v>2.1478312783365993E-8</v>
      </c>
      <c r="BD338" s="147">
        <f t="shared" ca="1" si="103"/>
        <v>2.9333154229227768E-9</v>
      </c>
    </row>
    <row r="339" spans="8:56" s="147" customFormat="1" ht="0.25" customHeight="1" x14ac:dyDescent="0.2">
      <c r="H339" s="147">
        <f t="shared" si="104"/>
        <v>698</v>
      </c>
      <c r="I339" s="147">
        <f>IF($H339&gt;$H338,INDEX(Spectra!339:339,1,MATCH($I$20,Spectra!$20:$20,0)),I338)</f>
        <v>3.6945737479458898E-4</v>
      </c>
      <c r="J339" s="147">
        <f>((Physics!$C$9*Physics!$C$10)/(Physics!$C$11*Physics!$C$12*$H339))^($J$17-$J$18)</f>
        <v>3.5147972318867727E+18</v>
      </c>
      <c r="K339" s="147">
        <f t="shared" si="105"/>
        <v>1</v>
      </c>
      <c r="L339" s="147">
        <f>INDEX(Photobiology!$21:$421,1+$H339-380,10)</f>
        <v>4.6764040000000003E-3</v>
      </c>
      <c r="M339" s="147">
        <f t="shared" si="106"/>
        <v>3.6945737479458898E-4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1298567758228175.2</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3.6945737479458898E-4</v>
      </c>
      <c r="Z339" s="147">
        <f t="shared" ca="1" si="108"/>
        <v>0</v>
      </c>
      <c r="AA339" s="147">
        <f t="shared" ca="1" si="95"/>
        <v>1.389669580404871E-7</v>
      </c>
      <c r="AB339" s="147">
        <f t="shared" ca="1" si="96"/>
        <v>2.2583525383169007E-6</v>
      </c>
      <c r="AC339" s="147">
        <f t="shared" ca="1" si="97"/>
        <v>7.5295412983137241E-9</v>
      </c>
      <c r="AD339" s="147">
        <f t="shared" ca="1" si="98"/>
        <v>1.0293230244727167E-9</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9.8695519262710315E-4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3468947379042018.5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9.8695519262710315E-4</v>
      </c>
      <c r="AZ339" s="147">
        <f t="shared" ca="1" si="113"/>
        <v>0</v>
      </c>
      <c r="BA339" s="147">
        <f t="shared" ca="1" si="100"/>
        <v>3.712313522443733E-7</v>
      </c>
      <c r="BB339" s="147">
        <f t="shared" ca="1" si="101"/>
        <v>6.0328820495562837E-6</v>
      </c>
      <c r="BC339" s="147">
        <f t="shared" ca="1" si="102"/>
        <v>2.0114146825740363E-8</v>
      </c>
      <c r="BD339" s="147">
        <f t="shared" ca="1" si="103"/>
        <v>2.7496966448668144E-9</v>
      </c>
    </row>
    <row r="340" spans="8:56" s="147" customFormat="1" ht="0.25" customHeight="1" x14ac:dyDescent="0.2">
      <c r="H340" s="147">
        <f t="shared" si="104"/>
        <v>699</v>
      </c>
      <c r="I340" s="147">
        <f>IF($H340&gt;$H339,INDEX(Spectra!340:340,1,MATCH($I$20,Spectra!$20:$20,0)),I339)</f>
        <v>3.5897450139595901E-4</v>
      </c>
      <c r="J340" s="147">
        <f>((Physics!$C$9*Physics!$C$10)/(Physics!$C$11*Physics!$C$12*$H340))^($J$17-$J$18)</f>
        <v>3.519832758006954E+18</v>
      </c>
      <c r="K340" s="147">
        <f t="shared" si="105"/>
        <v>1</v>
      </c>
      <c r="L340" s="147">
        <f>INDEX(Photobiology!$21:$421,1+$H340-380,10)</f>
        <v>4.3800749999999998E-3</v>
      </c>
      <c r="M340" s="147">
        <f t="shared" si="106"/>
        <v>3.5897450139595901E-4</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1263530209302709.5</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3.5897450139595901E-4</v>
      </c>
      <c r="Z340" s="147">
        <f t="shared" ca="1" si="108"/>
        <v>0</v>
      </c>
      <c r="AA340" s="147">
        <f t="shared" ca="1" si="95"/>
        <v>1.2556353699628413E-7</v>
      </c>
      <c r="AB340" s="147">
        <f t="shared" ca="1" si="96"/>
        <v>2.0405546557351894E-6</v>
      </c>
      <c r="AC340" s="147">
        <f t="shared" ca="1" si="97"/>
        <v>6.8384642515930188E-9</v>
      </c>
      <c r="AD340" s="147">
        <f t="shared" ca="1" si="98"/>
        <v>9.3530088389714344E-10</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9.8957112996336588E-4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3483124879623012</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9.8957112996336588E-4</v>
      </c>
      <c r="AZ340" s="147">
        <f t="shared" ca="1" si="113"/>
        <v>0</v>
      </c>
      <c r="BA340" s="147">
        <f t="shared" ca="1" si="100"/>
        <v>3.4613614812310597E-7</v>
      </c>
      <c r="BB340" s="147">
        <f t="shared" ca="1" si="101"/>
        <v>5.6251181311637573E-6</v>
      </c>
      <c r="BC340" s="147">
        <f t="shared" ca="1" si="102"/>
        <v>1.885133002580212E-8</v>
      </c>
      <c r="BD340" s="147">
        <f t="shared" ca="1" si="103"/>
        <v>2.5783077876969508E-9</v>
      </c>
    </row>
    <row r="341" spans="8:56" s="147" customFormat="1" ht="0.25" customHeight="1" x14ac:dyDescent="0.2">
      <c r="H341" s="147">
        <f t="shared" si="104"/>
        <v>700</v>
      </c>
      <c r="I341" s="147">
        <f>IF($H341&gt;$H340,INDEX(Spectra!341:341,1,MATCH($I$20,Spectra!$20:$20,0)),I340)</f>
        <v>3.48620064127172E-4</v>
      </c>
      <c r="J341" s="147">
        <f>((Physics!$C$9*Physics!$C$10)/(Physics!$C$11*Physics!$C$12*$H341))^($J$17-$J$18)</f>
        <v>3.5248682841271352E+18</v>
      </c>
      <c r="K341" s="147">
        <f t="shared" si="105"/>
        <v>1</v>
      </c>
      <c r="L341" s="147">
        <f>INDEX(Photobiology!$21:$421,1+$H341-380,10)</f>
        <v>4.1019999999999997E-3</v>
      </c>
      <c r="M341" s="147">
        <f t="shared" si="106"/>
        <v>3.48620064127172E-4</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1228839807252236.8</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3.48620064127172E-4</v>
      </c>
      <c r="Z341" s="147">
        <f t="shared" ca="1" si="108"/>
        <v>0</v>
      </c>
      <c r="AA341" s="147">
        <f t="shared" ref="AA341:AA404" ca="1" si="115">$Y341*O341</f>
        <v>1.1339843721915827E-7</v>
      </c>
      <c r="AB341" s="147">
        <f t="shared" ref="AB341:AB404" ca="1" si="116">$Y341*P341</f>
        <v>1.8428300623807203E-6</v>
      </c>
      <c r="AC341" s="147">
        <f t="shared" ref="AC341:AC404" ca="1" si="117">$Y341*Q341</f>
        <v>6.205437141463661E-9</v>
      </c>
      <c r="AD341" s="147">
        <f t="shared" ref="AD341:AD404" ca="1" si="118">$Y341*R341</f>
        <v>8.5000195415422952E-10</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9.921870672996286E-4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3497328725445576.5</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9.921870672996286E-4</v>
      </c>
      <c r="AZ341" s="147">
        <f t="shared" ca="1" si="113"/>
        <v>0</v>
      </c>
      <c r="BA341" s="147">
        <f t="shared" ref="BA341:BA404" ca="1" si="120">$AY341*AO341</f>
        <v>3.2273662487708861E-7</v>
      </c>
      <c r="BB341" s="147">
        <f t="shared" ref="BB341:BB404" ca="1" si="121">$AY341*AP341</f>
        <v>5.2447702908405478E-6</v>
      </c>
      <c r="BC341" s="147">
        <f t="shared" ref="BC341:BC404" ca="1" si="122">$AY341*AQ341</f>
        <v>1.7660929797933388E-8</v>
      </c>
      <c r="BD341" s="147">
        <f t="shared" ref="BD341:BD404" ca="1" si="123">$AY341*AR341</f>
        <v>2.4191405856192816E-9</v>
      </c>
    </row>
    <row r="342" spans="8:56" s="147" customFormat="1" ht="0.25" customHeight="1" x14ac:dyDescent="0.2">
      <c r="H342" s="147">
        <f t="shared" ref="H342:H405" si="124">MIN(780,H341+$J$14)</f>
        <v>701</v>
      </c>
      <c r="I342" s="147">
        <f>IF($H342&gt;$H341,INDEX(Spectra!342:342,1,MATCH($I$20,Spectra!$20:$20,0)),I341)</f>
        <v>3.39966972705247E-4</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3.39966972705247E-4</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1200050712310497.2</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3.39966972705247E-4</v>
      </c>
      <c r="Z342" s="147">
        <f t="shared" ref="Z342:Z405" ca="1" si="128">$Y342*N342</f>
        <v>0</v>
      </c>
      <c r="AA342" s="147">
        <f t="shared" ca="1" si="115"/>
        <v>1.0283219000296499E-7</v>
      </c>
      <c r="AB342" s="147">
        <f t="shared" ca="1" si="116"/>
        <v>1.671185846736364E-6</v>
      </c>
      <c r="AC342" s="147">
        <f t="shared" ca="1" si="117"/>
        <v>5.6570504258153103E-9</v>
      </c>
      <c r="AD342" s="147">
        <f t="shared" ca="1" si="118"/>
        <v>7.7588962345655003E-10</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9.9598350178128122E-4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3515725957881210.5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9.9598350178128122E-4</v>
      </c>
      <c r="AZ342" s="147">
        <f t="shared" ref="AZ342:AZ405" ca="1" si="133">$AY342*AN342</f>
        <v>0</v>
      </c>
      <c r="BA342" s="147">
        <f t="shared" ca="1" si="120"/>
        <v>3.0126210166829659E-7</v>
      </c>
      <c r="BB342" s="147">
        <f t="shared" ca="1" si="121"/>
        <v>4.8959859792112977E-6</v>
      </c>
      <c r="BC342" s="147">
        <f t="shared" ca="1" si="122"/>
        <v>1.657316546964052E-8</v>
      </c>
      <c r="BD342" s="147">
        <f t="shared" ca="1" si="123"/>
        <v>2.2730833469403292E-9</v>
      </c>
    </row>
    <row r="343" spans="8:56" s="147" customFormat="1" ht="0.25" customHeight="1" x14ac:dyDescent="0.2">
      <c r="H343" s="147">
        <f t="shared" si="124"/>
        <v>702</v>
      </c>
      <c r="I343" s="147">
        <f>IF($H343&gt;$H342,INDEX(Spectra!343:343,1,MATCH($I$20,Spectra!$20:$20,0)),I342)</f>
        <v>3.32732891720251E-4</v>
      </c>
      <c r="J343" s="147">
        <f>((Physics!$C$9*Physics!$C$10)/(Physics!$C$11*Physics!$C$12*$H343))^($J$17-$J$18)</f>
        <v>3.5349393363674993E+18</v>
      </c>
      <c r="K343" s="147">
        <f t="shared" si="125"/>
        <v>1</v>
      </c>
      <c r="L343" s="147">
        <f>INDEX(Photobiology!$21:$421,1+$H343-380,10)</f>
        <v>3.5890990000000001E-3</v>
      </c>
      <c r="M343" s="147">
        <f t="shared" si="126"/>
        <v>3.32732891720251E-4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1176190587445223</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3.32732891720251E-4</v>
      </c>
      <c r="Z343" s="147">
        <f t="shared" ca="1" si="128"/>
        <v>0</v>
      </c>
      <c r="AA343" s="147">
        <f t="shared" ca="1" si="115"/>
        <v>9.3576800268728224E-8</v>
      </c>
      <c r="AB343" s="147">
        <f t="shared" ca="1" si="116"/>
        <v>1.5208754654484266E-6</v>
      </c>
      <c r="AC343" s="147">
        <f t="shared" ca="1" si="117"/>
        <v>5.1773237951671059E-9</v>
      </c>
      <c r="AD343" s="147">
        <f t="shared" ca="1" si="118"/>
        <v>7.106509101361121E-10</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9.9977993626293362E-4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3534161424406835.5</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9.9977993626293362E-4</v>
      </c>
      <c r="AZ343" s="147">
        <f t="shared" ca="1" si="133"/>
        <v>0</v>
      </c>
      <c r="BA343" s="147">
        <f t="shared" ca="1" si="120"/>
        <v>2.8117510993477865E-7</v>
      </c>
      <c r="BB343" s="147">
        <f t="shared" ca="1" si="121"/>
        <v>4.5698541194667933E-6</v>
      </c>
      <c r="BC343" s="147">
        <f t="shared" ca="1" si="122"/>
        <v>1.5556575808251248E-8</v>
      </c>
      <c r="BD343" s="147">
        <f t="shared" ca="1" si="123"/>
        <v>2.1353299878703735E-9</v>
      </c>
    </row>
    <row r="344" spans="8:56" s="147" customFormat="1" ht="0.25" customHeight="1" x14ac:dyDescent="0.2">
      <c r="H344" s="147">
        <f t="shared" si="124"/>
        <v>703</v>
      </c>
      <c r="I344" s="147">
        <f>IF($H344&gt;$H343,INDEX(Spectra!344:344,1,MATCH($I$20,Spectra!$20:$20,0)),I343)</f>
        <v>3.22333537454429E-4</v>
      </c>
      <c r="J344" s="147">
        <f>((Physics!$C$9*Physics!$C$10)/(Physics!$C$11*Physics!$C$12*$H344))^($J$17-$J$18)</f>
        <v>3.539974862487681E+18</v>
      </c>
      <c r="K344" s="147">
        <f t="shared" si="125"/>
        <v>1</v>
      </c>
      <c r="L344" s="147">
        <f>INDEX(Photobiology!$21:$421,1+$H344-380,10)</f>
        <v>3.3542189999999999E-3</v>
      </c>
      <c r="M344" s="147">
        <f t="shared" si="126"/>
        <v>3.22333537454429E-4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1141052619925410</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3.22333537454429E-4</v>
      </c>
      <c r="Z344" s="147">
        <f t="shared" ca="1" si="128"/>
        <v>0</v>
      </c>
      <c r="AA344" s="147">
        <f t="shared" ca="1" si="115"/>
        <v>8.4266689696099014E-8</v>
      </c>
      <c r="AB344" s="147">
        <f t="shared" ca="1" si="116"/>
        <v>1.3696209873268651E-6</v>
      </c>
      <c r="AC344" s="147">
        <f t="shared" ca="1" si="117"/>
        <v>4.6867296345873975E-9</v>
      </c>
      <c r="AD344" s="147">
        <f t="shared" ca="1" si="118"/>
        <v>6.4426093465166539E-10</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1.003576370744586E-3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3552635125022452</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1.003576370744586E-3</v>
      </c>
      <c r="AZ344" s="147">
        <f t="shared" ca="1" si="133"/>
        <v>0</v>
      </c>
      <c r="BA344" s="147">
        <f t="shared" ca="1" si="120"/>
        <v>2.6236195987464489E-7</v>
      </c>
      <c r="BB344" s="147">
        <f t="shared" ca="1" si="121"/>
        <v>4.2642762854034056E-6</v>
      </c>
      <c r="BC344" s="147">
        <f t="shared" ca="1" si="122"/>
        <v>1.459200043062628E-8</v>
      </c>
      <c r="BD344" s="147">
        <f t="shared" ca="1" si="123"/>
        <v>2.0058882352620335E-9</v>
      </c>
    </row>
    <row r="345" spans="8:56" s="147" customFormat="1" ht="0.25" customHeight="1" x14ac:dyDescent="0.2">
      <c r="H345" s="147">
        <f t="shared" si="124"/>
        <v>704</v>
      </c>
      <c r="I345" s="147">
        <f>IF($H345&gt;$H344,INDEX(Spectra!345:345,1,MATCH($I$20,Spectra!$20:$20,0)),I344)</f>
        <v>3.0987777917471001E-4</v>
      </c>
      <c r="J345" s="147">
        <f>((Physics!$C$9*Physics!$C$10)/(Physics!$C$11*Physics!$C$12*$H345))^($J$17-$J$18)</f>
        <v>3.5450103886078623E+18</v>
      </c>
      <c r="K345" s="147">
        <f t="shared" si="125"/>
        <v>1</v>
      </c>
      <c r="L345" s="147">
        <f>INDEX(Photobiology!$21:$421,1+$H345-380,10)</f>
        <v>3.1340930000000001E-3</v>
      </c>
      <c r="M345" s="147">
        <f t="shared" si="126"/>
        <v>3.0987777917471001E-4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1098519946373080.1</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3.0987777917471001E-4</v>
      </c>
      <c r="Z345" s="147">
        <f t="shared" ca="1" si="128"/>
        <v>0</v>
      </c>
      <c r="AA345" s="147">
        <f t="shared" ca="1" si="115"/>
        <v>7.5278608894912308E-8</v>
      </c>
      <c r="AB345" s="147">
        <f t="shared" ca="1" si="116"/>
        <v>1.223496633071091E-6</v>
      </c>
      <c r="AC345" s="147">
        <f t="shared" ca="1" si="117"/>
        <v>4.214337796776056E-9</v>
      </c>
      <c r="AD345" s="147">
        <f t="shared" ca="1" si="118"/>
        <v>5.7978442361367414E-10</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1.0073728052262384E-3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3571147059728060</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1.0073728052262384E-3</v>
      </c>
      <c r="AZ345" s="147">
        <f t="shared" ca="1" si="133"/>
        <v>0</v>
      </c>
      <c r="BA345" s="147">
        <f t="shared" ca="1" si="120"/>
        <v>2.447210755736101E-7</v>
      </c>
      <c r="BB345" s="147">
        <f t="shared" ca="1" si="121"/>
        <v>3.9774301943308615E-6</v>
      </c>
      <c r="BC345" s="147">
        <f t="shared" ca="1" si="122"/>
        <v>1.3700270151076843E-8</v>
      </c>
      <c r="BD345" s="147">
        <f t="shared" ca="1" si="123"/>
        <v>1.8848045923063445E-9</v>
      </c>
    </row>
    <row r="346" spans="8:56" s="147" customFormat="1" ht="0.25" customHeight="1" x14ac:dyDescent="0.2">
      <c r="H346" s="147">
        <f t="shared" si="124"/>
        <v>705</v>
      </c>
      <c r="I346" s="147">
        <f>IF($H346&gt;$H345,INDEX(Spectra!346:346,1,MATCH($I$20,Spectra!$20:$20,0)),I345)</f>
        <v>3.0120951171523798E-4</v>
      </c>
      <c r="J346" s="147">
        <f>((Physics!$C$9*Physics!$C$10)/(Physics!$C$11*Physics!$C$12*$H346))^($J$17-$J$18)</f>
        <v>3.5500459147280435E+18</v>
      </c>
      <c r="K346" s="147">
        <f t="shared" si="125"/>
        <v>1</v>
      </c>
      <c r="L346" s="147">
        <f>INDEX(Photobiology!$21:$421,1+$H346-380,10)</f>
        <v>2.9290000000000002E-3</v>
      </c>
      <c r="M346" s="147">
        <f t="shared" si="126"/>
        <v>3.0120951171523798E-4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1069307596541909.4</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3.0120951171523798E-4</v>
      </c>
      <c r="Z346" s="147">
        <f t="shared" ca="1" si="128"/>
        <v>0</v>
      </c>
      <c r="AA346" s="147">
        <f t="shared" ca="1" si="115"/>
        <v>6.796521543293802E-8</v>
      </c>
      <c r="AB346" s="147">
        <f t="shared" ca="1" si="116"/>
        <v>1.1044599770818487E-6</v>
      </c>
      <c r="AC346" s="147">
        <f t="shared" ca="1" si="117"/>
        <v>3.8343970841349792E-9</v>
      </c>
      <c r="AD346" s="147">
        <f t="shared" ca="1" si="118"/>
        <v>5.2787569347118886E-10</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1.011167854147861E-3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3589692309721936.5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1.011167854147861E-3</v>
      </c>
      <c r="AZ346" s="147">
        <f t="shared" ca="1" si="133"/>
        <v>0</v>
      </c>
      <c r="BA346" s="147">
        <f t="shared" ca="1" si="120"/>
        <v>2.2816092577777752E-7</v>
      </c>
      <c r="BB346" s="147">
        <f t="shared" ca="1" si="121"/>
        <v>3.7076997291966695E-6</v>
      </c>
      <c r="BC346" s="147">
        <f t="shared" ca="1" si="122"/>
        <v>1.287216678330227E-8</v>
      </c>
      <c r="BD346" s="147">
        <f t="shared" ca="1" si="123"/>
        <v>1.7720918877512096E-9</v>
      </c>
    </row>
    <row r="347" spans="8:56" s="147" customFormat="1" ht="0.25" customHeight="1" x14ac:dyDescent="0.2">
      <c r="H347" s="147">
        <f t="shared" si="124"/>
        <v>706</v>
      </c>
      <c r="I347" s="147">
        <f>IF($H347&gt;$H346,INDEX(Spectra!347:347,1,MATCH($I$20,Spectra!$20:$20,0)),I346)</f>
        <v>2.9434535937702201E-4</v>
      </c>
      <c r="J347" s="147">
        <f>((Physics!$C$9*Physics!$C$10)/(Physics!$C$11*Physics!$C$12*$H347))^($J$17-$J$18)</f>
        <v>3.5550814408482253E+18</v>
      </c>
      <c r="K347" s="147">
        <f t="shared" si="125"/>
        <v>1</v>
      </c>
      <c r="L347" s="147">
        <f>INDEX(Photobiology!$21:$421,1+$H347-380,10)</f>
        <v>2.7381390000000001E-3</v>
      </c>
      <c r="M347" s="147">
        <f t="shared" si="126"/>
        <v>2.9434535937702201E-4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1046421724321052.1</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2.9434535937702201E-4</v>
      </c>
      <c r="Z347" s="147">
        <f t="shared" ca="1" si="128"/>
        <v>0</v>
      </c>
      <c r="AA347" s="147">
        <f t="shared" ca="1" si="115"/>
        <v>6.1658877191579821E-8</v>
      </c>
      <c r="AB347" s="147">
        <f t="shared" ca="1" si="116"/>
        <v>1.0016484275992247E-6</v>
      </c>
      <c r="AC347" s="147">
        <f t="shared" ca="1" si="117"/>
        <v>3.5056532301803319E-9</v>
      </c>
      <c r="AD347" s="147">
        <f t="shared" ca="1" si="118"/>
        <v>4.8330624973628883E-10</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1.0149642886295137E-3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3608280705630505.5</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1.0149642886295137E-3</v>
      </c>
      <c r="AZ347" s="147">
        <f t="shared" ca="1" si="133"/>
        <v>0</v>
      </c>
      <c r="BA347" s="147">
        <f t="shared" ca="1" si="120"/>
        <v>2.1261268925353328E-7</v>
      </c>
      <c r="BB347" s="147">
        <f t="shared" ca="1" si="121"/>
        <v>3.4538930252775762E-6</v>
      </c>
      <c r="BC347" s="147">
        <f t="shared" ca="1" si="122"/>
        <v>1.2088224677577507E-8</v>
      </c>
      <c r="BD347" s="147">
        <f t="shared" ca="1" si="123"/>
        <v>1.6665409130010024E-9</v>
      </c>
    </row>
    <row r="348" spans="8:56" s="147" customFormat="1" ht="0.25" customHeight="1" x14ac:dyDescent="0.2">
      <c r="H348" s="147">
        <f t="shared" si="124"/>
        <v>707</v>
      </c>
      <c r="I348" s="147">
        <f>IF($H348&gt;$H347,INDEX(Spectra!348:348,1,MATCH($I$20,Spectra!$20:$20,0)),I347)</f>
        <v>2.85368376683962E-4</v>
      </c>
      <c r="J348" s="147">
        <f>((Physics!$C$9*Physics!$C$10)/(Physics!$C$11*Physics!$C$12*$H348))^($J$17-$J$18)</f>
        <v>3.560116966968407E+18</v>
      </c>
      <c r="K348" s="147">
        <f t="shared" si="125"/>
        <v>1</v>
      </c>
      <c r="L348" s="147">
        <f>INDEX(Photobiology!$21:$421,1+$H348-380,10)</f>
        <v>2.559876E-3</v>
      </c>
      <c r="M348" s="147">
        <f t="shared" si="126"/>
        <v>2.85368376683962E-4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1015944799668804.6</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2.85368376683962E-4</v>
      </c>
      <c r="Z348" s="147">
        <f t="shared" ca="1" si="128"/>
        <v>0</v>
      </c>
      <c r="AA348" s="147">
        <f t="shared" ca="1" si="115"/>
        <v>5.5475612427362217E-8</v>
      </c>
      <c r="AB348" s="147">
        <f t="shared" ca="1" si="116"/>
        <v>9.0071391469512286E-7</v>
      </c>
      <c r="AC348" s="147">
        <f t="shared" ca="1" si="117"/>
        <v>3.1790037162593366E-9</v>
      </c>
      <c r="AD348" s="147">
        <f t="shared" ca="1" si="118"/>
        <v>4.3891368544253461E-10</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1.0187607231111661E-3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3626907335629065.5</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1.0187607231111661E-3</v>
      </c>
      <c r="AZ348" s="147">
        <f t="shared" ca="1" si="133"/>
        <v>0</v>
      </c>
      <c r="BA348" s="147">
        <f t="shared" ca="1" si="120"/>
        <v>1.980470845728107E-7</v>
      </c>
      <c r="BB348" s="147">
        <f t="shared" ca="1" si="121"/>
        <v>3.2155348455702353E-6</v>
      </c>
      <c r="BC348" s="147">
        <f t="shared" ca="1" si="122"/>
        <v>1.134899445545839E-8</v>
      </c>
      <c r="BD348" s="147">
        <f t="shared" ca="1" si="123"/>
        <v>1.5669151177883601E-9</v>
      </c>
    </row>
    <row r="349" spans="8:56" s="147" customFormat="1" ht="0.25" customHeight="1" x14ac:dyDescent="0.2">
      <c r="H349" s="147">
        <f t="shared" si="124"/>
        <v>708</v>
      </c>
      <c r="I349" s="147">
        <f>IF($H349&gt;$H348,INDEX(Spectra!349:349,1,MATCH($I$20,Spectra!$20:$20,0)),I348)</f>
        <v>2.7561334197197501E-4</v>
      </c>
      <c r="J349" s="147">
        <f>((Physics!$C$9*Physics!$C$10)/(Physics!$C$11*Physics!$C$12*$H349))^($J$17-$J$18)</f>
        <v>3.5651524930885883E+18</v>
      </c>
      <c r="K349" s="147">
        <f t="shared" si="125"/>
        <v>1</v>
      </c>
      <c r="L349" s="147">
        <f>INDEX(Photobiology!$21:$421,1+$H349-380,10)</f>
        <v>2.3932440000000001E-3</v>
      </c>
      <c r="M349" s="147">
        <f t="shared" si="126"/>
        <v>2.7561334197197501E-4</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982603593259864.38</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2.7561334197197501E-4</v>
      </c>
      <c r="Z349" s="147">
        <f t="shared" ca="1" si="128"/>
        <v>0</v>
      </c>
      <c r="AA349" s="147">
        <f t="shared" ca="1" si="115"/>
        <v>4.9712378491485134E-8</v>
      </c>
      <c r="AB349" s="147">
        <f t="shared" ca="1" si="116"/>
        <v>8.0651078581207217E-7</v>
      </c>
      <c r="AC349" s="147">
        <f t="shared" ca="1" si="117"/>
        <v>2.8746471567676995E-9</v>
      </c>
      <c r="AD349" s="147">
        <f t="shared" ca="1" si="118"/>
        <v>3.9708441017928358E-10</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1.0225571575928185E-3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3645572199717617</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1.0225571575928185E-3</v>
      </c>
      <c r="AZ349" s="147">
        <f t="shared" ca="1" si="133"/>
        <v>0</v>
      </c>
      <c r="BA349" s="147">
        <f t="shared" ca="1" si="120"/>
        <v>1.8443863451501668E-7</v>
      </c>
      <c r="BB349" s="147">
        <f t="shared" ca="1" si="121"/>
        <v>2.9922476568344092E-6</v>
      </c>
      <c r="BC349" s="147">
        <f t="shared" ca="1" si="122"/>
        <v>1.0665271153693096E-8</v>
      </c>
      <c r="BD349" s="147">
        <f t="shared" ca="1" si="123"/>
        <v>1.4732287736587013E-9</v>
      </c>
    </row>
    <row r="350" spans="8:56" s="147" customFormat="1" ht="0.25" customHeight="1" x14ac:dyDescent="0.2">
      <c r="H350" s="147">
        <f t="shared" si="124"/>
        <v>709</v>
      </c>
      <c r="I350" s="147">
        <f>IF($H350&gt;$H349,INDEX(Spectra!350:350,1,MATCH($I$20,Spectra!$20:$20,0)),I349)</f>
        <v>2.6888658879248799E-4</v>
      </c>
      <c r="J350" s="147">
        <f>((Physics!$C$9*Physics!$C$10)/(Physics!$C$11*Physics!$C$12*$H350))^($J$17-$J$18)</f>
        <v>3.5701880192087706E+18</v>
      </c>
      <c r="K350" s="147">
        <f t="shared" si="125"/>
        <v>1</v>
      </c>
      <c r="L350" s="147">
        <f>INDEX(Photobiology!$21:$421,1+$H350-380,10)</f>
        <v>2.2372749999999999E-3</v>
      </c>
      <c r="M350" s="147">
        <f t="shared" si="126"/>
        <v>2.6888658879248799E-4</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959975677832855.88</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2.6888658879248799E-4</v>
      </c>
      <c r="Z350" s="147">
        <f t="shared" ca="1" si="128"/>
        <v>0</v>
      </c>
      <c r="AA350" s="147">
        <f t="shared" ca="1" si="115"/>
        <v>4.4997363974656489E-8</v>
      </c>
      <c r="AB350" s="147">
        <f t="shared" ca="1" si="116"/>
        <v>7.292553840617705E-7</v>
      </c>
      <c r="AC350" s="147">
        <f t="shared" ca="1" si="117"/>
        <v>2.6243331066146829E-9</v>
      </c>
      <c r="AD350" s="147">
        <f t="shared" ca="1" si="118"/>
        <v>3.6297807280864328E-10</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1.0263535920744709E-3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3664275297896161.5</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1.0263535920744709E-3</v>
      </c>
      <c r="AZ350" s="147">
        <f t="shared" ca="1" si="133"/>
        <v>0</v>
      </c>
      <c r="BA350" s="147">
        <f t="shared" ca="1" si="120"/>
        <v>1.7175719457288648E-7</v>
      </c>
      <c r="BB350" s="147">
        <f t="shared" ca="1" si="121"/>
        <v>2.7836043676729348E-6</v>
      </c>
      <c r="BC350" s="147">
        <f t="shared" ca="1" si="122"/>
        <v>1.0017211058646835E-8</v>
      </c>
      <c r="BD350" s="147">
        <f t="shared" ca="1" si="123"/>
        <v>1.3855055045490904E-9</v>
      </c>
    </row>
    <row r="351" spans="8:56" s="147" customFormat="1" ht="0.25" customHeight="1" x14ac:dyDescent="0.2">
      <c r="H351" s="147">
        <f t="shared" si="124"/>
        <v>710</v>
      </c>
      <c r="I351" s="147">
        <f>IF($H351&gt;$H350,INDEX(Spectra!351:351,1,MATCH($I$20,Spectra!$20:$20,0)),I350)</f>
        <v>2.6282228492981099E-4</v>
      </c>
      <c r="J351" s="147">
        <f>((Physics!$C$9*Physics!$C$10)/(Physics!$C$11*Physics!$C$12*$H351))^($J$17-$J$18)</f>
        <v>3.5752235453289513E+18</v>
      </c>
      <c r="K351" s="147">
        <f t="shared" si="125"/>
        <v>1</v>
      </c>
      <c r="L351" s="147">
        <f>INDEX(Photobiology!$21:$421,1+$H351-380,10)</f>
        <v>2.091E-3</v>
      </c>
      <c r="M351" s="147">
        <f t="shared" si="126"/>
        <v>2.6282228492981099E-4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939648421318214.62</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2.6282228492981099E-4</v>
      </c>
      <c r="Z351" s="147">
        <f t="shared" ca="1" si="128"/>
        <v>0</v>
      </c>
      <c r="AA351" s="147">
        <f t="shared" ca="1" si="115"/>
        <v>4.0812621337610628E-8</v>
      </c>
      <c r="AB351" s="147">
        <f t="shared" ca="1" si="116"/>
        <v>6.6054336404554606E-7</v>
      </c>
      <c r="AC351" s="147">
        <f t="shared" ca="1" si="117"/>
        <v>2.4021956842584726E-9</v>
      </c>
      <c r="AD351" s="147">
        <f t="shared" ca="1" si="118"/>
        <v>3.3262788380716881E-10</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1.0301500265561235E-3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3683016630164697</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1.0301500265561235E-3</v>
      </c>
      <c r="AZ351" s="147">
        <f t="shared" ca="1" si="133"/>
        <v>0</v>
      </c>
      <c r="BA351" s="147">
        <f t="shared" ca="1" si="120"/>
        <v>1.5996787702379419E-7</v>
      </c>
      <c r="BB351" s="147">
        <f t="shared" ca="1" si="121"/>
        <v>2.5890451572427087E-6</v>
      </c>
      <c r="BC351" s="147">
        <f t="shared" ca="1" si="122"/>
        <v>9.4155712427229691E-9</v>
      </c>
      <c r="BD351" s="147">
        <f t="shared" ca="1" si="123"/>
        <v>1.30375787360943E-9</v>
      </c>
    </row>
    <row r="352" spans="8:56" s="147" customFormat="1" ht="0.25" customHeight="1" x14ac:dyDescent="0.2">
      <c r="H352" s="147">
        <f t="shared" si="124"/>
        <v>711</v>
      </c>
      <c r="I352" s="147">
        <f>IF($H352&gt;$H351,INDEX(Spectra!352:352,1,MATCH($I$20,Spectra!$20:$20,0)),I351)</f>
        <v>2.5430150003656599E-4</v>
      </c>
      <c r="J352" s="147">
        <f>((Physics!$C$9*Physics!$C$10)/(Physics!$C$11*Physics!$C$12*$H352))^($J$17-$J$18)</f>
        <v>3.5802590714491336E+18</v>
      </c>
      <c r="K352" s="147">
        <f t="shared" si="125"/>
        <v>1</v>
      </c>
      <c r="L352" s="147">
        <f>INDEX(Photobiology!$21:$421,1+$H352-380,10)</f>
        <v>1.9535870000000001E-3</v>
      </c>
      <c r="M352" s="147">
        <f t="shared" si="126"/>
        <v>2.5430150003656599E-4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910465252389037.5</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2.5430150003656599E-4</v>
      </c>
      <c r="Z352" s="147">
        <f t="shared" ca="1" si="128"/>
        <v>0</v>
      </c>
      <c r="AA352" s="147">
        <f t="shared" ca="1" si="115"/>
        <v>3.6653746707770438E-8</v>
      </c>
      <c r="AB352" s="147">
        <f t="shared" ca="1" si="116"/>
        <v>5.9225547851016042E-7</v>
      </c>
      <c r="AC352" s="147">
        <f t="shared" ca="1" si="117"/>
        <v>2.1768208403130047E-9</v>
      </c>
      <c r="AD352" s="147">
        <f t="shared" ca="1" si="118"/>
        <v>3.0181264928839759E-10</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1.0124910639763202E-3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3624980316562405.5</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1.0124910639763202E-3</v>
      </c>
      <c r="AZ352" s="147">
        <f t="shared" ca="1" si="133"/>
        <v>0</v>
      </c>
      <c r="BA352" s="147">
        <f t="shared" ca="1" si="120"/>
        <v>1.4593539950622692E-7</v>
      </c>
      <c r="BB352" s="147">
        <f t="shared" ca="1" si="121"/>
        <v>2.3580410634476511E-6</v>
      </c>
      <c r="BC352" s="147">
        <f t="shared" ca="1" si="122"/>
        <v>8.6669235076373002E-9</v>
      </c>
      <c r="BD352" s="147">
        <f t="shared" ca="1" si="123"/>
        <v>1.2016547694590161E-9</v>
      </c>
    </row>
    <row r="353" spans="8:56" s="147" customFormat="1" ht="0.25" customHeight="1" x14ac:dyDescent="0.2">
      <c r="H353" s="147">
        <f t="shared" si="124"/>
        <v>712</v>
      </c>
      <c r="I353" s="147">
        <f>IF($H353&gt;$H352,INDEX(Spectra!353:353,1,MATCH($I$20,Spectra!$20:$20,0)),I352)</f>
        <v>2.45415980979192E-4</v>
      </c>
      <c r="J353" s="147">
        <f>((Physics!$C$9*Physics!$C$10)/(Physics!$C$11*Physics!$C$12*$H353))^($J$17-$J$18)</f>
        <v>3.5852945975693153E+18</v>
      </c>
      <c r="K353" s="147">
        <f t="shared" si="125"/>
        <v>1</v>
      </c>
      <c r="L353" s="147">
        <f>INDEX(Photobiology!$21:$421,1+$H353-380,10)</f>
        <v>1.8245799999999999E-3</v>
      </c>
      <c r="M353" s="147">
        <f t="shared" si="126"/>
        <v>2.45415980979192E-4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879888590761870.88</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2.45415980979192E-4</v>
      </c>
      <c r="Z353" s="147">
        <f t="shared" ca="1" si="128"/>
        <v>0</v>
      </c>
      <c r="AA353" s="147">
        <f t="shared" ca="1" si="115"/>
        <v>3.2844020734445268E-8</v>
      </c>
      <c r="AB353" s="147">
        <f t="shared" ca="1" si="116"/>
        <v>5.2969603670624877E-7</v>
      </c>
      <c r="AC353" s="147">
        <f t="shared" ca="1" si="117"/>
        <v>1.9682361674531195E-9</v>
      </c>
      <c r="AD353" s="147">
        <f t="shared" ca="1" si="118"/>
        <v>2.7308172451497627E-10</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9.9483210139651723E-4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3566766158625462.5</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9.9483210139651723E-4</v>
      </c>
      <c r="AZ353" s="147">
        <f t="shared" ca="1" si="133"/>
        <v>0</v>
      </c>
      <c r="BA353" s="147">
        <f t="shared" ca="1" si="120"/>
        <v>1.331383801298959E-7</v>
      </c>
      <c r="BB353" s="147">
        <f t="shared" ca="1" si="121"/>
        <v>2.1472058143701865E-6</v>
      </c>
      <c r="BC353" s="147">
        <f t="shared" ca="1" si="122"/>
        <v>7.9785534532000679E-9</v>
      </c>
      <c r="BD353" s="147">
        <f t="shared" ca="1" si="123"/>
        <v>1.1069795241869465E-9</v>
      </c>
    </row>
    <row r="354" spans="8:56" s="147" customFormat="1" ht="0.25" customHeight="1" x14ac:dyDescent="0.2">
      <c r="H354" s="147">
        <f t="shared" si="124"/>
        <v>713</v>
      </c>
      <c r="I354" s="147">
        <f>IF($H354&gt;$H353,INDEX(Spectra!354:354,1,MATCH($I$20,Spectra!$20:$20,0)),I353)</f>
        <v>2.39596021506279E-4</v>
      </c>
      <c r="J354" s="147">
        <f>((Physics!$C$9*Physics!$C$10)/(Physics!$C$11*Physics!$C$12*$H354))^($J$17-$J$18)</f>
        <v>3.5903301236894971E+18</v>
      </c>
      <c r="K354" s="147">
        <f t="shared" si="125"/>
        <v>1</v>
      </c>
      <c r="L354" s="147">
        <f>INDEX(Photobiology!$21:$421,1+$H354-380,10)</f>
        <v>1.7035799999999999E-3</v>
      </c>
      <c r="M354" s="147">
        <f t="shared" si="126"/>
        <v>2.39596021506279E-4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860228813530150.12</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2.39596021506279E-4</v>
      </c>
      <c r="Z354" s="147">
        <f t="shared" ca="1" si="128"/>
        <v>0</v>
      </c>
      <c r="AA354" s="147">
        <f t="shared" ca="1" si="115"/>
        <v>2.9783941837424035E-8</v>
      </c>
      <c r="AB354" s="147">
        <f t="shared" ca="1" si="116"/>
        <v>4.793621561878275E-7</v>
      </c>
      <c r="AC354" s="147">
        <f t="shared" ca="1" si="117"/>
        <v>1.7993661215121553E-9</v>
      </c>
      <c r="AD354" s="147">
        <f t="shared" ca="1" si="118"/>
        <v>2.4996094539664066E-10</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9.77173138816714E-4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3508374156353867</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9.77173138816714E-4</v>
      </c>
      <c r="AZ354" s="147">
        <f t="shared" ca="1" si="133"/>
        <v>0</v>
      </c>
      <c r="BA354" s="147">
        <f t="shared" ca="1" si="120"/>
        <v>1.2147141571316689E-7</v>
      </c>
      <c r="BB354" s="147">
        <f t="shared" ca="1" si="121"/>
        <v>1.9550400705619879E-6</v>
      </c>
      <c r="BC354" s="147">
        <f t="shared" ca="1" si="122"/>
        <v>7.3385702725135219E-9</v>
      </c>
      <c r="BD354" s="147">
        <f t="shared" ca="1" si="123"/>
        <v>1.0194456488019251E-9</v>
      </c>
    </row>
    <row r="355" spans="8:56" s="147" customFormat="1" ht="0.25" customHeight="1" x14ac:dyDescent="0.2">
      <c r="H355" s="147">
        <f t="shared" si="124"/>
        <v>714</v>
      </c>
      <c r="I355" s="147">
        <f>IF($H355&gt;$H354,INDEX(Spectra!355:355,1,MATCH($I$20,Spectra!$20:$20,0)),I354)</f>
        <v>2.3367746871561201E-4</v>
      </c>
      <c r="J355" s="147">
        <f>((Physics!$C$9*Physics!$C$10)/(Physics!$C$11*Physics!$C$12*$H355))^($J$17-$J$18)</f>
        <v>3.5953656498096783E+18</v>
      </c>
      <c r="K355" s="147">
        <f t="shared" si="125"/>
        <v>1</v>
      </c>
      <c r="L355" s="147">
        <f>INDEX(Photobiology!$21:$421,1+$H355-380,10)</f>
        <v>1.5901870000000001E-3</v>
      </c>
      <c r="M355" s="147">
        <f t="shared" si="126"/>
        <v>2.3367746871561201E-4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840155944154587.12</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2.3367746871561201E-4</v>
      </c>
      <c r="Z355" s="147">
        <f t="shared" ca="1" si="128"/>
        <v>0</v>
      </c>
      <c r="AA355" s="147">
        <f t="shared" ca="1" si="115"/>
        <v>2.6992785443746492E-8</v>
      </c>
      <c r="AB355" s="147">
        <f t="shared" ca="1" si="116"/>
        <v>4.3352077673589057E-7</v>
      </c>
      <c r="AC355" s="147">
        <f t="shared" ca="1" si="117"/>
        <v>1.6450893797579087E-9</v>
      </c>
      <c r="AD355" s="147">
        <f t="shared" ca="1" si="118"/>
        <v>2.2862653022932405E-10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9.5951417623691109E-4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3449804309747620</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9.5951417623691109E-4</v>
      </c>
      <c r="AZ355" s="147">
        <f t="shared" ca="1" si="133"/>
        <v>0</v>
      </c>
      <c r="BA355" s="147">
        <f t="shared" ca="1" si="120"/>
        <v>1.1083636103965431E-7</v>
      </c>
      <c r="BB355" s="147">
        <f t="shared" ca="1" si="121"/>
        <v>1.7801002948964797E-6</v>
      </c>
      <c r="BC355" s="147">
        <f t="shared" ca="1" si="122"/>
        <v>6.7549798007078541E-9</v>
      </c>
      <c r="BD355" s="147">
        <f t="shared" ca="1" si="123"/>
        <v>9.3877427731755036E-10</v>
      </c>
    </row>
    <row r="356" spans="8:56" s="147" customFormat="1" ht="0.25" customHeight="1" x14ac:dyDescent="0.2">
      <c r="H356" s="147">
        <f t="shared" si="124"/>
        <v>715</v>
      </c>
      <c r="I356" s="147">
        <f>IF($H356&gt;$H355,INDEX(Spectra!356:356,1,MATCH($I$20,Spectra!$20:$20,0)),I355)</f>
        <v>2.2404862937624599E-4</v>
      </c>
      <c r="J356" s="147">
        <f>((Physics!$C$9*Physics!$C$10)/(Physics!$C$11*Physics!$C$12*$H356))^($J$17-$J$18)</f>
        <v>3.6004011759298601E+18</v>
      </c>
      <c r="K356" s="147">
        <f t="shared" si="125"/>
        <v>1</v>
      </c>
      <c r="L356" s="147">
        <f>INDEX(Photobiology!$21:$421,1+$H356-380,10)</f>
        <v>1.4840000000000001E-3</v>
      </c>
      <c r="M356" s="147">
        <f t="shared" si="126"/>
        <v>2.2404862937624599E-4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806664948671709.5</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2.2404862937624599E-4</v>
      </c>
      <c r="Z356" s="147">
        <f t="shared" ca="1" si="128"/>
        <v>0</v>
      </c>
      <c r="AA356" s="147">
        <f t="shared" ca="1" si="115"/>
        <v>2.4060134211456304E-8</v>
      </c>
      <c r="AB356" s="147">
        <f t="shared" ca="1" si="116"/>
        <v>3.8560561504686945E-7</v>
      </c>
      <c r="AC356" s="147">
        <f t="shared" ca="1" si="117"/>
        <v>1.4787209538832237E-9</v>
      </c>
      <c r="AD356" s="147">
        <f t="shared" ca="1" si="118"/>
        <v>2.0569411756048516E-10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9.4185521365710797E-4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3391056618806721</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9.4185521365710797E-4</v>
      </c>
      <c r="AZ356" s="147">
        <f t="shared" ca="1" si="133"/>
        <v>0</v>
      </c>
      <c r="BA356" s="147">
        <f t="shared" ca="1" si="120"/>
        <v>1.0114394768420951E-7</v>
      </c>
      <c r="BB356" s="147">
        <f t="shared" ca="1" si="121"/>
        <v>1.6210081711209755E-6</v>
      </c>
      <c r="BC356" s="147">
        <f t="shared" ca="1" si="122"/>
        <v>6.2162444101369133E-9</v>
      </c>
      <c r="BD356" s="147">
        <f t="shared" ca="1" si="123"/>
        <v>8.6469655084389034E-10</v>
      </c>
    </row>
    <row r="357" spans="8:56" s="147" customFormat="1" ht="0.25" customHeight="1" x14ac:dyDescent="0.2">
      <c r="H357" s="147">
        <f t="shared" si="124"/>
        <v>716</v>
      </c>
      <c r="I357" s="147">
        <f>IF($H357&gt;$H356,INDEX(Spectra!357:357,1,MATCH($I$20,Spectra!$20:$20,0)),I356)</f>
        <v>2.1499933133648701E-4</v>
      </c>
      <c r="J357" s="147">
        <f>((Physics!$C$9*Physics!$C$10)/(Physics!$C$11*Physics!$C$12*$H357))^($J$17-$J$18)</f>
        <v>3.6054367020500419E+18</v>
      </c>
      <c r="K357" s="147">
        <f t="shared" si="125"/>
        <v>1</v>
      </c>
      <c r="L357" s="147">
        <f>INDEX(Photobiology!$21:$421,1+$H357-380,10)</f>
        <v>1.384496E-3</v>
      </c>
      <c r="M357" s="147">
        <f t="shared" si="126"/>
        <v>2.1499933133648701E-4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775166480116787.88</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2.1499933133648701E-4</v>
      </c>
      <c r="Z357" s="147">
        <f t="shared" ca="1" si="128"/>
        <v>0</v>
      </c>
      <c r="AA357" s="147">
        <f t="shared" ca="1" si="115"/>
        <v>2.1474133213888323E-8</v>
      </c>
      <c r="AB357" s="147">
        <f t="shared" ca="1" si="116"/>
        <v>3.4346143181003797E-7</v>
      </c>
      <c r="AC357" s="147">
        <f t="shared" ca="1" si="117"/>
        <v>1.3286958676594897E-9</v>
      </c>
      <c r="AD357" s="147">
        <f t="shared" ca="1" si="118"/>
        <v>1.8526599880930754E-10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9.2419625107730485E-4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3332131083531170.5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9.2419625107730485E-4</v>
      </c>
      <c r="AZ357" s="147">
        <f t="shared" ca="1" si="133"/>
        <v>0</v>
      </c>
      <c r="BA357" s="147">
        <f t="shared" ca="1" si="120"/>
        <v>9.230872155760121E-8</v>
      </c>
      <c r="BB357" s="147">
        <f t="shared" ca="1" si="121"/>
        <v>1.4764035110959946E-6</v>
      </c>
      <c r="BC357" s="147">
        <f t="shared" ca="1" si="122"/>
        <v>5.711532831657744E-9</v>
      </c>
      <c r="BD357" s="147">
        <f t="shared" ca="1" si="123"/>
        <v>7.96384530534569E-10</v>
      </c>
    </row>
    <row r="358" spans="8:56" s="147" customFormat="1" ht="0.25" customHeight="1" x14ac:dyDescent="0.2">
      <c r="H358" s="147">
        <f t="shared" si="124"/>
        <v>717</v>
      </c>
      <c r="I358" s="147">
        <f>IF($H358&gt;$H357,INDEX(Spectra!358:358,1,MATCH($I$20,Spectra!$20:$20,0)),I357)</f>
        <v>2.1041402909272001E-4</v>
      </c>
      <c r="J358" s="147">
        <f>((Physics!$C$9*Physics!$C$10)/(Physics!$C$11*Physics!$C$12*$H358))^($J$17-$J$18)</f>
        <v>3.6104722281702231E+18</v>
      </c>
      <c r="K358" s="147">
        <f t="shared" si="125"/>
        <v>1</v>
      </c>
      <c r="L358" s="147">
        <f>INDEX(Photobiology!$21:$421,1+$H358-380,10)</f>
        <v>1.2912679999999999E-3</v>
      </c>
      <c r="M358" s="147">
        <f t="shared" si="126"/>
        <v>2.1041402909272001E-4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759694008456667</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2.1041402909272001E-4</v>
      </c>
      <c r="Z358" s="147">
        <f t="shared" ca="1" si="128"/>
        <v>0</v>
      </c>
      <c r="AA358" s="147">
        <f t="shared" ca="1" si="115"/>
        <v>1.9554196551644657E-8</v>
      </c>
      <c r="AB358" s="147">
        <f t="shared" ca="1" si="116"/>
        <v>3.1213237903672272E-7</v>
      </c>
      <c r="AC358" s="147">
        <f t="shared" ca="1" si="117"/>
        <v>1.2204013687377761E-9</v>
      </c>
      <c r="AD358" s="147">
        <f t="shared" ca="1" si="118"/>
        <v>1.7014920048553711E-10</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9.0653728849750172E-4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3273027703920967.5</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9.0653728849750172E-4</v>
      </c>
      <c r="AZ358" s="147">
        <f t="shared" ca="1" si="133"/>
        <v>0</v>
      </c>
      <c r="BA358" s="147">
        <f t="shared" ca="1" si="120"/>
        <v>8.4246323294649827E-8</v>
      </c>
      <c r="BB358" s="147">
        <f t="shared" ca="1" si="121"/>
        <v>1.344775544502964E-6</v>
      </c>
      <c r="BC358" s="147">
        <f t="shared" ca="1" si="122"/>
        <v>5.2579162732855102E-9</v>
      </c>
      <c r="BD358" s="147">
        <f t="shared" ca="1" si="123"/>
        <v>7.3306231297061982E-10</v>
      </c>
    </row>
    <row r="359" spans="8:56" s="147" customFormat="1" ht="0.25" customHeight="1" x14ac:dyDescent="0.2">
      <c r="H359" s="147">
        <f t="shared" si="124"/>
        <v>718</v>
      </c>
      <c r="I359" s="147">
        <f>IF($H359&gt;$H358,INDEX(Spectra!359:359,1,MATCH($I$20,Spectra!$20:$20,0)),I358)</f>
        <v>2.05280454297849E-4</v>
      </c>
      <c r="J359" s="147">
        <f>((Physics!$C$9*Physics!$C$10)/(Physics!$C$11*Physics!$C$12*$H359))^($J$17-$J$18)</f>
        <v>3.6155077542904049E+18</v>
      </c>
      <c r="K359" s="147">
        <f t="shared" si="125"/>
        <v>1</v>
      </c>
      <c r="L359" s="147">
        <f>INDEX(Photobiology!$21:$421,1+$H359-380,10)</f>
        <v>1.2040919999999999E-3</v>
      </c>
      <c r="M359" s="147">
        <f t="shared" si="126"/>
        <v>2.05280454297849E-4</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742193074318130.12</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2.05280454297849E-4</v>
      </c>
      <c r="Z359" s="147">
        <f t="shared" ca="1" si="128"/>
        <v>0</v>
      </c>
      <c r="AA359" s="147">
        <f t="shared" ca="1" si="115"/>
        <v>1.775485018853897E-8</v>
      </c>
      <c r="AB359" s="147">
        <f t="shared" ca="1" si="116"/>
        <v>2.8284977956337719E-7</v>
      </c>
      <c r="AC359" s="147">
        <f t="shared" ca="1" si="117"/>
        <v>1.1167256713802984E-9</v>
      </c>
      <c r="AD359" s="147">
        <f t="shared" ca="1" si="118"/>
        <v>1.5577768858528561E-10</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8.8887832591769882E-4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3213746479976114</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8.8887832591769882E-4</v>
      </c>
      <c r="AZ359" s="147">
        <f t="shared" ca="1" si="133"/>
        <v>0</v>
      </c>
      <c r="BA359" s="147">
        <f t="shared" ca="1" si="120"/>
        <v>7.6879708623449916E-8</v>
      </c>
      <c r="BB359" s="147">
        <f t="shared" ca="1" si="121"/>
        <v>1.2247587789322198E-6</v>
      </c>
      <c r="BC359" s="147">
        <f t="shared" ca="1" si="122"/>
        <v>4.8354980929922813E-9</v>
      </c>
      <c r="BD359" s="147">
        <f t="shared" ca="1" si="123"/>
        <v>6.7452798425762356E-10</v>
      </c>
    </row>
    <row r="360" spans="8:56" s="147" customFormat="1" ht="0.25" customHeight="1" x14ac:dyDescent="0.2">
      <c r="H360" s="147">
        <f t="shared" si="124"/>
        <v>719</v>
      </c>
      <c r="I360" s="147">
        <f>IF($H360&gt;$H359,INDEX(Spectra!360:360,1,MATCH($I$20,Spectra!$20:$20,0)),I359)</f>
        <v>1.9830416224594799E-4</v>
      </c>
      <c r="J360" s="147">
        <f>((Physics!$C$9*Physics!$C$10)/(Physics!$C$11*Physics!$C$12*$H360))^($J$17-$J$18)</f>
        <v>3.6205432804105871E+18</v>
      </c>
      <c r="K360" s="147">
        <f t="shared" si="125"/>
        <v>1</v>
      </c>
      <c r="L360" s="147">
        <f>INDEX(Photobiology!$21:$421,1+$H360-380,10)</f>
        <v>1.122744E-3</v>
      </c>
      <c r="M360" s="147">
        <f t="shared" si="126"/>
        <v>1.9830416224594799E-4</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717968802097017.88</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1.9830416224594799E-4</v>
      </c>
      <c r="Z360" s="147">
        <f t="shared" ca="1" si="128"/>
        <v>0</v>
      </c>
      <c r="AA360" s="147">
        <f t="shared" ca="1" si="115"/>
        <v>1.5965269798259027E-8</v>
      </c>
      <c r="AB360" s="147">
        <f t="shared" ca="1" si="116"/>
        <v>2.538253615915685E-7</v>
      </c>
      <c r="AC360" s="147">
        <f t="shared" ca="1" si="117"/>
        <v>1.0113512274543348E-9</v>
      </c>
      <c r="AD360" s="147">
        <f t="shared" ca="1" si="118"/>
        <v>1.4125463272189796E-10</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8.7121936333789569E-4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3154287411696608</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8.7121936333789569E-4</v>
      </c>
      <c r="AZ360" s="147">
        <f t="shared" ca="1" si="133"/>
        <v>0</v>
      </c>
      <c r="BA360" s="147">
        <f t="shared" ca="1" si="120"/>
        <v>7.0140999722970641E-8</v>
      </c>
      <c r="BB360" s="147">
        <f t="shared" ca="1" si="121"/>
        <v>1.1151433606852398E-6</v>
      </c>
      <c r="BC360" s="147">
        <f t="shared" ca="1" si="122"/>
        <v>4.4432187530232681E-9</v>
      </c>
      <c r="BD360" s="147">
        <f t="shared" ca="1" si="123"/>
        <v>6.205808783573065E-10</v>
      </c>
    </row>
    <row r="361" spans="8:56" s="147" customFormat="1" ht="0.25" customHeight="1" x14ac:dyDescent="0.2">
      <c r="H361" s="147">
        <f t="shared" si="124"/>
        <v>720</v>
      </c>
      <c r="I361" s="147">
        <f>IF($H361&gt;$H360,INDEX(Spectra!361:361,1,MATCH($I$20,Spectra!$20:$20,0)),I360)</f>
        <v>1.9222834903936001E-4</v>
      </c>
      <c r="J361" s="147">
        <f>((Physics!$C$9*Physics!$C$10)/(Physics!$C$11*Physics!$C$12*$H361))^($J$17-$J$18)</f>
        <v>3.6255788065307679E+18</v>
      </c>
      <c r="K361" s="147">
        <f t="shared" si="125"/>
        <v>1</v>
      </c>
      <c r="L361" s="147">
        <f>INDEX(Photobiology!$21:$421,1+$H361-380,10)</f>
        <v>1.047E-3</v>
      </c>
      <c r="M361" s="147">
        <f t="shared" si="126"/>
        <v>1.9222834903936001E-4</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696939028291502.75</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1.9222834903936001E-4</v>
      </c>
      <c r="Z361" s="147">
        <f t="shared" ca="1" si="128"/>
        <v>0</v>
      </c>
      <c r="AA361" s="147">
        <f t="shared" ca="1" si="115"/>
        <v>1.4406611287259549E-8</v>
      </c>
      <c r="AB361" s="147">
        <f t="shared" ca="1" si="116"/>
        <v>2.2855950700779904E-7</v>
      </c>
      <c r="AC361" s="147">
        <f t="shared" ca="1" si="117"/>
        <v>9.1885150840814084E-10</v>
      </c>
      <c r="AD361" s="147">
        <f t="shared" ca="1" si="118"/>
        <v>1.285990354521905E-10</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8.5356040075809257E-4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3094650499082449</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8.5356040075809257E-4</v>
      </c>
      <c r="AZ361" s="147">
        <f t="shared" ca="1" si="133"/>
        <v>0</v>
      </c>
      <c r="BA361" s="147">
        <f t="shared" ca="1" si="120"/>
        <v>6.3970340302935483E-8</v>
      </c>
      <c r="BB361" s="147">
        <f t="shared" ca="1" si="121"/>
        <v>1.014883316501372E-6</v>
      </c>
      <c r="BC361" s="147">
        <f t="shared" ca="1" si="122"/>
        <v>4.0800187156236825E-9</v>
      </c>
      <c r="BD361" s="147">
        <f t="shared" ca="1" si="123"/>
        <v>5.7102422606355715E-10</v>
      </c>
    </row>
    <row r="362" spans="8:56" s="147" customFormat="1" ht="0.25" customHeight="1" x14ac:dyDescent="0.2">
      <c r="H362" s="147">
        <f t="shared" si="124"/>
        <v>721</v>
      </c>
      <c r="I362" s="147">
        <f>IF($H362&gt;$H361,INDEX(Spectra!362:362,1,MATCH($I$20,Spectra!$20:$20,0)),I361)</f>
        <v>1.8829154230606799E-4</v>
      </c>
      <c r="J362" s="147">
        <f>((Physics!$C$9*Physics!$C$10)/(Physics!$C$11*Physics!$C$12*$H362))^($J$17-$J$18)</f>
        <v>3.6306143326509496E+18</v>
      </c>
      <c r="K362" s="147">
        <f t="shared" si="125"/>
        <v>1</v>
      </c>
      <c r="L362" s="147">
        <f>INDEX(Photobiology!$21:$421,1+$H362-380,10)</f>
        <v>9.7658959999999992E-4</v>
      </c>
      <c r="M362" s="147">
        <f t="shared" si="126"/>
        <v>1.8829154230606799E-4</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683613972213363.12</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1.8829154230606799E-4</v>
      </c>
      <c r="Z362" s="147">
        <f t="shared" ca="1" si="128"/>
        <v>0</v>
      </c>
      <c r="AA362" s="147">
        <f t="shared" ca="1" si="115"/>
        <v>1.3136197107291294E-8</v>
      </c>
      <c r="AB362" s="147">
        <f t="shared" ca="1" si="116"/>
        <v>2.0793599891486005E-7</v>
      </c>
      <c r="AC362" s="147">
        <f t="shared" ca="1" si="117"/>
        <v>8.4542902495424527E-10</v>
      </c>
      <c r="AD362" s="147">
        <f t="shared" ca="1" si="118"/>
        <v>1.1833069001299461E-10</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8.6503560892489749E-4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3140610680016174.5</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8.6503560892489749E-4</v>
      </c>
      <c r="AZ362" s="147">
        <f t="shared" ca="1" si="133"/>
        <v>0</v>
      </c>
      <c r="BA362" s="147">
        <f t="shared" ca="1" si="120"/>
        <v>6.0349382263767254E-8</v>
      </c>
      <c r="BB362" s="147">
        <f t="shared" ca="1" si="121"/>
        <v>9.552847740040319E-7</v>
      </c>
      <c r="BC362" s="147">
        <f t="shared" ca="1" si="122"/>
        <v>3.8840098840727896E-9</v>
      </c>
      <c r="BD362" s="147">
        <f t="shared" ca="1" si="123"/>
        <v>5.4362643821519826E-10</v>
      </c>
    </row>
    <row r="363" spans="8:56" s="147" customFormat="1" ht="0.25" customHeight="1" x14ac:dyDescent="0.2">
      <c r="H363" s="147">
        <f t="shared" si="124"/>
        <v>722</v>
      </c>
      <c r="I363" s="147">
        <f>IF($H363&gt;$H362,INDEX(Spectra!363:363,1,MATCH($I$20,Spectra!$20:$20,0)),I362)</f>
        <v>1.8372039757383801E-4</v>
      </c>
      <c r="J363" s="147">
        <f>((Physics!$C$9*Physics!$C$10)/(Physics!$C$11*Physics!$C$12*$H363))^($J$17-$J$18)</f>
        <v>3.6356498587711314E+18</v>
      </c>
      <c r="K363" s="147">
        <f t="shared" si="125"/>
        <v>1</v>
      </c>
      <c r="L363" s="147">
        <f>INDEX(Photobiology!$21:$421,1+$H363-380,10)</f>
        <v>9.1110880000000005E-4</v>
      </c>
      <c r="M363" s="147">
        <f t="shared" si="126"/>
        <v>1.8372039757383801E-4</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667943037492700.25</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1.8372039757383801E-4</v>
      </c>
      <c r="Z363" s="147">
        <f t="shared" ca="1" si="128"/>
        <v>0</v>
      </c>
      <c r="AA363" s="147">
        <f t="shared" ca="1" si="115"/>
        <v>1.1932088661228057E-8</v>
      </c>
      <c r="AB363" s="147">
        <f t="shared" ca="1" si="116"/>
        <v>1.8842915136365548E-7</v>
      </c>
      <c r="AC363" s="147">
        <f t="shared" ca="1" si="117"/>
        <v>7.7346287378585811E-10</v>
      </c>
      <c r="AD363" s="147">
        <f t="shared" ca="1" si="118"/>
        <v>1.0843894374358457E-10</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8.7650943153167263E-4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3186681390959690</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8.7650943153167263E-4</v>
      </c>
      <c r="AZ363" s="147">
        <f t="shared" ca="1" si="133"/>
        <v>0</v>
      </c>
      <c r="BA363" s="147">
        <f t="shared" ca="1" si="120"/>
        <v>5.6926658049687543E-8</v>
      </c>
      <c r="BB363" s="147">
        <f t="shared" ca="1" si="121"/>
        <v>8.989743682618294E-7</v>
      </c>
      <c r="BC363" s="147">
        <f t="shared" ca="1" si="122"/>
        <v>3.6901047067483423E-9</v>
      </c>
      <c r="BD363" s="147">
        <f t="shared" ca="1" si="123"/>
        <v>5.1735005035782292E-10</v>
      </c>
    </row>
    <row r="364" spans="8:56" s="147" customFormat="1" ht="0.25" customHeight="1" x14ac:dyDescent="0.2">
      <c r="H364" s="147">
        <f t="shared" si="124"/>
        <v>723</v>
      </c>
      <c r="I364" s="147">
        <f>IF($H364&gt;$H363,INDEX(Spectra!364:364,1,MATCH($I$20,Spectra!$20:$20,0)),I363)</f>
        <v>1.7822728309748801E-4</v>
      </c>
      <c r="J364" s="147">
        <f>((Physics!$C$9*Physics!$C$10)/(Physics!$C$11*Physics!$C$12*$H364))^($J$17-$J$18)</f>
        <v>3.6406853848913132E+18</v>
      </c>
      <c r="K364" s="147">
        <f t="shared" si="125"/>
        <v>1</v>
      </c>
      <c r="L364" s="147">
        <f>INDEX(Photobiology!$21:$421,1+$H364-380,10)</f>
        <v>8.5013319999999995E-4</v>
      </c>
      <c r="M364" s="147">
        <f t="shared" si="126"/>
        <v>1.7822728309748801E-4</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648869464761911.12</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1.7822728309748801E-4</v>
      </c>
      <c r="Z364" s="147">
        <f t="shared" ca="1" si="128"/>
        <v>0</v>
      </c>
      <c r="AA364" s="147">
        <f t="shared" ca="1" si="115"/>
        <v>1.0777724618014676E-8</v>
      </c>
      <c r="AB364" s="147">
        <f t="shared" ca="1" si="116"/>
        <v>1.6977966633323328E-7</v>
      </c>
      <c r="AC364" s="147">
        <f t="shared" ca="1" si="117"/>
        <v>7.0417599551817508E-10</v>
      </c>
      <c r="AD364" s="147">
        <f t="shared" ca="1" si="118"/>
        <v>9.8802611339772746E-11</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8.8798463969847754E-4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3232872699758225.5</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8.8798463969847754E-4</v>
      </c>
      <c r="AZ364" s="147">
        <f t="shared" ca="1" si="133"/>
        <v>0</v>
      </c>
      <c r="BA364" s="147">
        <f t="shared" ca="1" si="120"/>
        <v>5.3698029534918394E-8</v>
      </c>
      <c r="BB364" s="147">
        <f t="shared" ca="1" si="121"/>
        <v>8.4589594374604907E-7</v>
      </c>
      <c r="BC364" s="147">
        <f t="shared" ca="1" si="122"/>
        <v>3.5084273114486847E-9</v>
      </c>
      <c r="BD364" s="147">
        <f t="shared" ca="1" si="123"/>
        <v>4.9226582881716712E-10</v>
      </c>
    </row>
    <row r="365" spans="8:56" s="147" customFormat="1" ht="0.25" customHeight="1" x14ac:dyDescent="0.2">
      <c r="H365" s="147">
        <f t="shared" si="124"/>
        <v>724</v>
      </c>
      <c r="I365" s="147">
        <f>IF($H365&gt;$H364,INDEX(Spectra!365:365,1,MATCH($I$20,Spectra!$20:$20,0)),I364)</f>
        <v>1.71957848096427E-4</v>
      </c>
      <c r="J365" s="147">
        <f>((Physics!$C$9*Physics!$C$10)/(Physics!$C$11*Physics!$C$12*$H365))^($J$17-$J$18)</f>
        <v>3.6457209110114944E+18</v>
      </c>
      <c r="K365" s="147">
        <f t="shared" si="125"/>
        <v>1</v>
      </c>
      <c r="L365" s="147">
        <f>INDEX(Photobiology!$21:$421,1+$H365-380,10)</f>
        <v>7.9323839999999996E-4</v>
      </c>
      <c r="M365" s="147">
        <f t="shared" si="126"/>
        <v>1.71957848096427E-4</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626910322617682</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1.71957848096427E-4</v>
      </c>
      <c r="Z365" s="147">
        <f t="shared" ca="1" si="128"/>
        <v>0</v>
      </c>
      <c r="AA365" s="147">
        <f t="shared" ca="1" si="115"/>
        <v>9.6847863752844357E-9</v>
      </c>
      <c r="AB365" s="147">
        <f t="shared" ca="1" si="116"/>
        <v>1.5217564529356596E-7</v>
      </c>
      <c r="AC365" s="147">
        <f t="shared" ca="1" si="117"/>
        <v>6.3779165858964773E-10</v>
      </c>
      <c r="AD365" s="147">
        <f t="shared" ca="1" si="118"/>
        <v>8.9555303372922988E-11</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8.9945846230525279E-4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3279174524612504</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8.9945846230525279E-4</v>
      </c>
      <c r="AZ365" s="147">
        <f t="shared" ca="1" si="133"/>
        <v>0</v>
      </c>
      <c r="BA365" s="147">
        <f t="shared" ca="1" si="120"/>
        <v>5.0658130217955445E-8</v>
      </c>
      <c r="BB365" s="147">
        <f t="shared" ca="1" si="121"/>
        <v>7.9598386134319423E-7</v>
      </c>
      <c r="BC365" s="147">
        <f t="shared" ca="1" si="122"/>
        <v>3.3360914366901824E-9</v>
      </c>
      <c r="BD365" s="147">
        <f t="shared" ca="1" si="123"/>
        <v>4.6843616825165109E-10</v>
      </c>
    </row>
    <row r="366" spans="8:56" s="147" customFormat="1" ht="0.25" customHeight="1" x14ac:dyDescent="0.2">
      <c r="H366" s="147">
        <f t="shared" si="124"/>
        <v>725</v>
      </c>
      <c r="I366" s="147">
        <f>IF($H366&gt;$H365,INDEX(Spectra!366:366,1,MATCH($I$20,Spectra!$20:$20,0)),I365)</f>
        <v>1.64909036992624E-4</v>
      </c>
      <c r="J366" s="147">
        <f>((Physics!$C$9*Physics!$C$10)/(Physics!$C$11*Physics!$C$12*$H366))^($J$17-$J$18)</f>
        <v>3.6507564371316762E+18</v>
      </c>
      <c r="K366" s="147">
        <f t="shared" si="125"/>
        <v>1</v>
      </c>
      <c r="L366" s="147">
        <f>INDEX(Photobiology!$21:$421,1+$H366-380,10)</f>
        <v>7.3999999999999999E-4</v>
      </c>
      <c r="M366" s="147">
        <f t="shared" si="126"/>
        <v>1.64909036992624E-4</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602042728342007.75</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1.64909036992624E-4</v>
      </c>
      <c r="Z366" s="147">
        <f t="shared" ca="1" si="128"/>
        <v>0</v>
      </c>
      <c r="AA366" s="147">
        <f t="shared" ca="1" si="115"/>
        <v>8.6535687343805453E-9</v>
      </c>
      <c r="AB366" s="147">
        <f t="shared" ca="1" si="116"/>
        <v>1.3562053238658601E-7</v>
      </c>
      <c r="AC366" s="147">
        <f t="shared" ca="1" si="117"/>
        <v>5.742132668083168E-10</v>
      </c>
      <c r="AD366" s="147">
        <f t="shared" ca="1" si="118"/>
        <v>8.072808578803623E-11</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9.109336704720577E-4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3325596961275849.5</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9.109336704720577E-4</v>
      </c>
      <c r="AZ366" s="147">
        <f t="shared" ca="1" si="133"/>
        <v>0</v>
      </c>
      <c r="BA366" s="147">
        <f t="shared" ca="1" si="120"/>
        <v>4.7801062171287134E-8</v>
      </c>
      <c r="BB366" s="147">
        <f t="shared" ca="1" si="121"/>
        <v>7.491482068615384E-7</v>
      </c>
      <c r="BC366" s="147">
        <f t="shared" ca="1" si="122"/>
        <v>3.1718710405837048E-9</v>
      </c>
      <c r="BD366" s="147">
        <f t="shared" ca="1" si="123"/>
        <v>4.4593027063985692E-10</v>
      </c>
    </row>
    <row r="367" spans="8:56" s="147" customFormat="1" ht="0.25" customHeight="1" x14ac:dyDescent="0.2">
      <c r="H367" s="147">
        <f t="shared" si="124"/>
        <v>726</v>
      </c>
      <c r="I367" s="147">
        <f>IF($H367&gt;$H366,INDEX(Spectra!367:367,1,MATCH($I$20,Spectra!$20:$20,0)),I366)</f>
        <v>1.59273125169692E-4</v>
      </c>
      <c r="J367" s="147">
        <f>((Physics!$C$9*Physics!$C$10)/(Physics!$C$11*Physics!$C$12*$H367))^($J$17-$J$18)</f>
        <v>3.6557919632518584E+18</v>
      </c>
      <c r="K367" s="147">
        <f t="shared" si="125"/>
        <v>1</v>
      </c>
      <c r="L367" s="147">
        <f>INDEX(Photobiology!$21:$421,1+$H367-380,10)</f>
        <v>6.9008269999999998E-4</v>
      </c>
      <c r="M367" s="147">
        <f t="shared" si="126"/>
        <v>1.59273125169692E-4</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582269410957367.25</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1.59273125169692E-4</v>
      </c>
      <c r="Z367" s="147">
        <f t="shared" ca="1" si="128"/>
        <v>0</v>
      </c>
      <c r="AA367" s="147">
        <f t="shared" ca="1" si="115"/>
        <v>7.7907174991753483E-9</v>
      </c>
      <c r="AB367" s="147">
        <f t="shared" ca="1" si="116"/>
        <v>1.2177784240786897E-7</v>
      </c>
      <c r="AC367" s="147">
        <f t="shared" ca="1" si="117"/>
        <v>5.2082311930489284E-10</v>
      </c>
      <c r="AD367" s="147">
        <f t="shared" ca="1" si="118"/>
        <v>7.3305615132475908E-11</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9.2240887863886262E-4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3372134965360113</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9.2240887863886262E-4</v>
      </c>
      <c r="AZ367" s="147">
        <f t="shared" ca="1" si="133"/>
        <v>0</v>
      </c>
      <c r="BA367" s="147">
        <f t="shared" ca="1" si="120"/>
        <v>4.5118892371517055E-8</v>
      </c>
      <c r="BB367" s="147">
        <f t="shared" ca="1" si="121"/>
        <v>7.052599924740948E-7</v>
      </c>
      <c r="BC367" s="147">
        <f t="shared" ca="1" si="122"/>
        <v>3.0162770331490808E-9</v>
      </c>
      <c r="BD367" s="147">
        <f t="shared" ca="1" si="123"/>
        <v>4.2453960880241513E-10</v>
      </c>
    </row>
    <row r="368" spans="8:56" s="147" customFormat="1" ht="0.25" customHeight="1" x14ac:dyDescent="0.2">
      <c r="H368" s="147">
        <f t="shared" si="124"/>
        <v>727</v>
      </c>
      <c r="I368" s="147">
        <f>IF($H368&gt;$H367,INDEX(Spectra!368:368,1,MATCH($I$20,Spectra!$20:$20,0)),I367)</f>
        <v>1.54516914261472E-4</v>
      </c>
      <c r="J368" s="147">
        <f>((Physics!$C$9*Physics!$C$10)/(Physics!$C$11*Physics!$C$12*$H368))^($J$17-$J$18)</f>
        <v>3.6608274893720397E+18</v>
      </c>
      <c r="K368" s="147">
        <f t="shared" si="125"/>
        <v>1</v>
      </c>
      <c r="L368" s="147">
        <f>INDEX(Photobiology!$21:$421,1+$H368-380,10)</f>
        <v>6.4331000000000002E-4</v>
      </c>
      <c r="M368" s="147">
        <f t="shared" si="126"/>
        <v>1.54516914261472E-4</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565659767301339.25</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1.54516914261472E-4</v>
      </c>
      <c r="Z368" s="147">
        <f t="shared" ca="1" si="128"/>
        <v>0</v>
      </c>
      <c r="AA368" s="147">
        <f t="shared" ca="1" si="115"/>
        <v>7.0480881720485055E-9</v>
      </c>
      <c r="AB368" s="147">
        <f t="shared" ca="1" si="116"/>
        <v>1.0987852290047535E-7</v>
      </c>
      <c r="AC368" s="147">
        <f t="shared" ca="1" si="117"/>
        <v>4.7436692678271902E-10</v>
      </c>
      <c r="AD368" s="147">
        <f t="shared" ca="1" si="118"/>
        <v>6.6851433921397338E-11</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9.3388270124563776E-4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3418783464569046.5</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9.3388270124563776E-4</v>
      </c>
      <c r="AZ368" s="147">
        <f t="shared" ca="1" si="133"/>
        <v>0</v>
      </c>
      <c r="BA368" s="147">
        <f t="shared" ca="1" si="120"/>
        <v>4.2597845369808148E-8</v>
      </c>
      <c r="BB368" s="147">
        <f t="shared" ca="1" si="121"/>
        <v>6.6409332768278549E-7</v>
      </c>
      <c r="BC368" s="147">
        <f t="shared" ca="1" si="122"/>
        <v>2.867019892824108E-9</v>
      </c>
      <c r="BD368" s="147">
        <f t="shared" ca="1" si="123"/>
        <v>4.040424829285227E-10</v>
      </c>
    </row>
    <row r="369" spans="8:56" s="147" customFormat="1" ht="0.25" customHeight="1" x14ac:dyDescent="0.2">
      <c r="H369" s="147">
        <f t="shared" si="124"/>
        <v>728</v>
      </c>
      <c r="I369" s="147">
        <f>IF($H369&gt;$H368,INDEX(Spectra!369:369,1,MATCH($I$20,Spectra!$20:$20,0)),I368)</f>
        <v>1.50248068048967E-4</v>
      </c>
      <c r="J369" s="147">
        <f>((Physics!$C$9*Physics!$C$10)/(Physics!$C$11*Physics!$C$12*$H369))^($J$17-$J$18)</f>
        <v>3.6658630154922214E+18</v>
      </c>
      <c r="K369" s="147">
        <f t="shared" si="125"/>
        <v>1</v>
      </c>
      <c r="L369" s="147">
        <f>INDEX(Photobiology!$21:$421,1+$H369-380,10)</f>
        <v>5.9949600000000003E-4</v>
      </c>
      <c r="M369" s="147">
        <f t="shared" si="126"/>
        <v>1.50248068048967E-4</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550788835809866.69</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1.50248068048967E-4</v>
      </c>
      <c r="Z369" s="147">
        <f t="shared" ca="1" si="128"/>
        <v>0</v>
      </c>
      <c r="AA369" s="147">
        <f t="shared" ca="1" si="115"/>
        <v>6.3929050474154974E-9</v>
      </c>
      <c r="AB369" s="147">
        <f t="shared" ca="1" si="116"/>
        <v>9.9399614379155101E-8</v>
      </c>
      <c r="AC369" s="147">
        <f t="shared" ca="1" si="117"/>
        <v>4.333154282532208E-10</v>
      </c>
      <c r="AD369" s="147">
        <f t="shared" ca="1" si="118"/>
        <v>6.1107391756195368E-11</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9.4535790941244267E-4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3465552596518119.5</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9.4535790941244267E-4</v>
      </c>
      <c r="AZ369" s="147">
        <f t="shared" ca="1" si="133"/>
        <v>0</v>
      </c>
      <c r="BA369" s="147">
        <f t="shared" ca="1" si="120"/>
        <v>4.0224033687590024E-8</v>
      </c>
      <c r="BB369" s="147">
        <f t="shared" ca="1" si="121"/>
        <v>6.2542043212998968E-7</v>
      </c>
      <c r="BC369" s="147">
        <f t="shared" ca="1" si="122"/>
        <v>2.7264122107454846E-9</v>
      </c>
      <c r="BD369" s="147">
        <f t="shared" ca="1" si="123"/>
        <v>3.8448651533713459E-10</v>
      </c>
    </row>
    <row r="370" spans="8:56" s="147" customFormat="1" ht="0.25" customHeight="1" x14ac:dyDescent="0.2">
      <c r="H370" s="147">
        <f t="shared" si="124"/>
        <v>729</v>
      </c>
      <c r="I370" s="147">
        <f>IF($H370&gt;$H369,INDEX(Spectra!370:370,1,MATCH($I$20,Spectra!$20:$20,0)),I369)</f>
        <v>1.4612150992004001E-4</v>
      </c>
      <c r="J370" s="147">
        <f>((Physics!$C$9*Physics!$C$10)/(Physics!$C$11*Physics!$C$12*$H370))^($J$17-$J$18)</f>
        <v>3.6708985416124032E+18</v>
      </c>
      <c r="K370" s="147">
        <f t="shared" si="125"/>
        <v>1</v>
      </c>
      <c r="L370" s="147">
        <f>INDEX(Photobiology!$21:$421,1+$H370-380,10)</f>
        <v>5.5845470000000003E-4</v>
      </c>
      <c r="M370" s="147">
        <f t="shared" si="126"/>
        <v>1.4612150992004001E-4</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536397237663677.19</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1.4612150992004001E-4</v>
      </c>
      <c r="Z370" s="147">
        <f t="shared" ca="1" si="128"/>
        <v>0</v>
      </c>
      <c r="AA370" s="147">
        <f t="shared" ca="1" si="115"/>
        <v>5.8008632101646761E-9</v>
      </c>
      <c r="AB370" s="147">
        <f t="shared" ca="1" si="116"/>
        <v>8.9954154964895665E-8</v>
      </c>
      <c r="AC370" s="147">
        <f t="shared" ca="1" si="117"/>
        <v>3.9598929188330842E-10</v>
      </c>
      <c r="AD370" s="147">
        <f t="shared" ca="1" si="118"/>
        <v>5.5879787823621699E-11</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9.5683173201921792E-4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3512432209637817</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9.5683173201921792E-4</v>
      </c>
      <c r="AZ370" s="147">
        <f t="shared" ca="1" si="133"/>
        <v>0</v>
      </c>
      <c r="BA370" s="147">
        <f t="shared" ca="1" si="120"/>
        <v>3.7985167246257733E-8</v>
      </c>
      <c r="BB370" s="147">
        <f t="shared" ca="1" si="121"/>
        <v>5.8903709621181476E-7</v>
      </c>
      <c r="BC370" s="147">
        <f t="shared" ca="1" si="122"/>
        <v>2.5930139937720806E-9</v>
      </c>
      <c r="BD370" s="147">
        <f t="shared" ca="1" si="123"/>
        <v>3.6591159095878932E-10</v>
      </c>
    </row>
    <row r="371" spans="8:56" s="147" customFormat="1" ht="0.25" customHeight="1" x14ac:dyDescent="0.2">
      <c r="H371" s="147">
        <f t="shared" si="124"/>
        <v>730</v>
      </c>
      <c r="I371" s="147">
        <f>IF($H371&gt;$H370,INDEX(Spectra!371:371,1,MATCH($I$20,Spectra!$20:$20,0)),I370)</f>
        <v>1.4311380261293799E-4</v>
      </c>
      <c r="J371" s="147">
        <f>((Physics!$C$9*Physics!$C$10)/(Physics!$C$11*Physics!$C$12*$H371))^($J$17-$J$18)</f>
        <v>3.6759340677325839E+18</v>
      </c>
      <c r="K371" s="147">
        <f t="shared" si="125"/>
        <v>1</v>
      </c>
      <c r="L371" s="147">
        <f>INDEX(Photobiology!$21:$421,1+$H371-380,10)</f>
        <v>5.1999999999999995E-4</v>
      </c>
      <c r="M371" s="147">
        <f t="shared" si="126"/>
        <v>1.4311380261293799E-4</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526076902587655.25</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1.4311380261293799E-4</v>
      </c>
      <c r="Z371" s="147">
        <f t="shared" ca="1" si="128"/>
        <v>0</v>
      </c>
      <c r="AA371" s="147">
        <f t="shared" ca="1" si="115"/>
        <v>5.3015506381344589E-9</v>
      </c>
      <c r="AB371" s="147">
        <f t="shared" ca="1" si="116"/>
        <v>8.1992330451596598E-8</v>
      </c>
      <c r="AC371" s="147">
        <f t="shared" ca="1" si="117"/>
        <v>3.6436774145254013E-10</v>
      </c>
      <c r="AD371" s="147">
        <f t="shared" ca="1" si="118"/>
        <v>5.1487480310846248E-11</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9.6830694018602283E-4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3559432469451699</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9.6830694018602283E-4</v>
      </c>
      <c r="AZ371" s="147">
        <f t="shared" ca="1" si="133"/>
        <v>0</v>
      </c>
      <c r="BA371" s="147">
        <f t="shared" ca="1" si="120"/>
        <v>3.5870252784333084E-8</v>
      </c>
      <c r="BB371" s="147">
        <f t="shared" ca="1" si="121"/>
        <v>5.5475950725055567E-7</v>
      </c>
      <c r="BC371" s="147">
        <f t="shared" ca="1" si="122"/>
        <v>2.4653094697136139E-9</v>
      </c>
      <c r="BD371" s="147">
        <f t="shared" ca="1" si="123"/>
        <v>3.483639146429647E-10</v>
      </c>
    </row>
    <row r="372" spans="8:56" s="147" customFormat="1" ht="0.25" customHeight="1" x14ac:dyDescent="0.2">
      <c r="H372" s="147">
        <f t="shared" si="124"/>
        <v>731</v>
      </c>
      <c r="I372" s="147">
        <f>IF($H372&gt;$H371,INDEX(Spectra!372:372,1,MATCH($I$20,Spectra!$20:$20,0)),I371)</f>
        <v>1.4028016140092001E-4</v>
      </c>
      <c r="J372" s="147">
        <f>((Physics!$C$9*Physics!$C$10)/(Physics!$C$11*Physics!$C$12*$H372))^($J$17-$J$18)</f>
        <v>3.6809695938527657E+18</v>
      </c>
      <c r="K372" s="147">
        <f t="shared" si="125"/>
        <v>1</v>
      </c>
      <c r="L372" s="147">
        <f>INDEX(Photobiology!$21:$421,1+$H372-380,10)</f>
        <v>4.8391359999999997E-4</v>
      </c>
      <c r="M372" s="147">
        <f t="shared" si="126"/>
        <v>1.4028016140092001E-4</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516367008737544.94</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1.4028016140092001E-4</v>
      </c>
      <c r="Z372" s="147">
        <f t="shared" ca="1" si="128"/>
        <v>0</v>
      </c>
      <c r="AA372" s="147">
        <f t="shared" ca="1" si="115"/>
        <v>4.8493168434361235E-9</v>
      </c>
      <c r="AB372" s="147">
        <f t="shared" ca="1" si="116"/>
        <v>7.4798223739938953E-8</v>
      </c>
      <c r="AC372" s="147">
        <f t="shared" ca="1" si="117"/>
        <v>3.3569042623240154E-10</v>
      </c>
      <c r="AD372" s="147">
        <f t="shared" ca="1" si="118"/>
        <v>4.7488762478730649E-11</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9.7551323790101346E-4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3590834567114490</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9.7551323790101346E-4</v>
      </c>
      <c r="AZ372" s="147">
        <f t="shared" ca="1" si="133"/>
        <v>0</v>
      </c>
      <c r="BA372" s="147">
        <f t="shared" ca="1" si="120"/>
        <v>3.3722322018352556E-8</v>
      </c>
      <c r="BB372" s="147">
        <f t="shared" ca="1" si="121"/>
        <v>5.2014951152824779E-7</v>
      </c>
      <c r="BC372" s="147">
        <f t="shared" ca="1" si="122"/>
        <v>2.3344031782971249E-9</v>
      </c>
      <c r="BD372" s="147">
        <f t="shared" ca="1" si="123"/>
        <v>3.3023854540015428E-10</v>
      </c>
    </row>
    <row r="373" spans="8:56" s="147" customFormat="1" ht="0.25" customHeight="1" x14ac:dyDescent="0.2">
      <c r="H373" s="147">
        <f t="shared" si="124"/>
        <v>732</v>
      </c>
      <c r="I373" s="147">
        <f>IF($H373&gt;$H372,INDEX(Spectra!373:373,1,MATCH($I$20,Spectra!$20:$20,0)),I372)</f>
        <v>1.3582573974942001E-4</v>
      </c>
      <c r="J373" s="147">
        <f>((Physics!$C$9*Physics!$C$10)/(Physics!$C$11*Physics!$C$12*$H373))^($J$17-$J$18)</f>
        <v>3.686005119972948E+18</v>
      </c>
      <c r="K373" s="147">
        <f t="shared" si="125"/>
        <v>1</v>
      </c>
      <c r="L373" s="147">
        <f>INDEX(Photobiology!$21:$421,1+$H373-380,10)</f>
        <v>4.500528E-4</v>
      </c>
      <c r="M373" s="147">
        <f t="shared" si="126"/>
        <v>1.3582573974942001E-4</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500654372140475.31</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1.3582573974942001E-4</v>
      </c>
      <c r="Z373" s="147">
        <f t="shared" ca="1" si="128"/>
        <v>0</v>
      </c>
      <c r="AA373" s="147">
        <f t="shared" ca="1" si="115"/>
        <v>4.38157537342859E-9</v>
      </c>
      <c r="AB373" s="147">
        <f t="shared" ca="1" si="116"/>
        <v>6.74013501388137E-8</v>
      </c>
      <c r="AC373" s="147">
        <f t="shared" ca="1" si="117"/>
        <v>3.0560791443619505E-10</v>
      </c>
      <c r="AD373" s="147">
        <f t="shared" ca="1" si="118"/>
        <v>4.3259139852792776E-11</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9.8272092117603397E-4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3622314346959393</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9.8272092117603397E-4</v>
      </c>
      <c r="AZ373" s="147">
        <f t="shared" ca="1" si="133"/>
        <v>0</v>
      </c>
      <c r="BA373" s="147">
        <f t="shared" ca="1" si="120"/>
        <v>3.1701397652033441E-8</v>
      </c>
      <c r="BB373" s="147">
        <f t="shared" ca="1" si="121"/>
        <v>4.8765953359886803E-7</v>
      </c>
      <c r="BC373" s="147">
        <f t="shared" ca="1" si="122"/>
        <v>2.2111220726460764E-9</v>
      </c>
      <c r="BD373" s="147">
        <f t="shared" ca="1" si="123"/>
        <v>3.1298678618535506E-10</v>
      </c>
    </row>
    <row r="374" spans="8:56" s="147" customFormat="1" ht="0.25" customHeight="1" x14ac:dyDescent="0.2">
      <c r="H374" s="147">
        <f t="shared" si="124"/>
        <v>733</v>
      </c>
      <c r="I374" s="147">
        <f>IF($H374&gt;$H373,INDEX(Spectra!374:374,1,MATCH($I$20,Spectra!$20:$20,0)),I373)</f>
        <v>1.3101513955227401E-4</v>
      </c>
      <c r="J374" s="147">
        <f>((Physics!$C$9*Physics!$C$10)/(Physics!$C$11*Physics!$C$12*$H374))^($J$17-$J$18)</f>
        <v>3.6910406460931297E+18</v>
      </c>
      <c r="K374" s="147">
        <f t="shared" si="125"/>
        <v>1</v>
      </c>
      <c r="L374" s="147">
        <f>INDEX(Photobiology!$21:$421,1+$H374-380,10)</f>
        <v>4.1834519999999999E-4</v>
      </c>
      <c r="M374" s="147">
        <f t="shared" si="126"/>
        <v>1.3101513955227401E-4</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483582205341007</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1.3101513955227401E-4</v>
      </c>
      <c r="Z374" s="147">
        <f t="shared" ca="1" si="128"/>
        <v>0</v>
      </c>
      <c r="AA374" s="147">
        <f t="shared" ca="1" si="115"/>
        <v>3.9438963398862832E-9</v>
      </c>
      <c r="AB374" s="147">
        <f t="shared" ca="1" si="116"/>
        <v>6.0500433172728191E-8</v>
      </c>
      <c r="AC374" s="147">
        <f t="shared" ca="1" si="117"/>
        <v>2.7709702015305955E-10</v>
      </c>
      <c r="AD374" s="147">
        <f t="shared" ca="1" si="118"/>
        <v>3.9257900476001592E-11</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9.8992721889102448E-4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3653861601600702</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9.8992721889102448E-4</v>
      </c>
      <c r="AZ374" s="147">
        <f t="shared" ca="1" si="133"/>
        <v>0</v>
      </c>
      <c r="BA374" s="147">
        <f t="shared" ca="1" si="120"/>
        <v>2.9799383099388951E-8</v>
      </c>
      <c r="BB374" s="147">
        <f t="shared" ca="1" si="121"/>
        <v>4.5713057099393506E-7</v>
      </c>
      <c r="BC374" s="147">
        <f t="shared" ca="1" si="122"/>
        <v>2.0936960679545167E-9</v>
      </c>
      <c r="BD374" s="147">
        <f t="shared" ca="1" si="123"/>
        <v>2.9662575157738217E-10</v>
      </c>
    </row>
    <row r="375" spans="8:56" s="147" customFormat="1" ht="0.25" customHeight="1" x14ac:dyDescent="0.2">
      <c r="H375" s="147">
        <f t="shared" si="124"/>
        <v>734</v>
      </c>
      <c r="I375" s="147">
        <f>IF($H375&gt;$H374,INDEX(Spectra!375:375,1,MATCH($I$20,Spectra!$20:$20,0)),I374)</f>
        <v>1.2353732529312E-4</v>
      </c>
      <c r="J375" s="147">
        <f>((Physics!$C$9*Physics!$C$10)/(Physics!$C$11*Physics!$C$12*$H375))^($J$17-$J$18)</f>
        <v>3.696076172213311E+18</v>
      </c>
      <c r="K375" s="147">
        <f t="shared" si="125"/>
        <v>1</v>
      </c>
      <c r="L375" s="147">
        <f>INDEX(Photobiology!$21:$421,1+$H375-380,10)</f>
        <v>3.887184E-4</v>
      </c>
      <c r="M375" s="147">
        <f t="shared" si="126"/>
        <v>1.2353732529312E-4</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456603364394865.62</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1.2353732529312E-4</v>
      </c>
      <c r="Z375" s="147">
        <f t="shared" ca="1" si="128"/>
        <v>0</v>
      </c>
      <c r="AA375" s="147">
        <f t="shared" ca="1" si="115"/>
        <v>3.4700769913560353E-9</v>
      </c>
      <c r="AB375" s="147">
        <f t="shared" ca="1" si="116"/>
        <v>5.3078305961490182E-8</v>
      </c>
      <c r="AC375" s="147">
        <f t="shared" ca="1" si="117"/>
        <v>2.4571574000801569E-10</v>
      </c>
      <c r="AD375" s="147">
        <f t="shared" ca="1" si="118"/>
        <v>3.4835178523479274E-11</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9.9713490216604499E-4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3685486552378170</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9.9713490216604499E-4</v>
      </c>
      <c r="AZ375" s="147">
        <f t="shared" ca="1" si="133"/>
        <v>0</v>
      </c>
      <c r="BA375" s="147">
        <f t="shared" ca="1" si="120"/>
        <v>2.8008821407412685E-8</v>
      </c>
      <c r="BB375" s="147">
        <f t="shared" ca="1" si="121"/>
        <v>4.2842299925524993E-7</v>
      </c>
      <c r="BC375" s="147">
        <f t="shared" ca="1" si="122"/>
        <v>1.9833013204082633E-9</v>
      </c>
      <c r="BD375" s="147">
        <f t="shared" ca="1" si="123"/>
        <v>2.8117309684768353E-10</v>
      </c>
    </row>
    <row r="376" spans="8:56" s="147" customFormat="1" ht="0.25" customHeight="1" x14ac:dyDescent="0.2">
      <c r="H376" s="147">
        <f t="shared" si="124"/>
        <v>735</v>
      </c>
      <c r="I376" s="147">
        <f>IF($H376&gt;$H375,INDEX(Spectra!376:376,1,MATCH($I$20,Spectra!$20:$20,0)),I375)</f>
        <v>1.1666492289422399E-4</v>
      </c>
      <c r="J376" s="147">
        <f>((Physics!$C$9*Physics!$C$10)/(Physics!$C$11*Physics!$C$12*$H376))^($J$17-$J$18)</f>
        <v>3.7011116983334927E+18</v>
      </c>
      <c r="K376" s="147">
        <f t="shared" si="125"/>
        <v>1</v>
      </c>
      <c r="L376" s="147">
        <f>INDEX(Photobiology!$21:$421,1+$H376-380,10)</f>
        <v>3.611E-4</v>
      </c>
      <c r="M376" s="147">
        <f t="shared" si="126"/>
        <v>1.1666492289422399E-4</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431789910908987.38</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1.1666492289422399E-4</v>
      </c>
      <c r="Z376" s="147">
        <f t="shared" ca="1" si="128"/>
        <v>0</v>
      </c>
      <c r="AA376" s="147">
        <f t="shared" ca="1" si="115"/>
        <v>3.0576476311501376E-9</v>
      </c>
      <c r="AB376" s="147">
        <f t="shared" ca="1" si="116"/>
        <v>4.6627469733134503E-8</v>
      </c>
      <c r="AC376" s="147">
        <f t="shared" ca="1" si="117"/>
        <v>2.1816340581219889E-10</v>
      </c>
      <c r="AD376" s="147">
        <f t="shared" ca="1" si="118"/>
        <v>3.0973720373956212E-11</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1.0043411998810357E-3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3717178963997998</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1.0043411998810357E-3</v>
      </c>
      <c r="AZ376" s="147">
        <f t="shared" ca="1" si="133"/>
        <v>0</v>
      </c>
      <c r="BA376" s="147">
        <f t="shared" ca="1" si="120"/>
        <v>2.6322577639442087E-8</v>
      </c>
      <c r="BB376" s="147">
        <f t="shared" ca="1" si="121"/>
        <v>4.0140504735645351E-7</v>
      </c>
      <c r="BC376" s="147">
        <f t="shared" ca="1" si="122"/>
        <v>1.8781180437775371E-9</v>
      </c>
      <c r="BD376" s="147">
        <f t="shared" ca="1" si="123"/>
        <v>2.6664555818001584E-10</v>
      </c>
    </row>
    <row r="377" spans="8:56" s="147" customFormat="1" ht="0.25" customHeight="1" x14ac:dyDescent="0.2">
      <c r="H377" s="147">
        <f t="shared" si="124"/>
        <v>736</v>
      </c>
      <c r="I377" s="147">
        <f>IF($H377&gt;$H376,INDEX(Spectra!377:377,1,MATCH($I$20,Spectra!$20:$20,0)),I376)</f>
        <v>1.12921534250204E-4</v>
      </c>
      <c r="J377" s="147">
        <f>((Physics!$C$9*Physics!$C$10)/(Physics!$C$11*Physics!$C$12*$H377))^($J$17-$J$18)</f>
        <v>3.7061472244536745E+18</v>
      </c>
      <c r="K377" s="147">
        <f t="shared" si="125"/>
        <v>1</v>
      </c>
      <c r="L377" s="147">
        <f>INDEX(Photobiology!$21:$421,1+$H377-380,10)</f>
        <v>3.3538349999999998E-4</v>
      </c>
      <c r="M377" s="147">
        <f t="shared" si="126"/>
        <v>1.12921534250204E-4</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418503830742444.06</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1.12921534250204E-4</v>
      </c>
      <c r="Z377" s="147">
        <f t="shared" ca="1" si="128"/>
        <v>0</v>
      </c>
      <c r="AA377" s="147">
        <f t="shared" ca="1" si="115"/>
        <v>2.7612589848668135E-9</v>
      </c>
      <c r="AB377" s="147">
        <f t="shared" ca="1" si="116"/>
        <v>4.1971805065458323E-8</v>
      </c>
      <c r="AC377" s="147">
        <f t="shared" ca="1" si="117"/>
        <v>1.9862897874610883E-10</v>
      </c>
      <c r="AD377" s="147">
        <f t="shared" ca="1" si="118"/>
        <v>2.8233319522441506E-11</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1.0115474975960265E-3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3748943950618573.5</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1.0115474975960265E-3</v>
      </c>
      <c r="AZ377" s="147">
        <f t="shared" ca="1" si="133"/>
        <v>0</v>
      </c>
      <c r="BA377" s="147">
        <f t="shared" ca="1" si="120"/>
        <v>2.4735269803965877E-8</v>
      </c>
      <c r="BB377" s="147">
        <f t="shared" ca="1" si="121"/>
        <v>3.7598208938146707E-7</v>
      </c>
      <c r="BC377" s="147">
        <f t="shared" ca="1" si="122"/>
        <v>1.7793120482714106E-9</v>
      </c>
      <c r="BD377" s="147">
        <f t="shared" ca="1" si="123"/>
        <v>2.5291317463394413E-10</v>
      </c>
    </row>
    <row r="378" spans="8:56" s="147" customFormat="1" ht="0.25" customHeight="1" x14ac:dyDescent="0.2">
      <c r="H378" s="147">
        <f t="shared" si="124"/>
        <v>737</v>
      </c>
      <c r="I378" s="147">
        <f>IF($H378&gt;$H377,INDEX(Spectra!378:378,1,MATCH($I$20,Spectra!$20:$20,0)),I377)</f>
        <v>1.10213681000403E-4</v>
      </c>
      <c r="J378" s="147">
        <f>((Physics!$C$9*Physics!$C$10)/(Physics!$C$11*Physics!$C$12*$H378))^($J$17-$J$18)</f>
        <v>3.7111827505738552E+18</v>
      </c>
      <c r="K378" s="147">
        <f t="shared" si="125"/>
        <v>1</v>
      </c>
      <c r="L378" s="147">
        <f>INDEX(Photobiology!$21:$421,1+$H378-380,10)</f>
        <v>3.1144039999999999E-4</v>
      </c>
      <c r="M378" s="147">
        <f t="shared" si="126"/>
        <v>1.10213681000403E-4</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409023111805945.06</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1.10213681000403E-4</v>
      </c>
      <c r="Z378" s="147">
        <f t="shared" ca="1" si="128"/>
        <v>0</v>
      </c>
      <c r="AA378" s="147">
        <f t="shared" ca="1" si="115"/>
        <v>2.5148227089628955E-9</v>
      </c>
      <c r="AB378" s="147">
        <f t="shared" ca="1" si="116"/>
        <v>3.8095358837789296E-8</v>
      </c>
      <c r="AC378" s="147">
        <f t="shared" ca="1" si="117"/>
        <v>1.8240364205566696E-10</v>
      </c>
      <c r="AD378" s="147">
        <f t="shared" ca="1" si="118"/>
        <v>2.5946945635838876E-11</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1.0187551808710468E-3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3780786654306376.5</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1.0187551808710468E-3</v>
      </c>
      <c r="AZ378" s="147">
        <f t="shared" ca="1" si="133"/>
        <v>0</v>
      </c>
      <c r="BA378" s="147">
        <f t="shared" ca="1" si="120"/>
        <v>2.3245650090561285E-8</v>
      </c>
      <c r="BB378" s="147">
        <f t="shared" ca="1" si="121"/>
        <v>3.5213272826807731E-7</v>
      </c>
      <c r="BC378" s="147">
        <f t="shared" ca="1" si="122"/>
        <v>1.6860398243415825E-9</v>
      </c>
      <c r="BD378" s="147">
        <f t="shared" ca="1" si="123"/>
        <v>2.3983941970138534E-10</v>
      </c>
    </row>
    <row r="379" spans="8:56" s="147" customFormat="1" ht="0.25" customHeight="1" x14ac:dyDescent="0.2">
      <c r="H379" s="147">
        <f t="shared" si="124"/>
        <v>738</v>
      </c>
      <c r="I379" s="147">
        <f>IF($H379&gt;$H378,INDEX(Spectra!379:379,1,MATCH($I$20,Spectra!$20:$20,0)),I378)</f>
        <v>1.0988011373217601E-4</v>
      </c>
      <c r="J379" s="147">
        <f>((Physics!$C$9*Physics!$C$10)/(Physics!$C$11*Physics!$C$12*$H379))^($J$17-$J$18)</f>
        <v>3.7162182766940375E+18</v>
      </c>
      <c r="K379" s="147">
        <f t="shared" si="125"/>
        <v>1</v>
      </c>
      <c r="L379" s="147">
        <f>INDEX(Photobiology!$21:$421,1+$H379-380,10)</f>
        <v>2.8916560000000002E-4</v>
      </c>
      <c r="M379" s="147">
        <f t="shared" si="126"/>
        <v>1.0988011373217601E-4</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408338486896731.94</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1.0988011373217601E-4</v>
      </c>
      <c r="Z379" s="147">
        <f t="shared" ca="1" si="128"/>
        <v>0</v>
      </c>
      <c r="AA379" s="147">
        <f t="shared" ca="1" si="115"/>
        <v>2.3403914824384829E-9</v>
      </c>
      <c r="AB379" s="147">
        <f t="shared" ca="1" si="116"/>
        <v>3.5325797284212197E-8</v>
      </c>
      <c r="AC379" s="147">
        <f t="shared" ca="1" si="117"/>
        <v>1.7108333708099804E-10</v>
      </c>
      <c r="AD379" s="147">
        <f t="shared" ca="1" si="118"/>
        <v>2.4358333492262512E-11</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1.0259614785860375E-3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3812696797905471</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1.0259614785860375E-3</v>
      </c>
      <c r="AZ379" s="147">
        <f t="shared" ca="1" si="133"/>
        <v>0</v>
      </c>
      <c r="BA379" s="147">
        <f t="shared" ca="1" si="120"/>
        <v>2.1852466513143309E-8</v>
      </c>
      <c r="BB379" s="147">
        <f t="shared" ca="1" si="121"/>
        <v>3.2984045959653954E-7</v>
      </c>
      <c r="BC379" s="147">
        <f t="shared" ca="1" si="122"/>
        <v>1.5974220221584606E-9</v>
      </c>
      <c r="BD379" s="147">
        <f t="shared" ca="1" si="123"/>
        <v>2.2743616653443138E-10</v>
      </c>
    </row>
    <row r="380" spans="8:56" s="147" customFormat="1" ht="0.25" customHeight="1" x14ac:dyDescent="0.2">
      <c r="H380" s="147">
        <f t="shared" si="124"/>
        <v>739</v>
      </c>
      <c r="I380" s="147">
        <f>IF($H380&gt;$H379,INDEX(Spectra!380:380,1,MATCH($I$20,Spectra!$20:$20,0)),I379)</f>
        <v>1.0796538668624899E-4</v>
      </c>
      <c r="J380" s="147">
        <f>((Physics!$C$9*Physics!$C$10)/(Physics!$C$11*Physics!$C$12*$H380))^($J$17-$J$18)</f>
        <v>3.7212538028142193E+18</v>
      </c>
      <c r="K380" s="147">
        <f t="shared" si="125"/>
        <v>1</v>
      </c>
      <c r="L380" s="147">
        <f>INDEX(Photobiology!$21:$421,1+$H380-380,10)</f>
        <v>2.6845390000000002E-4</v>
      </c>
      <c r="M380" s="147">
        <f t="shared" si="126"/>
        <v>1.0796538668624899E-4</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401766605778511.75</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1.0796538668624899E-4</v>
      </c>
      <c r="Z380" s="147">
        <f t="shared" ca="1" si="128"/>
        <v>0</v>
      </c>
      <c r="AA380" s="147">
        <f t="shared" ca="1" si="115"/>
        <v>2.1478741992749059E-9</v>
      </c>
      <c r="AB380" s="147">
        <f t="shared" ca="1" si="116"/>
        <v>3.2298385254124816E-8</v>
      </c>
      <c r="AC380" s="147">
        <f t="shared" ca="1" si="117"/>
        <v>1.5827725688204103E-10</v>
      </c>
      <c r="AD380" s="147">
        <f t="shared" ca="1" si="118"/>
        <v>2.2541985120835241E-11</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1.033169161861058E-3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3844684672525841.5</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1.033169161861058E-3</v>
      </c>
      <c r="AZ380" s="147">
        <f t="shared" ca="1" si="133"/>
        <v>0</v>
      </c>
      <c r="BA380" s="147">
        <f t="shared" ca="1" si="120"/>
        <v>2.0553970622980074E-8</v>
      </c>
      <c r="BB380" s="147">
        <f t="shared" ca="1" si="121"/>
        <v>3.090777206165448E-7</v>
      </c>
      <c r="BC380" s="147">
        <f t="shared" ca="1" si="122"/>
        <v>1.5146259912883109E-9</v>
      </c>
      <c r="BD380" s="147">
        <f t="shared" ca="1" si="123"/>
        <v>2.1571435613580843E-10</v>
      </c>
    </row>
    <row r="381" spans="8:56" s="147" customFormat="1" ht="0.25" customHeight="1" x14ac:dyDescent="0.2">
      <c r="H381" s="147">
        <f t="shared" si="124"/>
        <v>740</v>
      </c>
      <c r="I381" s="147">
        <f>IF($H381&gt;$H380,INDEX(Spectra!381:381,1,MATCH($I$20,Spectra!$20:$20,0)),I380)</f>
        <v>1.04042431906692E-4</v>
      </c>
      <c r="J381" s="147">
        <f>((Physics!$C$9*Physics!$C$10)/(Physics!$C$11*Physics!$C$12*$H381))^($J$17-$J$18)</f>
        <v>3.7262893289344E+18</v>
      </c>
      <c r="K381" s="147">
        <f t="shared" si="125"/>
        <v>1</v>
      </c>
      <c r="L381" s="147">
        <f>INDEX(Photobiology!$21:$421,1+$H381-380,10)</f>
        <v>2.4919999999999999E-4</v>
      </c>
      <c r="M381" s="147">
        <f t="shared" si="126"/>
        <v>1.04042431906692E-4</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387692203770290.38</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1.04042431906692E-4</v>
      </c>
      <c r="Z381" s="147">
        <f t="shared" ca="1" si="128"/>
        <v>0</v>
      </c>
      <c r="AA381" s="147">
        <f t="shared" ca="1" si="115"/>
        <v>1.9348250849527977E-9</v>
      </c>
      <c r="AB381" s="147">
        <f t="shared" ca="1" si="116"/>
        <v>2.898133153490478E-8</v>
      </c>
      <c r="AC381" s="147">
        <f t="shared" ca="1" si="117"/>
        <v>1.4347451359932827E-10</v>
      </c>
      <c r="AD381" s="147">
        <f t="shared" ca="1" si="118"/>
        <v>2.0469308053322585E-11</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1.0403754595760485E-3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3876739973103452</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1.0403754595760485E-3</v>
      </c>
      <c r="AZ381" s="147">
        <f t="shared" ca="1" si="133"/>
        <v>0</v>
      </c>
      <c r="BA381" s="147">
        <f t="shared" ca="1" si="120"/>
        <v>1.9347342234005988E-8</v>
      </c>
      <c r="BB381" s="147">
        <f t="shared" ca="1" si="121"/>
        <v>2.8979970539128703E-7</v>
      </c>
      <c r="BC381" s="147">
        <f t="shared" ca="1" si="122"/>
        <v>1.4346777587553709E-9</v>
      </c>
      <c r="BD381" s="147">
        <f t="shared" ca="1" si="123"/>
        <v>2.0468346791699178E-10</v>
      </c>
    </row>
    <row r="382" spans="8:56" s="147" customFormat="1" ht="0.25" customHeight="1" x14ac:dyDescent="0.2">
      <c r="H382" s="147">
        <f t="shared" si="124"/>
        <v>741</v>
      </c>
      <c r="I382" s="147">
        <f>IF($H382&gt;$H381,INDEX(Spectra!382:382,1,MATCH($I$20,Spectra!$20:$20,0)),I381)</f>
        <v>1.0085213344180299E-4</v>
      </c>
      <c r="J382" s="147">
        <f>((Physics!$C$9*Physics!$C$10)/(Physics!$C$11*Physics!$C$12*$H382))^($J$17-$J$18)</f>
        <v>3.7313248550545823E+18</v>
      </c>
      <c r="K382" s="147">
        <f t="shared" si="125"/>
        <v>1</v>
      </c>
      <c r="L382" s="147">
        <f>INDEX(Photobiology!$21:$421,1+$H382-380,10)</f>
        <v>2.3130190000000001E-4</v>
      </c>
      <c r="M382" s="147">
        <f t="shared" si="126"/>
        <v>1.0085213344180299E-4</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376312072196680.94</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1.0085213344180299E-4</v>
      </c>
      <c r="Z382" s="147">
        <f t="shared" ca="1" si="128"/>
        <v>0</v>
      </c>
      <c r="AA382" s="147">
        <f t="shared" ca="1" si="115"/>
        <v>1.7548573775274047E-9</v>
      </c>
      <c r="AB382" s="147">
        <f t="shared" ca="1" si="116"/>
        <v>2.6179499355223548E-8</v>
      </c>
      <c r="AC382" s="147">
        <f t="shared" ca="1" si="117"/>
        <v>1.3100692134090209E-10</v>
      </c>
      <c r="AD382" s="147">
        <f t="shared" ca="1" si="118"/>
        <v>1.8700607695579763E-11</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1.0244498325935256E-3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3822555123112728</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1.0244498325935256E-3</v>
      </c>
      <c r="AZ382" s="147">
        <f t="shared" ca="1" si="133"/>
        <v>0</v>
      </c>
      <c r="BA382" s="147">
        <f t="shared" ca="1" si="120"/>
        <v>1.7825734422077125E-8</v>
      </c>
      <c r="BB382" s="147">
        <f t="shared" ca="1" si="121"/>
        <v>2.6592976089412515E-7</v>
      </c>
      <c r="BC382" s="147">
        <f t="shared" ca="1" si="122"/>
        <v>1.3307603325389896E-9</v>
      </c>
      <c r="BD382" s="147">
        <f t="shared" ca="1" si="123"/>
        <v>1.8995963465848707E-10</v>
      </c>
    </row>
    <row r="383" spans="8:56" s="147" customFormat="1" ht="0.25" customHeight="1" x14ac:dyDescent="0.2">
      <c r="H383" s="147">
        <f t="shared" si="124"/>
        <v>742</v>
      </c>
      <c r="I383" s="147">
        <f>IF($H383&gt;$H382,INDEX(Spectra!383:383,1,MATCH($I$20,Spectra!$20:$20,0)),I382)</f>
        <v>9.8199300967055205E-5</v>
      </c>
      <c r="J383" s="147">
        <f>((Physics!$C$9*Physics!$C$10)/(Physics!$C$11*Physics!$C$12*$H383))^($J$17-$J$18)</f>
        <v>3.736360381174764E+18</v>
      </c>
      <c r="K383" s="147">
        <f t="shared" si="125"/>
        <v>1</v>
      </c>
      <c r="L383" s="147">
        <f>INDEX(Photobiology!$21:$421,1+$H383-380,10)</f>
        <v>2.1468560000000001E-4</v>
      </c>
      <c r="M383" s="147">
        <f t="shared" si="126"/>
        <v>9.8199300967055205E-5</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366907977592361.75</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9.8199300967055205E-5</v>
      </c>
      <c r="Z383" s="147">
        <f t="shared" ca="1" si="128"/>
        <v>0</v>
      </c>
      <c r="AA383" s="147">
        <f t="shared" ca="1" si="115"/>
        <v>1.5999710305863274E-9</v>
      </c>
      <c r="AB383" s="147">
        <f t="shared" ca="1" si="116"/>
        <v>2.3770220991386351E-8</v>
      </c>
      <c r="AC383" s="147">
        <f t="shared" ca="1" si="117"/>
        <v>1.2009774508270851E-10</v>
      </c>
      <c r="AD383" s="147">
        <f t="shared" ca="1" si="118"/>
        <v>1.7158953053779359E-11</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1.0085228200509726E-3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3768204708349100</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1.0085228200509726E-3</v>
      </c>
      <c r="AZ383" s="147">
        <f t="shared" ca="1" si="133"/>
        <v>0</v>
      </c>
      <c r="BA383" s="147">
        <f t="shared" ca="1" si="120"/>
        <v>1.6431963159372504E-8</v>
      </c>
      <c r="BB383" s="147">
        <f t="shared" ca="1" si="121"/>
        <v>2.4412404234435848E-7</v>
      </c>
      <c r="BC383" s="147">
        <f t="shared" ca="1" si="122"/>
        <v>1.2334234089223395E-9</v>
      </c>
      <c r="BD383" s="147">
        <f t="shared" ca="1" si="123"/>
        <v>1.7622524348442677E-10</v>
      </c>
    </row>
    <row r="384" spans="8:56" s="147" customFormat="1" ht="0.25" customHeight="1" x14ac:dyDescent="0.2">
      <c r="H384" s="147">
        <f t="shared" si="124"/>
        <v>743</v>
      </c>
      <c r="I384" s="147">
        <f>IF($H384&gt;$H383,INDEX(Spectra!384:384,1,MATCH($I$20,Spectra!$20:$20,0)),I383)</f>
        <v>9.0858610864608303E-5</v>
      </c>
      <c r="J384" s="147">
        <f>((Physics!$C$9*Physics!$C$10)/(Physics!$C$11*Physics!$C$12*$H384))^($J$17-$J$18)</f>
        <v>3.7413959072949458E+18</v>
      </c>
      <c r="K384" s="147">
        <f t="shared" si="125"/>
        <v>1</v>
      </c>
      <c r="L384" s="147">
        <f>INDEX(Photobiology!$21:$421,1+$H384-380,10)</f>
        <v>1.9928839999999999E-4</v>
      </c>
      <c r="M384" s="147">
        <f t="shared" si="126"/>
        <v>9.0858610864608303E-5</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339938034831349.62</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9.0858610864608303E-5</v>
      </c>
      <c r="Z384" s="147">
        <f t="shared" ca="1" si="128"/>
        <v>0</v>
      </c>
      <c r="AA384" s="147">
        <f t="shared" ca="1" si="115"/>
        <v>1.3867931493486895E-9</v>
      </c>
      <c r="AB384" s="147">
        <f t="shared" ca="1" si="116"/>
        <v>2.0516692060726335E-8</v>
      </c>
      <c r="AC384" s="147">
        <f t="shared" ca="1" si="117"/>
        <v>1.0457826110516416E-10</v>
      </c>
      <c r="AD384" s="147">
        <f t="shared" ca="1" si="118"/>
        <v>1.4961324016631592E-11</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9.9259719306844948E-4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3713699075738748</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9.9259719306844948E-4</v>
      </c>
      <c r="AZ384" s="147">
        <f t="shared" ca="1" si="133"/>
        <v>0</v>
      </c>
      <c r="BA384" s="147">
        <f t="shared" ca="1" si="120"/>
        <v>1.5150209477242358E-8</v>
      </c>
      <c r="BB384" s="147">
        <f t="shared" ca="1" si="121"/>
        <v>2.2413737956959349E-7</v>
      </c>
      <c r="BC384" s="147">
        <f t="shared" ca="1" si="122"/>
        <v>1.1424793692217854E-9</v>
      </c>
      <c r="BD384" s="147">
        <f t="shared" ca="1" si="123"/>
        <v>1.634470093938093E-10</v>
      </c>
    </row>
    <row r="385" spans="8:56" s="147" customFormat="1" ht="0.25" customHeight="1" x14ac:dyDescent="0.2">
      <c r="H385" s="147">
        <f t="shared" si="124"/>
        <v>744</v>
      </c>
      <c r="I385" s="147">
        <f>IF($H385&gt;$H384,INDEX(Spectra!385:385,1,MATCH($I$20,Spectra!$20:$20,0)),I384)</f>
        <v>8.1495128106589198E-5</v>
      </c>
      <c r="J385" s="147">
        <f>((Physics!$C$9*Physics!$C$10)/(Physics!$C$11*Physics!$C$12*$H385))^($J$17-$J$18)</f>
        <v>3.746431433415127E+18</v>
      </c>
      <c r="K385" s="147">
        <f t="shared" si="125"/>
        <v>1</v>
      </c>
      <c r="L385" s="147">
        <f>INDEX(Photobiology!$21:$421,1+$H385-380,10)</f>
        <v>1.8504750000000001E-4</v>
      </c>
      <c r="M385" s="147">
        <f t="shared" si="126"/>
        <v>8.1495128106589198E-5</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305315909608718.38</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8.1495128106589198E-5</v>
      </c>
      <c r="Z385" s="147">
        <f t="shared" ca="1" si="128"/>
        <v>0</v>
      </c>
      <c r="AA385" s="147">
        <f t="shared" ca="1" si="115"/>
        <v>1.1654210794882787E-9</v>
      </c>
      <c r="AB385" s="147">
        <f t="shared" ca="1" si="116"/>
        <v>1.7168904618727573E-8</v>
      </c>
      <c r="AC385" s="147">
        <f t="shared" ca="1" si="117"/>
        <v>8.8340718867542687E-11</v>
      </c>
      <c r="AD385" s="147">
        <f t="shared" ca="1" si="118"/>
        <v>1.2649021823679923E-11</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9.7667156608592653E-4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3659033055307094.5</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9.7667156608592653E-4</v>
      </c>
      <c r="AZ385" s="147">
        <f t="shared" ca="1" si="133"/>
        <v>0</v>
      </c>
      <c r="BA385" s="147">
        <f t="shared" ca="1" si="120"/>
        <v>1.3966891730811792E-8</v>
      </c>
      <c r="BB385" s="147">
        <f t="shared" ca="1" si="121"/>
        <v>2.0575930551358649E-7</v>
      </c>
      <c r="BC385" s="147">
        <f t="shared" ca="1" si="122"/>
        <v>1.0587119776371442E-9</v>
      </c>
      <c r="BD385" s="147">
        <f t="shared" ca="1" si="123"/>
        <v>1.5159114711532884E-10</v>
      </c>
    </row>
    <row r="386" spans="8:56" s="147" customFormat="1" ht="0.25" customHeight="1" x14ac:dyDescent="0.2">
      <c r="H386" s="147">
        <f t="shared" si="124"/>
        <v>745</v>
      </c>
      <c r="I386" s="147">
        <f>IF($H386&gt;$H385,INDEX(Spectra!386:386,1,MATCH($I$20,Spectra!$20:$20,0)),I385)</f>
        <v>8.1067642554993007E-5</v>
      </c>
      <c r="J386" s="147">
        <f>((Physics!$C$9*Physics!$C$10)/(Physics!$C$11*Physics!$C$12*$H386))^($J$17-$J$18)</f>
        <v>3.7514669595353088E+18</v>
      </c>
      <c r="K386" s="147">
        <f t="shared" si="125"/>
        <v>1</v>
      </c>
      <c r="L386" s="147">
        <f>INDEX(Photobiology!$21:$421,1+$H386-380,10)</f>
        <v>1.719E-4</v>
      </c>
      <c r="M386" s="147">
        <f t="shared" si="126"/>
        <v>8.1067642554993007E-5</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304122582532474.81</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8.1067642554993007E-5</v>
      </c>
      <c r="Z386" s="147">
        <f t="shared" ca="1" si="128"/>
        <v>0</v>
      </c>
      <c r="AA386" s="147">
        <f t="shared" ca="1" si="115"/>
        <v>1.0860226734879638E-9</v>
      </c>
      <c r="AB386" s="147">
        <f t="shared" ca="1" si="116"/>
        <v>1.5932061656047667E-8</v>
      </c>
      <c r="AC386" s="147">
        <f t="shared" ca="1" si="117"/>
        <v>8.2851130691202844E-11</v>
      </c>
      <c r="AD386" s="147">
        <f t="shared" ca="1" si="118"/>
        <v>1.1865870840774326E-11</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9.6074455354337349E-4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3604201449171467</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9.6074455354337349E-4</v>
      </c>
      <c r="AZ386" s="147">
        <f t="shared" ca="1" si="133"/>
        <v>0</v>
      </c>
      <c r="BA386" s="147">
        <f t="shared" ca="1" si="120"/>
        <v>1.2870614411543803E-8</v>
      </c>
      <c r="BB386" s="147">
        <f t="shared" ca="1" si="121"/>
        <v>1.8881320561877211E-7</v>
      </c>
      <c r="BC386" s="147">
        <f t="shared" ca="1" si="122"/>
        <v>9.8188093372132772E-10</v>
      </c>
      <c r="BD386" s="147">
        <f t="shared" ca="1" si="123"/>
        <v>1.4062418030214357E-10</v>
      </c>
    </row>
    <row r="387" spans="8:56" s="147" customFormat="1" ht="0.25" customHeight="1" x14ac:dyDescent="0.2">
      <c r="H387" s="147">
        <f t="shared" si="124"/>
        <v>746</v>
      </c>
      <c r="I387" s="147">
        <f>IF($H387&gt;$H386,INDEX(Spectra!387:387,1,MATCH($I$20,Spectra!$20:$20,0)),I386)</f>
        <v>8.21463430815103E-5</v>
      </c>
      <c r="J387" s="147">
        <f>((Physics!$C$9*Physics!$C$10)/(Physics!$C$11*Physics!$C$12*$H387))^($J$17-$J$18)</f>
        <v>3.7565024856554906E+18</v>
      </c>
      <c r="K387" s="147">
        <f t="shared" si="125"/>
        <v>1</v>
      </c>
      <c r="L387" s="147">
        <f>INDEX(Photobiology!$21:$421,1+$H387-380,10)</f>
        <v>1.5977809999999999E-4</v>
      </c>
      <c r="M387" s="147">
        <f t="shared" si="126"/>
        <v>8.21463430815103E-5</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308582941973202.12</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8.21463430815103E-5</v>
      </c>
      <c r="Z387" s="147">
        <f t="shared" ca="1" si="128"/>
        <v>0</v>
      </c>
      <c r="AA387" s="147">
        <f t="shared" ca="1" si="115"/>
        <v>1.0305176593232387E-9</v>
      </c>
      <c r="AB387" s="147">
        <f t="shared" ca="1" si="116"/>
        <v>1.5055042442891474E-8</v>
      </c>
      <c r="AC387" s="147">
        <f t="shared" ca="1" si="117"/>
        <v>7.9024782044412914E-11</v>
      </c>
      <c r="AD387" s="147">
        <f t="shared" ca="1" si="118"/>
        <v>1.1341288418519476E-11</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9.4481892656085044E-4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3549214646120187</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9.4481892656085044E-4</v>
      </c>
      <c r="AZ387" s="147">
        <f t="shared" ca="1" si="133"/>
        <v>0</v>
      </c>
      <c r="BA387" s="147">
        <f t="shared" ca="1" si="120"/>
        <v>1.1852658951813213E-8</v>
      </c>
      <c r="BB387" s="147">
        <f t="shared" ca="1" si="121"/>
        <v>1.731579094897336E-7</v>
      </c>
      <c r="BC387" s="147">
        <f t="shared" ca="1" si="122"/>
        <v>9.0891580735153823E-10</v>
      </c>
      <c r="BD387" s="147">
        <f t="shared" ca="1" si="123"/>
        <v>1.3044359063884413E-10</v>
      </c>
    </row>
    <row r="388" spans="8:56" s="147" customFormat="1" ht="0.25" customHeight="1" x14ac:dyDescent="0.2">
      <c r="H388" s="147">
        <f t="shared" si="124"/>
        <v>747</v>
      </c>
      <c r="I388" s="147">
        <f>IF($H388&gt;$H387,INDEX(Spectra!388:388,1,MATCH($I$20,Spectra!$20:$20,0)),I387)</f>
        <v>8.3779875466636006E-5</v>
      </c>
      <c r="J388" s="147">
        <f>((Physics!$C$9*Physics!$C$10)/(Physics!$C$11*Physics!$C$12*$H388))^($J$17-$J$18)</f>
        <v>3.7615380117756718E+18</v>
      </c>
      <c r="K388" s="147">
        <f t="shared" si="125"/>
        <v>1</v>
      </c>
      <c r="L388" s="147">
        <f>INDEX(Photobiology!$21:$421,1+$H388-380,10)</f>
        <v>1.4860439999999999E-4</v>
      </c>
      <c r="M388" s="147">
        <f t="shared" si="126"/>
        <v>8.3779875466636006E-5</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315141186189583.38</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8.3779875466636006E-5</v>
      </c>
      <c r="Z388" s="147">
        <f t="shared" ca="1" si="128"/>
        <v>0</v>
      </c>
      <c r="AA388" s="147">
        <f t="shared" ca="1" si="115"/>
        <v>9.8391923546771982E-10</v>
      </c>
      <c r="AB388" s="147">
        <f t="shared" ca="1" si="116"/>
        <v>1.4315299761233161E-8</v>
      </c>
      <c r="AC388" s="147">
        <f t="shared" ca="1" si="117"/>
        <v>7.5988347048238856E-11</v>
      </c>
      <c r="AD388" s="147">
        <f t="shared" ca="1" si="118"/>
        <v>1.0908810024759741E-11</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9.2889329957832739E-4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3494067455247605</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9.2889329957832739E-4</v>
      </c>
      <c r="AZ388" s="147">
        <f t="shared" ca="1" si="133"/>
        <v>0</v>
      </c>
      <c r="BA388" s="147">
        <f t="shared" ca="1" si="120"/>
        <v>1.0909015799577835E-8</v>
      </c>
      <c r="BB388" s="147">
        <f t="shared" ca="1" si="121"/>
        <v>1.5871814031234963E-7</v>
      </c>
      <c r="BC388" s="147">
        <f t="shared" ca="1" si="122"/>
        <v>8.4250622271754291E-10</v>
      </c>
      <c r="BD388" s="147">
        <f t="shared" ca="1" si="123"/>
        <v>1.2094933875149485E-10</v>
      </c>
    </row>
    <row r="389" spans="8:56" s="147" customFormat="1" ht="0.25" customHeight="1" x14ac:dyDescent="0.2">
      <c r="H389" s="147">
        <f t="shared" si="124"/>
        <v>748</v>
      </c>
      <c r="I389" s="147">
        <f>IF($H389&gt;$H388,INDEX(Spectra!389:389,1,MATCH($I$20,Spectra!$20:$20,0)),I388)</f>
        <v>8.4469336093227095E-5</v>
      </c>
      <c r="J389" s="147">
        <f>((Physics!$C$9*Physics!$C$10)/(Physics!$C$11*Physics!$C$12*$H389))^($J$17-$J$18)</f>
        <v>3.7665735378958536E+18</v>
      </c>
      <c r="K389" s="147">
        <f t="shared" si="125"/>
        <v>1</v>
      </c>
      <c r="L389" s="147">
        <f>INDEX(Photobiology!$21:$421,1+$H389-380,10)</f>
        <v>1.383016E-4</v>
      </c>
      <c r="M389" s="147">
        <f t="shared" si="126"/>
        <v>8.4469336093227095E-5</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318159966092380.31</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8.4469336093227095E-5</v>
      </c>
      <c r="Z389" s="147">
        <f t="shared" ca="1" si="128"/>
        <v>0</v>
      </c>
      <c r="AA389" s="147">
        <f t="shared" ca="1" si="115"/>
        <v>9.2856296473923609E-10</v>
      </c>
      <c r="AB389" s="147">
        <f t="shared" ca="1" si="116"/>
        <v>1.3455120546290145E-8</v>
      </c>
      <c r="AC389" s="147">
        <f t="shared" ca="1" si="117"/>
        <v>7.2221282359709158E-11</v>
      </c>
      <c r="AD389" s="147">
        <f t="shared" ca="1" si="118"/>
        <v>1.0373256818928754E-11</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9.1296767259580434E-4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3438759876553722</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9.1296767259580434E-4</v>
      </c>
      <c r="AZ389" s="147">
        <f t="shared" ca="1" si="133"/>
        <v>0</v>
      </c>
      <c r="BA389" s="147">
        <f t="shared" ca="1" si="120"/>
        <v>1.0036162328078418E-8</v>
      </c>
      <c r="BB389" s="147">
        <f t="shared" ca="1" si="121"/>
        <v>1.4542662056778569E-7</v>
      </c>
      <c r="BC389" s="147">
        <f t="shared" ca="1" si="122"/>
        <v>7.8058736006941267E-10</v>
      </c>
      <c r="BD389" s="147">
        <f t="shared" ca="1" si="123"/>
        <v>1.1211699503312774E-10</v>
      </c>
    </row>
    <row r="390" spans="8:56" s="147" customFormat="1" ht="0.25" customHeight="1" x14ac:dyDescent="0.2">
      <c r="H390" s="147">
        <f t="shared" si="124"/>
        <v>749</v>
      </c>
      <c r="I390" s="147">
        <f>IF($H390&gt;$H389,INDEX(Spectra!390:390,1,MATCH($I$20,Spectra!$20:$20,0)),I389)</f>
        <v>7.9736683691614902E-5</v>
      </c>
      <c r="J390" s="147">
        <f>((Physics!$C$9*Physics!$C$10)/(Physics!$C$11*Physics!$C$12*$H390))^($J$17-$J$18)</f>
        <v>3.7716090640160353E+18</v>
      </c>
      <c r="K390" s="147">
        <f t="shared" si="125"/>
        <v>1</v>
      </c>
      <c r="L390" s="147">
        <f>INDEX(Photobiology!$21:$421,1+$H390-380,10)</f>
        <v>1.287925E-4</v>
      </c>
      <c r="M390" s="147">
        <f t="shared" si="126"/>
        <v>7.9736683691614902E-5</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300735598945874.38</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7.9736683691614902E-5</v>
      </c>
      <c r="Z390" s="147">
        <f t="shared" ca="1" si="128"/>
        <v>0</v>
      </c>
      <c r="AA390" s="147">
        <f t="shared" ca="1" si="115"/>
        <v>8.2049047518671728E-10</v>
      </c>
      <c r="AB390" s="147">
        <f t="shared" ca="1" si="116"/>
        <v>1.1841375948306961E-8</v>
      </c>
      <c r="AC390" s="147">
        <f t="shared" ca="1" si="117"/>
        <v>6.4267767055441611E-11</v>
      </c>
      <c r="AD390" s="147">
        <f t="shared" ca="1" si="118"/>
        <v>9.2373353323062045E-12</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8.9704066005325141E-4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3383286684247770</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8.9704066005325141E-4</v>
      </c>
      <c r="AZ390" s="147">
        <f t="shared" ca="1" si="133"/>
        <v>0</v>
      </c>
      <c r="BA390" s="147">
        <f t="shared" ca="1" si="120"/>
        <v>9.2305483919479576E-9</v>
      </c>
      <c r="BB390" s="147">
        <f t="shared" ca="1" si="121"/>
        <v>1.3321592026186814E-7</v>
      </c>
      <c r="BC390" s="147">
        <f t="shared" ca="1" si="122"/>
        <v>7.2301477200292068E-10</v>
      </c>
      <c r="BD390" s="147">
        <f t="shared" ca="1" si="123"/>
        <v>1.0392036638584908E-10</v>
      </c>
    </row>
    <row r="391" spans="8:56" s="147" customFormat="1" ht="0.25" customHeight="1" x14ac:dyDescent="0.2">
      <c r="H391" s="147">
        <f t="shared" si="124"/>
        <v>750</v>
      </c>
      <c r="I391" s="147">
        <f>IF($H391&gt;$H390,INDEX(Spectra!391:391,1,MATCH($I$20,Spectra!$20:$20,0)),I390)</f>
        <v>7.42681258773623E-5</v>
      </c>
      <c r="J391" s="147">
        <f>((Physics!$C$9*Physics!$C$10)/(Physics!$C$11*Physics!$C$12*$H391))^($J$17-$J$18)</f>
        <v>3.7766445901362166E+18</v>
      </c>
      <c r="K391" s="147">
        <f t="shared" si="125"/>
        <v>1</v>
      </c>
      <c r="L391" s="147">
        <f>INDEX(Photobiology!$21:$421,1+$H391-380,10)</f>
        <v>1.2E-4</v>
      </c>
      <c r="M391" s="147">
        <f t="shared" si="126"/>
        <v>7.42681258773623E-5</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280484315814295.88</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7.42681258773623E-5</v>
      </c>
      <c r="Z391" s="147">
        <f t="shared" ca="1" si="128"/>
        <v>0</v>
      </c>
      <c r="AA391" s="147">
        <f t="shared" ca="1" si="115"/>
        <v>7.1549689665873203E-10</v>
      </c>
      <c r="AB391" s="147">
        <f t="shared" ca="1" si="116"/>
        <v>1.0284798607748885E-8</v>
      </c>
      <c r="AC391" s="147">
        <f t="shared" ca="1" si="117"/>
        <v>5.6443775666795348E-11</v>
      </c>
      <c r="AD391" s="147">
        <f t="shared" ca="1" si="118"/>
        <v>8.1198827384237757E-12</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8.8111503307072836E-4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3327658322934260</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8.8111503307072836E-4</v>
      </c>
      <c r="AZ391" s="147">
        <f t="shared" ca="1" si="133"/>
        <v>0</v>
      </c>
      <c r="BA391" s="147">
        <f t="shared" ca="1" si="120"/>
        <v>8.4886357951524045E-9</v>
      </c>
      <c r="BB391" s="147">
        <f t="shared" ca="1" si="121"/>
        <v>1.220185720097006E-7</v>
      </c>
      <c r="BC391" s="147">
        <f t="shared" ca="1" si="122"/>
        <v>6.6964742513375362E-10</v>
      </c>
      <c r="BD391" s="147">
        <f t="shared" ca="1" si="123"/>
        <v>9.6334068795688878E-11</v>
      </c>
    </row>
    <row r="392" spans="8:56" s="147" customFormat="1" ht="0.25" customHeight="1" x14ac:dyDescent="0.2">
      <c r="H392" s="147">
        <f t="shared" si="124"/>
        <v>751</v>
      </c>
      <c r="I392" s="147">
        <f>IF($H392&gt;$H391,INDEX(Spectra!392:392,1,MATCH($I$20,Spectra!$20:$20,0)),I391)</f>
        <v>6.7279621698603098E-5</v>
      </c>
      <c r="J392" s="147">
        <f>((Physics!$C$9*Physics!$C$10)/(Physics!$C$11*Physics!$C$12*$H392))^($J$17-$J$18)</f>
        <v>3.7816801162563983E+18</v>
      </c>
      <c r="K392" s="147">
        <f t="shared" si="125"/>
        <v>1</v>
      </c>
      <c r="L392" s="147">
        <f>INDEX(Photobiology!$21:$421,1+$H392-380,10)</f>
        <v>1.118595E-4</v>
      </c>
      <c r="M392" s="147">
        <f t="shared" si="126"/>
        <v>6.7279621698603098E-5</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254430007606859.88</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6.7279621698603098E-5</v>
      </c>
      <c r="Z392" s="147">
        <f t="shared" ca="1" si="128"/>
        <v>0</v>
      </c>
      <c r="AA392" s="147">
        <f t="shared" ca="1" si="115"/>
        <v>6.0703913312646722E-10</v>
      </c>
      <c r="AB392" s="147">
        <f t="shared" ca="1" si="116"/>
        <v>8.6911142514038486E-9</v>
      </c>
      <c r="AC392" s="147">
        <f t="shared" ca="1" si="117"/>
        <v>4.817220913619982E-11</v>
      </c>
      <c r="AD392" s="147">
        <f t="shared" ca="1" si="118"/>
        <v>6.9433915185392368E-12</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8.5731803955891054E-4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3242102583507848.5</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8.5731803955891054E-4</v>
      </c>
      <c r="AZ392" s="147">
        <f t="shared" ca="1" si="133"/>
        <v>0</v>
      </c>
      <c r="BA392" s="147">
        <f t="shared" ca="1" si="120"/>
        <v>7.7352634632654126E-9</v>
      </c>
      <c r="BB392" s="147">
        <f t="shared" ca="1" si="121"/>
        <v>1.107474870321805E-7</v>
      </c>
      <c r="BC392" s="147">
        <f t="shared" ca="1" si="122"/>
        <v>6.1383971632417998E-10</v>
      </c>
      <c r="BD392" s="147">
        <f t="shared" ca="1" si="123"/>
        <v>8.8476936318558682E-11</v>
      </c>
    </row>
    <row r="393" spans="8:56" s="147" customFormat="1" ht="0.25" customHeight="1" x14ac:dyDescent="0.2">
      <c r="H393" s="147">
        <f t="shared" si="124"/>
        <v>752</v>
      </c>
      <c r="I393" s="147">
        <f>IF($H393&gt;$H392,INDEX(Spectra!393:393,1,MATCH($I$20,Spectra!$20:$20,0)),I392)</f>
        <v>6.3841923265920599E-5</v>
      </c>
      <c r="J393" s="147">
        <f>((Physics!$C$9*Physics!$C$10)/(Physics!$C$11*Physics!$C$12*$H393))^($J$17-$J$18)</f>
        <v>3.7867156423765801E+18</v>
      </c>
      <c r="K393" s="147">
        <f t="shared" si="125"/>
        <v>1</v>
      </c>
      <c r="L393" s="147">
        <f>INDEX(Photobiology!$21:$421,1+$H393-380,10)</f>
        <v>1.043224E-4</v>
      </c>
      <c r="M393" s="147">
        <f t="shared" si="126"/>
        <v>6.3841923265920599E-5</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241751209470466.84</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6.3841923265920599E-5</v>
      </c>
      <c r="Z393" s="147">
        <f t="shared" ca="1" si="128"/>
        <v>0</v>
      </c>
      <c r="AA393" s="147">
        <f t="shared" ca="1" si="115"/>
        <v>5.3965641578605943E-10</v>
      </c>
      <c r="AB393" s="147">
        <f t="shared" ca="1" si="116"/>
        <v>7.6956331143206011E-9</v>
      </c>
      <c r="AC393" s="147">
        <f t="shared" ca="1" si="117"/>
        <v>4.3093298204496406E-11</v>
      </c>
      <c r="AD393" s="147">
        <f t="shared" ca="1" si="118"/>
        <v>6.2182352470622992E-12</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8.3352243160712261E-4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3156312430038454.5</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8.3352243160712261E-4</v>
      </c>
      <c r="AZ393" s="147">
        <f t="shared" ca="1" si="133"/>
        <v>0</v>
      </c>
      <c r="BA393" s="147">
        <f t="shared" ca="1" si="120"/>
        <v>7.0457734495993224E-9</v>
      </c>
      <c r="BB393" s="147">
        <f t="shared" ca="1" si="121"/>
        <v>1.0047446095078577E-7</v>
      </c>
      <c r="BC393" s="147">
        <f t="shared" ca="1" si="122"/>
        <v>5.6262764133480779E-10</v>
      </c>
      <c r="BD393" s="147">
        <f t="shared" ca="1" si="123"/>
        <v>8.1185501599749539E-11</v>
      </c>
    </row>
    <row r="394" spans="8:56" s="147" customFormat="1" ht="0.25" customHeight="1" x14ac:dyDescent="0.2">
      <c r="H394" s="147">
        <f t="shared" si="124"/>
        <v>753</v>
      </c>
      <c r="I394" s="147">
        <f>IF($H394&gt;$H393,INDEX(Spectra!394:394,1,MATCH($I$20,Spectra!$20:$20,0)),I393)</f>
        <v>6.4657548709352506E-5</v>
      </c>
      <c r="J394" s="147">
        <f>((Physics!$C$9*Physics!$C$10)/(Physics!$C$11*Physics!$C$12*$H394))^($J$17-$J$18)</f>
        <v>3.7917511684967619E+18</v>
      </c>
      <c r="K394" s="147">
        <f t="shared" si="125"/>
        <v>1</v>
      </c>
      <c r="L394" s="147">
        <f>INDEX(Photobiology!$21:$421,1+$H394-380,10)</f>
        <v>9.7335600000000004E-5</v>
      </c>
      <c r="M394" s="147">
        <f t="shared" si="126"/>
        <v>6.4657548709352506E-5</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245165335870823.66</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6.4657548709352506E-5</v>
      </c>
      <c r="Z394" s="147">
        <f t="shared" ca="1" si="128"/>
        <v>0</v>
      </c>
      <c r="AA394" s="147">
        <f t="shared" ca="1" si="115"/>
        <v>5.1222162690390013E-10</v>
      </c>
      <c r="AB394" s="147">
        <f t="shared" ca="1" si="116"/>
        <v>7.2752027232276343E-9</v>
      </c>
      <c r="AC394" s="147">
        <f t="shared" ca="1" si="117"/>
        <v>4.1186858527857544E-11</v>
      </c>
      <c r="AD394" s="147">
        <f t="shared" ca="1" si="118"/>
        <v>5.9438003432241314E-12</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8.0972543809530479E-4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3070277376059424.5</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8.0972543809530479E-4</v>
      </c>
      <c r="AZ394" s="147">
        <f t="shared" ca="1" si="133"/>
        <v>0</v>
      </c>
      <c r="BA394" s="147">
        <f t="shared" ca="1" si="120"/>
        <v>6.4147016013716705E-9</v>
      </c>
      <c r="BB394" s="147">
        <f t="shared" ca="1" si="121"/>
        <v>9.1109496569045599E-8</v>
      </c>
      <c r="BC394" s="147">
        <f t="shared" ca="1" si="122"/>
        <v>5.157951040667091E-10</v>
      </c>
      <c r="BD394" s="147">
        <f t="shared" ca="1" si="123"/>
        <v>7.4435954237962318E-11</v>
      </c>
    </row>
    <row r="395" spans="8:56" s="147" customFormat="1" ht="0.25" customHeight="1" x14ac:dyDescent="0.2">
      <c r="H395" s="147">
        <f t="shared" si="124"/>
        <v>754</v>
      </c>
      <c r="I395" s="147">
        <f>IF($H395&gt;$H394,INDEX(Spectra!395:395,1,MATCH($I$20,Spectra!$20:$20,0)),I394)</f>
        <v>6.5195493406717503E-5</v>
      </c>
      <c r="J395" s="147">
        <f>((Physics!$C$9*Physics!$C$10)/(Physics!$C$11*Physics!$C$12*$H395))^($J$17-$J$18)</f>
        <v>3.7967866946169431E+18</v>
      </c>
      <c r="K395" s="147">
        <f t="shared" si="125"/>
        <v>1</v>
      </c>
      <c r="L395" s="147">
        <f>INDEX(Photobiology!$21:$421,1+$H395-380,10)</f>
        <v>9.0845869999999995E-5</v>
      </c>
      <c r="M395" s="147">
        <f t="shared" si="126"/>
        <v>6.5195493406717503E-5</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247533381915611.66</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6.5195493406717503E-5</v>
      </c>
      <c r="Z395" s="147">
        <f t="shared" ca="1" si="128"/>
        <v>0</v>
      </c>
      <c r="AA395" s="147">
        <f t="shared" ca="1" si="115"/>
        <v>4.8420692953169087E-10</v>
      </c>
      <c r="AB395" s="147">
        <f t="shared" ca="1" si="116"/>
        <v>6.8495037328031474E-9</v>
      </c>
      <c r="AC395" s="147">
        <f t="shared" ca="1" si="117"/>
        <v>3.918249153743722E-11</v>
      </c>
      <c r="AD395" s="147">
        <f t="shared" ca="1" si="118"/>
        <v>5.6577105546803297E-12</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7.8592983014351685E-4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2984007921991459</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7.8592983014351685E-4</v>
      </c>
      <c r="AZ395" s="147">
        <f t="shared" ca="1" si="133"/>
        <v>0</v>
      </c>
      <c r="BA395" s="147">
        <f t="shared" ca="1" si="120"/>
        <v>5.8371008484759002E-9</v>
      </c>
      <c r="BB395" s="147">
        <f t="shared" ca="1" si="121"/>
        <v>8.2570573884708025E-8</v>
      </c>
      <c r="BC395" s="147">
        <f t="shared" ca="1" si="122"/>
        <v>4.7234382791625371E-10</v>
      </c>
      <c r="BD395" s="147">
        <f t="shared" ca="1" si="123"/>
        <v>6.8203540810735495E-11</v>
      </c>
    </row>
    <row r="396" spans="8:56" s="147" customFormat="1" ht="0.25" customHeight="1" x14ac:dyDescent="0.2">
      <c r="H396" s="147">
        <f t="shared" si="124"/>
        <v>755</v>
      </c>
      <c r="I396" s="147">
        <f>IF($H396&gt;$H395,INDEX(Spectra!396:396,1,MATCH($I$20,Spectra!$20:$20,0)),I395)</f>
        <v>6.5564383156966805E-5</v>
      </c>
      <c r="J396" s="147">
        <f>((Physics!$C$9*Physics!$C$10)/(Physics!$C$11*Physics!$C$12*$H396))^($J$17-$J$18)</f>
        <v>3.8018222207371249E+18</v>
      </c>
      <c r="K396" s="147">
        <f t="shared" si="125"/>
        <v>1</v>
      </c>
      <c r="L396" s="147">
        <f>INDEX(Photobiology!$21:$421,1+$H396-380,10)</f>
        <v>8.4800000000000001E-5</v>
      </c>
      <c r="M396" s="147">
        <f t="shared" si="126"/>
        <v>6.5564383156966805E-5</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249264128775079.28</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6.5564383156966805E-5</v>
      </c>
      <c r="Z396" s="147">
        <f t="shared" ca="1" si="128"/>
        <v>0</v>
      </c>
      <c r="AA396" s="147">
        <f t="shared" ca="1" si="115"/>
        <v>4.5667035285256837E-10</v>
      </c>
      <c r="AB396" s="147">
        <f t="shared" ca="1" si="116"/>
        <v>6.433347742757791E-9</v>
      </c>
      <c r="AC396" s="147">
        <f t="shared" ca="1" si="117"/>
        <v>3.7175005250000179E-11</v>
      </c>
      <c r="AD396" s="147">
        <f t="shared" ca="1" si="118"/>
        <v>5.3735716098468947E-12</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7.6213283663169903E-4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2897493553459810.5</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7.6213283663169903E-4</v>
      </c>
      <c r="AZ396" s="147">
        <f t="shared" ca="1" si="133"/>
        <v>0</v>
      </c>
      <c r="BA396" s="147">
        <f t="shared" ca="1" si="120"/>
        <v>5.3084228763638428E-9</v>
      </c>
      <c r="BB396" s="147">
        <f t="shared" ca="1" si="121"/>
        <v>7.4782455475677554E-8</v>
      </c>
      <c r="BC396" s="147">
        <f t="shared" ca="1" si="122"/>
        <v>4.3212931837017337E-10</v>
      </c>
      <c r="BD396" s="147">
        <f t="shared" ca="1" si="123"/>
        <v>6.2463416517646426E-11</v>
      </c>
    </row>
    <row r="397" spans="8:56" s="147" customFormat="1" ht="0.25" customHeight="1" x14ac:dyDescent="0.2">
      <c r="H397" s="147">
        <f t="shared" si="124"/>
        <v>756</v>
      </c>
      <c r="I397" s="147">
        <f>IF($H397&gt;$H396,INDEX(Spectra!397:397,1,MATCH($I$20,Spectra!$20:$20,0)),I396)</f>
        <v>6.2252503242281803E-5</v>
      </c>
      <c r="J397" s="147">
        <f>((Physics!$C$9*Physics!$C$10)/(Physics!$C$11*Physics!$C$12*$H397))^($J$17-$J$18)</f>
        <v>3.8068577468573066E+18</v>
      </c>
      <c r="K397" s="147">
        <f t="shared" si="125"/>
        <v>1</v>
      </c>
      <c r="L397" s="147">
        <f>INDEX(Photobiology!$21:$421,1+$H397-380,10)</f>
        <v>7.9146669999999997E-5</v>
      </c>
      <c r="M397" s="147">
        <f t="shared" si="126"/>
        <v>6.2252503242281803E-5</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236986424229140.09</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6.2252503242281803E-5</v>
      </c>
      <c r="Z397" s="147">
        <f t="shared" ca="1" si="128"/>
        <v>0</v>
      </c>
      <c r="AA397" s="147">
        <f t="shared" ca="1" si="115"/>
        <v>4.0677155173578259E-10</v>
      </c>
      <c r="AB397" s="147">
        <f t="shared" ca="1" si="116"/>
        <v>5.7063196824508439E-9</v>
      </c>
      <c r="AC397" s="147">
        <f t="shared" ca="1" si="117"/>
        <v>3.3305089234620761E-11</v>
      </c>
      <c r="AD397" s="147">
        <f t="shared" ca="1" si="118"/>
        <v>4.8196012515181059E-12</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7.3833722867991088E-4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2810744798793273.5</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7.3833722867991088E-4</v>
      </c>
      <c r="AZ397" s="147">
        <f t="shared" ca="1" si="133"/>
        <v>0</v>
      </c>
      <c r="BA397" s="147">
        <f t="shared" ca="1" si="120"/>
        <v>4.8244578863848473E-9</v>
      </c>
      <c r="BB397" s="147">
        <f t="shared" ca="1" si="121"/>
        <v>6.7679017563438219E-8</v>
      </c>
      <c r="BC397" s="147">
        <f t="shared" ca="1" si="122"/>
        <v>3.9501041734375232E-10</v>
      </c>
      <c r="BD397" s="147">
        <f t="shared" ca="1" si="123"/>
        <v>5.7162215911844434E-11</v>
      </c>
    </row>
    <row r="398" spans="8:56" s="147" customFormat="1" ht="0.25" customHeight="1" x14ac:dyDescent="0.2">
      <c r="H398" s="147">
        <f t="shared" si="124"/>
        <v>757</v>
      </c>
      <c r="I398" s="147">
        <f>IF($H398&gt;$H397,INDEX(Spectra!398:398,1,MATCH($I$20,Spectra!$20:$20,0)),I397)</f>
        <v>5.78767830955632E-5</v>
      </c>
      <c r="J398" s="147">
        <f>((Physics!$C$9*Physics!$C$10)/(Physics!$C$11*Physics!$C$12*$H398))^($J$17-$J$18)</f>
        <v>3.8118932729774879E+18</v>
      </c>
      <c r="K398" s="147">
        <f t="shared" si="125"/>
        <v>1</v>
      </c>
      <c r="L398" s="147">
        <f>INDEX(Photobiology!$21:$421,1+$H398-380,10)</f>
        <v>7.3857999999999997E-5</v>
      </c>
      <c r="M398" s="147">
        <f t="shared" si="126"/>
        <v>5.78767830955632E-5</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220620120143554.56</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5.78767830955632E-5</v>
      </c>
      <c r="Z398" s="147">
        <f t="shared" ca="1" si="128"/>
        <v>0</v>
      </c>
      <c r="AA398" s="147">
        <f t="shared" ca="1" si="115"/>
        <v>3.5485934142599569E-10</v>
      </c>
      <c r="AB398" s="147">
        <f t="shared" ca="1" si="116"/>
        <v>4.9568860266110581E-9</v>
      </c>
      <c r="AC398" s="147">
        <f t="shared" ca="1" si="117"/>
        <v>2.922777546325942E-11</v>
      </c>
      <c r="AD398" s="147">
        <f t="shared" ca="1" si="118"/>
        <v>4.2321992501148925E-12</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7.1454023516809317E-4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2723751115709006.5</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7.1454023516809317E-4</v>
      </c>
      <c r="AZ398" s="147">
        <f t="shared" ca="1" si="133"/>
        <v>0</v>
      </c>
      <c r="BA398" s="147">
        <f t="shared" ca="1" si="120"/>
        <v>4.3810533984837781E-9</v>
      </c>
      <c r="BB398" s="147">
        <f t="shared" ca="1" si="121"/>
        <v>6.1197155711088932E-8</v>
      </c>
      <c r="BC398" s="147">
        <f t="shared" ca="1" si="122"/>
        <v>3.6084281875988707E-10</v>
      </c>
      <c r="BD398" s="147">
        <f t="shared" ca="1" si="123"/>
        <v>5.2250254518502197E-11</v>
      </c>
    </row>
    <row r="399" spans="8:56" s="147" customFormat="1" ht="0.25" customHeight="1" x14ac:dyDescent="0.2">
      <c r="H399" s="147">
        <f t="shared" si="124"/>
        <v>758</v>
      </c>
      <c r="I399" s="147">
        <f>IF($H399&gt;$H398,INDEX(Spectra!399:399,1,MATCH($I$20,Spectra!$20:$20,0)),I398)</f>
        <v>5.5334521804444897E-5</v>
      </c>
      <c r="J399" s="147">
        <f>((Physics!$C$9*Physics!$C$10)/(Physics!$C$11*Physics!$C$12*$H399))^($J$17-$J$18)</f>
        <v>3.8169287990976696E+18</v>
      </c>
      <c r="K399" s="147">
        <f t="shared" si="125"/>
        <v>1</v>
      </c>
      <c r="L399" s="147">
        <f>INDEX(Photobiology!$21:$421,1+$H399-380,10)</f>
        <v>6.8916000000000002E-5</v>
      </c>
      <c r="M399" s="147">
        <f t="shared" si="126"/>
        <v>5.5334521804444897E-5</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211207929859683.69</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5.5334521804444897E-5</v>
      </c>
      <c r="Z399" s="147">
        <f t="shared" ca="1" si="128"/>
        <v>0</v>
      </c>
      <c r="AA399" s="147">
        <f t="shared" ca="1" si="115"/>
        <v>3.1838985835581353E-10</v>
      </c>
      <c r="AB399" s="147">
        <f t="shared" ca="1" si="116"/>
        <v>4.4284328469140859E-9</v>
      </c>
      <c r="AC399" s="147">
        <f t="shared" ca="1" si="117"/>
        <v>2.6394566900720218E-11</v>
      </c>
      <c r="AD399" s="147">
        <f t="shared" ca="1" si="118"/>
        <v>3.8219166868677461E-12</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6.9074462721630512E-4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2636523060443899</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6.9074462721630512E-4</v>
      </c>
      <c r="AZ399" s="147">
        <f t="shared" ca="1" si="133"/>
        <v>0</v>
      </c>
      <c r="BA399" s="147">
        <f t="shared" ca="1" si="120"/>
        <v>3.9744824179861702E-9</v>
      </c>
      <c r="BB399" s="147">
        <f t="shared" ca="1" si="121"/>
        <v>5.5280430665046344E-8</v>
      </c>
      <c r="BC399" s="147">
        <f t="shared" ca="1" si="122"/>
        <v>3.294851871821776E-10</v>
      </c>
      <c r="BD399" s="147">
        <f t="shared" ca="1" si="123"/>
        <v>4.7709247880591142E-11</v>
      </c>
    </row>
    <row r="400" spans="8:56" s="147" customFormat="1" ht="0.25" customHeight="1" x14ac:dyDescent="0.2">
      <c r="H400" s="147">
        <f t="shared" si="124"/>
        <v>759</v>
      </c>
      <c r="I400" s="147">
        <f>IF($H400&gt;$H399,INDEX(Spectra!400:400,1,MATCH($I$20,Spectra!$20:$20,0)),I399)</f>
        <v>5.2942218097757399E-5</v>
      </c>
      <c r="J400" s="147">
        <f>((Physics!$C$9*Physics!$C$10)/(Physics!$C$11*Physics!$C$12*$H400))^($J$17-$J$18)</f>
        <v>3.8219643252178519E+18</v>
      </c>
      <c r="K400" s="147">
        <f t="shared" si="125"/>
        <v>1</v>
      </c>
      <c r="L400" s="147">
        <f>INDEX(Photobiology!$21:$421,1+$H400-380,10)</f>
        <v>6.4302670000000001E-5</v>
      </c>
      <c r="M400" s="147">
        <f t="shared" si="126"/>
        <v>5.2942218097757399E-5</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202343268867531.72</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5.2942218097757399E-5</v>
      </c>
      <c r="Z400" s="147">
        <f t="shared" ca="1" si="128"/>
        <v>0</v>
      </c>
      <c r="AA400" s="147">
        <f t="shared" ca="1" si="115"/>
        <v>2.8587950697299432E-10</v>
      </c>
      <c r="AB400" s="147">
        <f t="shared" ca="1" si="116"/>
        <v>3.9593261342152654E-9</v>
      </c>
      <c r="AC400" s="147">
        <f t="shared" ca="1" si="117"/>
        <v>2.3823998143990828E-11</v>
      </c>
      <c r="AD400" s="147">
        <f t="shared" ca="1" si="118"/>
        <v>3.454659734420203E-12</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6.6694763370448731E-4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2549050062807014</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6.6694763370448731E-4</v>
      </c>
      <c r="AZ400" s="147">
        <f t="shared" ca="1" si="133"/>
        <v>0</v>
      </c>
      <c r="BA400" s="147">
        <f t="shared" ca="1" si="120"/>
        <v>3.6014105103828385E-9</v>
      </c>
      <c r="BB400" s="147">
        <f t="shared" ca="1" si="121"/>
        <v>4.9878212344697047E-8</v>
      </c>
      <c r="BC400" s="147">
        <f t="shared" ca="1" si="122"/>
        <v>3.0012643516701926E-10</v>
      </c>
      <c r="BD400" s="147">
        <f t="shared" ca="1" si="123"/>
        <v>4.3520600721172395E-11</v>
      </c>
    </row>
    <row r="401" spans="8:56" s="147" customFormat="1" ht="0.25" customHeight="1" x14ac:dyDescent="0.2">
      <c r="H401" s="147">
        <f t="shared" si="124"/>
        <v>760</v>
      </c>
      <c r="I401" s="147">
        <f>IF($H401&gt;$H400,INDEX(Spectra!401:401,1,MATCH($I$20,Spectra!$20:$20,0)),I400)</f>
        <v>5.1249163052615799E-5</v>
      </c>
      <c r="J401" s="147">
        <f>((Physics!$C$9*Physics!$C$10)/(Physics!$C$11*Physics!$C$12*$H401))^($J$17-$J$18)</f>
        <v>3.8269998513380326E+18</v>
      </c>
      <c r="K401" s="147">
        <f t="shared" si="125"/>
        <v>1</v>
      </c>
      <c r="L401" s="147">
        <f>INDEX(Photobiology!$21:$421,1+$H401-380,10)</f>
        <v>6.0000000000000002E-5</v>
      </c>
      <c r="M401" s="147">
        <f t="shared" si="126"/>
        <v>5.1249163052615799E-5</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196130539383559.25</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5.1249163052615799E-5</v>
      </c>
      <c r="Z401" s="147">
        <f t="shared" ca="1" si="128"/>
        <v>0</v>
      </c>
      <c r="AA401" s="147">
        <f t="shared" ca="1" si="115"/>
        <v>2.5968514659554004E-10</v>
      </c>
      <c r="AB401" s="147">
        <f t="shared" ca="1" si="116"/>
        <v>3.581429886857034E-9</v>
      </c>
      <c r="AC401" s="147">
        <f t="shared" ca="1" si="117"/>
        <v>2.1780894297361714E-11</v>
      </c>
      <c r="AD401" s="147">
        <f t="shared" ca="1" si="118"/>
        <v>3.160787006353774E-12</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6.4315202575269937E-4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2461342706943335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6.4315202575269937E-4</v>
      </c>
      <c r="AZ401" s="147">
        <f t="shared" ca="1" si="133"/>
        <v>0</v>
      </c>
      <c r="BA401" s="147">
        <f t="shared" ca="1" si="120"/>
        <v>3.2589220612117607E-9</v>
      </c>
      <c r="BB401" s="147">
        <f t="shared" ca="1" si="121"/>
        <v>4.4945200070068167E-8</v>
      </c>
      <c r="BC401" s="147">
        <f t="shared" ca="1" si="122"/>
        <v>2.7333961094489723E-10</v>
      </c>
      <c r="BD401" s="147">
        <f t="shared" ca="1" si="123"/>
        <v>3.9666336873095155E-11</v>
      </c>
    </row>
    <row r="402" spans="8:56" s="147" customFormat="1" ht="0.25" customHeight="1" x14ac:dyDescent="0.2">
      <c r="H402" s="147">
        <f t="shared" si="124"/>
        <v>761</v>
      </c>
      <c r="I402" s="147">
        <f>IF($H402&gt;$H401,INDEX(Spectra!402:402,1,MATCH($I$20,Spectra!$20:$20,0)),I401)</f>
        <v>4.9558297838395401E-5</v>
      </c>
      <c r="J402" s="147">
        <f>((Physics!$C$9*Physics!$C$10)/(Physics!$C$11*Physics!$C$12*$H402))^($J$17-$J$18)</f>
        <v>3.8320353774582149E+18</v>
      </c>
      <c r="K402" s="147">
        <f t="shared" si="125"/>
        <v>1</v>
      </c>
      <c r="L402" s="147">
        <f>INDEX(Photobiology!$21:$421,1+$H402-380,10)</f>
        <v>5.5981869999999998E-5</v>
      </c>
      <c r="M402" s="147">
        <f t="shared" si="126"/>
        <v>4.9558297838395401E-5</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189909150563342.16</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4.9558297838395401E-5</v>
      </c>
      <c r="Z402" s="147">
        <f t="shared" ca="1" si="128"/>
        <v>0</v>
      </c>
      <c r="AA402" s="147">
        <f t="shared" ca="1" si="115"/>
        <v>2.3560659050245074E-10</v>
      </c>
      <c r="AB402" s="147">
        <f t="shared" ca="1" si="116"/>
        <v>3.2359883506345687E-9</v>
      </c>
      <c r="AC402" s="147">
        <f t="shared" ca="1" si="117"/>
        <v>1.9872877433196556E-11</v>
      </c>
      <c r="AD402" s="147">
        <f t="shared" ca="1" si="118"/>
        <v>2.8894668204889406E-12</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6.7139943808023521E-4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2572826399129027.5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6.7139943808023521E-4</v>
      </c>
      <c r="AZ402" s="147">
        <f t="shared" ca="1" si="133"/>
        <v>0</v>
      </c>
      <c r="BA402" s="147">
        <f t="shared" ca="1" si="120"/>
        <v>3.191920210560389E-9</v>
      </c>
      <c r="BB402" s="147">
        <f t="shared" ca="1" si="121"/>
        <v>4.3840100548549885E-8</v>
      </c>
      <c r="BC402" s="147">
        <f t="shared" ca="1" si="122"/>
        <v>2.6923117467017432E-10</v>
      </c>
      <c r="BD402" s="147">
        <f t="shared" ca="1" si="123"/>
        <v>3.9145541397605267E-11</v>
      </c>
    </row>
    <row r="403" spans="8:56" s="147" customFormat="1" ht="0.25" customHeight="1" x14ac:dyDescent="0.2">
      <c r="H403" s="147">
        <f t="shared" si="124"/>
        <v>762</v>
      </c>
      <c r="I403" s="147">
        <f>IF($H403&gt;$H402,INDEX(Spectra!403:403,1,MATCH($I$20,Spectra!$20:$20,0)),I402)</f>
        <v>4.79344007093229E-5</v>
      </c>
      <c r="J403" s="147">
        <f>((Physics!$C$9*Physics!$C$10)/(Physics!$C$11*Physics!$C$12*$H403))^($J$17-$J$18)</f>
        <v>3.8370709035783967E+18</v>
      </c>
      <c r="K403" s="147">
        <f t="shared" si="125"/>
        <v>1</v>
      </c>
      <c r="L403" s="147">
        <f>INDEX(Photobiology!$21:$421,1+$H403-380,10)</f>
        <v>5.2225599999999997E-5</v>
      </c>
      <c r="M403" s="147">
        <f t="shared" si="126"/>
        <v>4.79344007093229E-5</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183927694242210.56</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4.79344007093229E-5</v>
      </c>
      <c r="Z403" s="147">
        <f t="shared" ca="1" si="128"/>
        <v>0</v>
      </c>
      <c r="AA403" s="147">
        <f t="shared" ca="1" si="115"/>
        <v>2.1379653469971493E-10</v>
      </c>
      <c r="AB403" s="147">
        <f t="shared" ca="1" si="116"/>
        <v>2.9246120035977763E-9</v>
      </c>
      <c r="AC403" s="147">
        <f t="shared" ca="1" si="117"/>
        <v>1.8167137868833378E-11</v>
      </c>
      <c r="AD403" s="147">
        <f t="shared" ca="1" si="118"/>
        <v>2.6417798656524875E-12</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6.9964685040777128E-4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2684594572479926.5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6.9964685040777128E-4</v>
      </c>
      <c r="AZ403" s="147">
        <f t="shared" ca="1" si="133"/>
        <v>0</v>
      </c>
      <c r="BA403" s="147">
        <f t="shared" ca="1" si="120"/>
        <v>3.1205578857202375E-9</v>
      </c>
      <c r="BB403" s="147">
        <f t="shared" ca="1" si="121"/>
        <v>4.268741335455927E-8</v>
      </c>
      <c r="BC403" s="147">
        <f t="shared" ca="1" si="122"/>
        <v>2.6516615630454531E-10</v>
      </c>
      <c r="BD403" s="147">
        <f t="shared" ca="1" si="123"/>
        <v>3.8559217078413253E-11</v>
      </c>
    </row>
    <row r="404" spans="8:56" s="147" customFormat="1" ht="0.25" customHeight="1" x14ac:dyDescent="0.2">
      <c r="H404" s="147">
        <f t="shared" si="124"/>
        <v>763</v>
      </c>
      <c r="I404" s="147">
        <f>IF($H404&gt;$H403,INDEX(Spectra!404:404,1,MATCH($I$20,Spectra!$20:$20,0)),I403)</f>
        <v>4.5496192035371301E-5</v>
      </c>
      <c r="J404" s="147">
        <f>((Physics!$C$9*Physics!$C$10)/(Physics!$C$11*Physics!$C$12*$H404))^($J$17-$J$18)</f>
        <v>3.8421064296985779E+18</v>
      </c>
      <c r="K404" s="147">
        <f t="shared" si="125"/>
        <v>1</v>
      </c>
      <c r="L404" s="147">
        <f>INDEX(Photobiology!$21:$421,1+$H404-380,10)</f>
        <v>4.8718399999999998E-5</v>
      </c>
      <c r="M404" s="147">
        <f t="shared" si="126"/>
        <v>4.5496192035371301E-5</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174801211945901.31</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4.5496192035371301E-5</v>
      </c>
      <c r="Z404" s="147">
        <f t="shared" ca="1" si="128"/>
        <v>0</v>
      </c>
      <c r="AA404" s="147">
        <f t="shared" ca="1" si="115"/>
        <v>1.9038609496273686E-10</v>
      </c>
      <c r="AB404" s="147">
        <f t="shared" ca="1" si="116"/>
        <v>2.5941155263304116E-9</v>
      </c>
      <c r="AC404" s="147">
        <f t="shared" ca="1" si="117"/>
        <v>1.6287636748662924E-11</v>
      </c>
      <c r="AD404" s="147">
        <f t="shared" ca="1" si="118"/>
        <v>2.3702242157051455E-12</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7.278956482953369E-4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2796652550465128.5</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7.278956482953369E-4</v>
      </c>
      <c r="AZ404" s="147">
        <f t="shared" ca="1" si="133"/>
        <v>0</v>
      </c>
      <c r="BA404" s="147">
        <f t="shared" ca="1" si="120"/>
        <v>3.0459958035955642E-9</v>
      </c>
      <c r="BB404" s="147">
        <f t="shared" ca="1" si="121"/>
        <v>4.1503372443198009E-8</v>
      </c>
      <c r="BC404" s="147">
        <f t="shared" ca="1" si="122"/>
        <v>2.6058664208973063E-10</v>
      </c>
      <c r="BD404" s="147">
        <f t="shared" ca="1" si="123"/>
        <v>3.7921325168371824E-11</v>
      </c>
    </row>
    <row r="405" spans="8:56" s="147" customFormat="1" ht="0.25" customHeight="1" x14ac:dyDescent="0.2">
      <c r="H405" s="147">
        <f t="shared" si="124"/>
        <v>764</v>
      </c>
      <c r="I405" s="147">
        <f>IF($H405&gt;$H404,INDEX(Spectra!405:405,1,MATCH($I$20,Spectra!$20:$20,0)),I404)</f>
        <v>4.2186298246405497E-5</v>
      </c>
      <c r="J405" s="147">
        <f>((Physics!$C$9*Physics!$C$10)/(Physics!$C$11*Physics!$C$12*$H405))^($J$17-$J$18)</f>
        <v>3.8471419558187597E+18</v>
      </c>
      <c r="K405" s="147">
        <f t="shared" si="125"/>
        <v>1</v>
      </c>
      <c r="L405" s="147">
        <f>INDEX(Photobiology!$21:$421,1+$H405-380,10)</f>
        <v>4.5447469999999999E-5</v>
      </c>
      <c r="M405" s="147">
        <f t="shared" si="126"/>
        <v>4.2186298246405497E-5</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162296677944429.97</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4.2186298246405497E-5</v>
      </c>
      <c r="Z405" s="147">
        <f t="shared" ca="1" si="128"/>
        <v>0</v>
      </c>
      <c r="AA405" s="147">
        <f t="shared" ref="AA405:AA421" ca="1" si="135">$Y405*O405</f>
        <v>1.6566137458380973E-10</v>
      </c>
      <c r="AB405" s="147">
        <f t="shared" ref="AB405:AB421" ca="1" si="136">$Y405*P405</f>
        <v>2.2485128220141143E-9</v>
      </c>
      <c r="AC405" s="147">
        <f t="shared" ref="AC405:AC421" ca="1" si="137">$Y405*Q405</f>
        <v>1.4267406066934339E-11</v>
      </c>
      <c r="AD405" s="147">
        <f t="shared" ref="AD405:AD421" ca="1" si="138">$Y405*R405</f>
        <v>2.0779915858723188E-12</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7.5614306062287285E-4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2908989693123462</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7.5614306062287285E-4</v>
      </c>
      <c r="AZ405" s="147">
        <f t="shared" ca="1" si="133"/>
        <v>0</v>
      </c>
      <c r="BA405" s="147">
        <f t="shared" ref="BA405:BA421" ca="1" si="140">$AY405*AO405</f>
        <v>2.969298184759959E-9</v>
      </c>
      <c r="BB405" s="147">
        <f t="shared" ref="BB405:BB421" ca="1" si="141">$AY405*AP405</f>
        <v>4.0302122673974877E-8</v>
      </c>
      <c r="BC405" s="147">
        <f t="shared" ref="BC405:BC421" ca="1" si="142">$AY405*AQ405</f>
        <v>2.5572758310265561E-10</v>
      </c>
      <c r="BD405" s="147">
        <f t="shared" ref="BD405:BD421" ca="1" si="143">$AY405*AR405</f>
        <v>3.7245716808631161E-11</v>
      </c>
    </row>
    <row r="406" spans="8:56" s="147" customFormat="1" ht="0.25" customHeight="1" x14ac:dyDescent="0.2">
      <c r="H406" s="147">
        <f t="shared" ref="H406:H421" si="144">MIN(780,H405+$J$14)</f>
        <v>765</v>
      </c>
      <c r="I406" s="147">
        <f>IF($H406&gt;$H405,INDEX(Spectra!406:406,1,MATCH($I$20,Spectra!$20:$20,0)),I405)</f>
        <v>4.3167637871640702E-5</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4.3167637871640702E-5</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166289402557628.94</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4.3167637871640702E-5</v>
      </c>
      <c r="Z406" s="147">
        <f t="shared" ref="Z406:Z421" ca="1" si="148">$Y406*N406</f>
        <v>0</v>
      </c>
      <c r="AA406" s="147">
        <f t="shared" ca="1" si="135"/>
        <v>1.5912325169330581E-10</v>
      </c>
      <c r="AB406" s="147">
        <f t="shared" ca="1" si="136"/>
        <v>2.1516045744361872E-9</v>
      </c>
      <c r="AC406" s="147">
        <f t="shared" ca="1" si="137"/>
        <v>1.3796377063776368E-11</v>
      </c>
      <c r="AD406" s="147">
        <f t="shared" ca="1" si="138"/>
        <v>2.0112493166603351E-12</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7.8439047295040881E-4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3021611316947001</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7.8439047295040881E-4</v>
      </c>
      <c r="AZ406" s="147">
        <f t="shared" ref="AZ406:AZ421" ca="1" si="153">$AY406*AN406</f>
        <v>0</v>
      </c>
      <c r="BA406" s="147">
        <f t="shared" ca="1" si="140"/>
        <v>2.8913966296756086E-9</v>
      </c>
      <c r="BB406" s="147">
        <f t="shared" ca="1" si="141"/>
        <v>3.9096374343267224E-8</v>
      </c>
      <c r="BC406" s="147">
        <f t="shared" ca="1" si="142"/>
        <v>2.5069119515495061E-10</v>
      </c>
      <c r="BD406" s="147">
        <f t="shared" ca="1" si="143"/>
        <v>3.654600715951627E-11</v>
      </c>
    </row>
    <row r="407" spans="8:56" s="147" customFormat="1" ht="0.25" customHeight="1" x14ac:dyDescent="0.2">
      <c r="H407" s="147">
        <f t="shared" si="144"/>
        <v>766</v>
      </c>
      <c r="I407" s="147">
        <f>IF($H407&gt;$H406,INDEX(Spectra!407:407,1,MATCH($I$20,Spectra!$20:$20,0)),I406)</f>
        <v>4.6301194252520302E-5</v>
      </c>
      <c r="J407" s="147">
        <f>((Physics!$C$9*Physics!$C$10)/(Physics!$C$11*Physics!$C$12*$H407))^($J$17-$J$18)</f>
        <v>3.8572130080591232E+18</v>
      </c>
      <c r="K407" s="147">
        <f t="shared" si="145"/>
        <v>1</v>
      </c>
      <c r="L407" s="147">
        <f>INDEX(Photobiology!$21:$421,1+$H407-380,10)</f>
        <v>3.9561039999999999E-5</v>
      </c>
      <c r="M407" s="147">
        <f t="shared" si="146"/>
        <v>4.6301194252520302E-5</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178593568759493.62</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4.6301194252520302E-5</v>
      </c>
      <c r="Z407" s="147">
        <f t="shared" ca="1" si="148"/>
        <v>0</v>
      </c>
      <c r="AA407" s="147">
        <f t="shared" ca="1" si="135"/>
        <v>1.602748249886967E-10</v>
      </c>
      <c r="AB407" s="147">
        <f t="shared" ca="1" si="136"/>
        <v>2.1591265506223772E-9</v>
      </c>
      <c r="AC407" s="147">
        <f t="shared" ca="1" si="137"/>
        <v>1.3987590783686383E-11</v>
      </c>
      <c r="AD407" s="147">
        <f t="shared" ca="1" si="138"/>
        <v>2.0408733005014401E-12</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8.1263788527794476E-4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3134517421935746</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8.1263788527794476E-4</v>
      </c>
      <c r="AZ407" s="147">
        <f t="shared" ca="1" si="153"/>
        <v>0</v>
      </c>
      <c r="BA407" s="147">
        <f t="shared" ca="1" si="140"/>
        <v>2.8130029245415755E-9</v>
      </c>
      <c r="BB407" s="147">
        <f t="shared" ca="1" si="141"/>
        <v>3.7895092393858177E-8</v>
      </c>
      <c r="BC407" s="147">
        <f t="shared" ca="1" si="142"/>
        <v>2.4549790514246708E-10</v>
      </c>
      <c r="BD407" s="147">
        <f t="shared" ca="1" si="143"/>
        <v>3.5819615234858305E-11</v>
      </c>
    </row>
    <row r="408" spans="8:56" s="147" customFormat="1" ht="0.25" customHeight="1" x14ac:dyDescent="0.2">
      <c r="H408" s="147">
        <f t="shared" si="144"/>
        <v>767</v>
      </c>
      <c r="I408" s="147">
        <f>IF($H408&gt;$H407,INDEX(Spectra!408:408,1,MATCH($I$20,Spectra!$20:$20,0)),I407)</f>
        <v>4.3153246099121501E-5</v>
      </c>
      <c r="J408" s="147">
        <f>((Physics!$C$9*Physics!$C$10)/(Physics!$C$11*Physics!$C$12*$H408))^($J$17-$J$18)</f>
        <v>3.8622485341793044E+18</v>
      </c>
      <c r="K408" s="147">
        <f t="shared" si="145"/>
        <v>1</v>
      </c>
      <c r="L408" s="147">
        <f>INDEX(Photobiology!$21:$421,1+$H408-380,10)</f>
        <v>3.6915120000000003E-5</v>
      </c>
      <c r="M408" s="147">
        <f t="shared" si="146"/>
        <v>4.3153246099121501E-5</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166668561491410.81</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4.3153246099121501E-5</v>
      </c>
      <c r="Z408" s="147">
        <f t="shared" ca="1" si="148"/>
        <v>0</v>
      </c>
      <c r="AA408" s="147">
        <f t="shared" ca="1" si="135"/>
        <v>1.4031493735359852E-10</v>
      </c>
      <c r="AB408" s="147">
        <f t="shared" ca="1" si="136"/>
        <v>1.8833112275563001E-9</v>
      </c>
      <c r="AC408" s="147">
        <f t="shared" ca="1" si="137"/>
        <v>1.2320251761299189E-11</v>
      </c>
      <c r="AD408" s="147">
        <f t="shared" ca="1" si="138"/>
        <v>1.7993263799981901E-12</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8.4088529760548061E-4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3247708008089695.5</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8.4088529760548061E-4</v>
      </c>
      <c r="AZ408" s="147">
        <f t="shared" ca="1" si="153"/>
        <v>0</v>
      </c>
      <c r="BA408" s="147">
        <f t="shared" ca="1" si="140"/>
        <v>2.7341805894291003E-9</v>
      </c>
      <c r="BB408" s="147">
        <f t="shared" ca="1" si="141"/>
        <v>3.6698252512217429E-8</v>
      </c>
      <c r="BC408" s="147">
        <f t="shared" ca="1" si="142"/>
        <v>2.400727524663647E-10</v>
      </c>
      <c r="BD408" s="147">
        <f t="shared" ca="1" si="143"/>
        <v>3.5061721546017642E-11</v>
      </c>
    </row>
    <row r="409" spans="8:56" s="147" customFormat="1" ht="0.25" customHeight="1" x14ac:dyDescent="0.2">
      <c r="H409" s="147">
        <f t="shared" si="144"/>
        <v>768</v>
      </c>
      <c r="I409" s="147">
        <f>IF($H409&gt;$H408,INDEX(Spectra!409:409,1,MATCH($I$20,Spectra!$20:$20,0)),I408)</f>
        <v>3.9245620136012103E-5</v>
      </c>
      <c r="J409" s="147">
        <f>((Physics!$C$9*Physics!$C$10)/(Physics!$C$11*Physics!$C$12*$H409))^($J$17-$J$18)</f>
        <v>3.8672840602994857E+18</v>
      </c>
      <c r="K409" s="147">
        <f t="shared" si="145"/>
        <v>1</v>
      </c>
      <c r="L409" s="147">
        <f>INDEX(Photobiology!$21:$421,1+$H409-380,10)</f>
        <v>3.444868E-5</v>
      </c>
      <c r="M409" s="147">
        <f t="shared" si="146"/>
        <v>3.9245620136012103E-5</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151773961188568.12</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3.9245620136012103E-5</v>
      </c>
      <c r="Z409" s="147">
        <f t="shared" ca="1" si="148"/>
        <v>0</v>
      </c>
      <c r="AA409" s="147">
        <f t="shared" ca="1" si="135"/>
        <v>1.1988124109226801E-10</v>
      </c>
      <c r="AB409" s="147">
        <f t="shared" ca="1" si="136"/>
        <v>1.6031875071181079E-9</v>
      </c>
      <c r="AC409" s="147">
        <f t="shared" ca="1" si="137"/>
        <v>1.0592392874709666E-11</v>
      </c>
      <c r="AD409" s="147">
        <f t="shared" ca="1" si="138"/>
        <v>1.5480199388929159E-12</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8.6913409549304644E-4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3361188433763069.5</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8.6913409549304644E-4</v>
      </c>
      <c r="AZ409" s="147">
        <f t="shared" ca="1" si="153"/>
        <v>0</v>
      </c>
      <c r="BA409" s="147">
        <f t="shared" ca="1" si="140"/>
        <v>2.6548917734568795E-9</v>
      </c>
      <c r="BB409" s="147">
        <f t="shared" ca="1" si="141"/>
        <v>3.5504214714300496E-8</v>
      </c>
      <c r="BC409" s="147">
        <f t="shared" ca="1" si="142"/>
        <v>2.3457929237357323E-10</v>
      </c>
      <c r="BD409" s="147">
        <f t="shared" ca="1" si="143"/>
        <v>3.4282472916265925E-11</v>
      </c>
    </row>
    <row r="410" spans="8:56" s="147" customFormat="1" ht="0.25" customHeight="1" x14ac:dyDescent="0.2">
      <c r="H410" s="147">
        <f t="shared" si="144"/>
        <v>769</v>
      </c>
      <c r="I410" s="147">
        <f>IF($H410&gt;$H409,INDEX(Spectra!410:410,1,MATCH($I$20,Spectra!$20:$20,0)),I409)</f>
        <v>4.1741823680964803E-5</v>
      </c>
      <c r="J410" s="147">
        <f>((Physics!$C$9*Physics!$C$10)/(Physics!$C$11*Physics!$C$12*$H410))^($J$17-$J$18)</f>
        <v>3.8723195864196675E+18</v>
      </c>
      <c r="K410" s="147">
        <f t="shared" si="145"/>
        <v>1</v>
      </c>
      <c r="L410" s="147">
        <f>INDEX(Photobiology!$21:$421,1+$H410-380,10)</f>
        <v>3.2148160000000002E-5</v>
      </c>
      <c r="M410" s="147">
        <f t="shared" si="146"/>
        <v>4.1741823680964803E-5</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161637681412676.31</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4.1741823680964803E-5</v>
      </c>
      <c r="Z410" s="147">
        <f t="shared" ca="1" si="148"/>
        <v>0</v>
      </c>
      <c r="AA410" s="147">
        <f t="shared" ca="1" si="135"/>
        <v>1.1977858047076532E-10</v>
      </c>
      <c r="AB410" s="147">
        <f t="shared" ca="1" si="136"/>
        <v>1.5959819317122169E-9</v>
      </c>
      <c r="AC410" s="147">
        <f t="shared" ca="1" si="137"/>
        <v>1.0652513403382217E-11</v>
      </c>
      <c r="AD410" s="147">
        <f t="shared" ca="1" si="138"/>
        <v>1.5578799950562321E-12</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8.9738150782058229E-4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3474947989224455</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8.9738150782058229E-4</v>
      </c>
      <c r="AZ410" s="147">
        <f t="shared" ca="1" si="153"/>
        <v>0</v>
      </c>
      <c r="BA410" s="147">
        <f t="shared" ca="1" si="140"/>
        <v>2.5750452105062392E-9</v>
      </c>
      <c r="BB410" s="147">
        <f t="shared" ca="1" si="141"/>
        <v>3.4311022998916836E-8</v>
      </c>
      <c r="BC410" s="147">
        <f t="shared" ca="1" si="142"/>
        <v>2.2901176079581261E-10</v>
      </c>
      <c r="BD410" s="147">
        <f t="shared" ca="1" si="143"/>
        <v>3.3491893158578207E-11</v>
      </c>
    </row>
    <row r="411" spans="8:56" s="147" customFormat="1" ht="0.25" customHeight="1" x14ac:dyDescent="0.2">
      <c r="H411" s="147">
        <f t="shared" si="144"/>
        <v>770</v>
      </c>
      <c r="I411" s="147">
        <f>IF($H411&gt;$H410,INDEX(Spectra!411:411,1,MATCH($I$20,Spectra!$20:$20,0)),I410)</f>
        <v>4.29734762583821E-5</v>
      </c>
      <c r="J411" s="147">
        <f>((Physics!$C$9*Physics!$C$10)/(Physics!$C$11*Physics!$C$12*$H411))^($J$17-$J$18)</f>
        <v>3.8773551125398492E+18</v>
      </c>
      <c r="K411" s="147">
        <f t="shared" si="145"/>
        <v>1</v>
      </c>
      <c r="L411" s="147">
        <f>INDEX(Photobiology!$21:$421,1+$H411-380,10)</f>
        <v>3.0000000000000001E-5</v>
      </c>
      <c r="M411" s="147">
        <f t="shared" si="146"/>
        <v>4.29734762583821E-5</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166623427874047.66</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4.29734762583821E-5</v>
      </c>
      <c r="Z411" s="147">
        <f t="shared" ca="1" si="148"/>
        <v>0</v>
      </c>
      <c r="AA411" s="147">
        <f t="shared" ca="1" si="135"/>
        <v>1.1581523745539009E-10</v>
      </c>
      <c r="AB411" s="147">
        <f t="shared" ca="1" si="136"/>
        <v>1.5375093309200208E-9</v>
      </c>
      <c r="AC411" s="147">
        <f t="shared" ca="1" si="137"/>
        <v>1.0369499821147602E-11</v>
      </c>
      <c r="AD411" s="147">
        <f t="shared" ca="1" si="138"/>
        <v>1.5181325904751162E-12</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9.2562892014811835E-4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3588992025851046.5</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9.2562892014811835E-4</v>
      </c>
      <c r="AZ411" s="147">
        <f t="shared" ca="1" si="153"/>
        <v>0</v>
      </c>
      <c r="BA411" s="147">
        <f t="shared" ca="1" si="140"/>
        <v>2.4946069649559848E-9</v>
      </c>
      <c r="BB411" s="147">
        <f t="shared" ca="1" si="141"/>
        <v>3.3117244067951395E-8</v>
      </c>
      <c r="BC411" s="147">
        <f t="shared" ca="1" si="142"/>
        <v>2.2335425843174097E-10</v>
      </c>
      <c r="BD411" s="147">
        <f t="shared" ca="1" si="143"/>
        <v>3.2699877987856609E-11</v>
      </c>
    </row>
    <row r="412" spans="8:56" s="147" customFormat="1" ht="0.25" customHeight="1" x14ac:dyDescent="0.2">
      <c r="H412" s="147">
        <f t="shared" si="144"/>
        <v>771</v>
      </c>
      <c r="I412" s="147">
        <f>IF($H412&gt;$H411,INDEX(Spectra!412:412,1,MATCH($I$20,Spectra!$20:$20,0)),I411)</f>
        <v>4.0232907953144903E-5</v>
      </c>
      <c r="J412" s="147">
        <f>((Physics!$C$9*Physics!$C$10)/(Physics!$C$11*Physics!$C$12*$H412))^($J$17-$J$18)</f>
        <v>3.8823906386600305E+18</v>
      </c>
      <c r="K412" s="147">
        <f t="shared" si="145"/>
        <v>1</v>
      </c>
      <c r="L412" s="147">
        <f>INDEX(Photobiology!$21:$421,1+$H412-380,10)</f>
        <v>2.7991250000000001E-5</v>
      </c>
      <c r="M412" s="147">
        <f t="shared" si="146"/>
        <v>4.0232907953144903E-5</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156199865203360.47</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4.0232907953144903E-5</v>
      </c>
      <c r="Z412" s="147">
        <f t="shared" ca="1" si="148"/>
        <v>0</v>
      </c>
      <c r="AA412" s="147">
        <f t="shared" ca="1" si="135"/>
        <v>1.0180535028463786E-10</v>
      </c>
      <c r="AB412" s="147">
        <f t="shared" ca="1" si="136"/>
        <v>1.3464988702126723E-9</v>
      </c>
      <c r="AC412" s="147">
        <f t="shared" ca="1" si="137"/>
        <v>9.1811495949076666E-12</v>
      </c>
      <c r="AD412" s="147">
        <f t="shared" ca="1" si="138"/>
        <v>1.3455936297837264E-12</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9.2088614816611229E-4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3575239760911808</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9.2088614816611229E-4</v>
      </c>
      <c r="AZ412" s="147">
        <f t="shared" ca="1" si="153"/>
        <v>0</v>
      </c>
      <c r="BA412" s="147">
        <f t="shared" ca="1" si="140"/>
        <v>2.3302103093195305E-9</v>
      </c>
      <c r="BB412" s="147">
        <f t="shared" ca="1" si="141"/>
        <v>3.0819849252364178E-8</v>
      </c>
      <c r="BC412" s="147">
        <f t="shared" ca="1" si="142"/>
        <v>2.1014621901150682E-10</v>
      </c>
      <c r="BD412" s="147">
        <f t="shared" ca="1" si="143"/>
        <v>3.0799129314030442E-11</v>
      </c>
    </row>
    <row r="413" spans="8:56" s="147" customFormat="1" ht="0.25" customHeight="1" x14ac:dyDescent="0.2">
      <c r="H413" s="147">
        <f t="shared" si="144"/>
        <v>772</v>
      </c>
      <c r="I413" s="147">
        <f>IF($H413&gt;$H412,INDEX(Spectra!413:413,1,MATCH($I$20,Spectra!$20:$20,0)),I412)</f>
        <v>3.6703114398651397E-5</v>
      </c>
      <c r="J413" s="147">
        <f>((Physics!$C$9*Physics!$C$10)/(Physics!$C$11*Physics!$C$12*$H413))^($J$17-$J$18)</f>
        <v>3.8874261647802127E+18</v>
      </c>
      <c r="K413" s="147">
        <f t="shared" si="145"/>
        <v>1</v>
      </c>
      <c r="L413" s="147">
        <f>INDEX(Photobiology!$21:$421,1+$H413-380,10)</f>
        <v>2.6113560000000001E-5</v>
      </c>
      <c r="M413" s="147">
        <f t="shared" si="146"/>
        <v>3.6703114398651397E-5</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142680647242238.81</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3.6703114398651397E-5</v>
      </c>
      <c r="Z413" s="147">
        <f t="shared" ca="1" si="148"/>
        <v>0</v>
      </c>
      <c r="AA413" s="147">
        <f t="shared" ca="1" si="135"/>
        <v>8.7188248253996387E-11</v>
      </c>
      <c r="AB413" s="147">
        <f t="shared" ca="1" si="136"/>
        <v>1.1488331728578676E-9</v>
      </c>
      <c r="AC413" s="147">
        <f t="shared" ca="1" si="137"/>
        <v>7.9242023986688364E-12</v>
      </c>
      <c r="AD413" s="147">
        <f t="shared" ca="1" si="138"/>
        <v>1.1620206018613033E-12</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9.1614476174413622E-4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3561445117530489</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9.1614476174413622E-4</v>
      </c>
      <c r="AZ413" s="147">
        <f t="shared" ca="1" si="153"/>
        <v>0</v>
      </c>
      <c r="BA413" s="147">
        <f t="shared" ca="1" si="140"/>
        <v>2.1763018815231957E-9</v>
      </c>
      <c r="BB413" s="147">
        <f t="shared" ca="1" si="141"/>
        <v>2.8675972343924681E-8</v>
      </c>
      <c r="BC413" s="147">
        <f t="shared" ca="1" si="142"/>
        <v>1.9779565406055899E-10</v>
      </c>
      <c r="BD413" s="147">
        <f t="shared" ca="1" si="143"/>
        <v>2.9005143156819352E-11</v>
      </c>
    </row>
    <row r="414" spans="8:56" s="147" customFormat="1" ht="0.25" customHeight="1" x14ac:dyDescent="0.2">
      <c r="H414" s="147">
        <f t="shared" si="144"/>
        <v>773</v>
      </c>
      <c r="I414" s="147">
        <f>IF($H414&gt;$H413,INDEX(Spectra!414:414,1,MATCH($I$20,Spectra!$20:$20,0)),I413)</f>
        <v>3.2210436910221203E-5</v>
      </c>
      <c r="J414" s="147">
        <f>((Physics!$C$9*Physics!$C$10)/(Physics!$C$11*Physics!$C$12*$H414))^($J$17-$J$18)</f>
        <v>3.892461690900394E+18</v>
      </c>
      <c r="K414" s="147">
        <f t="shared" si="145"/>
        <v>1</v>
      </c>
      <c r="L414" s="147">
        <f>INDEX(Photobiology!$21:$421,1+$H414-380,10)</f>
        <v>2.436024E-5</v>
      </c>
      <c r="M414" s="147">
        <f t="shared" si="146"/>
        <v>3.2210436910221203E-5</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125377891720200.08</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3.2210436910221203E-5</v>
      </c>
      <c r="Z414" s="147">
        <f t="shared" ca="1" si="148"/>
        <v>0</v>
      </c>
      <c r="AA414" s="147">
        <f t="shared" ca="1" si="135"/>
        <v>7.1839903753973651E-11</v>
      </c>
      <c r="AB414" s="147">
        <f t="shared" ca="1" si="136"/>
        <v>9.4299597202732702E-10</v>
      </c>
      <c r="AC414" s="147">
        <f t="shared" ca="1" si="137"/>
        <v>6.5773712170671693E-12</v>
      </c>
      <c r="AD414" s="147">
        <f t="shared" ca="1" si="138"/>
        <v>9.6538544672362179E-13</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9.1140198976213016E-4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3547597330159484.5</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9.1140198976213016E-4</v>
      </c>
      <c r="AZ414" s="147">
        <f t="shared" ca="1" si="153"/>
        <v>0</v>
      </c>
      <c r="BA414" s="147">
        <f t="shared" ca="1" si="140"/>
        <v>2.0327271998261719E-9</v>
      </c>
      <c r="BB414" s="147">
        <f t="shared" ca="1" si="141"/>
        <v>2.6682295792475097E-8</v>
      </c>
      <c r="BC414" s="147">
        <f t="shared" ca="1" si="142"/>
        <v>1.8610828630942696E-10</v>
      </c>
      <c r="BD414" s="147">
        <f t="shared" ca="1" si="143"/>
        <v>2.7315811315558758E-11</v>
      </c>
    </row>
    <row r="415" spans="8:56" s="147" customFormat="1" ht="0.25" customHeight="1" x14ac:dyDescent="0.2">
      <c r="H415" s="147">
        <f t="shared" si="144"/>
        <v>774</v>
      </c>
      <c r="I415" s="147">
        <f>IF($H415&gt;$H414,INDEX(Spectra!415:415,1,MATCH($I$20,Spectra!$20:$20,0)),I414)</f>
        <v>3.2053207050079901E-5</v>
      </c>
      <c r="J415" s="147">
        <f>((Physics!$C$9*Physics!$C$10)/(Physics!$C$11*Physics!$C$12*$H415))^($J$17-$J$18)</f>
        <v>3.8974972170205757E+18</v>
      </c>
      <c r="K415" s="147">
        <f t="shared" si="145"/>
        <v>1</v>
      </c>
      <c r="L415" s="147">
        <f>INDEX(Photobiology!$21:$421,1+$H415-380,10)</f>
        <v>2.272461E-5</v>
      </c>
      <c r="M415" s="147">
        <f t="shared" si="146"/>
        <v>3.2053207050079901E-5</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124927285274270.7</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3.2053207050079901E-5</v>
      </c>
      <c r="Z415" s="147">
        <f t="shared" ca="1" si="148"/>
        <v>0</v>
      </c>
      <c r="AA415" s="147">
        <f t="shared" ca="1" si="135"/>
        <v>6.7144417064366372E-11</v>
      </c>
      <c r="AB415" s="147">
        <f t="shared" ca="1" si="136"/>
        <v>8.7796298366732848E-10</v>
      </c>
      <c r="AC415" s="147">
        <f t="shared" ca="1" si="137"/>
        <v>6.1926796020754373E-12</v>
      </c>
      <c r="AD415" s="147">
        <f t="shared" ca="1" si="138"/>
        <v>9.0961232030857743E-13</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9.0666060334015409E-4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3533707178300446.5</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9.0666060334015409E-4</v>
      </c>
      <c r="AZ415" s="147">
        <f t="shared" ca="1" si="153"/>
        <v>0</v>
      </c>
      <c r="BA415" s="147">
        <f t="shared" ca="1" si="140"/>
        <v>1.8992544986648881E-9</v>
      </c>
      <c r="BB415" s="147">
        <f t="shared" ca="1" si="141"/>
        <v>2.4834159253969492E-8</v>
      </c>
      <c r="BC415" s="147">
        <f t="shared" ca="1" si="142"/>
        <v>1.7516682856531778E-10</v>
      </c>
      <c r="BD415" s="147">
        <f t="shared" ca="1" si="143"/>
        <v>2.572939593370756E-11</v>
      </c>
    </row>
    <row r="416" spans="8:56" s="147" customFormat="1" ht="0.25" customHeight="1" x14ac:dyDescent="0.2">
      <c r="H416" s="147">
        <f t="shared" si="144"/>
        <v>775</v>
      </c>
      <c r="I416" s="147">
        <f>IF($H416&gt;$H415,INDEX(Spectra!416:416,1,MATCH($I$20,Spectra!$20:$20,0)),I415)</f>
        <v>3.4290755914829902E-5</v>
      </c>
      <c r="J416" s="147">
        <f>((Physics!$C$9*Physics!$C$10)/(Physics!$C$11*Physics!$C$12*$H416))^($J$17-$J$18)</f>
        <v>3.902532743140758E+18</v>
      </c>
      <c r="K416" s="147">
        <f t="shared" si="145"/>
        <v>1</v>
      </c>
      <c r="L416" s="147">
        <f>INDEX(Photobiology!$21:$421,1+$H416-380,10)</f>
        <v>2.12E-5</v>
      </c>
      <c r="M416" s="147">
        <f t="shared" si="146"/>
        <v>3.4290755914829902E-5</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133820797744671.31</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3.4290755914829902E-5</v>
      </c>
      <c r="Z416" s="147">
        <f t="shared" ca="1" si="148"/>
        <v>0</v>
      </c>
      <c r="AA416" s="147">
        <f t="shared" ca="1" si="135"/>
        <v>6.7506153724170742E-11</v>
      </c>
      <c r="AB416" s="147">
        <f t="shared" ca="1" si="136"/>
        <v>8.79252701487745E-10</v>
      </c>
      <c r="AC416" s="147">
        <f t="shared" ca="1" si="137"/>
        <v>6.2717792568223895E-12</v>
      </c>
      <c r="AD416" s="147">
        <f t="shared" ca="1" si="138"/>
        <v>9.2174580621740229E-13</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9.0191783135814803E-4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3519763868497677</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9.0191783135814803E-4</v>
      </c>
      <c r="AZ416" s="147">
        <f t="shared" ca="1" si="153"/>
        <v>0</v>
      </c>
      <c r="BA416" s="147">
        <f t="shared" ca="1" si="140"/>
        <v>1.7755515195249046E-9</v>
      </c>
      <c r="BB416" s="147">
        <f t="shared" ca="1" si="141"/>
        <v>2.3126165305637411E-8</v>
      </c>
      <c r="BC416" s="147">
        <f t="shared" ca="1" si="142"/>
        <v>1.6496077135540529E-10</v>
      </c>
      <c r="BD416" s="147">
        <f t="shared" ca="1" si="143"/>
        <v>2.4243821882256428E-11</v>
      </c>
    </row>
    <row r="417" spans="1:56" s="147" customFormat="1" ht="0.25" customHeight="1" x14ac:dyDescent="0.2">
      <c r="H417" s="147">
        <f t="shared" si="144"/>
        <v>776</v>
      </c>
      <c r="I417" s="147">
        <f>IF($H417&gt;$H416,INDEX(Spectra!417:417,1,MATCH($I$20,Spectra!$20:$20,0)),I416)</f>
        <v>3.14083171216801E-5</v>
      </c>
      <c r="J417" s="147">
        <f>((Physics!$C$9*Physics!$C$10)/(Physics!$C$11*Physics!$C$12*$H417))^($J$17-$J$18)</f>
        <v>3.9075682692609393E+18</v>
      </c>
      <c r="K417" s="147">
        <f t="shared" si="145"/>
        <v>1</v>
      </c>
      <c r="L417" s="147">
        <f>INDEX(Photobiology!$21:$421,1+$H417-380,10)</f>
        <v>1.9778550000000001E-5</v>
      </c>
      <c r="M417" s="147">
        <f t="shared" si="146"/>
        <v>3.14083171216801E-5</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122730143375562.23</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3.14083171216801E-5</v>
      </c>
      <c r="Z417" s="147">
        <f t="shared" ca="1" si="148"/>
        <v>0</v>
      </c>
      <c r="AA417" s="147">
        <f t="shared" ca="1" si="135"/>
        <v>5.815312731713314E-11</v>
      </c>
      <c r="AB417" s="147">
        <f t="shared" ca="1" si="136"/>
        <v>7.5444348142131687E-10</v>
      </c>
      <c r="AC417" s="147">
        <f t="shared" ca="1" si="137"/>
        <v>5.4367796937628255E-12</v>
      </c>
      <c r="AD417" s="147">
        <f t="shared" ca="1" si="138"/>
        <v>8.0028392026040892E-13</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8.9717505937614208E-4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3505772793990512</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8.9717505937614208E-4</v>
      </c>
      <c r="AZ417" s="147">
        <f t="shared" ca="1" si="153"/>
        <v>0</v>
      </c>
      <c r="BA417" s="147">
        <f t="shared" ca="1" si="140"/>
        <v>1.6611375659361146E-9</v>
      </c>
      <c r="BB417" s="147">
        <f t="shared" ca="1" si="141"/>
        <v>2.1550593513744622E-8</v>
      </c>
      <c r="BC417" s="147">
        <f t="shared" ca="1" si="142"/>
        <v>1.553010027780102E-10</v>
      </c>
      <c r="BD417" s="147">
        <f t="shared" ca="1" si="143"/>
        <v>2.28600205129041E-11</v>
      </c>
    </row>
    <row r="418" spans="1:56" s="147" customFormat="1" ht="0.25" customHeight="1" x14ac:dyDescent="0.2">
      <c r="H418" s="147">
        <f t="shared" si="144"/>
        <v>777</v>
      </c>
      <c r="I418" s="147">
        <f>IF($H418&gt;$H417,INDEX(Spectra!418:418,1,MATCH($I$20,Spectra!$20:$20,0)),I417)</f>
        <v>2.7916443290533399E-5</v>
      </c>
      <c r="J418" s="147">
        <f>((Physics!$C$9*Physics!$C$10)/(Physics!$C$11*Physics!$C$12*$H418))^($J$17-$J$18)</f>
        <v>3.9126037953811205E+18</v>
      </c>
      <c r="K418" s="147">
        <f t="shared" si="145"/>
        <v>1</v>
      </c>
      <c r="L418" s="147">
        <f>INDEX(Photobiology!$21:$421,1+$H418-380,10)</f>
        <v>1.8452850000000001E-5</v>
      </c>
      <c r="M418" s="147">
        <f t="shared" si="146"/>
        <v>2.7916443290533399E-5</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109225981972082.8</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2.7916443290533399E-5</v>
      </c>
      <c r="Z418" s="147">
        <f t="shared" ca="1" si="148"/>
        <v>0</v>
      </c>
      <c r="AA418" s="147">
        <f t="shared" ca="1" si="135"/>
        <v>4.8643844104888636E-11</v>
      </c>
      <c r="AB418" s="147">
        <f t="shared" ca="1" si="136"/>
        <v>6.2856663712965004E-10</v>
      </c>
      <c r="AC418" s="147">
        <f t="shared" ca="1" si="137"/>
        <v>4.5727134109893709E-12</v>
      </c>
      <c r="AD418" s="147">
        <f t="shared" ca="1" si="138"/>
        <v>6.7462876855903015E-13</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8.924336729541659E-4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3491739375926383</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8.924336729541659E-4</v>
      </c>
      <c r="AZ418" s="147">
        <f t="shared" ca="1" si="153"/>
        <v>0</v>
      </c>
      <c r="BA418" s="147">
        <f t="shared" ca="1" si="140"/>
        <v>1.555047826449175E-9</v>
      </c>
      <c r="BB418" s="147">
        <f t="shared" ca="1" si="141"/>
        <v>2.0094036580235998E-8</v>
      </c>
      <c r="BC418" s="147">
        <f t="shared" ca="1" si="142"/>
        <v>1.4618063562989237E-10</v>
      </c>
      <c r="BD418" s="147">
        <f t="shared" ca="1" si="143"/>
        <v>2.1566552140610374E-11</v>
      </c>
    </row>
    <row r="419" spans="1:56" s="147" customFormat="1" ht="0.25" customHeight="1" x14ac:dyDescent="0.2">
      <c r="H419" s="147">
        <f t="shared" si="144"/>
        <v>778</v>
      </c>
      <c r="I419" s="147">
        <f>IF($H419&gt;$H418,INDEX(Spectra!419:419,1,MATCH($I$20,Spectra!$20:$20,0)),I418)</f>
        <v>2.8551983150162801E-5</v>
      </c>
      <c r="J419" s="147">
        <f>((Physics!$C$9*Physics!$C$10)/(Physics!$C$11*Physics!$C$12*$H419))^($J$17-$J$18)</f>
        <v>3.9176393215013018E+18</v>
      </c>
      <c r="K419" s="147">
        <f t="shared" si="145"/>
        <v>1</v>
      </c>
      <c r="L419" s="147">
        <f>INDEX(Photobiology!$21:$421,1+$H419-380,10)</f>
        <v>1.7216869999999999E-5</v>
      </c>
      <c r="M419" s="147">
        <f t="shared" si="146"/>
        <v>2.8551983150162801E-5</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111856371895920.39</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2.8551983150162801E-5</v>
      </c>
      <c r="Z419" s="147">
        <f t="shared" ca="1" si="148"/>
        <v>0</v>
      </c>
      <c r="AA419" s="147">
        <f t="shared" ca="1" si="135"/>
        <v>4.6842383556157091E-11</v>
      </c>
      <c r="AB419" s="147">
        <f t="shared" ca="1" si="136"/>
        <v>6.0286084822411249E-10</v>
      </c>
      <c r="AC419" s="147">
        <f t="shared" ca="1" si="137"/>
        <v>4.4284125865902504E-12</v>
      </c>
      <c r="AD419" s="147">
        <f t="shared" ca="1" si="138"/>
        <v>6.5431723225733584E-13</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8.8769090097216006E-4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3477652778987452.5</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8.8769090097216006E-4</v>
      </c>
      <c r="AZ419" s="147">
        <f t="shared" ca="1" si="153"/>
        <v>0</v>
      </c>
      <c r="BA419" s="147">
        <f t="shared" ca="1" si="140"/>
        <v>1.4563456921349257E-9</v>
      </c>
      <c r="BB419" s="147">
        <f t="shared" ca="1" si="141"/>
        <v>1.8743149528576672E-8</v>
      </c>
      <c r="BC419" s="147">
        <f t="shared" ca="1" si="142"/>
        <v>1.3768085874078204E-10</v>
      </c>
      <c r="BD419" s="147">
        <f t="shared" ca="1" si="143"/>
        <v>2.03429460703087E-11</v>
      </c>
    </row>
    <row r="420" spans="1:56" s="147" customFormat="1" ht="0.25" customHeight="1" x14ac:dyDescent="0.2">
      <c r="H420" s="147">
        <f t="shared" si="144"/>
        <v>779</v>
      </c>
      <c r="I420" s="147">
        <f>IF($H420&gt;$H419,INDEX(Spectra!420:420,1,MATCH($I$20,Spectra!$20:$20,0)),I419)</f>
        <v>2.79457666543572E-5</v>
      </c>
      <c r="J420" s="147">
        <f>((Physics!$C$9*Physics!$C$10)/(Physics!$C$11*Physics!$C$12*$H420))^($J$17-$J$18)</f>
        <v>3.922674847621484E+18</v>
      </c>
      <c r="K420" s="147">
        <f t="shared" si="145"/>
        <v>1</v>
      </c>
      <c r="L420" s="147">
        <f>INDEX(Photobiology!$21:$421,1+$H420-380,10)</f>
        <v>1.6064590000000001E-5</v>
      </c>
      <c r="M420" s="147">
        <f t="shared" si="146"/>
        <v>2.79457666543572E-5</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109622155952546.19</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2.79457666543572E-5</v>
      </c>
      <c r="Z420" s="147">
        <f t="shared" ca="1" si="148"/>
        <v>0</v>
      </c>
      <c r="AA420" s="147">
        <f t="shared" ca="1" si="135"/>
        <v>4.317816568464768E-11</v>
      </c>
      <c r="AB420" s="147">
        <f t="shared" ca="1" si="136"/>
        <v>5.534547302828826E-10</v>
      </c>
      <c r="AC420" s="147">
        <f t="shared" ca="1" si="137"/>
        <v>4.1024385448596367E-12</v>
      </c>
      <c r="AD420" s="147">
        <f t="shared" ca="1" si="138"/>
        <v>6.0671656694942198E-13</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8.8294951455018377E-4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3463523852445605.5</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8.8294951455018377E-4</v>
      </c>
      <c r="AZ420" s="147">
        <f t="shared" ca="1" si="153"/>
        <v>0</v>
      </c>
      <c r="BA420" s="147">
        <f t="shared" ca="1" si="140"/>
        <v>1.3642188064460526E-9</v>
      </c>
      <c r="BB420" s="147">
        <f t="shared" ca="1" si="141"/>
        <v>1.7486461955860571E-8</v>
      </c>
      <c r="BC420" s="147">
        <f t="shared" ca="1" si="142"/>
        <v>1.2961698873596697E-10</v>
      </c>
      <c r="BD420" s="147">
        <f t="shared" ca="1" si="143"/>
        <v>1.9169275435641767E-11</v>
      </c>
    </row>
    <row r="421" spans="1:56" s="147" customFormat="1" ht="0.25" customHeight="1" x14ac:dyDescent="0.2">
      <c r="H421" s="147">
        <f t="shared" si="144"/>
        <v>780</v>
      </c>
      <c r="I421" s="147">
        <f>IF($H421&gt;$H420,INDEX(Spectra!421:421,1,MATCH($I$20,Spectra!$20:$20,0)),I420)</f>
        <v>2.4104304140847999E-5</v>
      </c>
      <c r="J421" s="147">
        <f>((Physics!$C$9*Physics!$C$10)/(Physics!$C$11*Physics!$C$12*$H421))^($J$17-$J$18)</f>
        <v>3.9277103737416653E+18</v>
      </c>
      <c r="K421" s="147">
        <f t="shared" si="145"/>
        <v>1</v>
      </c>
      <c r="L421" s="147">
        <f>INDEX(Photobiology!$21:$421,1+$H421-380,10)</f>
        <v>1.499E-5</v>
      </c>
      <c r="M421" s="147">
        <f t="shared" si="146"/>
        <v>2.4104304140847999E-5</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94674725425832.859</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2.4104304140847999E-5</v>
      </c>
      <c r="Z421" s="147">
        <f t="shared" ca="1" si="148"/>
        <v>0</v>
      </c>
      <c r="AA421" s="147">
        <f t="shared" ca="1" si="135"/>
        <v>3.5076101299679188E-11</v>
      </c>
      <c r="AB421" s="147">
        <f t="shared" ca="1" si="136"/>
        <v>4.4777601630287699E-10</v>
      </c>
      <c r="AC421" s="147">
        <f t="shared" ca="1" si="137"/>
        <v>3.3504982755778714E-12</v>
      </c>
      <c r="AD421" s="147">
        <f t="shared" ca="1" si="138"/>
        <v>4.9476012593421788E-13</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8.7820674256817793E-4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3449341733074908.5</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8.7820674256817793E-4</v>
      </c>
      <c r="AZ421" s="147">
        <f t="shared" ca="1" si="153"/>
        <v>0</v>
      </c>
      <c r="BA421" s="147">
        <f t="shared" ca="1" si="140"/>
        <v>1.2779488876503611E-9</v>
      </c>
      <c r="BB421" s="147">
        <f t="shared" ca="1" si="141"/>
        <v>1.6314095373992016E-8</v>
      </c>
      <c r="BC421" s="147">
        <f t="shared" ca="1" si="142"/>
        <v>1.2207073721697672E-10</v>
      </c>
      <c r="BD421" s="147">
        <f t="shared" ca="1" si="143"/>
        <v>1.8025895956605905E-11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33.882337786550025</v>
      </c>
      <c r="G19" s="56"/>
      <c r="H19" s="253">
        <f ca="1">Calculations!$J$14*Physics!$F$12*SUMPRODUCT(Calculations!$M$21:$M$421,Calculations!$L$21:$L$421,Calculations!$K$21:$K$421)*$H$12</f>
        <v>0.10000022719103936</v>
      </c>
      <c r="I19" s="56"/>
      <c r="J19" s="123">
        <f ca="1">LOG(Calculations!$J$14*SUMPRODUCT(Calculations!$S$21:$S$421,Calculations!$K$21:$K$421)*$J$12)</f>
        <v>13.986380325802676</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48.822856840785732</v>
      </c>
      <c r="G20" s="57"/>
      <c r="H20" s="254">
        <f ca="1">Calculations!$AJ$14*Physics!$F$12*SUMPRODUCT(Calculations!$AM$21:$AM$421,Calculations!$AL$21:$AL$421,Calculations!$AK$21:$AK$421)*$H$12</f>
        <v>0.10000022719103931</v>
      </c>
      <c r="I20" s="76"/>
      <c r="J20" s="124">
        <f ca="1">LOG(Calculations!$AJ$14*SUMPRODUCT(Calculations!$AS$21:$AS$421,Calculations!$AK$21:$AK$421)*$J$12)</f>
        <v>14.143474545363832</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5.4815712804981374</v>
      </c>
      <c r="G26" s="18">
        <f ca="1">Calculations!$J$14*SUMPRODUCT(Calculations!$M$21:$M$421,Calculations!O$21:O$421,Calculations!$K$21:$K$421)*$F$12</f>
        <v>12.78557675906724</v>
      </c>
      <c r="H26" s="19">
        <f ca="1">Calculations!$J$14*SUMPRODUCT(Calculations!$M$21:$M$421,Calculations!P$21:P$421,Calculations!$K$21:$K$421)*$F$12</f>
        <v>16.439870255077032</v>
      </c>
      <c r="I26" s="20">
        <f ca="1">Calculations!$J$14*SUMPRODUCT(Calculations!$M$21:$M$421,Calculations!Q$21:Q$421,Calculations!$K$21:$K$421)*$F$12</f>
        <v>10.631549958549751</v>
      </c>
      <c r="J26" s="21">
        <f ca="1">Calculations!$J$14*SUMPRODUCT(Calculations!$M$21:$M$421,Calculations!R$21:R$421,Calculations!$K$21:$K$421)*$F$12</f>
        <v>9.0403743206595006</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8.1729169622779185</v>
      </c>
      <c r="G27" s="106">
        <f ca="1">Calculations!$AJ$14*SUMPRODUCT(Calculations!$AM$21:$AM$421,Calculations!AO$21:AO$421,Calculations!$AK$21:$AK$421)*$F$12</f>
        <v>14.558298155121834</v>
      </c>
      <c r="H27" s="107">
        <f ca="1">Calculations!$AJ$14*SUMPRODUCT(Calculations!$AM$21:$AM$421,Calculations!AP$21:AP$421,Calculations!$AK$21:$AK$421)*$F$12</f>
        <v>16.289114297593656</v>
      </c>
      <c r="I27" s="108">
        <f ca="1">Calculations!$AJ$14*SUMPRODUCT(Calculations!$AM$21:$AM$421,Calculations!AQ$21:AQ$421,Calculations!$AK$21:$AK$421)*$F$12</f>
        <v>14.497072180302924</v>
      </c>
      <c r="J27" s="109">
        <f ca="1">Calculations!$AJ$14*SUMPRODUCT(Calculations!$AM$21:$AM$421,Calculations!AR$21:AR$421,Calculations!$AK$21:$AK$421)*$F$12</f>
        <v>13.262165401368463</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0.54815588268876647</v>
      </c>
      <c r="G33" s="27">
        <f t="shared" ref="G33:J33" ca="1" si="0">1000*(G26/$H19)*($H$12/$F$12)</f>
        <v>1.2785547711448506</v>
      </c>
      <c r="H33" s="28">
        <f t="shared" ca="1" si="0"/>
        <v>1.6439832905249783</v>
      </c>
      <c r="I33" s="29">
        <f t="shared" ca="1" si="0"/>
        <v>1.0631525804675777</v>
      </c>
      <c r="J33" s="30">
        <f t="shared" ca="1" si="0"/>
        <v>0.90403537817857815</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0.81728983941851152</v>
      </c>
      <c r="G34" s="111">
        <f t="shared" ref="G34:J34" ca="1" si="1">1000*(G27/$H20)*($H$12/$F$12)</f>
        <v>1.4558265080048094</v>
      </c>
      <c r="H34" s="112">
        <f t="shared" ca="1" si="1"/>
        <v>1.6289077290269667</v>
      </c>
      <c r="I34" s="113">
        <f t="shared" ca="1" si="1"/>
        <v>1.4497039244328793</v>
      </c>
      <c r="J34" s="114">
        <f t="shared" ca="1" si="1"/>
        <v>1.3262135270985507</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0.67069949514944482</v>
      </c>
      <c r="G40" s="27">
        <f t="shared" ref="G40:J40" ca="1" si="2">G33/G$34</f>
        <v>0.87823292412575504</v>
      </c>
      <c r="H40" s="28">
        <f t="shared" ca="1" si="2"/>
        <v>1.0092550125641659</v>
      </c>
      <c r="I40" s="29">
        <f t="shared" ca="1" si="2"/>
        <v>0.73335842067440105</v>
      </c>
      <c r="J40" s="30">
        <f t="shared" ca="1" si="2"/>
        <v>0.68166653386231024</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6.7070101891859885E-2</v>
      </c>
      <c r="G48" s="18">
        <f t="shared" ref="G48:J48" ca="1" si="5">1000*(G26/G$34)*($H$12/$F$12)</f>
        <v>8.7823491939226325E-2</v>
      </c>
      <c r="H48" s="19">
        <f t="shared" ca="1" si="5"/>
        <v>0.10092573055011188</v>
      </c>
      <c r="I48" s="20">
        <f t="shared" ca="1" si="5"/>
        <v>7.3336008679901921E-2</v>
      </c>
      <c r="J48" s="21">
        <f t="shared" ca="1" si="5"/>
        <v>6.8166808254759348E-2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0.10000022719103931</v>
      </c>
      <c r="G49" s="106">
        <f t="shared" ref="G49:J49" ca="1" si="6">1000*(G27/G$34)*($H$12/$F$12)</f>
        <v>0.10000022719103931</v>
      </c>
      <c r="H49" s="107">
        <f t="shared" ca="1" si="6"/>
        <v>0.10000022719103931</v>
      </c>
      <c r="I49" s="108">
        <f t="shared" ca="1" si="6"/>
        <v>0.10000022719103933</v>
      </c>
      <c r="J49" s="109">
        <f t="shared" ca="1" si="6"/>
        <v>0.10000022719103931</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13.091675434483196</v>
      </c>
      <c r="G55" s="126">
        <f ca="1">LOG(Calculations!$J$14*SUMPRODUCT(Calculations!$S$21:$S$421,Calculations!U$21:U$421,Calculations!$K$21:$K$421)*$J$12)</f>
        <v>13.541623445907861</v>
      </c>
      <c r="H55" s="127">
        <f ca="1">LOG(Calculations!$J$14*SUMPRODUCT(Calculations!$S$21:$S$421,Calculations!V$21:V$421,Calculations!$K$21:$K$421)*$J$12)</f>
        <v>13.671305676031173</v>
      </c>
      <c r="I55" s="128">
        <f ca="1">LOG(Calculations!$J$14*SUMPRODUCT(Calculations!$S$21:$S$421,Calculations!W$21:W$421,Calculations!$K$21:$K$421)*$J$12)</f>
        <v>13.432376815521147</v>
      </c>
      <c r="J55" s="129">
        <f ca="1">LOG(Calculations!$J$14*SUMPRODUCT(Calculations!$S$21:$S$421,Calculations!X$21:X$421,Calculations!$K$21:$K$421)*$J$12)</f>
        <v>13.347517065485043</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13.26514745504562</v>
      </c>
      <c r="G56" s="131">
        <f ca="1">LOG(Calculations!$AJ$14*SUMPRODUCT(Calculations!$AS$21:$AS$421,Calculations!AU$21:AU$421,Calculations!$AK$21:$AK$421)*$J$12)</f>
        <v>13.598013731542919</v>
      </c>
      <c r="H56" s="132">
        <f ca="1">LOG(Calculations!$AJ$14*SUMPRODUCT(Calculations!$AS$21:$AS$421,Calculations!AV$21:AV$421,Calculations!$AK$21:$AK$421)*$J$12)</f>
        <v>13.667304760977256</v>
      </c>
      <c r="I56" s="133">
        <f ca="1">LOG(Calculations!$AJ$14*SUMPRODUCT(Calculations!$AS$21:$AS$421,Calculations!AW$21:AW$421,Calculations!$AK$21:$AK$421)*$J$12)</f>
        <v>13.567060532453926</v>
      </c>
      <c r="J56" s="134">
        <f ca="1">LOG(Calculations!$AJ$14*SUMPRODUCT(Calculations!$AS$21:$AS$421,Calculations!AX$21:AX$421,Calculations!$AK$21:$AK$421)*$J$12)</f>
        <v>13.513945092471914</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2.9184055452539517</v>
      </c>
      <c r="G69" s="11">
        <f ca="1">Calculations!$J$14*SUMPRODUCT(Transmittance!$E$21:$E$421,Calculations!$M$21:$M$421,Calculations!O$21:O$421,Calculations!$K$21:$K$421)*$F$12</f>
        <v>10.822572139720824</v>
      </c>
      <c r="H69" s="12">
        <f ca="1">Calculations!$J$14*SUMPRODUCT(Transmittance!$E$21:$E$421,Calculations!$M$21:$M$421,Calculations!P$21:P$421,Calculations!$K$21:$K$421)*$F$12</f>
        <v>14.633793094599797</v>
      </c>
      <c r="I69" s="13">
        <f ca="1">Calculations!$J$14*SUMPRODUCT(Transmittance!$E$21:$E$421,Calculations!$M$21:$M$421,Calculations!Q$21:Q$421,Calculations!$K$21:$K$421)*$F$12</f>
        <v>7.9370513462761512</v>
      </c>
      <c r="J69" s="14">
        <f ca="1">Calculations!$J$14*SUMPRODUCT(Transmittance!$E$21:$E$421,Calculations!$M$21:$M$421,Calculations!R$21:R$421,Calculations!$K$21:$K$421)*$F$12</f>
        <v>6.312107212420428</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3.5708330196914592E-2</v>
      </c>
      <c r="G75" s="32">
        <f ca="1">1000*(G69/G34)*($H$12/$F$12)</f>
        <v>7.4339710674405923E-2</v>
      </c>
      <c r="H75" s="33">
        <f ca="1">1000*(H69/H34)*($H$12/$F$12)</f>
        <v>8.9838072677949285E-2</v>
      </c>
      <c r="I75" s="34">
        <f ca="1">1000*(I69/I34)*($H$12/$F$12)</f>
        <v>5.4749464442410925E-2</v>
      </c>
      <c r="J75" s="35">
        <f ca="1">1000*(J69/J34)*($H$12/$F$12)</f>
        <v>4.7594954232067464E-2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12.817916010434203</v>
      </c>
      <c r="G81" s="156">
        <f ca="1">LOG(Calculations!$J$14*SUMPRODUCT(Transmittance!$E$21:$E$421,Calculations!$S$21:$S$421,Calculations!U$21:U$421,Calculations!$K$21:$K$421)*$J$12)</f>
        <v>13.469233611381403</v>
      </c>
      <c r="H81" s="157">
        <f ca="1">LOG(Calculations!$J$14*SUMPRODUCT(Transmittance!$E$21:$E$421,Calculations!$S$21:$S$421,Calculations!V$21:V$421,Calculations!$K$21:$K$421)*$J$12)</f>
        <v>13.620764200608953</v>
      </c>
      <c r="I81" s="158">
        <f ca="1">LOG(Calculations!$J$14*SUMPRODUCT(Transmittance!$E$21:$E$421,Calculations!$S$21:$S$421,Calculations!W$21:W$421,Calculations!$K$21:$K$421)*$J$12)</f>
        <v>13.305439421054473</v>
      </c>
      <c r="J81" s="159">
        <f ca="1">LOG(Calculations!$J$14*SUMPRODUCT(Transmittance!$E$21:$E$421,Calculations!$S$21:$S$421,Calculations!X$21:X$421,Calculations!$K$21:$K$421)*$J$12)</f>
        <v>13.191505019327909</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2022-10-21T12:18:26Z</dcterms:modified>
</cp:coreProperties>
</file>