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Norm_TL_6500K_2022-10-20/"/>
    </mc:Choice>
  </mc:AlternateContent>
  <xr:revisionPtr revIDLastSave="0" documentId="13_ncr:1_{450E0F82-2270-D34F-A0FA-6BB793F8803A}"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D224" i="11"/>
  <c r="AC300" i="11"/>
  <c r="Z94" i="11"/>
  <c r="AC94" i="11"/>
  <c r="AA94" i="11"/>
  <c r="AB94" i="11"/>
  <c r="AB80" i="11"/>
  <c r="BC21" i="11"/>
  <c r="BD21" i="11"/>
  <c r="BB21" i="11"/>
  <c r="BA21" i="11"/>
  <c r="AZ21" i="11"/>
  <c r="AA343" i="11" l="1"/>
  <c r="AD60" i="1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<sst xmlns="http://schemas.openxmlformats.org/spreadsheetml/2006/main" count="975" uniqueCount="472">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</sst>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6.9175339606768096E-4</c:v>
                </c:pt>
                <c:pt idx="1">
                  <c:v>6.9510688543010404E-4</c:v>
                </c:pt>
                <c:pt idx="2">
                  <c:v>7.0202246920527897E-4</c:v>
                </c:pt>
                <c:pt idx="3">
                  <c:v>7.1081871212569099E-4</c:v>
                </c:pt>
                <c:pt idx="4">
                  <c:v>7.18693222078812E-4</c:v>
                </c:pt>
                <c:pt idx="5">
                  <c:v>7.2414891039058202E-4</c:v>
                </c:pt>
                <c:pt idx="6">
                  <c:v>7.2759580275188996E-4</c:v>
                </c:pt>
                <c:pt idx="7">
                  <c:v>7.2843952687838998E-4</c:v>
                </c:pt>
                <c:pt idx="8">
                  <c:v>7.30204983972181E-4</c:v>
                </c:pt>
                <c:pt idx="9">
                  <c:v>7.3845976504766499E-4</c:v>
                </c:pt>
                <c:pt idx="10">
                  <c:v>7.5654442471348297E-4</c:v>
                </c:pt>
                <c:pt idx="11">
                  <c:v>7.8357469958789899E-4</c:v>
                </c:pt>
                <c:pt idx="12">
                  <c:v>8.19565179760476E-4</c:v>
                </c:pt>
                <c:pt idx="13">
                  <c:v>8.6204498391474597E-4</c:v>
                </c:pt>
                <c:pt idx="14">
                  <c:v>9.06895976523262E-4</c:v>
                </c:pt>
                <c:pt idx="15">
                  <c:v>9.5117303857870505E-4</c:v>
                </c:pt>
                <c:pt idx="16">
                  <c:v>9.9518065126802998E-4</c:v>
                </c:pt>
                <c:pt idx="17">
                  <c:v>1.03908857109513E-3</c:v>
                </c:pt>
                <c:pt idx="18">
                  <c:v>1.0806253024679901E-3</c:v>
                </c:pt>
                <c:pt idx="19">
                  <c:v>1.11679541555131E-3</c:v>
                </c:pt>
                <c:pt idx="20">
                  <c:v>1.1458016524439299E-3</c:v>
                </c:pt>
                <c:pt idx="21">
                  <c:v>1.1674790579304099E-3</c:v>
                </c:pt>
                <c:pt idx="22">
                  <c:v>1.18098845206825E-3</c:v>
                </c:pt>
                <c:pt idx="23">
                  <c:v>1.18913122791655E-3</c:v>
                </c:pt>
                <c:pt idx="24">
                  <c:v>1.1965763739071799E-3</c:v>
                </c:pt>
                <c:pt idx="25">
                  <c:v>1.2062648090707801E-3</c:v>
                </c:pt>
                <c:pt idx="26">
                  <c:v>1.21769206518415E-3</c:v>
                </c:pt>
                <c:pt idx="27">
                  <c:v>1.2312230844989699E-3</c:v>
                </c:pt>
                <c:pt idx="28">
                  <c:v>1.24545173367146E-3</c:v>
                </c:pt>
                <c:pt idx="29">
                  <c:v>1.2578019138427799E-3</c:v>
                </c:pt>
                <c:pt idx="30">
                  <c:v>1.26672796569763E-3</c:v>
                </c:pt>
                <c:pt idx="31">
                  <c:v>1.27271317652297E-3</c:v>
                </c:pt>
                <c:pt idx="32">
                  <c:v>1.2756292941376801E-3</c:v>
                </c:pt>
                <c:pt idx="33">
                  <c:v>1.2766669427512101E-3</c:v>
                </c:pt>
                <c:pt idx="34">
                  <c:v>1.2778104960460401E-3</c:v>
                </c:pt>
                <c:pt idx="35">
                  <c:v>1.2802293972953699E-3</c:v>
                </c:pt>
                <c:pt idx="36">
                  <c:v>1.2836770492828001E-3</c:v>
                </c:pt>
                <c:pt idx="37">
                  <c:v>1.2884212301609999E-3</c:v>
                </c:pt>
                <c:pt idx="38">
                  <c:v>1.2930595063579101E-3</c:v>
                </c:pt>
                <c:pt idx="39">
                  <c:v>1.2952897901472101E-3</c:v>
                </c:pt>
                <c:pt idx="40">
                  <c:v>1.2937308288931001E-3</c:v>
                </c:pt>
                <c:pt idx="41">
                  <c:v>1.28900179676877E-3</c:v>
                </c:pt>
                <c:pt idx="42">
                  <c:v>1.28153770766262E-3</c:v>
                </c:pt>
                <c:pt idx="43">
                  <c:v>1.2716656261488499E-3</c:v>
                </c:pt>
                <c:pt idx="44">
                  <c:v>1.25993065985117E-3</c:v>
                </c:pt>
                <c:pt idx="45">
                  <c:v>1.2470324503005799E-3</c:v>
                </c:pt>
                <c:pt idx="46">
                  <c:v>1.2330546153649501E-3</c:v>
                </c:pt>
                <c:pt idx="47">
                  <c:v>1.21754096021963E-3</c:v>
                </c:pt>
                <c:pt idx="48">
                  <c:v>1.2038901898582201E-3</c:v>
                </c:pt>
                <c:pt idx="49">
                  <c:v>1.1971458510087599E-3</c:v>
                </c:pt>
                <c:pt idx="50">
                  <c:v>1.20033407170806E-3</c:v>
                </c:pt>
                <c:pt idx="51">
                  <c:v>1.2130280419646901E-3</c:v>
                </c:pt>
                <c:pt idx="52">
                  <c:v>1.23574272626976E-3</c:v>
                </c:pt>
                <c:pt idx="53">
                  <c:v>1.2653638420867699E-3</c:v>
                </c:pt>
                <c:pt idx="54">
                  <c:v>1.29670091852158E-3</c:v>
                </c:pt>
                <c:pt idx="55">
                  <c:v>1.3262964809141399E-3</c:v>
                </c:pt>
                <c:pt idx="56">
                  <c:v>1.3546361089223199E-3</c:v>
                </c:pt>
                <c:pt idx="57">
                  <c:v>1.38157741501181E-3</c:v>
                </c:pt>
                <c:pt idx="58">
                  <c:v>1.4068027604835099E-3</c:v>
                </c:pt>
                <c:pt idx="59">
                  <c:v>1.4303547343781601E-3</c:v>
                </c:pt>
                <c:pt idx="60">
                  <c:v>1.45225889012022E-3</c:v>
                </c:pt>
                <c:pt idx="61">
                  <c:v>1.4719709462399199E-3</c:v>
                </c:pt>
                <c:pt idx="62">
                  <c:v>1.48882950240069E-3</c:v>
                </c:pt>
                <c:pt idx="63">
                  <c:v>1.50401468698441E-3</c:v>
                </c:pt>
                <c:pt idx="64">
                  <c:v>1.5194933806275601E-3</c:v>
                </c:pt>
                <c:pt idx="65">
                  <c:v>1.5363870099001399E-3</c:v>
                </c:pt>
                <c:pt idx="66">
                  <c:v>1.5544360684010101E-3</c:v>
                </c:pt>
                <c:pt idx="67">
                  <c:v>1.57395876434319E-3</c:v>
                </c:pt>
                <c:pt idx="68">
                  <c:v>1.59318795122595E-3</c:v>
                </c:pt>
                <c:pt idx="69">
                  <c:v>1.60927622123452E-3</c:v>
                </c:pt>
                <c:pt idx="70">
                  <c:v>1.62051512968006E-3</c:v>
                </c:pt>
                <c:pt idx="71">
                  <c:v>1.62724820902612E-3</c:v>
                </c:pt>
                <c:pt idx="72">
                  <c:v>1.6292078995607999E-3</c:v>
                </c:pt>
                <c:pt idx="73">
                  <c:v>1.6280266732213E-3</c:v>
                </c:pt>
                <c:pt idx="74">
                  <c:v>1.6264253165696101E-3</c:v>
                </c:pt>
                <c:pt idx="75">
                  <c:v>1.6261203276054001E-3</c:v>
                </c:pt>
                <c:pt idx="76">
                  <c:v>1.6268188223661801E-3</c:v>
                </c:pt>
                <c:pt idx="77">
                  <c:v>1.62872965875199E-3</c:v>
                </c:pt>
                <c:pt idx="78">
                  <c:v>1.6310606254499799E-3</c:v>
                </c:pt>
                <c:pt idx="79">
                  <c:v>1.63235132683466E-3</c:v>
                </c:pt>
                <c:pt idx="80">
                  <c:v>1.6317255255307399E-3</c:v>
                </c:pt>
                <c:pt idx="81">
                  <c:v>1.6295621835701699E-3</c:v>
                </c:pt>
                <c:pt idx="82">
                  <c:v>1.6259926513167301E-3</c:v>
                </c:pt>
                <c:pt idx="83">
                  <c:v>1.62138285374997E-3</c:v>
                </c:pt>
                <c:pt idx="84">
                  <c:v>1.61634266583585E-3</c:v>
                </c:pt>
                <c:pt idx="85">
                  <c:v>1.6113240906234E-3</c:v>
                </c:pt>
                <c:pt idx="86">
                  <c:v>1.6062883743445E-3</c:v>
                </c:pt>
                <c:pt idx="87">
                  <c:v>1.6011881926977899E-3</c:v>
                </c:pt>
                <c:pt idx="88">
                  <c:v>1.59651840139845E-3</c:v>
                </c:pt>
                <c:pt idx="89">
                  <c:v>1.59296029652264E-3</c:v>
                </c:pt>
                <c:pt idx="90">
                  <c:v>1.59092265571606E-3</c:v>
                </c:pt>
                <c:pt idx="91">
                  <c:v>1.5903091735595899E-3</c:v>
                </c:pt>
                <c:pt idx="92">
                  <c:v>1.591069212119E-3</c:v>
                </c:pt>
                <c:pt idx="93">
                  <c:v>1.59294093710195E-3</c:v>
                </c:pt>
                <c:pt idx="94">
                  <c:v>1.59548795802117E-3</c:v>
                </c:pt>
                <c:pt idx="95">
                  <c:v>1.5983133813970601E-3</c:v>
                </c:pt>
                <c:pt idx="96">
                  <c:v>1.60141555041318E-3</c:v>
                </c:pt>
                <c:pt idx="97">
                  <c:v>1.60493118107322E-3</c:v>
                </c:pt>
                <c:pt idx="98">
                  <c:v>1.60777151579699E-3</c:v>
                </c:pt>
                <c:pt idx="99">
                  <c:v>1.6083470572629099E-3</c:v>
                </c:pt>
                <c:pt idx="100">
                  <c:v>1.6057041070780501E-3</c:v>
                </c:pt>
                <c:pt idx="101">
                  <c:v>1.6000197682598E-3</c:v>
                </c:pt>
                <c:pt idx="102">
                  <c:v>1.59123809883189E-3</c:v>
                </c:pt>
                <c:pt idx="103">
                  <c:v>1.58019163614613E-3</c:v>
                </c:pt>
                <c:pt idx="104">
                  <c:v>1.5682679424555499E-3</c:v>
                </c:pt>
                <c:pt idx="105">
                  <c:v>1.5564750013129301E-3</c:v>
                </c:pt>
                <c:pt idx="106">
                  <c:v>1.5447164837282901E-3</c:v>
                </c:pt>
                <c:pt idx="107">
                  <c:v>1.53291327249064E-3</c:v>
                </c:pt>
                <c:pt idx="108">
                  <c:v>1.52198729225781E-3</c:v>
                </c:pt>
                <c:pt idx="109">
                  <c:v>1.5131826737912501E-3</c:v>
                </c:pt>
                <c:pt idx="110">
                  <c:v>1.5072458955478201E-3</c:v>
                </c:pt>
                <c:pt idx="111">
                  <c:v>1.5041651782348999E-3</c:v>
                </c:pt>
                <c:pt idx="112">
                  <c:v>1.50415431490023E-3</c:v>
                </c:pt>
                <c:pt idx="113">
                  <c:v>1.5062648133318301E-3</c:v>
                </c:pt>
                <c:pt idx="114">
                  <c:v>1.50891585317639E-3</c:v>
                </c:pt>
                <c:pt idx="115">
                  <c:v>1.5110508339393101E-3</c:v>
                </c:pt>
                <c:pt idx="116">
                  <c:v>1.5128162107499699E-3</c:v>
                </c:pt>
                <c:pt idx="117">
                  <c:v>1.51417363676159E-3</c:v>
                </c:pt>
                <c:pt idx="118">
                  <c:v>1.51499052136026E-3</c:v>
                </c:pt>
                <c:pt idx="119">
                  <c:v>1.5152260606604399E-3</c:v>
                </c:pt>
                <c:pt idx="120">
                  <c:v>1.5148557723308001E-3</c:v>
                </c:pt>
                <c:pt idx="121">
                  <c:v>1.5137403047126099E-3</c:v>
                </c:pt>
                <c:pt idx="122">
                  <c:v>1.5117159950286999E-3</c:v>
                </c:pt>
                <c:pt idx="123">
                  <c:v>1.5091103400463001E-3</c:v>
                </c:pt>
                <c:pt idx="124">
                  <c:v>1.50646916771077E-3</c:v>
                </c:pt>
                <c:pt idx="125">
                  <c:v>1.5041270782599799E-3</c:v>
                </c:pt>
                <c:pt idx="126">
                  <c:v>1.50202141372871E-3</c:v>
                </c:pt>
                <c:pt idx="127">
                  <c:v>1.5002077286115499E-3</c:v>
                </c:pt>
                <c:pt idx="128">
                  <c:v>1.4984295608475101E-3</c:v>
                </c:pt>
                <c:pt idx="129">
                  <c:v>1.4962476345505801E-3</c:v>
                </c:pt>
                <c:pt idx="130">
                  <c:v>1.4933983841891501E-3</c:v>
                </c:pt>
                <c:pt idx="131">
                  <c:v>1.49002611458033E-3</c:v>
                </c:pt>
                <c:pt idx="132">
                  <c:v>1.48625277187462E-3</c:v>
                </c:pt>
                <c:pt idx="133">
                  <c:v>1.48207567063602E-3</c:v>
                </c:pt>
                <c:pt idx="134">
                  <c:v>1.4774903351378499E-3</c:v>
                </c:pt>
                <c:pt idx="135">
                  <c:v>1.4725757267960301E-3</c:v>
                </c:pt>
                <c:pt idx="136">
                  <c:v>1.4673650414385099E-3</c:v>
                </c:pt>
                <c:pt idx="137">
                  <c:v>1.4617434363854199E-3</c:v>
                </c:pt>
                <c:pt idx="138">
                  <c:v>1.4565300655918899E-3</c:v>
                </c:pt>
                <c:pt idx="139">
                  <c:v>1.45295410756331E-3</c:v>
                </c:pt>
                <c:pt idx="140">
                  <c:v>1.4517530694028999E-3</c:v>
                </c:pt>
                <c:pt idx="141">
                  <c:v>1.45275970909501E-3</c:v>
                </c:pt>
                <c:pt idx="142">
                  <c:v>1.45598407064794E-3</c:v>
                </c:pt>
                <c:pt idx="143">
                  <c:v>1.4608458449658101E-3</c:v>
                </c:pt>
                <c:pt idx="144">
                  <c:v>1.4663778502221601E-3</c:v>
                </c:pt>
                <c:pt idx="145">
                  <c:v>1.4718657311334001E-3</c:v>
                </c:pt>
                <c:pt idx="146">
                  <c:v>1.4773719310436401E-3</c:v>
                </c:pt>
                <c:pt idx="147">
                  <c:v>1.48296805279646E-3</c:v>
                </c:pt>
                <c:pt idx="148">
                  <c:v>1.48789394361081E-3</c:v>
                </c:pt>
                <c:pt idx="149">
                  <c:v>1.49110609249775E-3</c:v>
                </c:pt>
                <c:pt idx="150">
                  <c:v>1.4919783928639E-3</c:v>
                </c:pt>
                <c:pt idx="151">
                  <c:v>1.4905493734684E-3</c:v>
                </c:pt>
                <c:pt idx="152">
                  <c:v>1.4866812832986999E-3</c:v>
                </c:pt>
                <c:pt idx="153">
                  <c:v>1.48109945120158E-3</c:v>
                </c:pt>
                <c:pt idx="154">
                  <c:v>1.4750127585883501E-3</c:v>
                </c:pt>
                <c:pt idx="155">
                  <c:v>1.4692475064090201E-3</c:v>
                </c:pt>
                <c:pt idx="156">
                  <c:v>1.4636990177355101E-3</c:v>
                </c:pt>
                <c:pt idx="157">
                  <c:v>1.45837099739267E-3</c:v>
                </c:pt>
                <c:pt idx="158">
                  <c:v>1.4535478375659399E-3</c:v>
                </c:pt>
                <c:pt idx="159">
                  <c:v>1.44953523839235E-3</c:v>
                </c:pt>
                <c:pt idx="160">
                  <c:v>1.44651661995414E-3</c:v>
                </c:pt>
                <c:pt idx="161">
                  <c:v>1.44452336424095E-3</c:v>
                </c:pt>
                <c:pt idx="162">
                  <c:v>1.4436071207575699E-3</c:v>
                </c:pt>
                <c:pt idx="163">
                  <c:v>1.44350143792734E-3</c:v>
                </c:pt>
                <c:pt idx="164">
                  <c:v>1.4437622297891401E-3</c:v>
                </c:pt>
                <c:pt idx="165">
                  <c:v>1.44404974982791E-3</c:v>
                </c:pt>
                <c:pt idx="166">
                  <c:v>1.4443879703836099E-3</c:v>
                </c:pt>
                <c:pt idx="167">
                  <c:v>1.44482621405468E-3</c:v>
                </c:pt>
                <c:pt idx="168">
                  <c:v>1.4448979830337201E-3</c:v>
                </c:pt>
                <c:pt idx="169">
                  <c:v>1.44394793920572E-3</c:v>
                </c:pt>
                <c:pt idx="170">
                  <c:v>1.4415828797016801E-3</c:v>
                </c:pt>
                <c:pt idx="171">
                  <c:v>1.43782391601855E-3</c:v>
                </c:pt>
                <c:pt idx="172">
                  <c:v>1.4325653033548801E-3</c:v>
                </c:pt>
                <c:pt idx="173">
                  <c:v>1.42628487788417E-3</c:v>
                </c:pt>
                <c:pt idx="174">
                  <c:v>1.4197790332289299E-3</c:v>
                </c:pt>
                <c:pt idx="175">
                  <c:v>1.4135706893995601E-3</c:v>
                </c:pt>
                <c:pt idx="176">
                  <c:v>1.4075823126961299E-3</c:v>
                </c:pt>
                <c:pt idx="177">
                  <c:v>1.4018463529816699E-3</c:v>
                </c:pt>
                <c:pt idx="178">
                  <c:v>1.39633581245175E-3</c:v>
                </c:pt>
                <c:pt idx="179">
                  <c:v>1.3909305550374501E-3</c:v>
                </c:pt>
                <c:pt idx="180">
                  <c:v>1.3855584990974501E-3</c:v>
                </c:pt>
                <c:pt idx="181">
                  <c:v>1.3803275513203899E-3</c:v>
                </c:pt>
                <c:pt idx="182">
                  <c:v>1.3753561754945201E-3</c:v>
                </c:pt>
                <c:pt idx="183">
                  <c:v>1.3704900827842901E-3</c:v>
                </c:pt>
                <c:pt idx="184">
                  <c:v>1.3654721251304301E-3</c:v>
                </c:pt>
                <c:pt idx="185">
                  <c:v>1.3601783866861201E-3</c:v>
                </c:pt>
                <c:pt idx="186">
                  <c:v>1.35465187441397E-3</c:v>
                </c:pt>
                <c:pt idx="187">
                  <c:v>1.3488192083626401E-3</c:v>
                </c:pt>
                <c:pt idx="188">
                  <c:v>1.3431384072549401E-3</c:v>
                </c:pt>
                <c:pt idx="189">
                  <c:v>1.33832221398097E-3</c:v>
                </c:pt>
                <c:pt idx="190">
                  <c:v>1.3347982742748E-3</c:v>
                </c:pt>
                <c:pt idx="191">
                  <c:v>1.3324163064387399E-3</c:v>
                </c:pt>
                <c:pt idx="192">
                  <c:v>1.33109588693136E-3</c:v>
                </c:pt>
                <c:pt idx="193">
                  <c:v>1.3306400752577099E-3</c:v>
                </c:pt>
                <c:pt idx="194">
                  <c:v>1.3307206372595701E-3</c:v>
                </c:pt>
                <c:pt idx="195">
                  <c:v>1.3310333577068901E-3</c:v>
                </c:pt>
                <c:pt idx="196">
                  <c:v>1.3315747148046201E-3</c:v>
                </c:pt>
                <c:pt idx="197">
                  <c:v>1.3324555050829199E-3</c:v>
                </c:pt>
                <c:pt idx="198">
                  <c:v>1.3327999216857199E-3</c:v>
                </c:pt>
                <c:pt idx="199">
                  <c:v>1.3313270777447199E-3</c:v>
                </c:pt>
                <c:pt idx="200">
                  <c:v>1.3272684411389801E-3</c:v>
                </c:pt>
                <c:pt idx="201">
                  <c:v>1.3207936189500601E-3</c:v>
                </c:pt>
                <c:pt idx="202">
                  <c:v>1.31190943575064E-3</c:v>
                </c:pt>
                <c:pt idx="203">
                  <c:v>1.3012079920074399E-3</c:v>
                </c:pt>
                <c:pt idx="204">
                  <c:v>1.2896761218316301E-3</c:v>
                </c:pt>
                <c:pt idx="205">
                  <c:v>1.2780720109764399E-3</c:v>
                </c:pt>
                <c:pt idx="206">
                  <c:v>1.26634367346313E-3</c:v>
                </c:pt>
                <c:pt idx="207">
                  <c:v>1.2543770099839101E-3</c:v>
                </c:pt>
                <c:pt idx="208">
                  <c:v>1.2432407729372999E-3</c:v>
                </c:pt>
                <c:pt idx="209">
                  <c:v>1.23443940750996E-3</c:v>
                </c:pt>
                <c:pt idx="210">
                  <c:v>1.2288755808138999E-3</c:v>
                </c:pt>
                <c:pt idx="211">
                  <c:v>1.2264887184590301E-3</c:v>
                </c:pt>
                <c:pt idx="212">
                  <c:v>1.2274999695886201E-3</c:v>
                </c:pt>
                <c:pt idx="213">
                  <c:v>1.23084609233748E-3</c:v>
                </c:pt>
                <c:pt idx="214">
                  <c:v>1.2347550169303099E-3</c:v>
                </c:pt>
                <c:pt idx="215">
                  <c:v>1.2380509411331301E-3</c:v>
                </c:pt>
                <c:pt idx="216">
                  <c:v>1.24090148917146E-3</c:v>
                </c:pt>
                <c:pt idx="217">
                  <c:v>1.24325159718858E-3</c:v>
                </c:pt>
                <c:pt idx="218">
                  <c:v>1.24503890336173E-3</c:v>
                </c:pt>
                <c:pt idx="219">
                  <c:v>1.2463470719343099E-3</c:v>
                </c:pt>
                <c:pt idx="220">
                  <c:v>1.24722630145236E-3</c:v>
                </c:pt>
                <c:pt idx="221">
                  <c:v>1.2475115785013399E-3</c:v>
                </c:pt>
                <c:pt idx="222">
                  <c:v>1.2470380678223801E-3</c:v>
                </c:pt>
                <c:pt idx="223">
                  <c:v>1.24608541954285E-3</c:v>
                </c:pt>
                <c:pt idx="224">
                  <c:v>1.24511971720836E-3</c:v>
                </c:pt>
                <c:pt idx="225">
                  <c:v>1.2444232217572601E-3</c:v>
                </c:pt>
                <c:pt idx="226">
                  <c:v>1.2439410474884901E-3</c:v>
                </c:pt>
                <c:pt idx="227">
                  <c:v>1.2437254692921301E-3</c:v>
                </c:pt>
                <c:pt idx="228">
                  <c:v>1.24352294515073E-3</c:v>
                </c:pt>
                <c:pt idx="229">
                  <c:v>1.24290655368355E-3</c:v>
                </c:pt>
                <c:pt idx="230">
                  <c:v>1.2416201420621701E-3</c:v>
                </c:pt>
                <c:pt idx="231">
                  <c:v>1.2397073230622599E-3</c:v>
                </c:pt>
                <c:pt idx="232">
                  <c:v>1.2370984975649099E-3</c:v>
                </c:pt>
                <c:pt idx="233">
                  <c:v>1.2340758047417999E-3</c:v>
                </c:pt>
                <c:pt idx="234">
                  <c:v>1.2311094765456801E-3</c:v>
                </c:pt>
                <c:pt idx="235">
                  <c:v>1.2284703792228E-3</c:v>
                </c:pt>
                <c:pt idx="236">
                  <c:v>1.2260975757686799E-3</c:v>
                </c:pt>
                <c:pt idx="237">
                  <c:v>1.22406327611321E-3</c:v>
                </c:pt>
                <c:pt idx="238">
                  <c:v>1.2219726118307499E-3</c:v>
                </c:pt>
                <c:pt idx="239">
                  <c:v>1.2191862570875699E-3</c:v>
                </c:pt>
                <c:pt idx="240">
                  <c:v>1.21532061638343E-3</c:v>
                </c:pt>
                <c:pt idx="241">
                  <c:v>1.2105179056884801E-3</c:v>
                </c:pt>
                <c:pt idx="242">
                  <c:v>1.20484592715332E-3</c:v>
                </c:pt>
                <c:pt idx="243">
                  <c:v>1.1984782581574401E-3</c:v>
                </c:pt>
                <c:pt idx="244">
                  <c:v>1.1917041943333301E-3</c:v>
                </c:pt>
                <c:pt idx="245">
                  <c:v>1.18477859202613E-3</c:v>
                </c:pt>
                <c:pt idx="246">
                  <c:v>1.1776992473462001E-3</c:v>
                </c:pt>
                <c:pt idx="247">
                  <c:v>1.17038708521753E-3</c:v>
                </c:pt>
                <c:pt idx="248">
                  <c:v>1.1634813179170901E-3</c:v>
                </c:pt>
                <c:pt idx="249">
                  <c:v>1.15791183429708E-3</c:v>
                </c:pt>
                <c:pt idx="250">
                  <c:v>1.15423656766883E-3</c:v>
                </c:pt>
                <c:pt idx="251">
                  <c:v>1.1523589814104399E-3</c:v>
                </c:pt>
                <c:pt idx="252">
                  <c:v>1.1523232275060899E-3</c:v>
                </c:pt>
                <c:pt idx="253">
                  <c:v>1.15362375728218E-3</c:v>
                </c:pt>
                <c:pt idx="254">
                  <c:v>1.15541798961601E-3</c:v>
                </c:pt>
                <c:pt idx="255">
                  <c:v>1.1571016353224099E-3</c:v>
                </c:pt>
                <c:pt idx="256">
                  <c:v>1.15873630793149E-3</c:v>
                </c:pt>
                <c:pt idx="257">
                  <c:v>1.16035913442469E-3</c:v>
                </c:pt>
                <c:pt idx="258">
                  <c:v>1.1614882583601499E-3</c:v>
                </c:pt>
                <c:pt idx="259">
                  <c:v>1.16148515318736E-3</c:v>
                </c:pt>
                <c:pt idx="260">
                  <c:v>1.159966702976E-3</c:v>
                </c:pt>
                <c:pt idx="261">
                  <c:v>1.1569593991632801E-3</c:v>
                </c:pt>
                <c:pt idx="262">
                  <c:v>1.1524048436793301E-3</c:v>
                </c:pt>
                <c:pt idx="263">
                  <c:v>1.1467180590871201E-3</c:v>
                </c:pt>
                <c:pt idx="264">
                  <c:v>1.1405907496583E-3</c:v>
                </c:pt>
                <c:pt idx="265">
                  <c:v>1.1345260429231601E-3</c:v>
                </c:pt>
                <c:pt idx="266">
                  <c:v>1.12847617635605E-3</c:v>
                </c:pt>
                <c:pt idx="267">
                  <c:v>1.12240080751531E-3</c:v>
                </c:pt>
                <c:pt idx="268">
                  <c:v>1.1167659635111799E-3</c:v>
                </c:pt>
                <c:pt idx="269">
                  <c:v>1.1122015145818801E-3</c:v>
                </c:pt>
                <c:pt idx="270">
                  <c:v>1.1090853828703299E-3</c:v>
                </c:pt>
                <c:pt idx="271">
                  <c:v>1.1074433125524E-3</c:v>
                </c:pt>
                <c:pt idx="272">
                  <c:v>1.10744781930477E-3</c:v>
                </c:pt>
                <c:pt idx="273">
                  <c:v>1.1085227211319699E-3</c:v>
                </c:pt>
                <c:pt idx="274">
                  <c:v>1.1097077147082001E-3</c:v>
                </c:pt>
                <c:pt idx="275">
                  <c:v>1.1104045996881899E-3</c:v>
                </c:pt>
                <c:pt idx="276">
                  <c:v>1.1107198051311001E-3</c:v>
                </c:pt>
                <c:pt idx="277">
                  <c:v>1.1105689203275699E-3</c:v>
                </c:pt>
                <c:pt idx="278">
                  <c:v>1.11030794377501E-3</c:v>
                </c:pt>
                <c:pt idx="279">
                  <c:v>1.1105669035521E-3</c:v>
                </c:pt>
                <c:pt idx="280">
                  <c:v>1.1117238165060401E-3</c:v>
                </c:pt>
                <c:pt idx="281">
                  <c:v>1.11358427806276E-3</c:v>
                </c:pt>
                <c:pt idx="282">
                  <c:v>1.1160127112021601E-3</c:v>
                </c:pt>
                <c:pt idx="283">
                  <c:v>1.1189610806712001E-3</c:v>
                </c:pt>
                <c:pt idx="284">
                  <c:v>1.12234932771484E-3</c:v>
                </c:pt>
                <c:pt idx="285">
                  <c:v>1.1260414415651099E-3</c:v>
                </c:pt>
                <c:pt idx="286">
                  <c:v>1.1300118390666599E-3</c:v>
                </c:pt>
                <c:pt idx="287">
                  <c:v>1.13437407888977E-3</c:v>
                </c:pt>
                <c:pt idx="288">
                  <c:v>1.13829644113829E-3</c:v>
                </c:pt>
                <c:pt idx="289">
                  <c:v>1.1405393518435E-3</c:v>
                </c:pt>
                <c:pt idx="290">
                  <c:v>1.14035906662418E-3</c:v>
                </c:pt>
                <c:pt idx="291">
                  <c:v>1.1377976633156399E-3</c:v>
                </c:pt>
                <c:pt idx="292">
                  <c:v>1.1325986215776601E-3</c:v>
                </c:pt>
                <c:pt idx="293">
                  <c:v>1.12572012829638E-3</c:v>
                </c:pt>
                <c:pt idx="294">
                  <c:v>1.11875916161536E-3</c:v>
                </c:pt>
                <c:pt idx="295">
                  <c:v>1.1126904031006899E-3</c:v>
                </c:pt>
                <c:pt idx="296">
                  <c:v>1.1073288132471301E-3</c:v>
                </c:pt>
                <c:pt idx="297">
                  <c:v>1.10284293687997E-3</c:v>
                </c:pt>
                <c:pt idx="298">
                  <c:v>1.0984395339125499E-3</c:v>
                </c:pt>
                <c:pt idx="299">
                  <c:v>1.0927690464004999E-3</c:v>
                </c:pt>
                <c:pt idx="300">
                  <c:v>1.0850217395772001E-3</c:v>
                </c:pt>
                <c:pt idx="301">
                  <c:v>1.07554924391561E-3</c:v>
                </c:pt>
                <c:pt idx="302">
                  <c:v>1.0645491858857199E-3</c:v>
                </c:pt>
                <c:pt idx="303">
                  <c:v>1.0522820433112E-3</c:v>
                </c:pt>
                <c:pt idx="304">
                  <c:v>1.0391819458981601E-3</c:v>
                </c:pt>
                <c:pt idx="305">
                  <c:v>1.02567596243796E-3</c:v>
                </c:pt>
                <c:pt idx="306">
                  <c:v>1.0117786337529701E-3</c:v>
                </c:pt>
                <c:pt idx="307">
                  <c:v>9.9730882805311406E-4</c:v>
                </c:pt>
                <c:pt idx="308">
                  <c:v>9.8367197719178298E-4</c:v>
                </c:pt>
                <c:pt idx="309">
                  <c:v>9.7293281597842895E-4</c:v>
                </c:pt>
                <c:pt idx="310">
                  <c:v>9.6633018529872499E-4</c:v>
                </c:pt>
                <c:pt idx="311">
                  <c:v>9.6374303852061203E-4</c:v>
                </c:pt>
                <c:pt idx="312">
                  <c:v>9.6547267775013497E-4</c:v>
                </c:pt>
                <c:pt idx="313">
                  <c:v>9.7010000662763301E-4</c:v>
                </c:pt>
                <c:pt idx="314">
                  <c:v>9.7525986455367997E-4</c:v>
                </c:pt>
                <c:pt idx="315">
                  <c:v>9.7942664935890891E-4</c:v>
                </c:pt>
                <c:pt idx="316">
                  <c:v>9.8284157799136801E-4</c:v>
                </c:pt>
                <c:pt idx="317">
                  <c:v>9.8536993931271706E-4</c:v>
                </c:pt>
                <c:pt idx="318">
                  <c:v>9.8736577158551795E-4</c:v>
                </c:pt>
                <c:pt idx="319">
                  <c:v>9.8959664826355409E-4</c:v>
                </c:pt>
                <c:pt idx="320">
                  <c:v>9.9252311341909501E-4</c:v>
                </c:pt>
                <c:pt idx="321">
                  <c:v>9.9572287522722695E-4</c:v>
                </c:pt>
                <c:pt idx="322">
                  <c:v>9.9875548345313802E-4</c:v>
                </c:pt>
                <c:pt idx="323">
                  <c:v>1.00202313608428E-3</c:v>
                </c:pt>
                <c:pt idx="324">
                  <c:v>1.00619616309976E-3</c:v>
                </c:pt>
                <c:pt idx="325">
                  <c:v>1.0114956876101501E-3</c:v>
                </c:pt>
                <c:pt idx="326">
                  <c:v>1.0177688400672201E-3</c:v>
                </c:pt>
                <c:pt idx="327">
                  <c:v>1.0253495648960801E-3</c:v>
                </c:pt>
                <c:pt idx="328">
                  <c:v>1.0320249153406001E-3</c:v>
                </c:pt>
                <c:pt idx="329">
                  <c:v>1.03440843826873E-3</c:v>
                </c:pt>
                <c:pt idx="330">
                  <c:v>1.0304682618012E-3</c:v>
                </c:pt>
                <c:pt idx="331">
                  <c:v>1.0207620620618699E-3</c:v>
                </c:pt>
                <c:pt idx="332">
                  <c:v>1.0054033580230901E-3</c:v>
                </c:pt>
                <c:pt idx="333">
                  <c:v>9.8575282646791397E-4</c:v>
                </c:pt>
                <c:pt idx="334">
                  <c:v>9.6407826203472903E-4</c:v>
                </c:pt>
                <c:pt idx="335">
                  <c:v>9.4214514808217405E-4</c:v>
                </c:pt>
                <c:pt idx="336">
                  <c:v>9.1984327188388405E-4</c:v>
                </c:pt>
                <c:pt idx="337">
                  <c:v>8.9687803959062498E-4</c:v>
                </c:pt>
                <c:pt idx="338">
                  <c:v>8.7593684017537405E-4</c:v>
                </c:pt>
                <c:pt idx="339">
                  <c:v>8.6082397763375502E-4</c:v>
                </c:pt>
                <c:pt idx="340">
                  <c:v>8.5382203436314705E-4</c:v>
                </c:pt>
                <c:pt idx="341">
                  <c:v>8.5477393979244197E-4</c:v>
                </c:pt>
                <c:pt idx="342">
                  <c:v>8.6424933432713302E-4</c:v>
                </c:pt>
                <c:pt idx="343">
                  <c:v>8.7955306573545705E-4</c:v>
                </c:pt>
                <c:pt idx="344">
                  <c:v>8.9619321363114597E-4</c:v>
                </c:pt>
                <c:pt idx="345">
                  <c:v>9.1120734248496403E-4</c:v>
                </c:pt>
                <c:pt idx="346">
                  <c:v>9.2502756942427404E-4</c:v>
                </c:pt>
                <c:pt idx="347">
                  <c:v>9.37489060619186E-4</c:v>
                </c:pt>
                <c:pt idx="348">
                  <c:v>9.4861413532673405E-4</c:v>
                </c:pt>
                <c:pt idx="349">
                  <c:v>9.5888546447109703E-4</c:v>
                </c:pt>
                <c:pt idx="350">
                  <c:v>9.6859265060678101E-4</c:v>
                </c:pt>
                <c:pt idx="351">
                  <c:v>9.7715261207997591E-4</c:v>
                </c:pt>
                <c:pt idx="352">
                  <c:v>9.8389368707273292E-4</c:v>
                </c:pt>
                <c:pt idx="353">
                  <c:v>9.8978101650230399E-4</c:v>
                </c:pt>
                <c:pt idx="354">
                  <c:v>9.9642316856410991E-4</c:v>
                </c:pt>
                <c:pt idx="355">
                  <c:v>1.00463431964896E-3</c:v>
                </c:pt>
                <c:pt idx="356">
                  <c:v>1.0141610557628199E-3</c:v>
                </c:pt>
                <c:pt idx="357">
                  <c:v>1.0254077554261601E-3</c:v>
                </c:pt>
                <c:pt idx="358">
                  <c:v>1.03589963245727E-3</c:v>
                </c:pt>
                <c:pt idx="359">
                  <c:v>1.0417636507640199E-3</c:v>
                </c:pt>
                <c:pt idx="360">
                  <c:v>1.0406759886911301E-3</c:v>
                </c:pt>
                <c:pt idx="361">
                  <c:v>1.0330122051423101E-3</c:v>
                </c:pt>
                <c:pt idx="362">
                  <c:v>1.0183102823634999E-3</c:v>
                </c:pt>
                <c:pt idx="363">
                  <c:v>9.9898050086032805E-4</c:v>
                </c:pt>
                <c:pt idx="364">
                  <c:v>9.7903999480882897E-4</c:v>
                </c:pt>
                <c:pt idx="365">
                  <c:v>9.6102118962428703E-4</c:v>
                </c:pt>
                <c:pt idx="366">
                  <c:v>9.4449088716944303E-4</c:v>
                </c:pt>
                <c:pt idx="367">
                  <c:v>9.2976014067188903E-4</c:v>
                </c:pt>
                <c:pt idx="368">
                  <c:v>9.1564011872266495E-4</c:v>
                </c:pt>
                <c:pt idx="369">
                  <c:v>8.9994586079072405E-4</c:v>
                </c:pt>
                <c:pt idx="370">
                  <c:v>8.8136639055743998E-4</c:v>
                </c:pt>
                <c:pt idx="371">
                  <c:v>8.6081434102052096E-4</c:v>
                </c:pt>
                <c:pt idx="372">
                  <c:v>8.3918181849261205E-4</c:v>
                </c:pt>
                <c:pt idx="373">
                  <c:v>8.1597505998198903E-4</c:v>
                </c:pt>
                <c:pt idx="374">
                  <c:v>7.9037112716910402E-4</c:v>
                </c:pt>
                <c:pt idx="375">
                  <c:v>7.6235569192268499E-4</c:v>
                </c:pt>
                <c:pt idx="376">
                  <c:v>7.3221928078525897E-4</c:v>
                </c:pt>
                <c:pt idx="377">
                  <c:v>6.9919193235384695E-4</c:v>
                </c:pt>
                <c:pt idx="378">
                  <c:v>6.6856175822469703E-4</c:v>
                </c:pt>
                <c:pt idx="379">
                  <c:v>6.4834321962412705E-4</c:v>
                </c:pt>
                <c:pt idx="380">
                  <c:v>6.4334499328793098E-4</c:v>
                </c:pt>
                <c:pt idx="381">
                  <c:v>6.5259608485587805E-4</c:v>
                </c:pt>
                <c:pt idx="382">
                  <c:v>6.7646438981643596E-4</c:v>
                </c:pt>
                <c:pt idx="383">
                  <c:v>7.1074433030557296E-4</c:v>
                </c:pt>
                <c:pt idx="384">
                  <c:v>7.4842660988324499E-4</c:v>
                </c:pt>
                <c:pt idx="385">
                  <c:v>7.8462518286771495E-4</c:v>
                </c:pt>
                <c:pt idx="386">
                  <c:v>8.1990897770470598E-4</c:v>
                </c:pt>
                <c:pt idx="387">
                  <c:v>8.5438953376619996E-4</c:v>
                </c:pt>
                <c:pt idx="388">
                  <c:v>8.8546775073915901E-4</c:v>
                </c:pt>
                <c:pt idx="389">
                  <c:v>9.0994590779803705E-4</c:v>
                </c:pt>
                <c:pt idx="390">
                  <c:v>9.2590537244749904E-4</c:v>
                </c:pt>
                <c:pt idx="391">
                  <c:v>9.3308938821797199E-4</c:v>
                </c:pt>
                <c:pt idx="392">
                  <c:v>9.3064982405435402E-4</c:v>
                </c:pt>
                <c:pt idx="393">
                  <c:v>9.2161019997665297E-4</c:v>
                </c:pt>
                <c:pt idx="394">
                  <c:v>9.1100971601821201E-4</c:v>
                </c:pt>
                <c:pt idx="395">
                  <c:v>9.0218406417518805E-4</c:v>
                </c:pt>
                <c:pt idx="396">
                  <c:v>8.9465340923403601E-4</c:v>
                </c:pt>
                <c:pt idx="397">
                  <c:v>8.8858541443215299E-4</c:v>
                </c:pt>
                <c:pt idx="398">
                  <c:v>8.8407827951100901E-4</c:v>
                </c:pt>
                <c:pt idx="399">
                  <c:v>8.8077538407947502E-4</c:v>
                </c:pt>
                <c:pt idx="400">
                  <c:v>8.7846275590287501E-4</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6.9244054871397086E-4</c:v>
                </c:pt>
                <c:pt idx="1">
                  <c:v>6.9891527069602282E-4</c:v>
                </c:pt>
                <c:pt idx="2">
                  <c:v>7.0538860711805292E-4</c:v>
                </c:pt>
                <c:pt idx="3">
                  <c:v>7.1186332910010499E-4</c:v>
                </c:pt>
                <c:pt idx="4">
                  <c:v>7.1833805108215696E-4</c:v>
                </c:pt>
                <c:pt idx="5">
                  <c:v>7.2481138750418706E-4</c:v>
                </c:pt>
                <c:pt idx="6">
                  <c:v>7.3128610948623902E-4</c:v>
                </c:pt>
                <c:pt idx="7">
                  <c:v>7.3776083146829109E-4</c:v>
                </c:pt>
                <c:pt idx="8">
                  <c:v>7.4423555345034306E-4</c:v>
                </c:pt>
                <c:pt idx="9">
                  <c:v>7.5070888987237316E-4</c:v>
                </c:pt>
                <c:pt idx="10">
                  <c:v>7.5718361185442523E-4</c:v>
                </c:pt>
                <c:pt idx="11">
                  <c:v>7.9612754738824388E-4</c:v>
                </c:pt>
                <c:pt idx="12">
                  <c:v>8.3507009736204078E-4</c:v>
                </c:pt>
                <c:pt idx="13">
                  <c:v>8.7401403289585943E-4</c:v>
                </c:pt>
                <c:pt idx="14">
                  <c:v>9.1295796842967829E-4</c:v>
                </c:pt>
                <c:pt idx="15">
                  <c:v>9.5190051840347509E-4</c:v>
                </c:pt>
                <c:pt idx="16">
                  <c:v>9.9084445393729406E-4</c:v>
                </c:pt>
                <c:pt idx="17">
                  <c:v>1.0297883894711127E-3</c:v>
                </c:pt>
                <c:pt idx="18">
                  <c:v>1.0687323250049314E-3</c:v>
                </c:pt>
                <c:pt idx="19">
                  <c:v>1.107674874978728E-3</c:v>
                </c:pt>
                <c:pt idx="20">
                  <c:v>1.1466188105125471E-3</c:v>
                </c:pt>
                <c:pt idx="21">
                  <c:v>1.1587161350632201E-3</c:v>
                </c:pt>
                <c:pt idx="22">
                  <c:v>1.1708134596138933E-3</c:v>
                </c:pt>
                <c:pt idx="23">
                  <c:v>1.1829107841645665E-3</c:v>
                </c:pt>
                <c:pt idx="24">
                  <c:v>1.1950081087152397E-3</c:v>
                </c:pt>
                <c:pt idx="25">
                  <c:v>1.2071054332659129E-3</c:v>
                </c:pt>
                <c:pt idx="26">
                  <c:v>1.2192041433766079E-3</c:v>
                </c:pt>
                <c:pt idx="27">
                  <c:v>1.2313014679272811E-3</c:v>
                </c:pt>
                <c:pt idx="28">
                  <c:v>1.2433987924779543E-3</c:v>
                </c:pt>
                <c:pt idx="29">
                  <c:v>1.2554961170286275E-3</c:v>
                </c:pt>
                <c:pt idx="30">
                  <c:v>1.2675934415793007E-3</c:v>
                </c:pt>
                <c:pt idx="31">
                  <c:v>1.2702897413817986E-3</c:v>
                </c:pt>
                <c:pt idx="32">
                  <c:v>1.2729860411842967E-3</c:v>
                </c:pt>
                <c:pt idx="33">
                  <c:v>1.2756809554267728E-3</c:v>
                </c:pt>
                <c:pt idx="34">
                  <c:v>1.2783772552292709E-3</c:v>
                </c:pt>
                <c:pt idx="35">
                  <c:v>1.2810735550317688E-3</c:v>
                </c:pt>
                <c:pt idx="36">
                  <c:v>1.2837698548342667E-3</c:v>
                </c:pt>
                <c:pt idx="37">
                  <c:v>1.2864661546367648E-3</c:v>
                </c:pt>
                <c:pt idx="38">
                  <c:v>1.2891610688792409E-3</c:v>
                </c:pt>
                <c:pt idx="39">
                  <c:v>1.291857368681739E-3</c:v>
                </c:pt>
                <c:pt idx="40">
                  <c:v>1.2945536684842369E-3</c:v>
                </c:pt>
                <c:pt idx="41">
                  <c:v>1.2852011383368261E-3</c:v>
                </c:pt>
                <c:pt idx="42">
                  <c:v>1.2758499937494372E-3</c:v>
                </c:pt>
                <c:pt idx="43">
                  <c:v>1.2664974636020262E-3</c:v>
                </c:pt>
                <c:pt idx="44">
                  <c:v>1.2571463190146372E-3</c:v>
                </c:pt>
                <c:pt idx="45">
                  <c:v>1.2477937888672264E-3</c:v>
                </c:pt>
                <c:pt idx="46">
                  <c:v>1.2384426442798374E-3</c:v>
                </c:pt>
                <c:pt idx="47">
                  <c:v>1.2290901141324266E-3</c:v>
                </c:pt>
                <c:pt idx="48">
                  <c:v>1.2197389695450377E-3</c:v>
                </c:pt>
                <c:pt idx="49">
                  <c:v>1.2103864393976269E-3</c:v>
                </c:pt>
                <c:pt idx="50">
                  <c:v>1.2010352948102377E-3</c:v>
                </c:pt>
                <c:pt idx="51">
                  <c:v>1.2262289326873299E-3</c:v>
                </c:pt>
                <c:pt idx="52">
                  <c:v>1.2514211850044E-3</c:v>
                </c:pt>
                <c:pt idx="53">
                  <c:v>1.276614822881492E-3</c:v>
                </c:pt>
                <c:pt idx="54">
                  <c:v>1.3018084607585841E-3</c:v>
                </c:pt>
                <c:pt idx="55">
                  <c:v>1.3270007130756544E-3</c:v>
                </c:pt>
                <c:pt idx="56">
                  <c:v>1.3521943509527464E-3</c:v>
                </c:pt>
                <c:pt idx="57">
                  <c:v>1.3773879888298384E-3</c:v>
                </c:pt>
                <c:pt idx="58">
                  <c:v>1.4025746989068213E-3</c:v>
                </c:pt>
                <c:pt idx="59">
                  <c:v>1.4277780357040662E-3</c:v>
                </c:pt>
                <c:pt idx="60">
                  <c:v>1.4529675169010926E-3</c:v>
                </c:pt>
                <c:pt idx="61">
                  <c:v>1.4697882155662136E-3</c:v>
                </c:pt>
                <c:pt idx="62">
                  <c:v>1.4866227698315533E-3</c:v>
                </c:pt>
                <c:pt idx="63">
                  <c:v>1.5034434684966743E-3</c:v>
                </c:pt>
                <c:pt idx="64">
                  <c:v>1.5202641671617954E-3</c:v>
                </c:pt>
                <c:pt idx="65">
                  <c:v>1.5370848658269169E-3</c:v>
                </c:pt>
                <c:pt idx="66">
                  <c:v>1.5539194200922561E-3</c:v>
                </c:pt>
                <c:pt idx="67">
                  <c:v>1.5707401187573771E-3</c:v>
                </c:pt>
                <c:pt idx="68">
                  <c:v>1.5875608174224984E-3</c:v>
                </c:pt>
                <c:pt idx="69">
                  <c:v>1.6043953716878378E-3</c:v>
                </c:pt>
                <c:pt idx="70">
                  <c:v>1.6212160703529591E-3</c:v>
                </c:pt>
                <c:pt idx="71">
                  <c:v>1.62232451837043E-3</c:v>
                </c:pt>
                <c:pt idx="72">
                  <c:v>1.6234468219881192E-3</c:v>
                </c:pt>
                <c:pt idx="73">
                  <c:v>1.6245552700055901E-3</c:v>
                </c:pt>
                <c:pt idx="74">
                  <c:v>1.6256775736232794E-3</c:v>
                </c:pt>
                <c:pt idx="75">
                  <c:v>1.6267860216407505E-3</c:v>
                </c:pt>
                <c:pt idx="76">
                  <c:v>1.6278944696582213E-3</c:v>
                </c:pt>
                <c:pt idx="77">
                  <c:v>1.6290167732759106E-3</c:v>
                </c:pt>
                <c:pt idx="78">
                  <c:v>1.6301252212933815E-3</c:v>
                </c:pt>
                <c:pt idx="79">
                  <c:v>1.6312475249110707E-3</c:v>
                </c:pt>
                <c:pt idx="80">
                  <c:v>1.6323559729285418E-3</c:v>
                </c:pt>
                <c:pt idx="81">
                  <c:v>1.6282685708641177E-3</c:v>
                </c:pt>
                <c:pt idx="82">
                  <c:v>1.6241811687996938E-3</c:v>
                </c:pt>
                <c:pt idx="83">
                  <c:v>1.6200937667352699E-3</c:v>
                </c:pt>
                <c:pt idx="84">
                  <c:v>1.6160063646708457E-3</c:v>
                </c:pt>
                <c:pt idx="85">
                  <c:v>1.6119051070062034E-3</c:v>
                </c:pt>
                <c:pt idx="86">
                  <c:v>1.6078177049417793E-3</c:v>
                </c:pt>
                <c:pt idx="87">
                  <c:v>1.6037303028773554E-3</c:v>
                </c:pt>
                <c:pt idx="88">
                  <c:v>1.5996429008129313E-3</c:v>
                </c:pt>
                <c:pt idx="89">
                  <c:v>1.5955554987485076E-3</c:v>
                </c:pt>
                <c:pt idx="90">
                  <c:v>1.5914680966840834E-3</c:v>
                </c:pt>
                <c:pt idx="91">
                  <c:v>1.5929367903072323E-3</c:v>
                </c:pt>
                <c:pt idx="92">
                  <c:v>1.5944054839303811E-3</c:v>
                </c:pt>
                <c:pt idx="93">
                  <c:v>1.5958880331537488E-3</c:v>
                </c:pt>
                <c:pt idx="94">
                  <c:v>1.5973567267768976E-3</c:v>
                </c:pt>
                <c:pt idx="95">
                  <c:v>1.5988254204000465E-3</c:v>
                </c:pt>
                <c:pt idx="96">
                  <c:v>1.6002941140231956E-3</c:v>
                </c:pt>
                <c:pt idx="97">
                  <c:v>1.6017628076463446E-3</c:v>
                </c:pt>
                <c:pt idx="98">
                  <c:v>1.6032453568697118E-3</c:v>
                </c:pt>
                <c:pt idx="99">
                  <c:v>1.6047140504928607E-3</c:v>
                </c:pt>
                <c:pt idx="100">
                  <c:v>1.6061827441160097E-3</c:v>
                </c:pt>
                <c:pt idx="101">
                  <c:v>1.596331412360737E-3</c:v>
                </c:pt>
                <c:pt idx="102">
                  <c:v>1.5864800806054643E-3</c:v>
                </c:pt>
                <c:pt idx="103">
                  <c:v>1.5766148932499732E-3</c:v>
                </c:pt>
                <c:pt idx="104">
                  <c:v>1.5667635614947004E-3</c:v>
                </c:pt>
                <c:pt idx="105">
                  <c:v>1.5569122297394277E-3</c:v>
                </c:pt>
                <c:pt idx="106">
                  <c:v>1.547060897984155E-3</c:v>
                </c:pt>
                <c:pt idx="107">
                  <c:v>1.537209566228882E-3</c:v>
                </c:pt>
                <c:pt idx="108">
                  <c:v>1.5273443788733911E-3</c:v>
                </c:pt>
                <c:pt idx="109">
                  <c:v>1.5174930471181184E-3</c:v>
                </c:pt>
                <c:pt idx="110">
                  <c:v>1.5076417153628457E-3</c:v>
                </c:pt>
                <c:pt idx="111">
                  <c:v>1.5083899177746384E-3</c:v>
                </c:pt>
                <c:pt idx="112">
                  <c:v>1.5091519757866496E-3</c:v>
                </c:pt>
                <c:pt idx="113">
                  <c:v>1.5099001781984425E-3</c:v>
                </c:pt>
                <c:pt idx="114">
                  <c:v>1.5106483806102355E-3</c:v>
                </c:pt>
                <c:pt idx="115">
                  <c:v>1.5113965830220281E-3</c:v>
                </c:pt>
                <c:pt idx="116">
                  <c:v>1.5121586410340394E-3</c:v>
                </c:pt>
                <c:pt idx="117">
                  <c:v>1.5129068434458323E-3</c:v>
                </c:pt>
                <c:pt idx="118">
                  <c:v>1.5136550458576252E-3</c:v>
                </c:pt>
                <c:pt idx="119">
                  <c:v>1.5144171038696365E-3</c:v>
                </c:pt>
                <c:pt idx="120">
                  <c:v>1.5151653062814294E-3</c:v>
                </c:pt>
                <c:pt idx="121">
                  <c:v>1.5130176882475793E-3</c:v>
                </c:pt>
                <c:pt idx="122">
                  <c:v>1.5108700702137295E-3</c:v>
                </c:pt>
                <c:pt idx="123">
                  <c:v>1.5087085965796614E-3</c:v>
                </c:pt>
                <c:pt idx="124">
                  <c:v>1.5065609785458115E-3</c:v>
                </c:pt>
                <c:pt idx="125">
                  <c:v>1.5044133605119614E-3</c:v>
                </c:pt>
                <c:pt idx="126">
                  <c:v>1.5022657424781116E-3</c:v>
                </c:pt>
                <c:pt idx="127">
                  <c:v>1.5001181244442617E-3</c:v>
                </c:pt>
                <c:pt idx="128">
                  <c:v>1.4979566508101934E-3</c:v>
                </c:pt>
                <c:pt idx="129">
                  <c:v>1.4958090327763433E-3</c:v>
                </c:pt>
                <c:pt idx="130">
                  <c:v>1.4936614147424937E-3</c:v>
                </c:pt>
                <c:pt idx="131">
                  <c:v>1.4894908790767593E-3</c:v>
                </c:pt>
                <c:pt idx="132">
                  <c:v>1.4853203434110249E-3</c:v>
                </c:pt>
                <c:pt idx="133">
                  <c:v>1.4811359521450722E-3</c:v>
                </c:pt>
                <c:pt idx="134">
                  <c:v>1.4769654164793378E-3</c:v>
                </c:pt>
                <c:pt idx="135">
                  <c:v>1.4727948808136038E-3</c:v>
                </c:pt>
                <c:pt idx="136">
                  <c:v>1.4686243451478695E-3</c:v>
                </c:pt>
                <c:pt idx="137">
                  <c:v>1.4644538094821351E-3</c:v>
                </c:pt>
                <c:pt idx="138">
                  <c:v>1.4602694182161823E-3</c:v>
                </c:pt>
                <c:pt idx="139">
                  <c:v>1.4560988825504479E-3</c:v>
                </c:pt>
                <c:pt idx="140">
                  <c:v>1.4519283468847138E-3</c:v>
                </c:pt>
                <c:pt idx="141">
                  <c:v>1.4559464709480458E-3</c:v>
                </c:pt>
                <c:pt idx="142">
                  <c:v>1.4599645950113779E-3</c:v>
                </c:pt>
                <c:pt idx="143">
                  <c:v>1.4639827190747099E-3</c:v>
                </c:pt>
                <c:pt idx="144">
                  <c:v>1.4680008431380419E-3</c:v>
                </c:pt>
                <c:pt idx="145">
                  <c:v>1.4720051116011556E-3</c:v>
                </c:pt>
                <c:pt idx="146">
                  <c:v>1.4760232356644876E-3</c:v>
                </c:pt>
                <c:pt idx="147">
                  <c:v>1.4800413597278199E-3</c:v>
                </c:pt>
                <c:pt idx="148">
                  <c:v>1.4840594837911517E-3</c:v>
                </c:pt>
                <c:pt idx="149">
                  <c:v>1.488077607854484E-3</c:v>
                </c:pt>
                <c:pt idx="150">
                  <c:v>1.4920957319178158E-3</c:v>
                </c:pt>
                <c:pt idx="151">
                  <c:v>1.4875510950461853E-3</c:v>
                </c:pt>
                <c:pt idx="152">
                  <c:v>1.4829926025743359E-3</c:v>
                </c:pt>
                <c:pt idx="153">
                  <c:v>1.4784479657027052E-3</c:v>
                </c:pt>
                <c:pt idx="154">
                  <c:v>1.4738894732308561E-3</c:v>
                </c:pt>
                <c:pt idx="155">
                  <c:v>1.4693448363592254E-3</c:v>
                </c:pt>
                <c:pt idx="156">
                  <c:v>1.4648001994875947E-3</c:v>
                </c:pt>
                <c:pt idx="157">
                  <c:v>1.4602417070157456E-3</c:v>
                </c:pt>
                <c:pt idx="158">
                  <c:v>1.4556970701441148E-3</c:v>
                </c:pt>
                <c:pt idx="159">
                  <c:v>1.4511385776722657E-3</c:v>
                </c:pt>
                <c:pt idx="160">
                  <c:v>1.446593940800635E-3</c:v>
                </c:pt>
                <c:pt idx="161">
                  <c:v>1.4460951391927731E-3</c:v>
                </c:pt>
                <c:pt idx="162">
                  <c:v>1.4455963375849111E-3</c:v>
                </c:pt>
                <c:pt idx="163">
                  <c:v>1.4450975359770492E-3</c:v>
                </c:pt>
                <c:pt idx="164">
                  <c:v>1.4445987343691873E-3</c:v>
                </c:pt>
                <c:pt idx="165">
                  <c:v>1.4440999327613253E-3</c:v>
                </c:pt>
                <c:pt idx="166">
                  <c:v>1.4436149867536818E-3</c:v>
                </c:pt>
                <c:pt idx="167">
                  <c:v>1.4431161851458198E-3</c:v>
                </c:pt>
                <c:pt idx="168">
                  <c:v>1.4426173835379579E-3</c:v>
                </c:pt>
                <c:pt idx="169">
                  <c:v>1.442118581930096E-3</c:v>
                </c:pt>
                <c:pt idx="170">
                  <c:v>1.4416197803222342E-3</c:v>
                </c:pt>
                <c:pt idx="171">
                  <c:v>1.4360082622337878E-3</c:v>
                </c:pt>
                <c:pt idx="172">
                  <c:v>1.4304105997455594E-3</c:v>
                </c:pt>
                <c:pt idx="173">
                  <c:v>1.424799081657113E-3</c:v>
                </c:pt>
                <c:pt idx="174">
                  <c:v>1.4192014191688849E-3</c:v>
                </c:pt>
                <c:pt idx="175">
                  <c:v>1.4135899010804384E-3</c:v>
                </c:pt>
                <c:pt idx="176">
                  <c:v>1.4079783829919919E-3</c:v>
                </c:pt>
                <c:pt idx="177">
                  <c:v>1.4023807205037638E-3</c:v>
                </c:pt>
                <c:pt idx="178">
                  <c:v>1.3967692024153173E-3</c:v>
                </c:pt>
                <c:pt idx="179">
                  <c:v>1.3911715399270892E-3</c:v>
                </c:pt>
                <c:pt idx="180">
                  <c:v>1.3855600218386427E-3</c:v>
                </c:pt>
                <c:pt idx="181">
                  <c:v>1.3804805587985822E-3</c:v>
                </c:pt>
                <c:pt idx="182">
                  <c:v>1.3754010957585218E-3</c:v>
                </c:pt>
                <c:pt idx="183">
                  <c:v>1.3703230182784832E-3</c:v>
                </c:pt>
                <c:pt idx="184">
                  <c:v>1.3652435552384227E-3</c:v>
                </c:pt>
                <c:pt idx="185">
                  <c:v>1.3601640921983623E-3</c:v>
                </c:pt>
                <c:pt idx="186">
                  <c:v>1.3550846291583017E-3</c:v>
                </c:pt>
                <c:pt idx="187">
                  <c:v>1.3500051661182412E-3</c:v>
                </c:pt>
                <c:pt idx="188">
                  <c:v>1.3449270886382028E-3</c:v>
                </c:pt>
                <c:pt idx="189">
                  <c:v>1.3398476255981422E-3</c:v>
                </c:pt>
                <c:pt idx="190">
                  <c:v>1.3347681625580816E-3</c:v>
                </c:pt>
                <c:pt idx="191">
                  <c:v>1.3340116467861578E-3</c:v>
                </c:pt>
                <c:pt idx="192">
                  <c:v>1.333255131014234E-3</c:v>
                </c:pt>
                <c:pt idx="193">
                  <c:v>1.3324972296822881E-3</c:v>
                </c:pt>
                <c:pt idx="194">
                  <c:v>1.3317407139103643E-3</c:v>
                </c:pt>
                <c:pt idx="195">
                  <c:v>1.3309841981384405E-3</c:v>
                </c:pt>
                <c:pt idx="196">
                  <c:v>1.3302276823665166E-3</c:v>
                </c:pt>
                <c:pt idx="197">
                  <c:v>1.3294711665945925E-3</c:v>
                </c:pt>
                <c:pt idx="198">
                  <c:v>1.3287132652626469E-3</c:v>
                </c:pt>
                <c:pt idx="199">
                  <c:v>1.3279567494907231E-3</c:v>
                </c:pt>
                <c:pt idx="200">
                  <c:v>1.327200233718799E-3</c:v>
                </c:pt>
                <c:pt idx="201">
                  <c:v>1.317359986443701E-3</c:v>
                </c:pt>
                <c:pt idx="202">
                  <c:v>1.3075183536085814E-3</c:v>
                </c:pt>
                <c:pt idx="203">
                  <c:v>1.2976781063334833E-3</c:v>
                </c:pt>
                <c:pt idx="204">
                  <c:v>1.2878364734983632E-3</c:v>
                </c:pt>
                <c:pt idx="205">
                  <c:v>1.2779962262232652E-3</c:v>
                </c:pt>
                <c:pt idx="206">
                  <c:v>1.2681559789481671E-3</c:v>
                </c:pt>
                <c:pt idx="207">
                  <c:v>1.2583143461130473E-3</c:v>
                </c:pt>
                <c:pt idx="208">
                  <c:v>1.2484740988379492E-3</c:v>
                </c:pt>
                <c:pt idx="209">
                  <c:v>1.2386324660028294E-3</c:v>
                </c:pt>
                <c:pt idx="210">
                  <c:v>1.2287922187277313E-3</c:v>
                </c:pt>
                <c:pt idx="211">
                  <c:v>1.2306225435165803E-3</c:v>
                </c:pt>
                <c:pt idx="212">
                  <c:v>1.2324514827454073E-3</c:v>
                </c:pt>
                <c:pt idx="213">
                  <c:v>1.2342818075342561E-3</c:v>
                </c:pt>
                <c:pt idx="214">
                  <c:v>1.2361107467630831E-3</c:v>
                </c:pt>
                <c:pt idx="215">
                  <c:v>1.2379410715519319E-3</c:v>
                </c:pt>
                <c:pt idx="216">
                  <c:v>1.2397713963407807E-3</c:v>
                </c:pt>
                <c:pt idx="217">
                  <c:v>1.2416003355696077E-3</c:v>
                </c:pt>
                <c:pt idx="218">
                  <c:v>1.2434306603584565E-3</c:v>
                </c:pt>
                <c:pt idx="219">
                  <c:v>1.2452595995872835E-3</c:v>
                </c:pt>
                <c:pt idx="220">
                  <c:v>1.2470899243761325E-3</c:v>
                </c:pt>
                <c:pt idx="221">
                  <c:v>1.2465260014472442E-3</c:v>
                </c:pt>
                <c:pt idx="222">
                  <c:v>1.2459620785183559E-3</c:v>
                </c:pt>
                <c:pt idx="223">
                  <c:v>1.2453981555894675E-3</c:v>
                </c:pt>
                <c:pt idx="224">
                  <c:v>1.2448342326605792E-3</c:v>
                </c:pt>
                <c:pt idx="225">
                  <c:v>1.2442689241716689E-3</c:v>
                </c:pt>
                <c:pt idx="226">
                  <c:v>1.2437050012427805E-3</c:v>
                </c:pt>
                <c:pt idx="227">
                  <c:v>1.2431410783138922E-3</c:v>
                </c:pt>
                <c:pt idx="228">
                  <c:v>1.2425771553850038E-3</c:v>
                </c:pt>
                <c:pt idx="229">
                  <c:v>1.2420132324561155E-3</c:v>
                </c:pt>
                <c:pt idx="230">
                  <c:v>1.2414493095272274E-3</c:v>
                </c:pt>
                <c:pt idx="231">
                  <c:v>1.2388167454857339E-3</c:v>
                </c:pt>
                <c:pt idx="232">
                  <c:v>1.2361827958842185E-3</c:v>
                </c:pt>
                <c:pt idx="233">
                  <c:v>1.2335502318427251E-3</c:v>
                </c:pt>
                <c:pt idx="234">
                  <c:v>1.2309162822412099E-3</c:v>
                </c:pt>
                <c:pt idx="235">
                  <c:v>1.2282837181997164E-3</c:v>
                </c:pt>
                <c:pt idx="236">
                  <c:v>1.2256511541582232E-3</c:v>
                </c:pt>
                <c:pt idx="237">
                  <c:v>1.2230172045567078E-3</c:v>
                </c:pt>
                <c:pt idx="238">
                  <c:v>1.2203846405152144E-3</c:v>
                </c:pt>
                <c:pt idx="239">
                  <c:v>1.2177506909136992E-3</c:v>
                </c:pt>
                <c:pt idx="240">
                  <c:v>1.2151181268722057E-3</c:v>
                </c:pt>
                <c:pt idx="241">
                  <c:v>1.2090078071758973E-3</c:v>
                </c:pt>
                <c:pt idx="242">
                  <c:v>1.2028974874795889E-3</c:v>
                </c:pt>
                <c:pt idx="243">
                  <c:v>1.1967871677832805E-3</c:v>
                </c:pt>
                <c:pt idx="244">
                  <c:v>1.1906768480869723E-3</c:v>
                </c:pt>
                <c:pt idx="245">
                  <c:v>1.1845651428306419E-3</c:v>
                </c:pt>
                <c:pt idx="246">
                  <c:v>1.1784548231343335E-3</c:v>
                </c:pt>
                <c:pt idx="247">
                  <c:v>1.1723445034380249E-3</c:v>
                </c:pt>
                <c:pt idx="248">
                  <c:v>1.1662341837417164E-3</c:v>
                </c:pt>
                <c:pt idx="249">
                  <c:v>1.1601238640454082E-3</c:v>
                </c:pt>
                <c:pt idx="250">
                  <c:v>1.1540135443490998E-3</c:v>
                </c:pt>
                <c:pt idx="251">
                  <c:v>1.1545830095180754E-3</c:v>
                </c:pt>
                <c:pt idx="252">
                  <c:v>1.1551510891270292E-3</c:v>
                </c:pt>
                <c:pt idx="253">
                  <c:v>1.155720554296005E-3</c:v>
                </c:pt>
                <c:pt idx="254">
                  <c:v>1.1562886339049588E-3</c:v>
                </c:pt>
                <c:pt idx="255">
                  <c:v>1.1568580990739344E-3</c:v>
                </c:pt>
                <c:pt idx="256">
                  <c:v>1.1574275642429101E-3</c:v>
                </c:pt>
                <c:pt idx="257">
                  <c:v>1.157995643851864E-3</c:v>
                </c:pt>
                <c:pt idx="258">
                  <c:v>1.1585651090208395E-3</c:v>
                </c:pt>
                <c:pt idx="259">
                  <c:v>1.1591331886297936E-3</c:v>
                </c:pt>
                <c:pt idx="260">
                  <c:v>1.1597026537987693E-3</c:v>
                </c:pt>
                <c:pt idx="261">
                  <c:v>1.1546148773985776E-3</c:v>
                </c:pt>
                <c:pt idx="262">
                  <c:v>1.1495257154383644E-3</c:v>
                </c:pt>
                <c:pt idx="263">
                  <c:v>1.1444379390381728E-3</c:v>
                </c:pt>
                <c:pt idx="264">
                  <c:v>1.1393487770779596E-3</c:v>
                </c:pt>
                <c:pt idx="265">
                  <c:v>1.1342610006777681E-3</c:v>
                </c:pt>
                <c:pt idx="266">
                  <c:v>1.1291732242775766E-3</c:v>
                </c:pt>
                <c:pt idx="267">
                  <c:v>1.1240840623173633E-3</c:v>
                </c:pt>
                <c:pt idx="268">
                  <c:v>1.1189962859171718E-3</c:v>
                </c:pt>
                <c:pt idx="269">
                  <c:v>1.1139071239569585E-3</c:v>
                </c:pt>
                <c:pt idx="270">
                  <c:v>1.1088193475567668E-3</c:v>
                </c:pt>
                <c:pt idx="271">
                  <c:v>1.1090798328408724E-3</c:v>
                </c:pt>
                <c:pt idx="272">
                  <c:v>1.1093403181249783E-3</c:v>
                </c:pt>
                <c:pt idx="273">
                  <c:v>1.1095994178490622E-3</c:v>
                </c:pt>
                <c:pt idx="274">
                  <c:v>1.1098599031331678E-3</c:v>
                </c:pt>
                <c:pt idx="275">
                  <c:v>1.1101203884172734E-3</c:v>
                </c:pt>
                <c:pt idx="276">
                  <c:v>1.110380873701379E-3</c:v>
                </c:pt>
                <c:pt idx="277">
                  <c:v>1.1106413589854847E-3</c:v>
                </c:pt>
                <c:pt idx="278">
                  <c:v>1.1109004587095688E-3</c:v>
                </c:pt>
                <c:pt idx="279">
                  <c:v>1.1111609439936744E-3</c:v>
                </c:pt>
                <c:pt idx="280">
                  <c:v>1.11142142927778E-3</c:v>
                </c:pt>
                <c:pt idx="281">
                  <c:v>1.1142798396028331E-3</c:v>
                </c:pt>
                <c:pt idx="282">
                  <c:v>1.1171382499278863E-3</c:v>
                </c:pt>
                <c:pt idx="283">
                  <c:v>1.1199980458129612E-3</c:v>
                </c:pt>
                <c:pt idx="284">
                  <c:v>1.1228564561380143E-3</c:v>
                </c:pt>
                <c:pt idx="285">
                  <c:v>1.1257148664630674E-3</c:v>
                </c:pt>
                <c:pt idx="286">
                  <c:v>1.1285732767881205E-3</c:v>
                </c:pt>
                <c:pt idx="287">
                  <c:v>1.1314316871131737E-3</c:v>
                </c:pt>
                <c:pt idx="288">
                  <c:v>1.1342914829982485E-3</c:v>
                </c:pt>
                <c:pt idx="289">
                  <c:v>1.1371498933233017E-3</c:v>
                </c:pt>
                <c:pt idx="290">
                  <c:v>1.1400083036483548E-3</c:v>
                </c:pt>
                <c:pt idx="291">
                  <c:v>1.1344743769211311E-3</c:v>
                </c:pt>
                <c:pt idx="292">
                  <c:v>1.1289418357539297E-3</c:v>
                </c:pt>
                <c:pt idx="293">
                  <c:v>1.123407909026706E-3</c:v>
                </c:pt>
                <c:pt idx="294">
                  <c:v>1.1178753678595043E-3</c:v>
                </c:pt>
                <c:pt idx="295">
                  <c:v>1.1123414411322809E-3</c:v>
                </c:pt>
                <c:pt idx="296">
                  <c:v>1.1068075144050572E-3</c:v>
                </c:pt>
                <c:pt idx="297">
                  <c:v>1.1012749732378555E-3</c:v>
                </c:pt>
                <c:pt idx="298">
                  <c:v>1.0957410465106318E-3</c:v>
                </c:pt>
                <c:pt idx="299">
                  <c:v>1.0902085053434304E-3</c:v>
                </c:pt>
                <c:pt idx="300">
                  <c:v>1.0846745786162067E-3</c:v>
                </c:pt>
                <c:pt idx="301">
                  <c:v>1.0728100281492024E-3</c:v>
                </c:pt>
                <c:pt idx="302">
                  <c:v>1.0609454776821983E-3</c:v>
                </c:pt>
                <c:pt idx="303">
                  <c:v>1.0490809272151939E-3</c:v>
                </c:pt>
                <c:pt idx="304">
                  <c:v>1.0372163767481894E-3</c:v>
                </c:pt>
                <c:pt idx="305">
                  <c:v>1.0253518262811853E-3</c:v>
                </c:pt>
                <c:pt idx="306">
                  <c:v>1.0134886613742029E-3</c:v>
                </c:pt>
                <c:pt idx="307">
                  <c:v>1.0016241109071986E-3</c:v>
                </c:pt>
                <c:pt idx="308">
                  <c:v>9.8975956044019403E-4</c:v>
                </c:pt>
                <c:pt idx="309">
                  <c:v>9.7789500997318992E-4</c:v>
                </c:pt>
                <c:pt idx="310">
                  <c:v>9.6603045950618559E-4</c:v>
                </c:pt>
                <c:pt idx="311">
                  <c:v>9.6864639682741694E-4</c:v>
                </c:pt>
                <c:pt idx="312">
                  <c:v>9.7126233414864828E-4</c:v>
                </c:pt>
                <c:pt idx="313">
                  <c:v>9.7387688590985777E-4</c:v>
                </c:pt>
                <c:pt idx="314">
                  <c:v>9.7649282323108912E-4</c:v>
                </c:pt>
                <c:pt idx="315">
                  <c:v>9.7910876055232058E-4</c:v>
                </c:pt>
                <c:pt idx="316">
                  <c:v>9.8172469787355192E-4</c:v>
                </c:pt>
                <c:pt idx="317">
                  <c:v>9.8434063519478327E-4</c:v>
                </c:pt>
                <c:pt idx="318">
                  <c:v>9.8695518695599265E-4</c:v>
                </c:pt>
                <c:pt idx="319">
                  <c:v>9.89571124277224E-4</c:v>
                </c:pt>
                <c:pt idx="320">
                  <c:v>9.9218706159845556E-4</c:v>
                </c:pt>
                <c:pt idx="321">
                  <c:v>9.9598349605829338E-4</c:v>
                </c:pt>
                <c:pt idx="322">
                  <c:v>9.997799305181312E-4</c:v>
                </c:pt>
                <c:pt idx="323">
                  <c:v>1.0035763649779692E-3</c:v>
                </c:pt>
                <c:pt idx="324">
                  <c:v>1.0073727994378071E-3</c:v>
                </c:pt>
                <c:pt idx="325">
                  <c:v>1.0111678483376231E-3</c:v>
                </c:pt>
                <c:pt idx="326">
                  <c:v>1.0149642827974609E-3</c:v>
                </c:pt>
                <c:pt idx="327">
                  <c:v>1.0187607172572988E-3</c:v>
                </c:pt>
                <c:pt idx="328">
                  <c:v>1.0225571517171368E-3</c:v>
                </c:pt>
                <c:pt idx="329">
                  <c:v>1.0263535861769746E-3</c:v>
                </c:pt>
                <c:pt idx="330">
                  <c:v>1.0301500206368124E-3</c:v>
                </c:pt>
                <c:pt idx="331">
                  <c:v>1.012491058158479E-3</c:v>
                </c:pt>
                <c:pt idx="332">
                  <c:v>9.9483209568014541E-4</c:v>
                </c:pt>
                <c:pt idx="333">
                  <c:v>9.7717313320181179E-4</c:v>
                </c:pt>
                <c:pt idx="334">
                  <c:v>9.595141707234785E-4</c:v>
                </c:pt>
                <c:pt idx="335">
                  <c:v>9.4185520824514499E-4</c:v>
                </c:pt>
                <c:pt idx="336">
                  <c:v>9.2419624576681148E-4</c:v>
                </c:pt>
                <c:pt idx="337">
                  <c:v>9.0653728328847787E-4</c:v>
                </c:pt>
                <c:pt idx="338">
                  <c:v>8.8887832081014457E-4</c:v>
                </c:pt>
                <c:pt idx="339">
                  <c:v>8.7121935833181095E-4</c:v>
                </c:pt>
                <c:pt idx="340">
                  <c:v>8.5356039585347745E-4</c:v>
                </c:pt>
                <c:pt idx="341">
                  <c:v>8.6503560395434509E-4</c:v>
                </c:pt>
                <c:pt idx="342">
                  <c:v>8.7650942649519087E-4</c:v>
                </c:pt>
                <c:pt idx="343">
                  <c:v>8.8798463459605851E-4</c:v>
                </c:pt>
                <c:pt idx="344">
                  <c:v>8.994584571369044E-4</c:v>
                </c:pt>
                <c:pt idx="345">
                  <c:v>9.1093366523777193E-4</c:v>
                </c:pt>
                <c:pt idx="346">
                  <c:v>9.2240887333863947E-4</c:v>
                </c:pt>
                <c:pt idx="347">
                  <c:v>9.3388269587948536E-4</c:v>
                </c:pt>
                <c:pt idx="348">
                  <c:v>9.45357903980353E-4</c:v>
                </c:pt>
                <c:pt idx="349">
                  <c:v>9.5683172652119889E-4</c:v>
                </c:pt>
                <c:pt idx="350">
                  <c:v>9.6830693462206642E-4</c:v>
                </c:pt>
                <c:pt idx="351">
                  <c:v>9.755132322956492E-4</c:v>
                </c:pt>
                <c:pt idx="352">
                  <c:v>9.8272091552925383E-4</c:v>
                </c:pt>
                <c:pt idx="353">
                  <c:v>9.8992721320283672E-4</c:v>
                </c:pt>
                <c:pt idx="354">
                  <c:v>9.9713489643644135E-4</c:v>
                </c:pt>
                <c:pt idx="355">
                  <c:v>1.004341194110024E-3</c:v>
                </c:pt>
                <c:pt idx="356">
                  <c:v>1.0115474917836069E-3</c:v>
                </c:pt>
                <c:pt idx="357">
                  <c:v>1.0187551750172115E-3</c:v>
                </c:pt>
                <c:pt idx="358">
                  <c:v>1.0259614726907942E-3</c:v>
                </c:pt>
                <c:pt idx="359">
                  <c:v>1.0331691559243988E-3</c:v>
                </c:pt>
                <c:pt idx="360">
                  <c:v>1.0403754535979817E-3</c:v>
                </c:pt>
                <c:pt idx="361">
                  <c:v>1.0244498267069683E-3</c:v>
                </c:pt>
                <c:pt idx="362">
                  <c:v>1.0085228142559331E-3</c:v>
                </c:pt>
                <c:pt idx="363">
                  <c:v>9.9259718736491981E-4</c:v>
                </c:pt>
                <c:pt idx="364">
                  <c:v>9.7667156047390635E-4</c:v>
                </c:pt>
                <c:pt idx="365">
                  <c:v>9.6074454802287114E-4</c:v>
                </c:pt>
                <c:pt idx="366">
                  <c:v>9.4481892113185779E-4</c:v>
                </c:pt>
                <c:pt idx="367">
                  <c:v>9.2889329424084444E-4</c:v>
                </c:pt>
                <c:pt idx="368">
                  <c:v>9.1296766734983109E-4</c:v>
                </c:pt>
                <c:pt idx="369">
                  <c:v>8.9704065489879577E-4</c:v>
                </c:pt>
                <c:pt idx="370">
                  <c:v>8.8111502800778253E-4</c:v>
                </c:pt>
                <c:pt idx="371">
                  <c:v>8.5731803463270386E-4</c:v>
                </c:pt>
                <c:pt idx="372">
                  <c:v>8.3352242681764704E-4</c:v>
                </c:pt>
                <c:pt idx="373">
                  <c:v>8.0972543344256837E-4</c:v>
                </c:pt>
                <c:pt idx="374">
                  <c:v>7.8592982562751155E-4</c:v>
                </c:pt>
                <c:pt idx="375">
                  <c:v>7.6213283225243277E-4</c:v>
                </c:pt>
                <c:pt idx="376">
                  <c:v>7.3833722443737585E-4</c:v>
                </c:pt>
                <c:pt idx="377">
                  <c:v>7.1454023106229728E-4</c:v>
                </c:pt>
                <c:pt idx="378">
                  <c:v>6.9074462324724036E-4</c:v>
                </c:pt>
                <c:pt idx="379">
                  <c:v>6.6694762987216168E-4</c:v>
                </c:pt>
                <c:pt idx="380">
                  <c:v>6.4315202205710487E-4</c:v>
                </c:pt>
                <c:pt idx="381">
                  <c:v>6.7139943422232925E-4</c:v>
                </c:pt>
                <c:pt idx="382">
                  <c:v>6.9964684638755374E-4</c:v>
                </c:pt>
                <c:pt idx="383">
                  <c:v>7.2789564411279988E-4</c:v>
                </c:pt>
                <c:pt idx="384">
                  <c:v>7.5614305627802426E-4</c:v>
                </c:pt>
                <c:pt idx="385">
                  <c:v>7.8439046844324875E-4</c:v>
                </c:pt>
                <c:pt idx="386">
                  <c:v>8.1263788060847314E-4</c:v>
                </c:pt>
                <c:pt idx="387">
                  <c:v>8.4088529277369752E-4</c:v>
                </c:pt>
                <c:pt idx="388">
                  <c:v>8.6913409049894387E-4</c:v>
                </c:pt>
                <c:pt idx="389">
                  <c:v>8.9738150266416826E-4</c:v>
                </c:pt>
                <c:pt idx="390">
                  <c:v>9.2562891482939275E-4</c:v>
                </c:pt>
                <c:pt idx="391">
                  <c:v>9.2088614287463887E-4</c:v>
                </c:pt>
                <c:pt idx="392">
                  <c:v>9.1614475647990717E-4</c:v>
                </c:pt>
                <c:pt idx="393">
                  <c:v>9.114019845251534E-4</c:v>
                </c:pt>
                <c:pt idx="394">
                  <c:v>9.0666059813042171E-4</c:v>
                </c:pt>
                <c:pt idx="395">
                  <c:v>9.0191782617566794E-4</c:v>
                </c:pt>
                <c:pt idx="396">
                  <c:v>8.9717505422091427E-4</c:v>
                </c:pt>
                <c:pt idx="397">
                  <c:v>8.9243366782618236E-4</c:v>
                </c:pt>
                <c:pt idx="398">
                  <c:v>8.8769089587142881E-4</c:v>
                </c:pt>
                <c:pt idx="399">
                  <c:v>8.8294950947669689E-4</c:v>
                </c:pt>
                <c:pt idx="400">
                  <c:v>8.7820673752194323E-4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4.6511139133575853E-6</c:v>
                </c:pt>
                <c:pt idx="11">
                  <c:v>5.9254181097012217E-6</c:v>
                </c:pt>
                <c:pt idx="12">
                  <c:v>7.5295013905755502E-6</c:v>
                </c:pt>
                <c:pt idx="13">
                  <c:v>9.5416111971240964E-6</c:v>
                </c:pt>
                <c:pt idx="14">
                  <c:v>1.205588386050443E-5</c:v>
                </c:pt>
                <c:pt idx="15">
                  <c:v>1.5184241119313034E-5</c:v>
                </c:pt>
                <c:pt idx="16">
                  <c:v>1.9058595818147671E-5</c:v>
                </c:pt>
                <c:pt idx="17">
                  <c:v>2.3833010570563644E-5</c:v>
                </c:pt>
                <c:pt idx="18">
                  <c:v>2.9684040327011969E-5</c:v>
                </c:pt>
                <c:pt idx="19">
                  <c:v>3.6812356027555547E-5</c:v>
                </c:pt>
                <c:pt idx="20">
                  <c:v>4.5441420755660654E-5</c:v>
                </c:pt>
                <c:pt idx="21">
                  <c:v>5.4552471510389911E-5</c:v>
                </c:pt>
                <c:pt idx="22">
                  <c:v>6.5215714676645397E-5</c:v>
                </c:pt>
                <c:pt idx="23">
                  <c:v>7.7615153318938621E-5</c:v>
                </c:pt>
                <c:pt idx="24">
                  <c:v>9.1934722322113436E-5</c:v>
                </c:pt>
                <c:pt idx="25">
                  <c:v>1.0835123221646826E-4</c:v>
                </c:pt>
                <c:pt idx="26">
                  <c:v>1.2702644129012204E-4</c:v>
                </c:pt>
                <c:pt idx="27">
                  <c:v>1.4809232145201789E-4</c:v>
                </c:pt>
                <c:pt idx="28">
                  <c:v>1.7164374290882671E-4</c:v>
                </c:pt>
                <c:pt idx="29">
                  <c:v>1.9772180599025342E-4</c:v>
                </c:pt>
                <c:pt idx="30">
                  <c:v>2.2630345712515256E-4</c:v>
                </c:pt>
                <c:pt idx="31">
                  <c:v>2.554260503278279E-4</c:v>
                </c:pt>
                <c:pt idx="32">
                  <c:v>2.8653770099621454E-4</c:v>
                </c:pt>
                <c:pt idx="33">
                  <c:v>3.1964227427746475E-4</c:v>
                </c:pt>
                <c:pt idx="34">
                  <c:v>3.5475863696690928E-4</c:v>
                </c:pt>
                <c:pt idx="35">
                  <c:v>3.9193292449997441E-4</c:v>
                </c:pt>
                <c:pt idx="36">
                  <c:v>4.3116437590492713E-4</c:v>
                </c:pt>
                <c:pt idx="37">
                  <c:v>4.7210863589475455E-4</c:v>
                </c:pt>
                <c:pt idx="38">
                  <c:v>5.142154105102761E-4</c:v>
                </c:pt>
                <c:pt idx="39">
                  <c:v>5.5678794218709212E-4</c:v>
                </c:pt>
                <c:pt idx="40">
                  <c:v>5.9897962597830849E-4</c:v>
                </c:pt>
                <c:pt idx="41">
                  <c:v>6.3406297800644147E-4</c:v>
                </c:pt>
                <c:pt idx="42">
                  <c:v>6.6727720183091816E-4</c:v>
                </c:pt>
                <c:pt idx="43">
                  <c:v>6.9902934356303869E-4</c:v>
                </c:pt>
                <c:pt idx="44">
                  <c:v>7.2989789567357933E-4</c:v>
                </c:pt>
                <c:pt idx="45">
                  <c:v>7.6061765987979512E-4</c:v>
                </c:pt>
                <c:pt idx="46">
                  <c:v>7.9180945060411249E-4</c:v>
                </c:pt>
                <c:pt idx="47">
                  <c:v>8.230614240188936E-4</c:v>
                </c:pt>
                <c:pt idx="48">
                  <c:v>8.536087033177343E-4</c:v>
                </c:pt>
                <c:pt idx="49">
                  <c:v>8.8258595272064334E-4</c:v>
                </c:pt>
                <c:pt idx="50">
                  <c:v>9.0904559911244675E-4</c:v>
                </c:pt>
                <c:pt idx="51">
                  <c:v>9.592690842098367E-4</c:v>
                </c:pt>
                <c:pt idx="52">
                  <c:v>1.0082275004377548E-3</c:v>
                </c:pt>
                <c:pt idx="53">
                  <c:v>1.0565251508018998E-3</c:v>
                </c:pt>
                <c:pt idx="54">
                  <c:v>1.104948985322671E-3</c:v>
                </c:pt>
                <c:pt idx="55">
                  <c:v>1.1544693883644101E-3</c:v>
                </c:pt>
                <c:pt idx="56">
                  <c:v>1.205834186599972E-3</c:v>
                </c:pt>
                <c:pt idx="57">
                  <c:v>1.258166794068683E-3</c:v>
                </c:pt>
                <c:pt idx="58">
                  <c:v>1.309972509560896E-3</c:v>
                </c:pt>
                <c:pt idx="59">
                  <c:v>1.3595559456020545E-3</c:v>
                </c:pt>
                <c:pt idx="60">
                  <c:v>1.4049614701426806E-3</c:v>
                </c:pt>
                <c:pt idx="61">
                  <c:v>1.4364828146014833E-3</c:v>
                </c:pt>
                <c:pt idx="62">
                  <c:v>1.4628784309518037E-3</c:v>
                </c:pt>
                <c:pt idx="63">
                  <c:v>1.4856186427341777E-3</c:v>
                </c:pt>
                <c:pt idx="64">
                  <c:v>1.5063552702964322E-3</c:v>
                </c:pt>
                <c:pt idx="65">
                  <c:v>1.5268417322810463E-3</c:v>
                </c:pt>
                <c:pt idx="66">
                  <c:v>1.5482833543555815E-3</c:v>
                </c:pt>
                <c:pt idx="67">
                  <c:v>1.5692290667631325E-3</c:v>
                </c:pt>
                <c:pt idx="68">
                  <c:v>1.5875258910845152E-3</c:v>
                </c:pt>
                <c:pt idx="69">
                  <c:v>1.6009362952664789E-3</c:v>
                </c:pt>
                <c:pt idx="70">
                  <c:v>1.6071585058069287E-3</c:v>
                </c:pt>
                <c:pt idx="71">
                  <c:v>1.5893215706932204E-3</c:v>
                </c:pt>
                <c:pt idx="72">
                  <c:v>1.564848508948458E-3</c:v>
                </c:pt>
                <c:pt idx="73">
                  <c:v>1.5361356003249958E-3</c:v>
                </c:pt>
                <c:pt idx="74">
                  <c:v>1.5055042360258993E-3</c:v>
                </c:pt>
                <c:pt idx="75">
                  <c:v>1.4750638233324259E-3</c:v>
                </c:pt>
                <c:pt idx="76">
                  <c:v>1.4463988873415566E-3</c:v>
                </c:pt>
                <c:pt idx="77">
                  <c:v>1.4194486524442846E-3</c:v>
                </c:pt>
                <c:pt idx="78">
                  <c:v>1.3937538039553985E-3</c:v>
                </c:pt>
                <c:pt idx="79">
                  <c:v>1.3689396604103206E-3</c:v>
                </c:pt>
                <c:pt idx="80">
                  <c:v>1.3446140561565361E-3</c:v>
                </c:pt>
                <c:pt idx="81">
                  <c:v>1.3161408837094623E-3</c:v>
                </c:pt>
                <c:pt idx="82">
                  <c:v>1.2870515077731102E-3</c:v>
                </c:pt>
                <c:pt idx="83">
                  <c:v>1.2564945025731065E-3</c:v>
                </c:pt>
                <c:pt idx="84">
                  <c:v>1.22371112360881E-3</c:v>
                </c:pt>
                <c:pt idx="85">
                  <c:v>1.1880433757831732E-3</c:v>
                </c:pt>
                <c:pt idx="86">
                  <c:v>1.1491555482530378E-3</c:v>
                </c:pt>
                <c:pt idx="87">
                  <c:v>1.1074687904943808E-3</c:v>
                </c:pt>
                <c:pt idx="88">
                  <c:v>1.0635865683215099E-3</c:v>
                </c:pt>
                <c:pt idx="89">
                  <c:v>1.0180888615304502E-3</c:v>
                </c:pt>
                <c:pt idx="90">
                  <c:v>9.7152124842937889E-4</c:v>
                </c:pt>
                <c:pt idx="91">
                  <c:v>9.276403680882556E-4</c:v>
                </c:pt>
                <c:pt idx="92">
                  <c:v>8.8340427445388666E-4</c:v>
                </c:pt>
                <c:pt idx="93">
                  <c:v>8.3928230429965601E-4</c:v>
                </c:pt>
                <c:pt idx="94">
                  <c:v>7.9565616446138695E-4</c:v>
                </c:pt>
                <c:pt idx="95">
                  <c:v>7.5287729751385946E-4</c:v>
                </c:pt>
                <c:pt idx="96">
                  <c:v>7.112507189776093E-4</c:v>
                </c:pt>
                <c:pt idx="97">
                  <c:v>6.7112580230135714E-4</c:v>
                </c:pt>
                <c:pt idx="98">
                  <c:v>6.3279933911111839E-4</c:v>
                </c:pt>
                <c:pt idx="99">
                  <c:v>5.9648344556654978E-4</c:v>
                </c:pt>
                <c:pt idx="100">
                  <c:v>5.6233742817696794E-4</c:v>
                </c:pt>
                <c:pt idx="101">
                  <c:v>5.2663611826345657E-4</c:v>
                </c:pt>
                <c:pt idx="102">
                  <c:v>4.9317954377733702E-4</c:v>
                </c:pt>
                <c:pt idx="103">
                  <c:v>4.6153982046489038E-4</c:v>
                </c:pt>
                <c:pt idx="104">
                  <c:v>4.3138954549482787E-4</c:v>
                </c:pt>
                <c:pt idx="105">
                  <c:v>4.024571406509528E-4</c:v>
                </c:pt>
                <c:pt idx="106">
                  <c:v>3.74633172934047E-4</c:v>
                </c:pt>
                <c:pt idx="107">
                  <c:v>3.4818411558910673E-4</c:v>
                </c:pt>
                <c:pt idx="108">
                  <c:v>3.2337851596134763E-4</c:v>
                </c:pt>
                <c:pt idx="109">
                  <c:v>3.0040292360750272E-4</c:v>
                </c:pt>
                <c:pt idx="110">
                  <c:v>2.7936148693158918E-4</c:v>
                </c:pt>
                <c:pt idx="111">
                  <c:v>2.6208425660326115E-4</c:v>
                </c:pt>
                <c:pt idx="112">
                  <c:v>2.4621663569761608E-4</c:v>
                </c:pt>
                <c:pt idx="113">
                  <c:v>2.3148430621978142E-4</c:v>
                </c:pt>
                <c:pt idx="114">
                  <c:v>2.1766328256860636E-4</c:v>
                </c:pt>
                <c:pt idx="115">
                  <c:v>2.0456903890861454E-4</c:v>
                </c:pt>
                <c:pt idx="116">
                  <c:v>1.920607811563744E-4</c:v>
                </c:pt>
                <c:pt idx="117">
                  <c:v>1.8006163378639261E-4</c:v>
                </c:pt>
                <c:pt idx="118">
                  <c:v>1.68519757220467E-4</c:v>
                </c:pt>
                <c:pt idx="119">
                  <c:v>1.5739942727358681E-4</c:v>
                </c:pt>
                <c:pt idx="120">
                  <c:v>1.4666648648273609E-4</c:v>
                </c:pt>
                <c:pt idx="121">
                  <c:v>1.3604586017238875E-4</c:v>
                </c:pt>
                <c:pt idx="122">
                  <c:v>1.2583704423394705E-4</c:v>
                </c:pt>
                <c:pt idx="123">
                  <c:v>1.1604337780194226E-4</c:v>
                </c:pt>
                <c:pt idx="124">
                  <c:v>1.0667235139813189E-4</c:v>
                </c:pt>
                <c:pt idx="125">
                  <c:v>9.7728798077561743E-5</c:v>
                </c:pt>
                <c:pt idx="126">
                  <c:v>8.9241946205337967E-5</c:v>
                </c:pt>
                <c:pt idx="127">
                  <c:v>8.1317803242624765E-5</c:v>
                </c:pt>
                <c:pt idx="128">
                  <c:v>7.4041151131911325E-5</c:v>
                </c:pt>
                <c:pt idx="129">
                  <c:v>6.7459940311890139E-5</c:v>
                </c:pt>
                <c:pt idx="130">
                  <c:v>6.1589186677067558E-5</c:v>
                </c:pt>
                <c:pt idx="131">
                  <c:v>5.6323905999584392E-5</c:v>
                </c:pt>
                <c:pt idx="132">
                  <c:v>5.1633745501894434E-5</c:v>
                </c:pt>
                <c:pt idx="133">
                  <c:v>4.7400645762903532E-5</c:v>
                </c:pt>
                <c:pt idx="134">
                  <c:v>4.3532964864561887E-5</c:v>
                </c:pt>
                <c:pt idx="135">
                  <c:v>3.9956925116473073E-5</c:v>
                </c:pt>
                <c:pt idx="136">
                  <c:v>3.6623966469559512E-5</c:v>
                </c:pt>
                <c:pt idx="137">
                  <c:v>3.3525887505855464E-5</c:v>
                </c:pt>
                <c:pt idx="138">
                  <c:v>3.0659232597099674E-5</c:v>
                </c:pt>
                <c:pt idx="139">
                  <c:v>2.8019273967253506E-5</c:v>
                </c:pt>
                <c:pt idx="140">
                  <c:v>2.5597206369908127E-5</c:v>
                </c:pt>
                <c:pt idx="141">
                  <c:v>2.3513681100458036E-5</c:v>
                </c:pt>
                <c:pt idx="142">
                  <c:v>2.1594482321272789E-5</c:v>
                </c:pt>
                <c:pt idx="143">
                  <c:v>1.9823350804174924E-5</c:v>
                </c:pt>
                <c:pt idx="144">
                  <c:v>1.8186181645131321E-5</c:v>
                </c:pt>
                <c:pt idx="145">
                  <c:v>1.6670752289905407E-5</c:v>
                </c:pt>
                <c:pt idx="146">
                  <c:v>1.5267541542742762E-5</c:v>
                </c:pt>
                <c:pt idx="147">
                  <c:v>1.397295207388157E-5</c:v>
                </c:pt>
                <c:pt idx="148">
                  <c:v>1.2783168972557654E-5</c:v>
                </c:pt>
                <c:pt idx="149">
                  <c:v>1.169377514657897E-5</c:v>
                </c:pt>
                <c:pt idx="150">
                  <c:v>1.0699654363052146E-5</c:v>
                </c:pt>
                <c:pt idx="151">
                  <c:v>9.7382234926979512E-6</c:v>
                </c:pt>
                <c:pt idx="152">
                  <c:v>8.8649886898907879E-6</c:v>
                </c:pt>
                <c:pt idx="153">
                  <c:v>8.0692802899274222E-6</c:v>
                </c:pt>
                <c:pt idx="154">
                  <c:v>7.3418119385312011E-6</c:v>
                </c:pt>
                <c:pt idx="155">
                  <c:v>6.6750425767512343E-6</c:v>
                </c:pt>
                <c:pt idx="156">
                  <c:v>6.0629252096951128E-6</c:v>
                </c:pt>
                <c:pt idx="157">
                  <c:v>5.5021031375329083E-6</c:v>
                </c:pt>
                <c:pt idx="158">
                  <c:v>4.9898820879521017E-6</c:v>
                </c:pt>
                <c:pt idx="159">
                  <c:v>4.5231409010613455E-6</c:v>
                </c:pt>
                <c:pt idx="160">
                  <c:v>4.0989528631374157E-6</c:v>
                </c:pt>
                <c:pt idx="161">
                  <c:v>3.7245047966993389E-6</c:v>
                </c:pt>
                <c:pt idx="162">
                  <c:v>3.3839097308722634E-6</c:v>
                </c:pt>
                <c:pt idx="163">
                  <c:v>3.0740403804810987E-6</c:v>
                </c:pt>
                <c:pt idx="164">
                  <c:v>2.7920626498393904E-6</c:v>
                </c:pt>
                <c:pt idx="165">
                  <c:v>2.5354495749470416E-6</c:v>
                </c:pt>
                <c:pt idx="166">
                  <c:v>2.3019162771280832E-6</c:v>
                </c:pt>
                <c:pt idx="167">
                  <c:v>2.0893869063396725E-6</c:v>
                </c:pt>
                <c:pt idx="168">
                  <c:v>1.896032027183938E-6</c:v>
                </c:pt>
                <c:pt idx="169">
                  <c:v>1.720173465712038E-6</c:v>
                </c:pt>
                <c:pt idx="170">
                  <c:v>1.560265088242754E-6</c:v>
                </c:pt>
                <c:pt idx="171">
                  <c:v>1.4099001960181154E-6</c:v>
                </c:pt>
                <c:pt idx="172">
                  <c:v>1.2738278426232123E-6</c:v>
                </c:pt>
                <c:pt idx="173">
                  <c:v>1.1507916958663886E-6</c:v>
                </c:pt>
                <c:pt idx="174">
                  <c:v>1.0396615452377117E-6</c:v>
                </c:pt>
                <c:pt idx="175">
                  <c:v>9.393474523467643E-7</c:v>
                </c:pt>
                <c:pt idx="176">
                  <c:v>8.4885186338689301E-7</c:v>
                </c:pt>
                <c:pt idx="177">
                  <c:v>7.6718920172022993E-7</c:v>
                </c:pt>
                <c:pt idx="178">
                  <c:v>6.9344143500031093E-7</c:v>
                </c:pt>
                <c:pt idx="179">
                  <c:v>6.268215519164885E-7</c:v>
                </c:pt>
                <c:pt idx="180">
                  <c:v>5.6659844529049808E-7</c:v>
                </c:pt>
                <c:pt idx="181">
                  <c:v>5.1234603267027058E-7</c:v>
                </c:pt>
                <c:pt idx="182">
                  <c:v>4.6328735429310897E-7</c:v>
                </c:pt>
                <c:pt idx="183">
                  <c:v>4.189392641171527E-7</c:v>
                </c:pt>
                <c:pt idx="184">
                  <c:v>3.788605475528832E-7</c:v>
                </c:pt>
                <c:pt idx="185">
                  <c:v>3.4264981777842702E-7</c:v>
                </c:pt>
                <c:pt idx="186">
                  <c:v>3.0994173180423255E-7</c:v>
                </c:pt>
                <c:pt idx="187">
                  <c:v>2.8039472299759254E-7</c:v>
                </c:pt>
                <c:pt idx="188">
                  <c:v>2.5370435614653329E-7</c:v>
                </c:pt>
                <c:pt idx="189">
                  <c:v>2.2959226957962084E-7</c:v>
                </c:pt>
                <c:pt idx="190">
                  <c:v>2.078073856923426E-7</c:v>
                </c:pt>
                <c:pt idx="191">
                  <c:v>1.8873596778730563E-7</c:v>
                </c:pt>
                <c:pt idx="192">
                  <c:v>1.7145127682790643E-7</c:v>
                </c:pt>
                <c:pt idx="193">
                  <c:v>1.5578491611661566E-7</c:v>
                </c:pt>
                <c:pt idx="194">
                  <c:v>1.4158534574009428E-7</c:v>
                </c:pt>
                <c:pt idx="195">
                  <c:v>1.287121613888788E-7</c:v>
                </c:pt>
                <c:pt idx="196">
                  <c:v>1.1704114681516384E-7</c:v>
                </c:pt>
                <c:pt idx="197">
                  <c:v>1.0645820134776195E-7</c:v>
                </c:pt>
                <c:pt idx="198">
                  <c:v>9.6860406739789906E-8</c:v>
                </c:pt>
                <c:pt idx="199">
                  <c:v>8.8154682471167313E-8</c:v>
                </c:pt>
                <c:pt idx="200">
                  <c:v>8.0256461733092635E-8</c:v>
                </c:pt>
                <c:pt idx="201">
                  <c:v>7.258916997302082E-8</c:v>
                </c:pt>
                <c:pt idx="202">
                  <c:v>6.5672593594862849E-8</c:v>
                </c:pt>
                <c:pt idx="203">
                  <c:v>5.9432100056345933E-8</c:v>
                </c:pt>
                <c:pt idx="204">
                  <c:v>5.3800527733220271E-8</c:v>
                </c:pt>
                <c:pt idx="205">
                  <c:v>4.8717471742876112E-8</c:v>
                </c:pt>
                <c:pt idx="206">
                  <c:v>4.4128530861850948E-8</c:v>
                </c:pt>
                <c:pt idx="207">
                  <c:v>3.9984574156392028E-8</c:v>
                </c:pt>
                <c:pt idx="208">
                  <c:v>3.6241704920347056E-8</c:v>
                </c:pt>
                <c:pt idx="209">
                  <c:v>3.286017614357546E-8</c:v>
                </c:pt>
                <c:pt idx="210">
                  <c:v>2.9804232386019253E-8</c:v>
                </c:pt>
                <c:pt idx="211">
                  <c:v>2.7300991941152282E-8</c:v>
                </c:pt>
                <c:pt idx="212">
                  <c:v>2.5018272119138672E-8</c:v>
                </c:pt>
                <c:pt idx="213">
                  <c:v>2.2936165116686068E-8</c:v>
                </c:pt>
                <c:pt idx="214">
                  <c:v>2.1036379910563501E-8</c:v>
                </c:pt>
                <c:pt idx="215">
                  <c:v>1.9302472364066343E-8</c:v>
                </c:pt>
                <c:pt idx="216">
                  <c:v>1.7719308705060974E-8</c:v>
                </c:pt>
                <c:pt idx="217">
                  <c:v>1.6273158958176621E-8</c:v>
                </c:pt>
                <c:pt idx="218">
                  <c:v>1.4952005004678367E-8</c:v>
                </c:pt>
                <c:pt idx="219">
                  <c:v>1.3744303778524725E-8</c:v>
                </c:pt>
                <c:pt idx="220">
                  <c:v>1.2640004637506729E-8</c:v>
                </c:pt>
                <c:pt idx="221">
                  <c:v>1.1607675055996767E-8</c:v>
                </c:pt>
                <c:pt idx="222">
                  <c:v>1.0664700274490801E-8</c:v>
                </c:pt>
                <c:pt idx="223">
                  <c:v>9.80303949588849E-9</c:v>
                </c:pt>
                <c:pt idx="224">
                  <c:v>9.0153509281167733E-9</c:v>
                </c:pt>
                <c:pt idx="225">
                  <c:v>8.2950058818151235E-9</c:v>
                </c:pt>
                <c:pt idx="226">
                  <c:v>7.6359755961302987E-9</c:v>
                </c:pt>
                <c:pt idx="227">
                  <c:v>7.0327847281128325E-9</c:v>
                </c:pt>
                <c:pt idx="228">
                  <c:v>6.4804747673371795E-9</c:v>
                </c:pt>
                <c:pt idx="229">
                  <c:v>5.9745307728776004E-9</c:v>
                </c:pt>
                <c:pt idx="230">
                  <c:v>5.5108679719499338E-9</c:v>
                </c:pt>
                <c:pt idx="231">
                  <c:v>5.0772904313732803E-9</c:v>
                </c:pt>
                <c:pt idx="232">
                  <c:v>4.680175703389692E-9</c:v>
                </c:pt>
                <c:pt idx="233">
                  <c:v>4.3163279517431978E-9</c:v>
                </c:pt>
                <c:pt idx="234">
                  <c:v>3.9827896503081256E-9</c:v>
                </c:pt>
                <c:pt idx="235">
                  <c:v>3.676916441779579E-9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2.7124361372377522E-7</c:v>
                </c:pt>
                <c:pt idx="11">
                  <c:v>3.4922930993732708E-7</c:v>
                </c:pt>
                <c:pt idx="12">
                  <c:v>4.4778963830844707E-7</c:v>
                </c:pt>
                <c:pt idx="13">
                  <c:v>5.7165849236989871E-7</c:v>
                </c:pt>
                <c:pt idx="14">
                  <c:v>7.2639409462310519E-7</c:v>
                </c:pt>
                <c:pt idx="15">
                  <c:v>9.1842027337018805E-7</c:v>
                </c:pt>
                <c:pt idx="16">
                  <c:v>1.1550471968437825E-6</c:v>
                </c:pt>
                <c:pt idx="17">
                  <c:v>1.4444120887238668E-6</c:v>
                </c:pt>
                <c:pt idx="18">
                  <c:v>1.7953848074222841E-6</c:v>
                </c:pt>
                <c:pt idx="19">
                  <c:v>2.2173435647324179E-6</c:v>
                </c:pt>
                <c:pt idx="20">
                  <c:v>2.7198715480406026E-6</c:v>
                </c:pt>
                <c:pt idx="21">
                  <c:v>3.2378352576912077E-6</c:v>
                </c:pt>
                <c:pt idx="22">
                  <c:v>3.8329388552763871E-6</c:v>
                </c:pt>
                <c:pt idx="23">
                  <c:v>4.5146972988424847E-6</c:v>
                </c:pt>
                <c:pt idx="24">
                  <c:v>5.2941368733113423E-6</c:v>
                </c:pt>
                <c:pt idx="25">
                  <c:v>6.184194271490594E-6</c:v>
                </c:pt>
                <c:pt idx="26">
                  <c:v>7.1988884008986521E-6</c:v>
                </c:pt>
                <c:pt idx="27">
                  <c:v>8.3482855176203619E-6</c:v>
                </c:pt>
                <c:pt idx="28">
                  <c:v>9.6395734785645887E-6</c:v>
                </c:pt>
                <c:pt idx="29">
                  <c:v>1.1077066471087197E-5</c:v>
                </c:pt>
                <c:pt idx="30">
                  <c:v>1.2661243007805103E-5</c:v>
                </c:pt>
                <c:pt idx="31">
                  <c:v>1.4284662199786602E-5</c:v>
                </c:pt>
                <c:pt idx="32">
                  <c:v>1.6033131890112096E-5</c:v>
                </c:pt>
                <c:pt idx="33">
                  <c:v>1.7913749816580458E-5</c:v>
                </c:pt>
                <c:pt idx="34">
                  <c:v>1.993552626894734E-5</c:v>
                </c:pt>
                <c:pt idx="35">
                  <c:v>2.2110817130426318E-5</c:v>
                </c:pt>
                <c:pt idx="36">
                  <c:v>2.4451579294071825E-5</c:v>
                </c:pt>
                <c:pt idx="37">
                  <c:v>2.6957255037336088E-5</c:v>
                </c:pt>
                <c:pt idx="38">
                  <c:v>2.9620151466890104E-5</c:v>
                </c:pt>
                <c:pt idx="39">
                  <c:v>3.2427816111438411E-5</c:v>
                </c:pt>
                <c:pt idx="40">
                  <c:v>3.5362416374415962E-5</c:v>
                </c:pt>
                <c:pt idx="41">
                  <c:v>3.8049921941827739E-5</c:v>
                </c:pt>
                <c:pt idx="42">
                  <c:v>4.0794793210140755E-5</c:v>
                </c:pt>
                <c:pt idx="43">
                  <c:v>4.3609307164208567E-5</c:v>
                </c:pt>
                <c:pt idx="44">
                  <c:v>4.6512276654799246E-5</c:v>
                </c:pt>
                <c:pt idx="45">
                  <c:v>4.9528429302749041E-5</c:v>
                </c:pt>
                <c:pt idx="46">
                  <c:v>5.2683597776193139E-5</c:v>
                </c:pt>
                <c:pt idx="47">
                  <c:v>5.5981859064435288E-5</c:v>
                </c:pt>
                <c:pt idx="48">
                  <c:v>5.9420925614253014E-5</c:v>
                </c:pt>
                <c:pt idx="49">
                  <c:v>6.2996619895396466E-5</c:v>
                </c:pt>
                <c:pt idx="50">
                  <c:v>6.6703578617288904E-5</c:v>
                </c:pt>
                <c:pt idx="51">
                  <c:v>7.2577547576324608E-5</c:v>
                </c:pt>
                <c:pt idx="52">
                  <c:v>7.881688393182861E-5</c:v>
                </c:pt>
                <c:pt idx="53">
                  <c:v>8.5409489156722745E-5</c:v>
                </c:pt>
                <c:pt idx="54">
                  <c:v>9.2335321408915232E-5</c:v>
                </c:pt>
                <c:pt idx="55">
                  <c:v>9.9564730801995034E-5</c:v>
                </c:pt>
                <c:pt idx="56">
                  <c:v>1.070625569059505E-4</c:v>
                </c:pt>
                <c:pt idx="57">
                  <c:v>1.1480019253340836E-4</c:v>
                </c:pt>
                <c:pt idx="58">
                  <c:v>1.2274772734952936E-4</c:v>
                </c:pt>
                <c:pt idx="59">
                  <c:v>1.3087370419772397E-4</c:v>
                </c:pt>
                <c:pt idx="60">
                  <c:v>1.3913791297946891E-4</c:v>
                </c:pt>
                <c:pt idx="61">
                  <c:v>1.4668148340061233E-4</c:v>
                </c:pt>
                <c:pt idx="62">
                  <c:v>1.5431738999959456E-4</c:v>
                </c:pt>
                <c:pt idx="63">
                  <c:v>1.6212232298187037E-4</c:v>
                </c:pt>
                <c:pt idx="64">
                  <c:v>1.7019053298542868E-4</c:v>
                </c:pt>
                <c:pt idx="65">
                  <c:v>1.7864000310640428E-4</c:v>
                </c:pt>
                <c:pt idx="66">
                  <c:v>1.8756739752165584E-4</c:v>
                </c:pt>
                <c:pt idx="67">
                  <c:v>1.9691269350778108E-4</c:v>
                </c:pt>
                <c:pt idx="68">
                  <c:v>2.065591255156587E-4</c:v>
                </c:pt>
                <c:pt idx="69">
                  <c:v>2.1636234224433506E-4</c:v>
                </c:pt>
                <c:pt idx="70">
                  <c:v>2.2614829330174532E-4</c:v>
                </c:pt>
                <c:pt idx="71">
                  <c:v>2.3352225814779478E-4</c:v>
                </c:pt>
                <c:pt idx="72">
                  <c:v>2.4072631821122031E-4</c:v>
                </c:pt>
                <c:pt idx="73">
                  <c:v>2.4796724274784324E-4</c:v>
                </c:pt>
                <c:pt idx="74">
                  <c:v>2.5548661043791368E-4</c:v>
                </c:pt>
                <c:pt idx="75">
                  <c:v>2.6354909622193143E-4</c:v>
                </c:pt>
                <c:pt idx="76">
                  <c:v>2.7239720950237987E-4</c:v>
                </c:pt>
                <c:pt idx="77">
                  <c:v>2.8205448019208424E-4</c:v>
                </c:pt>
                <c:pt idx="78">
                  <c:v>2.9247217682879461E-4</c:v>
                </c:pt>
                <c:pt idx="79">
                  <c:v>3.0360289559387373E-4</c:v>
                </c:pt>
                <c:pt idx="80">
                  <c:v>3.1537443868174018E-4</c:v>
                </c:pt>
                <c:pt idx="81">
                  <c:v>3.2666486895533016E-4</c:v>
                </c:pt>
                <c:pt idx="82">
                  <c:v>3.3834130017850822E-4</c:v>
                </c:pt>
                <c:pt idx="83">
                  <c:v>3.5028371349336612E-4</c:v>
                </c:pt>
                <c:pt idx="84">
                  <c:v>3.6235872315650843E-4</c:v>
                </c:pt>
                <c:pt idx="85">
                  <c:v>3.7440525872986595E-4</c:v>
                </c:pt>
                <c:pt idx="86">
                  <c:v>3.8628945833619707E-4</c:v>
                </c:pt>
                <c:pt idx="87">
                  <c:v>3.9798171196204449E-4</c:v>
                </c:pt>
                <c:pt idx="88">
                  <c:v>4.0948778725039984E-4</c:v>
                </c:pt>
                <c:pt idx="89">
                  <c:v>4.2081818946192634E-4</c:v>
                </c:pt>
                <c:pt idx="90">
                  <c:v>4.3198969163202425E-4</c:v>
                </c:pt>
                <c:pt idx="91">
                  <c:v>4.4458387936437756E-4</c:v>
                </c:pt>
                <c:pt idx="92">
                  <c:v>4.5720374454445641E-4</c:v>
                </c:pt>
                <c:pt idx="93">
                  <c:v>4.6995072445098337E-4</c:v>
                </c:pt>
                <c:pt idx="94">
                  <c:v>4.8291767770937204E-4</c:v>
                </c:pt>
                <c:pt idx="95">
                  <c:v>4.9623064338040316E-4</c:v>
                </c:pt>
                <c:pt idx="96">
                  <c:v>5.1000093178628022E-4</c:v>
                </c:pt>
                <c:pt idx="97">
                  <c:v>5.2426817928230215E-4</c:v>
                </c:pt>
                <c:pt idx="98">
                  <c:v>5.3906239283101694E-4</c:v>
                </c:pt>
                <c:pt idx="99">
                  <c:v>5.5439661016427357E-4</c:v>
                </c:pt>
                <c:pt idx="100">
                  <c:v>5.7030088222229515E-4</c:v>
                </c:pt>
                <c:pt idx="101">
                  <c:v>5.8263702054048359E-4</c:v>
                </c:pt>
                <c:pt idx="102">
                  <c:v>5.9515531039849509E-4</c:v>
                </c:pt>
                <c:pt idx="103">
                  <c:v>6.0764314600747211E-4</c:v>
                </c:pt>
                <c:pt idx="104">
                  <c:v>6.1988373605113226E-4</c:v>
                </c:pt>
                <c:pt idx="105">
                  <c:v>6.3162060865852891E-4</c:v>
                </c:pt>
                <c:pt idx="106">
                  <c:v>6.4270324415404746E-4</c:v>
                </c:pt>
                <c:pt idx="107">
                  <c:v>6.5341244705951346E-4</c:v>
                </c:pt>
                <c:pt idx="108">
                  <c:v>6.6416723049747301E-4</c:v>
                </c:pt>
                <c:pt idx="109">
                  <c:v>6.7543160279313322E-4</c:v>
                </c:pt>
                <c:pt idx="110">
                  <c:v>6.8769116912046236E-4</c:v>
                </c:pt>
                <c:pt idx="111">
                  <c:v>7.0628246153912552E-4</c:v>
                </c:pt>
                <c:pt idx="112">
                  <c:v>7.2628693410720405E-4</c:v>
                </c:pt>
                <c:pt idx="113">
                  <c:v>7.4729036549522063E-4</c:v>
                </c:pt>
                <c:pt idx="114">
                  <c:v>7.6883996136643752E-4</c:v>
                </c:pt>
                <c:pt idx="115">
                  <c:v>7.9041507102303016E-4</c:v>
                </c:pt>
                <c:pt idx="116">
                  <c:v>8.1157705480160993E-4</c:v>
                </c:pt>
                <c:pt idx="117">
                  <c:v>8.3239378072967976E-4</c:v>
                </c:pt>
                <c:pt idx="118">
                  <c:v>8.5312020232609128E-4</c:v>
                </c:pt>
                <c:pt idx="119">
                  <c:v>8.7404583149836078E-4</c:v>
                </c:pt>
                <c:pt idx="120">
                  <c:v>8.9546724150824358E-4</c:v>
                </c:pt>
                <c:pt idx="121">
                  <c:v>9.1590525758067224E-4</c:v>
                </c:pt>
                <c:pt idx="122">
                  <c:v>9.3698118274374649E-4</c:v>
                </c:pt>
                <c:pt idx="123">
                  <c:v>9.5854744587671177E-4</c:v>
                </c:pt>
                <c:pt idx="124">
                  <c:v>9.8046385859370004E-4</c:v>
                </c:pt>
                <c:pt idx="125">
                  <c:v>1.0025470810986132E-3</c:v>
                </c:pt>
                <c:pt idx="126">
                  <c:v>1.0246278609859084E-3</c:v>
                </c:pt>
                <c:pt idx="127">
                  <c:v>1.046590412117277E-3</c:v>
                </c:pt>
                <c:pt idx="128">
                  <c:v>1.0683217119647186E-3</c:v>
                </c:pt>
                <c:pt idx="129">
                  <c:v>1.0897357714124184E-3</c:v>
                </c:pt>
                <c:pt idx="130">
                  <c:v>1.1107045519394953E-3</c:v>
                </c:pt>
                <c:pt idx="131">
                  <c:v>1.1296239247282978E-3</c:v>
                </c:pt>
                <c:pt idx="132">
                  <c:v>1.1481021245650464E-3</c:v>
                </c:pt>
                <c:pt idx="133">
                  <c:v>1.166330873468302E-3</c:v>
                </c:pt>
                <c:pt idx="134">
                  <c:v>1.1845513724285091E-3</c:v>
                </c:pt>
                <c:pt idx="135">
                  <c:v>1.202990641007598E-3</c:v>
                </c:pt>
                <c:pt idx="136">
                  <c:v>1.2217764965910703E-3</c:v>
                </c:pt>
                <c:pt idx="137">
                  <c:v>1.2405329641970787E-3</c:v>
                </c:pt>
                <c:pt idx="138">
                  <c:v>1.2587113509586391E-3</c:v>
                </c:pt>
                <c:pt idx="139">
                  <c:v>1.27576394814434E-3</c:v>
                </c:pt>
                <c:pt idx="140">
                  <c:v>1.2910750130467438E-3</c:v>
                </c:pt>
                <c:pt idx="141">
                  <c:v>1.3115340523876509E-3</c:v>
                </c:pt>
                <c:pt idx="142">
                  <c:v>1.3300365058429352E-3</c:v>
                </c:pt>
                <c:pt idx="143">
                  <c:v>1.3468172541017227E-3</c:v>
                </c:pt>
                <c:pt idx="144">
                  <c:v>1.3621433023393577E-3</c:v>
                </c:pt>
                <c:pt idx="145">
                  <c:v>1.3762909232295135E-3</c:v>
                </c:pt>
                <c:pt idx="146">
                  <c:v>1.389548938379848E-3</c:v>
                </c:pt>
                <c:pt idx="147">
                  <c:v>1.4020120992016094E-3</c:v>
                </c:pt>
                <c:pt idx="148">
                  <c:v>1.4137477135680945E-3</c:v>
                </c:pt>
                <c:pt idx="149">
                  <c:v>1.4248313333654525E-3</c:v>
                </c:pt>
                <c:pt idx="150">
                  <c:v>1.435339394467126E-3</c:v>
                </c:pt>
                <c:pt idx="151">
                  <c:v>1.4370933619022187E-3</c:v>
                </c:pt>
                <c:pt idx="152">
                  <c:v>1.4384524027486183E-3</c:v>
                </c:pt>
                <c:pt idx="153">
                  <c:v>1.4396283574672492E-3</c:v>
                </c:pt>
                <c:pt idx="154">
                  <c:v>1.4407844417726179E-3</c:v>
                </c:pt>
                <c:pt idx="155">
                  <c:v>1.442134039334689E-3</c:v>
                </c:pt>
                <c:pt idx="156">
                  <c:v>1.4437495558207584E-3</c:v>
                </c:pt>
                <c:pt idx="157">
                  <c:v>1.4452800704856622E-3</c:v>
                </c:pt>
                <c:pt idx="158">
                  <c:v>1.4463092797387554E-3</c:v>
                </c:pt>
                <c:pt idx="159">
                  <c:v>1.4463701363060346E-3</c:v>
                </c:pt>
                <c:pt idx="160">
                  <c:v>1.4450475318779192E-3</c:v>
                </c:pt>
                <c:pt idx="161">
                  <c:v>1.4460112656747E-3</c:v>
                </c:pt>
                <c:pt idx="162">
                  <c:v>1.4451510939129349E-3</c:v>
                </c:pt>
                <c:pt idx="163">
                  <c:v>1.442464568266499E-3</c:v>
                </c:pt>
                <c:pt idx="164">
                  <c:v>1.4379608031847607E-3</c:v>
                </c:pt>
                <c:pt idx="165">
                  <c:v>1.431656123640721E-3</c:v>
                </c:pt>
                <c:pt idx="166">
                  <c:v>1.4236916563214943E-3</c:v>
                </c:pt>
                <c:pt idx="167">
                  <c:v>1.4145843350493019E-3</c:v>
                </c:pt>
                <c:pt idx="168">
                  <c:v>1.4049737255319185E-3</c:v>
                </c:pt>
                <c:pt idx="169">
                  <c:v>1.3954703721604032E-3</c:v>
                </c:pt>
                <c:pt idx="170">
                  <c:v>1.3866594678172293E-3</c:v>
                </c:pt>
                <c:pt idx="171">
                  <c:v>1.3740014254705328E-3</c:v>
                </c:pt>
                <c:pt idx="172">
                  <c:v>1.3619668829583341E-3</c:v>
                </c:pt>
                <c:pt idx="173">
                  <c:v>1.3498518003637854E-3</c:v>
                </c:pt>
                <c:pt idx="174">
                  <c:v>1.3370367530061021E-3</c:v>
                </c:pt>
                <c:pt idx="175">
                  <c:v>1.3228784235382056E-3</c:v>
                </c:pt>
                <c:pt idx="176">
                  <c:v>1.3069897254935083E-3</c:v>
                </c:pt>
                <c:pt idx="177">
                  <c:v>1.289723270083535E-3</c:v>
                </c:pt>
                <c:pt idx="178">
                  <c:v>1.2715572240339988E-3</c:v>
                </c:pt>
                <c:pt idx="179">
                  <c:v>1.2529962090669108E-3</c:v>
                </c:pt>
                <c:pt idx="180">
                  <c:v>1.2344633158971169E-3</c:v>
                </c:pt>
                <c:pt idx="181">
                  <c:v>1.2167362377972471E-3</c:v>
                </c:pt>
                <c:pt idx="182">
                  <c:v>1.1991214389195351E-3</c:v>
                </c:pt>
                <c:pt idx="183">
                  <c:v>1.181299290814131E-3</c:v>
                </c:pt>
                <c:pt idx="184">
                  <c:v>1.162969070094298E-3</c:v>
                </c:pt>
                <c:pt idx="185">
                  <c:v>1.1438558364519646E-3</c:v>
                </c:pt>
                <c:pt idx="186">
                  <c:v>1.1237757482148671E-3</c:v>
                </c:pt>
                <c:pt idx="187">
                  <c:v>1.1028340702588185E-3</c:v>
                </c:pt>
                <c:pt idx="188">
                  <c:v>1.0812003358271376E-3</c:v>
                </c:pt>
                <c:pt idx="189">
                  <c:v>1.0590329812919044E-3</c:v>
                </c:pt>
                <c:pt idx="190">
                  <c:v>1.036482182198577E-3</c:v>
                </c:pt>
                <c:pt idx="191">
                  <c:v>1.0169317524732027E-3</c:v>
                </c:pt>
                <c:pt idx="192">
                  <c:v>9.9683353055028136E-4</c:v>
                </c:pt>
                <c:pt idx="193">
                  <c:v>9.7602224080876366E-4</c:v>
                </c:pt>
                <c:pt idx="194">
                  <c:v>9.5435469388387303E-4</c:v>
                </c:pt>
                <c:pt idx="195">
                  <c:v>9.3170624149148406E-4</c:v>
                </c:pt>
                <c:pt idx="196">
                  <c:v>9.0807593668445542E-4</c:v>
                </c:pt>
                <c:pt idx="197">
                  <c:v>8.8385503256191726E-4</c:v>
                </c:pt>
                <c:pt idx="198">
                  <c:v>8.594888053412653E-4</c:v>
                </c:pt>
                <c:pt idx="199">
                  <c:v>8.353804083156281E-4</c:v>
                </c:pt>
                <c:pt idx="200">
                  <c:v>8.1188554457233355E-4</c:v>
                </c:pt>
                <c:pt idx="201">
                  <c:v>7.838265572140292E-4</c:v>
                </c:pt>
                <c:pt idx="202">
                  <c:v>7.567693952566356E-4</c:v>
                </c:pt>
                <c:pt idx="203">
                  <c:v>7.3050842478883935E-4</c:v>
                </c:pt>
                <c:pt idx="204">
                  <c:v>7.0485994651159757E-4</c:v>
                </c:pt>
                <c:pt idx="205">
                  <c:v>6.7967034301118798E-4</c:v>
                </c:pt>
                <c:pt idx="206">
                  <c:v>6.5481741235380185E-4</c:v>
                </c:pt>
                <c:pt idx="207">
                  <c:v>6.3025190653764201E-4</c:v>
                </c:pt>
                <c:pt idx="208">
                  <c:v>6.0594690387099867E-4</c:v>
                </c:pt>
                <c:pt idx="209">
                  <c:v>5.818810439814112E-4</c:v>
                </c:pt>
                <c:pt idx="210">
                  <c:v>5.5804615579744935E-4</c:v>
                </c:pt>
                <c:pt idx="211">
                  <c:v>5.3957137669501869E-4</c:v>
                </c:pt>
                <c:pt idx="212">
                  <c:v>5.2105337297213782E-4</c:v>
                </c:pt>
                <c:pt idx="213">
                  <c:v>5.0258474064625866E-4</c:v>
                </c:pt>
                <c:pt idx="214">
                  <c:v>4.8424885726593131E-4</c:v>
                </c:pt>
                <c:pt idx="215">
                  <c:v>4.6611823784823428E-4</c:v>
                </c:pt>
                <c:pt idx="216">
                  <c:v>4.4825050628957637E-4</c:v>
                </c:pt>
                <c:pt idx="217">
                  <c:v>4.3065652599433188E-4</c:v>
                </c:pt>
                <c:pt idx="218">
                  <c:v>4.1334370697767881E-4</c:v>
                </c:pt>
                <c:pt idx="219">
                  <c:v>3.9631756542424847E-4</c:v>
                </c:pt>
                <c:pt idx="220">
                  <c:v>3.7958673700175846E-4</c:v>
                </c:pt>
                <c:pt idx="221">
                  <c:v>3.6246981680483544E-4</c:v>
                </c:pt>
                <c:pt idx="222">
                  <c:v>3.457619525613148E-4</c:v>
                </c:pt>
                <c:pt idx="223">
                  <c:v>3.2950121701508337E-4</c:v>
                </c:pt>
                <c:pt idx="224">
                  <c:v>3.137131646412579E-4</c:v>
                </c:pt>
                <c:pt idx="225">
                  <c:v>2.9842172596656052E-4</c:v>
                </c:pt>
                <c:pt idx="226">
                  <c:v>2.8364558110843471E-4</c:v>
                </c:pt>
                <c:pt idx="227">
                  <c:v>2.6939240109385537E-4</c:v>
                </c:pt>
                <c:pt idx="228">
                  <c:v>2.5566522002908607E-4</c:v>
                </c:pt>
                <c:pt idx="229">
                  <c:v>2.4246706525331532E-4</c:v>
                </c:pt>
                <c:pt idx="230">
                  <c:v>2.2979723299072788E-4</c:v>
                </c:pt>
                <c:pt idx="231">
                  <c:v>2.1728597952470677E-4</c:v>
                </c:pt>
                <c:pt idx="232">
                  <c:v>2.0531883675120572E-4</c:v>
                </c:pt>
                <c:pt idx="233">
                  <c:v>1.9387585638848927E-4</c:v>
                </c:pt>
                <c:pt idx="234">
                  <c:v>1.8293877786668863E-4</c:v>
                </c:pt>
                <c:pt idx="235">
                  <c:v>1.7248911083050437E-4</c:v>
                </c:pt>
                <c:pt idx="236">
                  <c:v>1.6251031218099296E-4</c:v>
                </c:pt>
                <c:pt idx="237">
                  <c:v>1.5298966815240769E-4</c:v>
                </c:pt>
                <c:pt idx="238">
                  <c:v>1.4391751988667819E-4</c:v>
                </c:pt>
                <c:pt idx="239">
                  <c:v>1.3528114200429375E-4</c:v>
                </c:pt>
                <c:pt idx="240">
                  <c:v>1.2706854788140716E-4</c:v>
                </c:pt>
                <c:pt idx="241">
                  <c:v>1.1892562466300648E-4</c:v>
                </c:pt>
                <c:pt idx="242">
                  <c:v>1.1123012632100637E-4</c:v>
                </c:pt>
                <c:pt idx="243">
                  <c:v>1.039719623096235E-4</c:v>
                </c:pt>
                <c:pt idx="244">
                  <c:v>9.7139465568218695E-5</c:v>
                </c:pt>
                <c:pt idx="245">
                  <c:v>9.0718855355056161E-5</c:v>
                </c:pt>
                <c:pt idx="246">
                  <c:v>8.4693544765465211E-5</c:v>
                </c:pt>
                <c:pt idx="247">
                  <c:v>7.9037825139486817E-5</c:v>
                </c:pt>
                <c:pt idx="248">
                  <c:v>7.3726526134110338E-5</c:v>
                </c:pt>
                <c:pt idx="249">
                  <c:v>6.87364108455992E-5</c:v>
                </c:pt>
                <c:pt idx="250">
                  <c:v>6.4046597697830685E-5</c:v>
                </c:pt>
                <c:pt idx="251">
                  <c:v>5.9986360259511606E-5</c:v>
                </c:pt>
                <c:pt idx="252">
                  <c:v>5.6152240987791632E-5</c:v>
                </c:pt>
                <c:pt idx="253">
                  <c:v>5.2538016249797525E-5</c:v>
                </c:pt>
                <c:pt idx="254">
                  <c:v>4.9135907353474266E-5</c:v>
                </c:pt>
                <c:pt idx="255">
                  <c:v>4.593848805679621E-5</c:v>
                </c:pt>
                <c:pt idx="256">
                  <c:v>4.2935006981103604E-5</c:v>
                </c:pt>
                <c:pt idx="257">
                  <c:v>4.0106831726116146E-5</c:v>
                </c:pt>
                <c:pt idx="258">
                  <c:v>3.7436135085235877E-5</c:v>
                </c:pt>
                <c:pt idx="259">
                  <c:v>3.4907411888905093E-5</c:v>
                </c:pt>
                <c:pt idx="260">
                  <c:v>3.2508088969694826E-5</c:v>
                </c:pt>
                <c:pt idx="261">
                  <c:v>3.00851070914483E-5</c:v>
                </c:pt>
                <c:pt idx="262">
                  <c:v>2.7819786791895398E-5</c:v>
                </c:pt>
                <c:pt idx="263">
                  <c:v>2.5722387117821972E-5</c:v>
                </c:pt>
                <c:pt idx="264">
                  <c:v>2.3797577906827342E-5</c:v>
                </c:pt>
                <c:pt idx="265">
                  <c:v>2.2046177365773505E-5</c:v>
                </c:pt>
                <c:pt idx="266">
                  <c:v>2.0460618823909688E-5</c:v>
                </c:pt>
                <c:pt idx="267">
                  <c:v>1.9013769505691967E-5</c:v>
                </c:pt>
                <c:pt idx="268">
                  <c:v>1.7679134220833989E-5</c:v>
                </c:pt>
                <c:pt idx="269">
                  <c:v>1.6434919878998154E-5</c:v>
                </c:pt>
                <c:pt idx="270">
                  <c:v>1.5264007138466452E-5</c:v>
                </c:pt>
                <c:pt idx="271">
                  <c:v>1.4223505224251054E-5</c:v>
                </c:pt>
                <c:pt idx="272">
                  <c:v>1.3234873731358242E-5</c:v>
                </c:pt>
                <c:pt idx="273">
                  <c:v>1.2299909546856853E-5</c:v>
                </c:pt>
                <c:pt idx="274">
                  <c:v>1.141957051531779E-5</c:v>
                </c:pt>
                <c:pt idx="275">
                  <c:v>1.0594045384724303E-5</c:v>
                </c:pt>
                <c:pt idx="276">
                  <c:v>9.822529143041031E-6</c:v>
                </c:pt>
                <c:pt idx="277">
                  <c:v>9.1028165782450332E-6</c:v>
                </c:pt>
                <c:pt idx="278">
                  <c:v>8.4323899128762664E-6</c:v>
                </c:pt>
                <c:pt idx="279">
                  <c:v>7.8087279803533065E-6</c:v>
                </c:pt>
                <c:pt idx="280">
                  <c:v>7.2292962578087833E-6</c:v>
                </c:pt>
                <c:pt idx="281">
                  <c:v>6.7074297800860462E-6</c:v>
                </c:pt>
                <c:pt idx="282">
                  <c:v>6.2234989906707592E-6</c:v>
                </c:pt>
                <c:pt idx="283">
                  <c:v>5.7761435217102687E-6</c:v>
                </c:pt>
                <c:pt idx="284">
                  <c:v>5.3637393196319958E-6</c:v>
                </c:pt>
                <c:pt idx="285">
                  <c:v>4.9845978858064748E-6</c:v>
                </c:pt>
                <c:pt idx="286">
                  <c:v>4.6365401644941717E-6</c:v>
                </c:pt>
                <c:pt idx="287">
                  <c:v>4.3160724568306235E-6</c:v>
                </c:pt>
                <c:pt idx="288">
                  <c:v>4.0198382724271527E-6</c:v>
                </c:pt>
                <c:pt idx="289">
                  <c:v>3.7449643721826962E-6</c:v>
                </c:pt>
                <c:pt idx="290">
                  <c:v>3.4889954133157897E-6</c:v>
                </c:pt>
                <c:pt idx="291">
                  <c:v>3.2260934409068511E-6</c:v>
                </c:pt>
                <c:pt idx="292">
                  <c:v>2.9823820946029435E-6</c:v>
                </c:pt>
                <c:pt idx="293">
                  <c:v>2.7565509226951892E-6</c:v>
                </c:pt>
                <c:pt idx="294">
                  <c:v>2.5473584945098456E-6</c:v>
                </c:pt>
                <c:pt idx="295">
                  <c:v>2.3536699957782612E-6</c:v>
                </c:pt>
                <c:pt idx="296">
                  <c:v>2.1743897704995993E-6</c:v>
                </c:pt>
                <c:pt idx="297">
                  <c:v>2.0084832706917362E-6</c:v>
                </c:pt>
                <c:pt idx="298">
                  <c:v>1.8549471454064532E-6</c:v>
                </c:pt>
                <c:pt idx="299">
                  <c:v>1.7128810931703308E-6</c:v>
                </c:pt>
                <c:pt idx="300">
                  <c:v>1.581433842130857E-6</c:v>
                </c:pt>
                <c:pt idx="301">
                  <c:v>1.4512330374785521E-6</c:v>
                </c:pt>
                <c:pt idx="302">
                  <c:v>1.331231947576515E-6</c:v>
                </c:pt>
                <c:pt idx="303">
                  <c:v>1.2205007507221565E-6</c:v>
                </c:pt>
                <c:pt idx="304">
                  <c:v>1.1182437200997578E-6</c:v>
                </c:pt>
                <c:pt idx="305">
                  <c:v>1.0237358718029661E-6</c:v>
                </c:pt>
                <c:pt idx="306">
                  <c:v>9.364250105406312E-7</c:v>
                </c:pt>
                <c:pt idx="307">
                  <c:v>8.5610114870582438E-7</c:v>
                </c:pt>
                <c:pt idx="308">
                  <c:v>7.8255537598116024E-7</c:v>
                </c:pt>
                <c:pt idx="309">
                  <c:v>7.1551013247722353E-7</c:v>
                </c:pt>
                <c:pt idx="310">
                  <c:v>6.5463343897574512E-7</c:v>
                </c:pt>
                <c:pt idx="311">
                  <c:v>6.0859762518747555E-7</c:v>
                </c:pt>
                <c:pt idx="312">
                  <c:v>5.6635083714075004E-7</c:v>
                </c:pt>
                <c:pt idx="313">
                  <c:v>5.2743613937860439E-7</c:v>
                </c:pt>
                <c:pt idx="314">
                  <c:v>4.9146297897526784E-7</c:v>
                </c:pt>
                <c:pt idx="315">
                  <c:v>4.5809561579961422E-7</c:v>
                </c:pt>
                <c:pt idx="316">
                  <c:v>4.2705711564788023E-7</c:v>
                </c:pt>
                <c:pt idx="317">
                  <c:v>3.9815594352993792E-7</c:v>
                </c:pt>
                <c:pt idx="318">
                  <c:v>3.7123135011125317E-7</c:v>
                </c:pt>
                <c:pt idx="319">
                  <c:v>3.4613614613418452E-7</c:v>
                </c:pt>
                <c:pt idx="320">
                  <c:v>3.2273662302262247E-7</c:v>
                </c:pt>
                <c:pt idx="321">
                  <c:v>3.0126209993722441E-7</c:v>
                </c:pt>
                <c:pt idx="322">
                  <c:v>2.8117510831912768E-7</c:v>
                </c:pt>
                <c:pt idx="323">
                  <c:v>2.6236195836709554E-7</c:v>
                </c:pt>
                <c:pt idx="324">
                  <c:v>2.4472107416742645E-7</c:v>
                </c:pt>
                <c:pt idx="325">
                  <c:v>2.2816092446674963E-7</c:v>
                </c:pt>
                <c:pt idx="326">
                  <c:v>2.1261268803184651E-7</c:v>
                </c:pt>
                <c:pt idx="327">
                  <c:v>1.9804708343481889E-7</c:v>
                </c:pt>
                <c:pt idx="328">
                  <c:v>1.8443863345521998E-7</c:v>
                </c:pt>
                <c:pt idx="329">
                  <c:v>1.7175719358595818E-7</c:v>
                </c:pt>
                <c:pt idx="330">
                  <c:v>1.5996787610460806E-7</c:v>
                </c:pt>
                <c:pt idx="331">
                  <c:v>1.4593539866767237E-7</c:v>
                </c:pt>
                <c:pt idx="332">
                  <c:v>1.3313837936487388E-7</c:v>
                </c:pt>
                <c:pt idx="333">
                  <c:v>1.21471415015184E-7</c:v>
                </c:pt>
                <c:pt idx="334">
                  <c:v>1.1083636040278117E-7</c:v>
                </c:pt>
                <c:pt idx="335">
                  <c:v>1.0114394710302962E-7</c:v>
                </c:pt>
                <c:pt idx="336">
                  <c:v>9.2308721027189126E-8</c:v>
                </c:pt>
                <c:pt idx="337">
                  <c:v>8.4246322810564819E-8</c:v>
                </c:pt>
                <c:pt idx="338">
                  <c:v>7.6879708181693977E-8</c:v>
                </c:pt>
                <c:pt idx="339">
                  <c:v>7.0140999319935768E-8</c:v>
                </c:pt>
                <c:pt idx="340">
                  <c:v>6.3970339935357621E-8</c:v>
                </c:pt>
                <c:pt idx="341">
                  <c:v>6.0349381916995671E-8</c:v>
                </c:pt>
                <c:pt idx="342">
                  <c:v>5.6926657722583158E-8</c:v>
                </c:pt>
                <c:pt idx="343">
                  <c:v>5.369802922636593E-8</c:v>
                </c:pt>
                <c:pt idx="344">
                  <c:v>5.0658129926870449E-8</c:v>
                </c:pt>
                <c:pt idx="345">
                  <c:v>4.7801061896619039E-8</c:v>
                </c:pt>
                <c:pt idx="346">
                  <c:v>4.5118892112260877E-8</c:v>
                </c:pt>
                <c:pt idx="347">
                  <c:v>4.2597845125038079E-8</c:v>
                </c:pt>
                <c:pt idx="348">
                  <c:v>4.0224033456460044E-8</c:v>
                </c:pt>
                <c:pt idx="349">
                  <c:v>3.7985167027992423E-8</c:v>
                </c:pt>
                <c:pt idx="350">
                  <c:v>3.5870252578220216E-8</c:v>
                </c:pt>
                <c:pt idx="351">
                  <c:v>3.3722321824581838E-8</c:v>
                </c:pt>
                <c:pt idx="352">
                  <c:v>3.1701397469875088E-8</c:v>
                </c:pt>
                <c:pt idx="353">
                  <c:v>2.9799382928159712E-8</c:v>
                </c:pt>
                <c:pt idx="354">
                  <c:v>2.8008821246472131E-8</c:v>
                </c:pt>
                <c:pt idx="355">
                  <c:v>2.6322577488190795E-8</c:v>
                </c:pt>
                <c:pt idx="356">
                  <c:v>2.4735269661835363E-8</c:v>
                </c:pt>
                <c:pt idx="357">
                  <c:v>2.3245649956990227E-8</c:v>
                </c:pt>
                <c:pt idx="358">
                  <c:v>2.1852466387577573E-8</c:v>
                </c:pt>
                <c:pt idx="359">
                  <c:v>2.0553970504875583E-8</c:v>
                </c:pt>
                <c:pt idx="360">
                  <c:v>1.9347342122834869E-8</c:v>
                </c:pt>
                <c:pt idx="361">
                  <c:v>1.7825734319649259E-8</c:v>
                </c:pt>
                <c:pt idx="362">
                  <c:v>1.6431963064953344E-8</c:v>
                </c:pt>
                <c:pt idx="363">
                  <c:v>1.5150209390188246E-8</c:v>
                </c:pt>
                <c:pt idx="364">
                  <c:v>1.3966891650557098E-8</c:v>
                </c:pt>
                <c:pt idx="365">
                  <c:v>1.2870614337588393E-8</c:v>
                </c:pt>
                <c:pt idx="366">
                  <c:v>1.1852658883707044E-8</c:v>
                </c:pt>
                <c:pt idx="367">
                  <c:v>1.0909015736893902E-8</c:v>
                </c:pt>
                <c:pt idx="368">
                  <c:v>1.0036162270409958E-8</c:v>
                </c:pt>
                <c:pt idx="369">
                  <c:v>9.230548338908609E-9</c:v>
                </c:pt>
                <c:pt idx="370">
                  <c:v>8.4886357463761363E-9</c:v>
                </c:pt>
                <c:pt idx="371">
                  <c:v>7.7352634188180718E-9</c:v>
                </c:pt>
                <c:pt idx="372">
                  <c:v>7.0457734091138384E-9</c:v>
                </c:pt>
                <c:pt idx="373">
                  <c:v>6.4147015645123675E-9</c:v>
                </c:pt>
                <c:pt idx="374">
                  <c:v>5.8371008149355288E-9</c:v>
                </c:pt>
                <c:pt idx="375">
                  <c:v>5.3084228458612897E-9</c:v>
                </c:pt>
                <c:pt idx="376">
                  <c:v>4.8244578586631902E-9</c:v>
                </c:pt>
                <c:pt idx="377">
                  <c:v>4.3810533733099531E-9</c:v>
                </c:pt>
                <c:pt idx="378">
                  <c:v>3.9744823951485291E-9</c:v>
                </c:pt>
                <c:pt idx="379">
                  <c:v>3.6014104896888934E-9</c:v>
                </c:pt>
                <c:pt idx="380">
                  <c:v>3.2589220424857767E-9</c:v>
                </c:pt>
                <c:pt idx="381">
                  <c:v>3.1919201922194022E-9</c:v>
                </c:pt>
                <c:pt idx="382">
                  <c:v>3.1205578677893036E-9</c:v>
                </c:pt>
                <c:pt idx="383">
                  <c:v>3.0459957860930689E-9</c:v>
                </c:pt>
                <c:pt idx="384">
                  <c:v>2.9692981676981731E-9</c:v>
                </c:pt>
                <c:pt idx="385">
                  <c:v>2.8913966130614502E-9</c:v>
                </c:pt>
                <c:pt idx="386">
                  <c:v>2.8130029083778724E-9</c:v>
                </c:pt>
                <c:pt idx="387">
                  <c:v>2.7341805737183158E-9</c:v>
                </c:pt>
                <c:pt idx="388">
                  <c:v>2.6548917582016942E-9</c:v>
                </c:pt>
                <c:pt idx="389">
                  <c:v>2.5750451957098574E-9</c:v>
                </c:pt>
                <c:pt idx="390">
                  <c:v>2.4946069506218063E-9</c:v>
                </c:pt>
                <c:pt idx="391">
                  <c:v>2.3302102959299861E-9</c:v>
                </c:pt>
                <c:pt idx="392">
                  <c:v>2.1763018690180194E-9</c:v>
                </c:pt>
                <c:pt idx="393">
                  <c:v>2.0327271881459855E-9</c:v>
                </c:pt>
                <c:pt idx="394">
                  <c:v>1.8992544877516449E-9</c:v>
                </c:pt>
                <c:pt idx="395">
                  <c:v>1.7755515093224669E-9</c:v>
                </c:pt>
                <c:pt idx="396">
                  <c:v>1.6611375563911074E-9</c:v>
                </c:pt>
                <c:pt idx="397">
                  <c:v>1.5550478175137661E-9</c:v>
                </c:pt>
                <c:pt idx="398">
                  <c:v>1.4563456837666662E-9</c:v>
                </c:pt>
                <c:pt idx="399">
                  <c:v>1.3642187986071601E-9</c:v>
                </c:pt>
                <c:pt idx="400">
                  <c:v>1.2779488803071813E-9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3.0864242668048896E-7</c:v>
                </c:pt>
                <c:pt idx="11">
                  <c:v>3.9572952772517962E-7</c:v>
                </c:pt>
                <c:pt idx="12">
                  <c:v>5.0497774378609176E-7</c:v>
                </c:pt>
                <c:pt idx="13">
                  <c:v>6.412116550937183E-7</c:v>
                </c:pt>
                <c:pt idx="14">
                  <c:v>8.1001921861532679E-7</c:v>
                </c:pt>
                <c:pt idx="15">
                  <c:v>1.0177815532821794E-6</c:v>
                </c:pt>
                <c:pt idx="16">
                  <c:v>1.2716497721831232E-6</c:v>
                </c:pt>
                <c:pt idx="17">
                  <c:v>1.579510027538582E-6</c:v>
                </c:pt>
                <c:pt idx="18">
                  <c:v>1.9498273157087468E-6</c:v>
                </c:pt>
                <c:pt idx="19">
                  <c:v>2.3914257480840747E-6</c:v>
                </c:pt>
                <c:pt idx="20">
                  <c:v>2.9132488104335442E-6</c:v>
                </c:pt>
                <c:pt idx="21">
                  <c:v>3.444654500638642E-6</c:v>
                </c:pt>
                <c:pt idx="22">
                  <c:v>4.050932613321898E-6</c:v>
                </c:pt>
                <c:pt idx="23">
                  <c:v>4.7410236191766913E-6</c:v>
                </c:pt>
                <c:pt idx="24">
                  <c:v>5.5253589922666536E-6</c:v>
                </c:pt>
                <c:pt idx="25">
                  <c:v>6.4163206463076301E-6</c:v>
                </c:pt>
                <c:pt idx="26">
                  <c:v>7.4266357348814026E-6</c:v>
                </c:pt>
                <c:pt idx="27">
                  <c:v>8.561128289366272E-6</c:v>
                </c:pt>
                <c:pt idx="28">
                  <c:v>9.8182996209953691E-6</c:v>
                </c:pt>
                <c:pt idx="29">
                  <c:v>1.1190236891076159E-5</c:v>
                </c:pt>
                <c:pt idx="30">
                  <c:v>1.2661166952198608E-5</c:v>
                </c:pt>
                <c:pt idx="31">
                  <c:v>1.4107075693941426E-5</c:v>
                </c:pt>
                <c:pt idx="32">
                  <c:v>1.5607699955148304E-5</c:v>
                </c:pt>
                <c:pt idx="33">
                  <c:v>1.7167859161942423E-5</c:v>
                </c:pt>
                <c:pt idx="34">
                  <c:v>1.8797770511793291E-5</c:v>
                </c:pt>
                <c:pt idx="35">
                  <c:v>2.0513830836723711E-5</c:v>
                </c:pt>
                <c:pt idx="36">
                  <c:v>2.2332203640725934E-5</c:v>
                </c:pt>
                <c:pt idx="37">
                  <c:v>2.424371197736076E-5</c:v>
                </c:pt>
                <c:pt idx="38">
                  <c:v>2.6226692785279277E-5</c:v>
                </c:pt>
                <c:pt idx="39">
                  <c:v>2.8252920653069632E-5</c:v>
                </c:pt>
                <c:pt idx="40">
                  <c:v>3.0286989261756657E-5</c:v>
                </c:pt>
                <c:pt idx="41">
                  <c:v>3.1996496060147457E-5</c:v>
                </c:pt>
                <c:pt idx="42">
                  <c:v>3.3651947020134533E-5</c:v>
                </c:pt>
                <c:pt idx="43">
                  <c:v>3.5277147000917198E-5</c:v>
                </c:pt>
                <c:pt idx="44">
                  <c:v>3.6903655909306573E-5</c:v>
                </c:pt>
                <c:pt idx="45">
                  <c:v>3.8569805131401514E-5</c:v>
                </c:pt>
                <c:pt idx="46">
                  <c:v>4.0311060382779845E-5</c:v>
                </c:pt>
                <c:pt idx="47">
                  <c:v>4.2122638937478047E-5</c:v>
                </c:pt>
                <c:pt idx="48">
                  <c:v>4.3986226719733145E-5</c:v>
                </c:pt>
                <c:pt idx="49">
                  <c:v>4.5879940062654929E-5</c:v>
                </c:pt>
                <c:pt idx="50">
                  <c:v>4.7778385062846059E-5</c:v>
                </c:pt>
                <c:pt idx="51">
                  <c:v>5.109757273954738E-5</c:v>
                </c:pt>
                <c:pt idx="52">
                  <c:v>5.4527925009959724E-5</c:v>
                </c:pt>
                <c:pt idx="53">
                  <c:v>5.8077293460312291E-5</c:v>
                </c:pt>
                <c:pt idx="54">
                  <c:v>6.1755840665696094E-5</c:v>
                </c:pt>
                <c:pt idx="55">
                  <c:v>6.5576659638202225E-5</c:v>
                </c:pt>
                <c:pt idx="56">
                  <c:v>6.9549169905208847E-5</c:v>
                </c:pt>
                <c:pt idx="57">
                  <c:v>7.3653756620692363E-5</c:v>
                </c:pt>
                <c:pt idx="58">
                  <c:v>7.7857202051257436E-5</c:v>
                </c:pt>
                <c:pt idx="59">
                  <c:v>8.2120938168376502E-5</c:v>
                </c:pt>
                <c:pt idx="60">
                  <c:v>8.6396209193221072E-5</c:v>
                </c:pt>
                <c:pt idx="61">
                  <c:v>9.0133292531382485E-5</c:v>
                </c:pt>
                <c:pt idx="62">
                  <c:v>9.3848711512142159E-5</c:v>
                </c:pt>
                <c:pt idx="63">
                  <c:v>9.7601896186988758E-5</c:v>
                </c:pt>
                <c:pt idx="64">
                  <c:v>1.0146623117679612E-4</c:v>
                </c:pt>
                <c:pt idx="65">
                  <c:v>1.0552671696150799E-4</c:v>
                </c:pt>
                <c:pt idx="66">
                  <c:v>1.0985635349866816E-4</c:v>
                </c:pt>
                <c:pt idx="67">
                  <c:v>1.1442967424356992E-4</c:v>
                </c:pt>
                <c:pt idx="68">
                  <c:v>1.1919057353828285E-4</c:v>
                </c:pt>
                <c:pt idx="69">
                  <c:v>1.2407190508104972E-4</c:v>
                </c:pt>
                <c:pt idx="70">
                  <c:v>1.2899157027281209E-4</c:v>
                </c:pt>
                <c:pt idx="71">
                  <c:v>1.3260361469314016E-4</c:v>
                </c:pt>
                <c:pt idx="72">
                  <c:v>1.3617894039010063E-4</c:v>
                </c:pt>
                <c:pt idx="73">
                  <c:v>1.3980890162562711E-4</c:v>
                </c:pt>
                <c:pt idx="74">
                  <c:v>1.4359967656880625E-4</c:v>
                </c:pt>
                <c:pt idx="75">
                  <c:v>1.4766401789873958E-4</c:v>
                </c:pt>
                <c:pt idx="76">
                  <c:v>1.5210997087652332E-4</c:v>
                </c:pt>
                <c:pt idx="77">
                  <c:v>1.5696830953428821E-4</c:v>
                </c:pt>
                <c:pt idx="78">
                  <c:v>1.6224701532541877E-4</c:v>
                </c:pt>
                <c:pt idx="79">
                  <c:v>1.6795977015494348E-4</c:v>
                </c:pt>
                <c:pt idx="80">
                  <c:v>1.7411198514047705E-4</c:v>
                </c:pt>
                <c:pt idx="81">
                  <c:v>1.8013372372612649E-4</c:v>
                </c:pt>
                <c:pt idx="82">
                  <c:v>1.8650147525093124E-4</c:v>
                </c:pt>
                <c:pt idx="83">
                  <c:v>1.9314271858887868E-4</c:v>
                </c:pt>
                <c:pt idx="84">
                  <c:v>1.9996462756437046E-4</c:v>
                </c:pt>
                <c:pt idx="85">
                  <c:v>2.0686545381274813E-4</c:v>
                </c:pt>
                <c:pt idx="86">
                  <c:v>2.1375454041889475E-4</c:v>
                </c:pt>
                <c:pt idx="87">
                  <c:v>2.2062517776683777E-4</c:v>
                </c:pt>
                <c:pt idx="88">
                  <c:v>2.2749801406781348E-4</c:v>
                </c:pt>
                <c:pt idx="89">
                  <c:v>2.3439508054364953E-4</c:v>
                </c:pt>
                <c:pt idx="90">
                  <c:v>2.4134772833023796E-4</c:v>
                </c:pt>
                <c:pt idx="91">
                  <c:v>2.4925478426332417E-4</c:v>
                </c:pt>
                <c:pt idx="92">
                  <c:v>2.5734342272829924E-4</c:v>
                </c:pt>
                <c:pt idx="93">
                  <c:v>2.6565790555090562E-4</c:v>
                </c:pt>
                <c:pt idx="94">
                  <c:v>2.7425017642032559E-4</c:v>
                </c:pt>
                <c:pt idx="95">
                  <c:v>2.831775631595746E-4</c:v>
                </c:pt>
                <c:pt idx="96">
                  <c:v>2.9249695727881763E-4</c:v>
                </c:pt>
                <c:pt idx="97">
                  <c:v>3.0222861536075051E-4</c:v>
                </c:pt>
                <c:pt idx="98">
                  <c:v>3.1238434155927898E-4</c:v>
                </c:pt>
                <c:pt idx="99">
                  <c:v>3.2296635451624362E-4</c:v>
                </c:pt>
                <c:pt idx="100">
                  <c:v>3.3398963981148307E-4</c:v>
                </c:pt>
                <c:pt idx="101">
                  <c:v>3.4301171223101337E-4</c:v>
                </c:pt>
                <c:pt idx="102">
                  <c:v>3.5223348045618636E-4</c:v>
                </c:pt>
                <c:pt idx="103">
                  <c:v>3.6154302086051083E-4</c:v>
                </c:pt>
                <c:pt idx="104">
                  <c:v>3.7082786678881168E-4</c:v>
                </c:pt>
                <c:pt idx="105">
                  <c:v>3.7995820201898841E-4</c:v>
                </c:pt>
                <c:pt idx="106">
                  <c:v>3.8884911552562339E-4</c:v>
                </c:pt>
                <c:pt idx="107">
                  <c:v>3.9766842873558062E-4</c:v>
                </c:pt>
                <c:pt idx="108">
                  <c:v>4.0665849556379812E-4</c:v>
                </c:pt>
                <c:pt idx="109">
                  <c:v>4.1609962850588228E-4</c:v>
                </c:pt>
                <c:pt idx="110">
                  <c:v>4.2628871030227537E-4</c:v>
                </c:pt>
                <c:pt idx="111">
                  <c:v>4.4055695167435644E-4</c:v>
                </c:pt>
                <c:pt idx="112">
                  <c:v>4.5590575697329209E-4</c:v>
                </c:pt>
                <c:pt idx="113">
                  <c:v>4.7210501841784159E-4</c:v>
                </c:pt>
                <c:pt idx="114">
                  <c:v>4.8890170995555477E-4</c:v>
                </c:pt>
                <c:pt idx="115">
                  <c:v>5.0599441644361262E-4</c:v>
                </c:pt>
                <c:pt idx="116">
                  <c:v>5.2312069675523865E-4</c:v>
                </c:pt>
                <c:pt idx="117">
                  <c:v>5.4029836937243632E-4</c:v>
                </c:pt>
                <c:pt idx="118">
                  <c:v>5.5765473737468289E-4</c:v>
                </c:pt>
                <c:pt idx="119">
                  <c:v>5.7533765867980198E-4</c:v>
                </c:pt>
                <c:pt idx="120">
                  <c:v>5.9349782629696739E-4</c:v>
                </c:pt>
                <c:pt idx="121">
                  <c:v>6.1111540937163855E-4</c:v>
                </c:pt>
                <c:pt idx="122">
                  <c:v>6.2927738424401825E-4</c:v>
                </c:pt>
                <c:pt idx="123">
                  <c:v>6.4791943292692527E-4</c:v>
                </c:pt>
                <c:pt idx="124">
                  <c:v>6.6698467642180173E-4</c:v>
                </c:pt>
                <c:pt idx="125">
                  <c:v>6.8639160456030347E-4</c:v>
                </c:pt>
                <c:pt idx="126">
                  <c:v>7.0606039216748501E-4</c:v>
                </c:pt>
                <c:pt idx="127">
                  <c:v>7.259461634898138E-4</c:v>
                </c:pt>
                <c:pt idx="128">
                  <c:v>7.4600038758328602E-4</c:v>
                </c:pt>
                <c:pt idx="129">
                  <c:v>7.6619377343192796E-4</c:v>
                </c:pt>
                <c:pt idx="130">
                  <c:v>7.8646949399568305E-4</c:v>
                </c:pt>
                <c:pt idx="131">
                  <c:v>8.0569987478283796E-4</c:v>
                </c:pt>
                <c:pt idx="132">
                  <c:v>8.2495583065254365E-4</c:v>
                </c:pt>
                <c:pt idx="133">
                  <c:v>8.4428452112149475E-4</c:v>
                </c:pt>
                <c:pt idx="134">
                  <c:v>8.637707305887782E-4</c:v>
                </c:pt>
                <c:pt idx="135">
                  <c:v>8.834810467690141E-4</c:v>
                </c:pt>
                <c:pt idx="136">
                  <c:v>9.0344188940985365E-4</c:v>
                </c:pt>
                <c:pt idx="137">
                  <c:v>9.2343917419134046E-4</c:v>
                </c:pt>
                <c:pt idx="138">
                  <c:v>9.4316319264572252E-4</c:v>
                </c:pt>
                <c:pt idx="139">
                  <c:v>9.6230662949994003E-4</c:v>
                </c:pt>
                <c:pt idx="140">
                  <c:v>9.8050608771975672E-4</c:v>
                </c:pt>
                <c:pt idx="141">
                  <c:v>1.0031107198214299E-3</c:v>
                </c:pt>
                <c:pt idx="142">
                  <c:v>1.0247287097341559E-3</c:v>
                </c:pt>
                <c:pt idx="143">
                  <c:v>1.0454886190000134E-3</c:v>
                </c:pt>
                <c:pt idx="144">
                  <c:v>1.0655351999841595E-3</c:v>
                </c:pt>
                <c:pt idx="145">
                  <c:v>1.0850267438021045E-3</c:v>
                </c:pt>
                <c:pt idx="146">
                  <c:v>1.1041332773458774E-3</c:v>
                </c:pt>
                <c:pt idx="147">
                  <c:v>1.1228836989637414E-3</c:v>
                </c:pt>
                <c:pt idx="148">
                  <c:v>1.1412892329388771E-3</c:v>
                </c:pt>
                <c:pt idx="149">
                  <c:v>1.1593597762018205E-3</c:v>
                </c:pt>
                <c:pt idx="150">
                  <c:v>1.177114322909965E-3</c:v>
                </c:pt>
                <c:pt idx="151">
                  <c:v>1.1877678979637177E-3</c:v>
                </c:pt>
                <c:pt idx="152">
                  <c:v>1.1981764582869219E-3</c:v>
                </c:pt>
                <c:pt idx="153">
                  <c:v>1.2085986861067161E-3</c:v>
                </c:pt>
                <c:pt idx="154">
                  <c:v>1.2192588539460202E-3</c:v>
                </c:pt>
                <c:pt idx="155">
                  <c:v>1.2304337740017244E-3</c:v>
                </c:pt>
                <c:pt idx="156">
                  <c:v>1.2422648235810403E-3</c:v>
                </c:pt>
                <c:pt idx="157">
                  <c:v>1.2544410817957746E-3</c:v>
                </c:pt>
                <c:pt idx="158">
                  <c:v>1.2665554384261497E-3</c:v>
                </c:pt>
                <c:pt idx="159">
                  <c:v>1.2781323853036006E-3</c:v>
                </c:pt>
                <c:pt idx="160">
                  <c:v>1.2887285906350025E-3</c:v>
                </c:pt>
                <c:pt idx="161">
                  <c:v>1.3015680526964298E-3</c:v>
                </c:pt>
                <c:pt idx="162">
                  <c:v>1.3129672104005082E-3</c:v>
                </c:pt>
                <c:pt idx="163">
                  <c:v>1.3228899726520781E-3</c:v>
                </c:pt>
                <c:pt idx="164">
                  <c:v>1.3313060786262839E-3</c:v>
                </c:pt>
                <c:pt idx="165">
                  <c:v>1.3381896436926099E-3</c:v>
                </c:pt>
                <c:pt idx="166">
                  <c:v>1.3436359872310687E-3</c:v>
                </c:pt>
                <c:pt idx="167">
                  <c:v>1.348101415515819E-3</c:v>
                </c:pt>
                <c:pt idx="168">
                  <c:v>1.3521912407030315E-3</c:v>
                </c:pt>
                <c:pt idx="169">
                  <c:v>1.3565057701952338E-3</c:v>
                </c:pt>
                <c:pt idx="170">
                  <c:v>1.361648806248419E-3</c:v>
                </c:pt>
                <c:pt idx="171">
                  <c:v>1.3631897192641746E-3</c:v>
                </c:pt>
                <c:pt idx="172">
                  <c:v>1.3655843913650907E-3</c:v>
                </c:pt>
                <c:pt idx="173">
                  <c:v>1.3682473813070605E-3</c:v>
                </c:pt>
                <c:pt idx="174">
                  <c:v>1.3706434426120214E-3</c:v>
                </c:pt>
                <c:pt idx="175">
                  <c:v>1.3721759577484847E-3</c:v>
                </c:pt>
                <c:pt idx="176">
                  <c:v>1.372435376691742E-3</c:v>
                </c:pt>
                <c:pt idx="177">
                  <c:v>1.3716054755923087E-3</c:v>
                </c:pt>
                <c:pt idx="178">
                  <c:v>1.3699777723437891E-3</c:v>
                </c:pt>
                <c:pt idx="179">
                  <c:v>1.367898631235649E-3</c:v>
                </c:pt>
                <c:pt idx="180">
                  <c:v>1.3656578376849524E-3</c:v>
                </c:pt>
                <c:pt idx="181">
                  <c:v>1.364032132940497E-3</c:v>
                </c:pt>
                <c:pt idx="182">
                  <c:v>1.3624173094145613E-3</c:v>
                </c:pt>
                <c:pt idx="183">
                  <c:v>1.3606553893845284E-3</c:v>
                </c:pt>
                <c:pt idx="184">
                  <c:v>1.3585866276630801E-3</c:v>
                </c:pt>
                <c:pt idx="185">
                  <c:v>1.3560550364758309E-3</c:v>
                </c:pt>
                <c:pt idx="186">
                  <c:v>1.3529313996825693E-3</c:v>
                </c:pt>
                <c:pt idx="187">
                  <c:v>1.3491830129720751E-3</c:v>
                </c:pt>
                <c:pt idx="188">
                  <c:v>1.3448087350544026E-3</c:v>
                </c:pt>
                <c:pt idx="189">
                  <c:v>1.3398007309312462E-3</c:v>
                </c:pt>
                <c:pt idx="190">
                  <c:v>1.3341581735077926E-3</c:v>
                </c:pt>
                <c:pt idx="191">
                  <c:v>1.3321640406553591E-3</c:v>
                </c:pt>
                <c:pt idx="192">
                  <c:v>1.329323361632873E-3</c:v>
                </c:pt>
                <c:pt idx="193">
                  <c:v>1.3254363268622015E-3</c:v>
                </c:pt>
                <c:pt idx="194">
                  <c:v>1.3203090516221577E-3</c:v>
                </c:pt>
                <c:pt idx="195">
                  <c:v>1.3137572696619345E-3</c:v>
                </c:pt>
                <c:pt idx="196">
                  <c:v>1.3057501627832904E-3</c:v>
                </c:pt>
                <c:pt idx="197">
                  <c:v>1.2968339789258619E-3</c:v>
                </c:pt>
                <c:pt idx="198">
                  <c:v>1.2876825996313364E-3</c:v>
                </c:pt>
                <c:pt idx="199">
                  <c:v>1.2789458497372689E-3</c:v>
                </c:pt>
                <c:pt idx="200">
                  <c:v>1.2712467990654483E-3</c:v>
                </c:pt>
                <c:pt idx="201">
                  <c:v>1.2563187941118455E-3</c:v>
                </c:pt>
                <c:pt idx="202">
                  <c:v>1.2424510102596038E-3</c:v>
                </c:pt>
                <c:pt idx="203">
                  <c:v>1.2290127670149533E-3</c:v>
                </c:pt>
                <c:pt idx="204">
                  <c:v>1.2153982475370272E-3</c:v>
                </c:pt>
                <c:pt idx="205">
                  <c:v>1.2010365714763263E-3</c:v>
                </c:pt>
                <c:pt idx="206">
                  <c:v>1.1855051811761994E-3</c:v>
                </c:pt>
                <c:pt idx="207">
                  <c:v>1.1688695874482935E-3</c:v>
                </c:pt>
                <c:pt idx="208">
                  <c:v>1.1513140990440836E-3</c:v>
                </c:pt>
                <c:pt idx="209">
                  <c:v>1.1330130369943021E-3</c:v>
                </c:pt>
                <c:pt idx="210">
                  <c:v>1.1141373031749028E-3</c:v>
                </c:pt>
                <c:pt idx="211">
                  <c:v>1.1053082499102869E-3</c:v>
                </c:pt>
                <c:pt idx="212">
                  <c:v>1.0958810690394232E-3</c:v>
                </c:pt>
                <c:pt idx="213">
                  <c:v>1.0858705287145295E-3</c:v>
                </c:pt>
                <c:pt idx="214">
                  <c:v>1.0752853219447253E-3</c:v>
                </c:pt>
                <c:pt idx="215">
                  <c:v>1.0641403348113983E-3</c:v>
                </c:pt>
                <c:pt idx="216">
                  <c:v>1.0524568156104449E-3</c:v>
                </c:pt>
                <c:pt idx="217">
                  <c:v>1.0402934651620294E-3</c:v>
                </c:pt>
                <c:pt idx="218">
                  <c:v>1.0277227962607921E-3</c:v>
                </c:pt>
                <c:pt idx="219">
                  <c:v>1.0148118580876608E-3</c:v>
                </c:pt>
                <c:pt idx="220">
                  <c:v>1.0016289558309516E-3</c:v>
                </c:pt>
                <c:pt idx="221">
                  <c:v>9.8631743822313639E-4</c:v>
                </c:pt>
                <c:pt idx="222">
                  <c:v>9.7075148269106437E-4</c:v>
                </c:pt>
                <c:pt idx="223">
                  <c:v>9.548355573070445E-4</c:v>
                </c:pt>
                <c:pt idx="224">
                  <c:v>9.3848052800281064E-4</c:v>
                </c:pt>
                <c:pt idx="225">
                  <c:v>9.2160510675547169E-4</c:v>
                </c:pt>
                <c:pt idx="226">
                  <c:v>9.0416731737849511E-4</c:v>
                </c:pt>
                <c:pt idx="227">
                  <c:v>8.8624149043536535E-4</c:v>
                </c:pt>
                <c:pt idx="228">
                  <c:v>8.6792895984202662E-4</c:v>
                </c:pt>
                <c:pt idx="229">
                  <c:v>8.4932466673723307E-4</c:v>
                </c:pt>
                <c:pt idx="230">
                  <c:v>8.305184150299294E-4</c:v>
                </c:pt>
                <c:pt idx="231">
                  <c:v>8.1023198776725288E-4</c:v>
                </c:pt>
                <c:pt idx="232">
                  <c:v>7.8989484673130201E-4</c:v>
                </c:pt>
                <c:pt idx="233">
                  <c:v>7.6951947337928789E-4</c:v>
                </c:pt>
                <c:pt idx="234">
                  <c:v>7.4910980013007328E-4</c:v>
                </c:pt>
                <c:pt idx="235">
                  <c:v>7.2867685925454538E-4</c:v>
                </c:pt>
                <c:pt idx="236">
                  <c:v>7.0825109898840831E-4</c:v>
                </c:pt>
                <c:pt idx="237">
                  <c:v>6.8793861644271623E-4</c:v>
                </c:pt>
                <c:pt idx="238">
                  <c:v>6.6785305375267E-4</c:v>
                </c:pt>
                <c:pt idx="239">
                  <c:v>6.4809787746048896E-4</c:v>
                </c:pt>
                <c:pt idx="240">
                  <c:v>6.2876165963189601E-4</c:v>
                </c:pt>
                <c:pt idx="241">
                  <c:v>6.0812246395482617E-4</c:v>
                </c:pt>
                <c:pt idx="242">
                  <c:v>5.8784637895137532E-4</c:v>
                </c:pt>
                <c:pt idx="243">
                  <c:v>5.6772710950436149E-4</c:v>
                </c:pt>
                <c:pt idx="244">
                  <c:v>5.4758751972780624E-4</c:v>
                </c:pt>
                <c:pt idx="245">
                  <c:v>5.2727955920248951E-4</c:v>
                </c:pt>
                <c:pt idx="246">
                  <c:v>5.0674382313152533E-4</c:v>
                </c:pt>
                <c:pt idx="247">
                  <c:v>4.8615602509720417E-4</c:v>
                </c:pt>
                <c:pt idx="248">
                  <c:v>4.6572395893541699E-4</c:v>
                </c:pt>
                <c:pt idx="249">
                  <c:v>4.456290989048503E-4</c:v>
                </c:pt>
                <c:pt idx="250">
                  <c:v>4.2602487214026848E-4</c:v>
                </c:pt>
                <c:pt idx="251">
                  <c:v>4.0939204351491917E-4</c:v>
                </c:pt>
                <c:pt idx="252">
                  <c:v>3.9320072407686034E-4</c:v>
                </c:pt>
                <c:pt idx="253">
                  <c:v>3.7746873451806388E-4</c:v>
                </c:pt>
                <c:pt idx="254">
                  <c:v>3.6220625828209445E-4</c:v>
                </c:pt>
                <c:pt idx="255">
                  <c:v>3.4742299688148769E-4</c:v>
                </c:pt>
                <c:pt idx="256">
                  <c:v>3.3312732925770168E-4</c:v>
                </c:pt>
                <c:pt idx="257">
                  <c:v>3.1933119473987772E-4</c:v>
                </c:pt>
                <c:pt idx="258">
                  <c:v>3.0604424206872693E-4</c:v>
                </c:pt>
                <c:pt idx="259">
                  <c:v>2.9327112892203543E-4</c:v>
                </c:pt>
                <c:pt idx="260">
                  <c:v>2.8101450825790262E-4</c:v>
                </c:pt>
                <c:pt idx="261">
                  <c:v>2.6794108306399129E-4</c:v>
                </c:pt>
                <c:pt idx="262">
                  <c:v>2.5537633389035615E-4</c:v>
                </c:pt>
                <c:pt idx="263">
                  <c:v>2.4321137305263635E-4</c:v>
                </c:pt>
                <c:pt idx="264">
                  <c:v>2.3135616267345047E-4</c:v>
                </c:pt>
                <c:pt idx="265">
                  <c:v>2.1974038366130401E-4</c:v>
                </c:pt>
                <c:pt idx="266">
                  <c:v>2.0832681401309147E-4</c:v>
                </c:pt>
                <c:pt idx="267">
                  <c:v>1.9716659269859016E-4</c:v>
                </c:pt>
                <c:pt idx="268">
                  <c:v>1.8632295257178235E-4</c:v>
                </c:pt>
                <c:pt idx="269">
                  <c:v>1.7584694812346527E-4</c:v>
                </c:pt>
                <c:pt idx="270">
                  <c:v>1.6577847183386465E-4</c:v>
                </c:pt>
                <c:pt idx="271">
                  <c:v>1.5690152395199825E-4</c:v>
                </c:pt>
                <c:pt idx="272">
                  <c:v>1.4838536095239708E-4</c:v>
                </c:pt>
                <c:pt idx="273">
                  <c:v>1.4023450322601802E-4</c:v>
                </c:pt>
                <c:pt idx="274">
                  <c:v>1.3245401041962166E-4</c:v>
                </c:pt>
                <c:pt idx="275">
                  <c:v>1.2504174031054485E-4</c:v>
                </c:pt>
                <c:pt idx="276">
                  <c:v>1.1799351316300334E-4</c:v>
                </c:pt>
                <c:pt idx="277">
                  <c:v>1.1129514930121745E-4</c:v>
                </c:pt>
                <c:pt idx="278">
                  <c:v>1.0493099154777929E-4</c:v>
                </c:pt>
                <c:pt idx="279">
                  <c:v>9.8885990353206668E-5</c:v>
                </c:pt>
                <c:pt idx="280">
                  <c:v>9.3145673718483403E-5</c:v>
                </c:pt>
                <c:pt idx="281">
                  <c:v>8.7901747994812855E-5</c:v>
                </c:pt>
                <c:pt idx="282">
                  <c:v>8.2913107199047772E-5</c:v>
                </c:pt>
                <c:pt idx="283">
                  <c:v>7.8170599606929367E-5</c:v>
                </c:pt>
                <c:pt idx="284">
                  <c:v>7.3664997804934426E-5</c:v>
                </c:pt>
                <c:pt idx="285">
                  <c:v>6.9387263224997143E-5</c:v>
                </c:pt>
                <c:pt idx="286">
                  <c:v>6.5328254128174107E-5</c:v>
                </c:pt>
                <c:pt idx="287">
                  <c:v>6.1478151009993677E-5</c:v>
                </c:pt>
                <c:pt idx="288">
                  <c:v>5.7827427523882013E-5</c:v>
                </c:pt>
                <c:pt idx="289">
                  <c:v>5.4366681539829727E-5</c:v>
                </c:pt>
                <c:pt idx="290">
                  <c:v>5.1087420113054453E-5</c:v>
                </c:pt>
                <c:pt idx="291">
                  <c:v>4.7628751213717546E-5</c:v>
                </c:pt>
                <c:pt idx="292">
                  <c:v>4.4379945399506303E-5</c:v>
                </c:pt>
                <c:pt idx="293">
                  <c:v>4.1329278246765293E-5</c:v>
                </c:pt>
                <c:pt idx="294">
                  <c:v>3.8465867832971967E-5</c:v>
                </c:pt>
                <c:pt idx="295">
                  <c:v>3.5779574795460947E-5</c:v>
                </c:pt>
                <c:pt idx="296">
                  <c:v>3.3260561934634929E-5</c:v>
                </c:pt>
                <c:pt idx="297">
                  <c:v>3.0901114984070287E-5</c:v>
                </c:pt>
                <c:pt idx="298">
                  <c:v>2.8693184618032058E-5</c:v>
                </c:pt>
                <c:pt idx="299">
                  <c:v>2.6629432951518629E-5</c:v>
                </c:pt>
                <c:pt idx="300">
                  <c:v>2.4702161918489767E-5</c:v>
                </c:pt>
                <c:pt idx="301">
                  <c:v>2.2769105475433043E-5</c:v>
                </c:pt>
                <c:pt idx="302">
                  <c:v>2.0972664108273929E-5</c:v>
                </c:pt>
                <c:pt idx="303">
                  <c:v>1.930162034746147E-5</c:v>
                </c:pt>
                <c:pt idx="304">
                  <c:v>1.7745942433060123E-5</c:v>
                </c:pt>
                <c:pt idx="305">
                  <c:v>1.6296839391730528E-5</c:v>
                </c:pt>
                <c:pt idx="306">
                  <c:v>1.4948146964340394E-5</c:v>
                </c:pt>
                <c:pt idx="307">
                  <c:v>1.3699513452111027E-5</c:v>
                </c:pt>
                <c:pt idx="308">
                  <c:v>1.2550547130205837E-5</c:v>
                </c:pt>
                <c:pt idx="309">
                  <c:v>1.1499067422274741E-5</c:v>
                </c:pt>
                <c:pt idx="310">
                  <c:v>1.0541614183269348E-5</c:v>
                </c:pt>
                <c:pt idx="311">
                  <c:v>9.8194591185585741E-6</c:v>
                </c:pt>
                <c:pt idx="312">
                  <c:v>9.1548079577382324E-6</c:v>
                </c:pt>
                <c:pt idx="313">
                  <c:v>8.5400919716141467E-6</c:v>
                </c:pt>
                <c:pt idx="314">
                  <c:v>7.9689235721113421E-6</c:v>
                </c:pt>
                <c:pt idx="315">
                  <c:v>7.4358708552774152E-6</c:v>
                </c:pt>
                <c:pt idx="316">
                  <c:v>6.9367489082107731E-6</c:v>
                </c:pt>
                <c:pt idx="317">
                  <c:v>6.469598511630417E-6</c:v>
                </c:pt>
                <c:pt idx="318">
                  <c:v>6.0328820148909402E-6</c:v>
                </c:pt>
                <c:pt idx="319">
                  <c:v>5.6251180988414518E-6</c:v>
                </c:pt>
                <c:pt idx="320">
                  <c:v>5.2447702607037483E-6</c:v>
                </c:pt>
                <c:pt idx="321">
                  <c:v>4.8959859510786349E-6</c:v>
                </c:pt>
                <c:pt idx="322">
                  <c:v>4.5698540932081053E-6</c:v>
                </c:pt>
                <c:pt idx="323">
                  <c:v>4.264276260900589E-6</c:v>
                </c:pt>
                <c:pt idx="324">
                  <c:v>3.9774301714762821E-6</c:v>
                </c:pt>
                <c:pt idx="325">
                  <c:v>3.7076997078919795E-6</c:v>
                </c:pt>
                <c:pt idx="326">
                  <c:v>3.4538930054312757E-6</c:v>
                </c:pt>
                <c:pt idx="327">
                  <c:v>3.2155348270935571E-6</c:v>
                </c:pt>
                <c:pt idx="328">
                  <c:v>2.9922476396407546E-6</c:v>
                </c:pt>
                <c:pt idx="329">
                  <c:v>2.7836043516781584E-6</c:v>
                </c:pt>
                <c:pt idx="330">
                  <c:v>2.5890451423658816E-6</c:v>
                </c:pt>
                <c:pt idx="331">
                  <c:v>2.3580410498981898E-6</c:v>
                </c:pt>
                <c:pt idx="332">
                  <c:v>2.1472058020321983E-6</c:v>
                </c:pt>
                <c:pt idx="333">
                  <c:v>1.955040059328197E-6</c:v>
                </c:pt>
                <c:pt idx="334">
                  <c:v>1.7801002846679044E-6</c:v>
                </c:pt>
                <c:pt idx="335">
                  <c:v>1.6210081618065542E-6</c:v>
                </c:pt>
                <c:pt idx="336">
                  <c:v>1.4764035026124812E-6</c:v>
                </c:pt>
                <c:pt idx="337">
                  <c:v>1.3447755367757939E-6</c:v>
                </c:pt>
                <c:pt idx="338">
                  <c:v>1.2247587718946738E-6</c:v>
                </c:pt>
                <c:pt idx="339">
                  <c:v>1.1151433542775514E-6</c:v>
                </c:pt>
                <c:pt idx="340">
                  <c:v>1.0148833106697846E-6</c:v>
                </c:pt>
                <c:pt idx="341">
                  <c:v>9.552847685149018E-7</c:v>
                </c:pt>
                <c:pt idx="342">
                  <c:v>8.989743630962626E-7</c:v>
                </c:pt>
                <c:pt idx="343">
                  <c:v>8.4589593888547449E-7</c:v>
                </c:pt>
                <c:pt idx="344">
                  <c:v>7.9598385676941781E-7</c:v>
                </c:pt>
                <c:pt idx="345">
                  <c:v>7.4914820255688266E-7</c:v>
                </c:pt>
                <c:pt idx="346">
                  <c:v>7.0525998842162363E-7</c:v>
                </c:pt>
                <c:pt idx="347">
                  <c:v>6.6409332386686087E-7</c:v>
                </c:pt>
                <c:pt idx="348">
                  <c:v>6.2542042853628214E-7</c:v>
                </c:pt>
                <c:pt idx="349">
                  <c:v>5.890370928271683E-7</c:v>
                </c:pt>
                <c:pt idx="350">
                  <c:v>5.5475950406287052E-7</c:v>
                </c:pt>
                <c:pt idx="351">
                  <c:v>5.2014950853943402E-7</c:v>
                </c:pt>
                <c:pt idx="352">
                  <c:v>4.8765953079674381E-7</c:v>
                </c:pt>
                <c:pt idx="353">
                  <c:v>4.5713056836723231E-7</c:v>
                </c:pt>
                <c:pt idx="354">
                  <c:v>4.2842299679350278E-7</c:v>
                </c:pt>
                <c:pt idx="355">
                  <c:v>4.0140504504995326E-7</c:v>
                </c:pt>
                <c:pt idx="356">
                  <c:v>3.7598208722104882E-7</c:v>
                </c:pt>
                <c:pt idx="357">
                  <c:v>3.521327262446992E-7</c:v>
                </c:pt>
                <c:pt idx="358">
                  <c:v>3.2984045770125419E-7</c:v>
                </c:pt>
                <c:pt idx="359">
                  <c:v>3.0907771884056351E-7</c:v>
                </c:pt>
                <c:pt idx="360">
                  <c:v>2.897997037260786E-7</c:v>
                </c:pt>
                <c:pt idx="361">
                  <c:v>2.6592975936607496E-7</c:v>
                </c:pt>
                <c:pt idx="362">
                  <c:v>2.4412404094160543E-7</c:v>
                </c:pt>
                <c:pt idx="363">
                  <c:v>2.2413737828168516E-7</c:v>
                </c:pt>
                <c:pt idx="364">
                  <c:v>2.0575930433127975E-7</c:v>
                </c:pt>
                <c:pt idx="365">
                  <c:v>1.8881320453383885E-7</c:v>
                </c:pt>
                <c:pt idx="366">
                  <c:v>1.7315790849475669E-7</c:v>
                </c:pt>
                <c:pt idx="367">
                  <c:v>1.587181394003446E-7</c:v>
                </c:pt>
                <c:pt idx="368">
                  <c:v>1.454266197321546E-7</c:v>
                </c:pt>
                <c:pt idx="369">
                  <c:v>1.3321591949640055E-7</c:v>
                </c:pt>
                <c:pt idx="370">
                  <c:v>1.2201857130857374E-7</c:v>
                </c:pt>
                <c:pt idx="371">
                  <c:v>1.1074748639581804E-7</c:v>
                </c:pt>
                <c:pt idx="372">
                  <c:v>1.0047446037345281E-7</c:v>
                </c:pt>
                <c:pt idx="373">
                  <c:v>9.1109496045524353E-8</c:v>
                </c:pt>
                <c:pt idx="374">
                  <c:v>8.2570573410251995E-8</c:v>
                </c:pt>
                <c:pt idx="375">
                  <c:v>7.4782455045972551E-8</c:v>
                </c:pt>
                <c:pt idx="376">
                  <c:v>6.7679017174550067E-8</c:v>
                </c:pt>
                <c:pt idx="377">
                  <c:v>6.1197155359445983E-8</c:v>
                </c:pt>
                <c:pt idx="378">
                  <c:v>5.52804303474013E-8</c:v>
                </c:pt>
                <c:pt idx="379">
                  <c:v>4.987821205809351E-8</c:v>
                </c:pt>
                <c:pt idx="380">
                  <c:v>4.4945199811810045E-8</c:v>
                </c:pt>
                <c:pt idx="381">
                  <c:v>4.3840100296641737E-8</c:v>
                </c:pt>
                <c:pt idx="382">
                  <c:v>4.2687413109274536E-8</c:v>
                </c:pt>
                <c:pt idx="383">
                  <c:v>4.1503372204716856E-8</c:v>
                </c:pt>
                <c:pt idx="384">
                  <c:v>4.0302122442396181E-8</c:v>
                </c:pt>
                <c:pt idx="385">
                  <c:v>3.9096374118616848E-8</c:v>
                </c:pt>
                <c:pt idx="386">
                  <c:v>3.7895092176110437E-8</c:v>
                </c:pt>
                <c:pt idx="387">
                  <c:v>3.6698252301346817E-8</c:v>
                </c:pt>
                <c:pt idx="388">
                  <c:v>3.5504214510290903E-8</c:v>
                </c:pt>
                <c:pt idx="389">
                  <c:v>3.4311022801763406E-8</c:v>
                </c:pt>
                <c:pt idx="390">
                  <c:v>3.3117243877657496E-8</c:v>
                </c:pt>
                <c:pt idx="391">
                  <c:v>3.0819849075271261E-8</c:v>
                </c:pt>
                <c:pt idx="392">
                  <c:v>2.8675972179150627E-8</c:v>
                </c:pt>
                <c:pt idx="393">
                  <c:v>2.6682295639156843E-8</c:v>
                </c:pt>
                <c:pt idx="394">
                  <c:v>2.4834159111270755E-8</c:v>
                </c:pt>
                <c:pt idx="395">
                  <c:v>2.312616517275292E-8</c:v>
                </c:pt>
                <c:pt idx="396">
                  <c:v>2.1550593389913474E-8</c:v>
                </c:pt>
                <c:pt idx="397">
                  <c:v>2.0094036464774323E-8</c:v>
                </c:pt>
                <c:pt idx="398">
                  <c:v>1.8743149420877283E-8</c:v>
                </c:pt>
                <c:pt idx="399">
                  <c:v>1.7486461855382191E-8</c:v>
                </c:pt>
                <c:pt idx="400">
                  <c:v>1.6314095280250132E-8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4.0784748319252886E-7</c:v>
                </c:pt>
                <c:pt idx="1">
                  <c:v>4.6477865501285516E-7</c:v>
                </c:pt>
                <c:pt idx="2">
                  <c:v>5.304522325527758E-7</c:v>
                </c:pt>
                <c:pt idx="3">
                  <c:v>6.0793128305148966E-7</c:v>
                </c:pt>
                <c:pt idx="4">
                  <c:v>6.9822458565185652E-7</c:v>
                </c:pt>
                <c:pt idx="5">
                  <c:v>8.0309101735463926E-7</c:v>
                </c:pt>
                <c:pt idx="6">
                  <c:v>9.2727078682855112E-7</c:v>
                </c:pt>
                <c:pt idx="7">
                  <c:v>1.0719664881234269E-6</c:v>
                </c:pt>
                <c:pt idx="8">
                  <c:v>1.2413849031551723E-6</c:v>
                </c:pt>
                <c:pt idx="9">
                  <c:v>1.4398596507752117E-6</c:v>
                </c:pt>
                <c:pt idx="10">
                  <c:v>1.6726185985864253E-6</c:v>
                </c:pt>
                <c:pt idx="11">
                  <c:v>2.0277368631978568E-6</c:v>
                </c:pt>
                <c:pt idx="12">
                  <c:v>2.454271016147038E-6</c:v>
                </c:pt>
                <c:pt idx="13">
                  <c:v>2.9664036276485467E-6</c:v>
                </c:pt>
                <c:pt idx="14">
                  <c:v>3.5797081942127684E-6</c:v>
                </c:pt>
                <c:pt idx="15">
                  <c:v>4.3121093483677421E-6</c:v>
                </c:pt>
                <c:pt idx="16">
                  <c:v>5.1920249386314208E-6</c:v>
                </c:pt>
                <c:pt idx="17">
                  <c:v>6.2302197563002318E-6</c:v>
                </c:pt>
                <c:pt idx="18">
                  <c:v>7.4597516285344206E-6</c:v>
                </c:pt>
                <c:pt idx="19">
                  <c:v>8.9278594923285468E-6</c:v>
                </c:pt>
                <c:pt idx="20">
                  <c:v>1.0652088749661563E-5</c:v>
                </c:pt>
                <c:pt idx="21">
                  <c:v>1.2398262645176455E-5</c:v>
                </c:pt>
                <c:pt idx="22">
                  <c:v>1.4412713687847026E-5</c:v>
                </c:pt>
                <c:pt idx="23">
                  <c:v>1.6714529380245325E-5</c:v>
                </c:pt>
                <c:pt idx="24">
                  <c:v>1.934718128009973E-5</c:v>
                </c:pt>
                <c:pt idx="25">
                  <c:v>2.2355592624084705E-5</c:v>
                </c:pt>
                <c:pt idx="26">
                  <c:v>2.5761783549547724E-5</c:v>
                </c:pt>
                <c:pt idx="27">
                  <c:v>2.9612800303651109E-5</c:v>
                </c:pt>
                <c:pt idx="28">
                  <c:v>3.3944787034648152E-5</c:v>
                </c:pt>
                <c:pt idx="29">
                  <c:v>3.8782275055014303E-5</c:v>
                </c:pt>
                <c:pt idx="30">
                  <c:v>4.416295550462284E-5</c:v>
                </c:pt>
                <c:pt idx="31">
                  <c:v>4.9744546272511231E-5</c:v>
                </c:pt>
                <c:pt idx="32">
                  <c:v>5.5884087207990628E-5</c:v>
                </c:pt>
                <c:pt idx="33">
                  <c:v>6.2508366815911866E-5</c:v>
                </c:pt>
                <c:pt idx="34">
                  <c:v>6.9671560409995269E-5</c:v>
                </c:pt>
                <c:pt idx="35">
                  <c:v>7.7376842723918832E-5</c:v>
                </c:pt>
                <c:pt idx="36">
                  <c:v>8.5755826302929015E-5</c:v>
                </c:pt>
                <c:pt idx="37">
                  <c:v>9.4683908981265882E-5</c:v>
                </c:pt>
                <c:pt idx="38">
                  <c:v>1.0416421436544266E-4</c:v>
                </c:pt>
                <c:pt idx="39">
                  <c:v>1.1432937712833389E-4</c:v>
                </c:pt>
                <c:pt idx="40">
                  <c:v>1.250538843755773E-4</c:v>
                </c:pt>
                <c:pt idx="41">
                  <c:v>1.352031597530341E-4</c:v>
                </c:pt>
                <c:pt idx="42">
                  <c:v>1.4557448428681078E-4</c:v>
                </c:pt>
                <c:pt idx="43">
                  <c:v>1.5641243675485023E-4</c:v>
                </c:pt>
                <c:pt idx="44">
                  <c:v>1.6770331895655258E-4</c:v>
                </c:pt>
                <c:pt idx="45">
                  <c:v>1.7918318808133371E-4</c:v>
                </c:pt>
                <c:pt idx="46">
                  <c:v>1.9084401148352292E-4</c:v>
                </c:pt>
                <c:pt idx="47">
                  <c:v>2.0292277784326362E-4</c:v>
                </c:pt>
                <c:pt idx="48">
                  <c:v>2.1516195422774465E-4</c:v>
                </c:pt>
                <c:pt idx="49">
                  <c:v>2.2743161196281411E-4</c:v>
                </c:pt>
                <c:pt idx="50">
                  <c:v>2.399668519030855E-4</c:v>
                </c:pt>
                <c:pt idx="51">
                  <c:v>2.5983791083644523E-4</c:v>
                </c:pt>
                <c:pt idx="52">
                  <c:v>2.806937717964869E-4</c:v>
                </c:pt>
                <c:pt idx="53">
                  <c:v>3.0243005154062546E-4</c:v>
                </c:pt>
                <c:pt idx="54">
                  <c:v>3.2493139180534255E-4</c:v>
                </c:pt>
                <c:pt idx="55">
                  <c:v>3.483376871823593E-4</c:v>
                </c:pt>
                <c:pt idx="56">
                  <c:v>3.7252954368748167E-4</c:v>
                </c:pt>
                <c:pt idx="57">
                  <c:v>3.9751417357629138E-4</c:v>
                </c:pt>
                <c:pt idx="58">
                  <c:v>4.23156786660188E-4</c:v>
                </c:pt>
                <c:pt idx="59">
                  <c:v>4.4960730344321048E-4</c:v>
                </c:pt>
                <c:pt idx="60">
                  <c:v>4.7671864229524845E-4</c:v>
                </c:pt>
                <c:pt idx="61">
                  <c:v>5.0149173915119214E-4</c:v>
                </c:pt>
                <c:pt idx="62">
                  <c:v>5.2671044735131929E-4</c:v>
                </c:pt>
                <c:pt idx="63">
                  <c:v>5.5221478597882855E-4</c:v>
                </c:pt>
                <c:pt idx="64">
                  <c:v>5.7815646277163083E-4</c:v>
                </c:pt>
                <c:pt idx="65">
                  <c:v>6.0422806075656108E-4</c:v>
                </c:pt>
                <c:pt idx="66">
                  <c:v>6.3089128455745601E-4</c:v>
                </c:pt>
                <c:pt idx="67">
                  <c:v>6.5656936964058363E-4</c:v>
                </c:pt>
                <c:pt idx="68">
                  <c:v>6.8423871230909679E-4</c:v>
                </c:pt>
                <c:pt idx="69">
                  <c:v>7.1074714965771218E-4</c:v>
                </c:pt>
                <c:pt idx="70">
                  <c:v>7.376533120105964E-4</c:v>
                </c:pt>
                <c:pt idx="71">
                  <c:v>7.5762555007899087E-4</c:v>
                </c:pt>
                <c:pt idx="72">
                  <c:v>7.7763102773230905E-4</c:v>
                </c:pt>
                <c:pt idx="73">
                  <c:v>7.9603208230273918E-4</c:v>
                </c:pt>
                <c:pt idx="74">
                  <c:v>8.1609014195888627E-4</c:v>
                </c:pt>
                <c:pt idx="75">
                  <c:v>8.3454122910170501E-4</c:v>
                </c:pt>
                <c:pt idx="76">
                  <c:v>8.5301670210090796E-4</c:v>
                </c:pt>
                <c:pt idx="77">
                  <c:v>8.7152397370261227E-4</c:v>
                </c:pt>
                <c:pt idx="78">
                  <c:v>8.9004837082618633E-4</c:v>
                </c:pt>
                <c:pt idx="79">
                  <c:v>9.086048713754665E-4</c:v>
                </c:pt>
                <c:pt idx="80">
                  <c:v>9.2554583665048311E-4</c:v>
                </c:pt>
                <c:pt idx="81">
                  <c:v>9.4113923395946E-4</c:v>
                </c:pt>
                <c:pt idx="82">
                  <c:v>9.5501852725421985E-4</c:v>
                </c:pt>
                <c:pt idx="83">
                  <c:v>9.704361662744266E-4</c:v>
                </c:pt>
                <c:pt idx="84">
                  <c:v>9.8576388244921587E-4</c:v>
                </c:pt>
                <c:pt idx="85">
                  <c:v>9.9938116634384617E-4</c:v>
                </c:pt>
                <c:pt idx="86">
                  <c:v>1.0145329718182629E-3</c:v>
                </c:pt>
                <c:pt idx="87">
                  <c:v>1.0295948544472623E-3</c:v>
                </c:pt>
                <c:pt idx="88">
                  <c:v>1.0445668142308442E-3</c:v>
                </c:pt>
                <c:pt idx="89">
                  <c:v>1.0594488511690091E-3</c:v>
                </c:pt>
                <c:pt idx="90">
                  <c:v>1.0758324333584406E-3</c:v>
                </c:pt>
                <c:pt idx="91">
                  <c:v>1.0943475749410686E-3</c:v>
                </c:pt>
                <c:pt idx="92">
                  <c:v>1.1144894332673363E-3</c:v>
                </c:pt>
                <c:pt idx="93">
                  <c:v>1.1330805035391616E-3</c:v>
                </c:pt>
                <c:pt idx="94">
                  <c:v>1.15329155673292E-3</c:v>
                </c:pt>
                <c:pt idx="95">
                  <c:v>1.1735378585736342E-3</c:v>
                </c:pt>
                <c:pt idx="96">
                  <c:v>1.1922191149472806E-3</c:v>
                </c:pt>
                <c:pt idx="97">
                  <c:v>1.2125344453882828E-3</c:v>
                </c:pt>
                <c:pt idx="98">
                  <c:v>1.2328956794328085E-3</c:v>
                </c:pt>
                <c:pt idx="99">
                  <c:v>1.2532816734349243E-3</c:v>
                </c:pt>
                <c:pt idx="100">
                  <c:v>1.2737029160839958E-3</c:v>
                </c:pt>
                <c:pt idx="101">
                  <c:v>1.2850467869503933E-3</c:v>
                </c:pt>
                <c:pt idx="102">
                  <c:v>1.2961542258546643E-3</c:v>
                </c:pt>
                <c:pt idx="103">
                  <c:v>1.3054371316109778E-3</c:v>
                </c:pt>
                <c:pt idx="104">
                  <c:v>1.3160813916555482E-3</c:v>
                </c:pt>
                <c:pt idx="105">
                  <c:v>1.324932307508253E-3</c:v>
                </c:pt>
                <c:pt idx="106">
                  <c:v>1.3335664940623416E-3</c:v>
                </c:pt>
                <c:pt idx="107">
                  <c:v>1.341983951317814E-3</c:v>
                </c:pt>
                <c:pt idx="108">
                  <c:v>1.3501724309240778E-3</c:v>
                </c:pt>
                <c:pt idx="109">
                  <c:v>1.3566387841235979E-3</c:v>
                </c:pt>
                <c:pt idx="110">
                  <c:v>1.3629081106880125E-3</c:v>
                </c:pt>
                <c:pt idx="111">
                  <c:v>1.3786683848460194E-3</c:v>
                </c:pt>
                <c:pt idx="112">
                  <c:v>1.3929472736510778E-3</c:v>
                </c:pt>
                <c:pt idx="113">
                  <c:v>1.4072269660809484E-3</c:v>
                </c:pt>
                <c:pt idx="114">
                  <c:v>1.4215201261542315E-3</c:v>
                </c:pt>
                <c:pt idx="115">
                  <c:v>1.4343153572879046E-3</c:v>
                </c:pt>
                <c:pt idx="116">
                  <c:v>1.4471358194695757E-3</c:v>
                </c:pt>
                <c:pt idx="117">
                  <c:v>1.4584421970817822E-3</c:v>
                </c:pt>
                <c:pt idx="118">
                  <c:v>1.4682453944818966E-3</c:v>
                </c:pt>
                <c:pt idx="119">
                  <c:v>1.4780710933767652E-3</c:v>
                </c:pt>
                <c:pt idx="120">
                  <c:v>1.4878923307683636E-3</c:v>
                </c:pt>
                <c:pt idx="121">
                  <c:v>1.4918354406121132E-3</c:v>
                </c:pt>
                <c:pt idx="122">
                  <c:v>1.4957613695115921E-3</c:v>
                </c:pt>
                <c:pt idx="123">
                  <c:v>1.4996563450001834E-3</c:v>
                </c:pt>
                <c:pt idx="124">
                  <c:v>1.5020412956101741E-3</c:v>
                </c:pt>
                <c:pt idx="125">
                  <c:v>1.5014045337909375E-3</c:v>
                </c:pt>
                <c:pt idx="126">
                  <c:v>1.5022657424781116E-3</c:v>
                </c:pt>
                <c:pt idx="127">
                  <c:v>1.5001181244442617E-3</c:v>
                </c:pt>
                <c:pt idx="128">
                  <c:v>1.4979566508101934E-3</c:v>
                </c:pt>
                <c:pt idx="129">
                  <c:v>1.4928174147107907E-3</c:v>
                </c:pt>
                <c:pt idx="130">
                  <c:v>1.4891804304982663E-3</c:v>
                </c:pt>
                <c:pt idx="131">
                  <c:v>1.4805539338022988E-3</c:v>
                </c:pt>
                <c:pt idx="132">
                  <c:v>1.4704671399769146E-3</c:v>
                </c:pt>
                <c:pt idx="133">
                  <c:v>1.4604000488150411E-3</c:v>
                </c:pt>
                <c:pt idx="134">
                  <c:v>1.4489030735662304E-3</c:v>
                </c:pt>
                <c:pt idx="135">
                  <c:v>1.4359750087932638E-3</c:v>
                </c:pt>
                <c:pt idx="136">
                  <c:v>1.4216283661031377E-3</c:v>
                </c:pt>
                <c:pt idx="137">
                  <c:v>1.4073401109123318E-3</c:v>
                </c:pt>
                <c:pt idx="138">
                  <c:v>1.3916367555600218E-3</c:v>
                </c:pt>
                <c:pt idx="139">
                  <c:v>1.3745573451276229E-3</c:v>
                </c:pt>
                <c:pt idx="140">
                  <c:v>1.3575530043372075E-3</c:v>
                </c:pt>
                <c:pt idx="141">
                  <c:v>1.3467504856269424E-3</c:v>
                </c:pt>
                <c:pt idx="142">
                  <c:v>1.3358676044354107E-3</c:v>
                </c:pt>
                <c:pt idx="143">
                  <c:v>1.3234403780435378E-3</c:v>
                </c:pt>
                <c:pt idx="144">
                  <c:v>1.3094567520791334E-3</c:v>
                </c:pt>
                <c:pt idx="145">
                  <c:v>1.295364498209017E-3</c:v>
                </c:pt>
                <c:pt idx="146">
                  <c:v>1.2797121453211107E-3</c:v>
                </c:pt>
                <c:pt idx="147">
                  <c:v>1.2639553212075581E-3</c:v>
                </c:pt>
                <c:pt idx="148">
                  <c:v>1.2466099663845673E-3</c:v>
                </c:pt>
                <c:pt idx="149">
                  <c:v>1.2291521040878038E-3</c:v>
                </c:pt>
                <c:pt idx="150">
                  <c:v>1.2100896385853486E-3</c:v>
                </c:pt>
                <c:pt idx="151">
                  <c:v>1.1840906716567635E-3</c:v>
                </c:pt>
                <c:pt idx="152">
                  <c:v>1.1582172226105565E-3</c:v>
                </c:pt>
                <c:pt idx="153">
                  <c:v>1.1310126937625696E-3</c:v>
                </c:pt>
                <c:pt idx="154">
                  <c:v>1.1039432154499112E-3</c:v>
                </c:pt>
                <c:pt idx="155">
                  <c:v>1.0770297650513122E-3</c:v>
                </c:pt>
                <c:pt idx="156">
                  <c:v>1.0502617430326053E-3</c:v>
                </c:pt>
                <c:pt idx="157">
                  <c:v>1.0221691949110219E-3</c:v>
                </c:pt>
                <c:pt idx="158">
                  <c:v>9.9424109890843058E-4</c:v>
                </c:pt>
                <c:pt idx="159">
                  <c:v>9.6790943130740134E-4</c:v>
                </c:pt>
                <c:pt idx="160">
                  <c:v>9.4028606152041282E-4</c:v>
                </c:pt>
                <c:pt idx="161">
                  <c:v>9.153782231090254E-4</c:v>
                </c:pt>
                <c:pt idx="162">
                  <c:v>8.9048734395230525E-4</c:v>
                </c:pt>
                <c:pt idx="163">
                  <c:v>8.6561342405025248E-4</c:v>
                </c:pt>
                <c:pt idx="164">
                  <c:v>8.3931186466849775E-4</c:v>
                </c:pt>
                <c:pt idx="165">
                  <c:v>8.1447236207738739E-4</c:v>
                </c:pt>
                <c:pt idx="166">
                  <c:v>7.9110101274101766E-4</c:v>
                </c:pt>
                <c:pt idx="167">
                  <c:v>7.662946943124304E-4</c:v>
                </c:pt>
                <c:pt idx="168">
                  <c:v>7.4150533513851042E-4</c:v>
                </c:pt>
                <c:pt idx="169">
                  <c:v>7.167329352192577E-4</c:v>
                </c:pt>
                <c:pt idx="170">
                  <c:v>6.9341911433499462E-4</c:v>
                </c:pt>
                <c:pt idx="171">
                  <c:v>6.6774384193871129E-4</c:v>
                </c:pt>
                <c:pt idx="172">
                  <c:v>6.4082394868601061E-4</c:v>
                </c:pt>
                <c:pt idx="173">
                  <c:v>6.169380023575299E-4</c:v>
                </c:pt>
                <c:pt idx="174">
                  <c:v>5.9180699179342501E-4</c:v>
                </c:pt>
                <c:pt idx="175">
                  <c:v>5.6826314023433625E-4</c:v>
                </c:pt>
                <c:pt idx="176">
                  <c:v>5.440428471881057E-4</c:v>
                </c:pt>
                <c:pt idx="177">
                  <c:v>5.2098443766714823E-4</c:v>
                </c:pt>
                <c:pt idx="178">
                  <c:v>4.9850692834202675E-4</c:v>
                </c:pt>
                <c:pt idx="179">
                  <c:v>4.7675448673301351E-4</c:v>
                </c:pt>
                <c:pt idx="180">
                  <c:v>4.5557213518054569E-4</c:v>
                </c:pt>
                <c:pt idx="181">
                  <c:v>4.3498942407743321E-4</c:v>
                </c:pt>
                <c:pt idx="182">
                  <c:v>4.1509605069992191E-4</c:v>
                </c:pt>
                <c:pt idx="183">
                  <c:v>3.9574928767882595E-4</c:v>
                </c:pt>
                <c:pt idx="184">
                  <c:v>3.7708026995685235E-4</c:v>
                </c:pt>
                <c:pt idx="185">
                  <c:v>3.5894730393114786E-4</c:v>
                </c:pt>
                <c:pt idx="186">
                  <c:v>3.4134581808497623E-4</c:v>
                </c:pt>
                <c:pt idx="187">
                  <c:v>3.2440624141821339E-4</c:v>
                </c:pt>
                <c:pt idx="188">
                  <c:v>3.0812279600701223E-4</c:v>
                </c:pt>
                <c:pt idx="189">
                  <c:v>2.9235475190551462E-4</c:v>
                </c:pt>
                <c:pt idx="190">
                  <c:v>2.7709787054705775E-4</c:v>
                </c:pt>
                <c:pt idx="191">
                  <c:v>2.6333389907558756E-4</c:v>
                </c:pt>
                <c:pt idx="192">
                  <c:v>2.5011866257827026E-4</c:v>
                </c:pt>
                <c:pt idx="193">
                  <c:v>2.3745100632938375E-4</c:v>
                </c:pt>
                <c:pt idx="194">
                  <c:v>2.2506418065085159E-4</c:v>
                </c:pt>
                <c:pt idx="195">
                  <c:v>2.1322366854177816E-4</c:v>
                </c:pt>
                <c:pt idx="196">
                  <c:v>2.0179553941500057E-4</c:v>
                </c:pt>
                <c:pt idx="197">
                  <c:v>1.909120595229835E-4</c:v>
                </c:pt>
                <c:pt idx="198">
                  <c:v>1.8043926142266746E-4</c:v>
                </c:pt>
                <c:pt idx="199">
                  <c:v>1.7050964663460882E-4</c:v>
                </c:pt>
                <c:pt idx="200">
                  <c:v>1.6085666832671845E-4</c:v>
                </c:pt>
                <c:pt idx="201">
                  <c:v>1.5057424645051502E-4</c:v>
                </c:pt>
                <c:pt idx="202">
                  <c:v>1.4095047851900508E-4</c:v>
                </c:pt>
                <c:pt idx="203">
                  <c:v>1.3171432779284856E-4</c:v>
                </c:pt>
                <c:pt idx="204">
                  <c:v>1.2311716686644352E-4</c:v>
                </c:pt>
                <c:pt idx="205">
                  <c:v>1.1489186073747153E-4</c:v>
                </c:pt>
                <c:pt idx="206">
                  <c:v>1.0715918022112013E-4</c:v>
                </c:pt>
                <c:pt idx="207">
                  <c:v>9.9784327646764638E-5</c:v>
                </c:pt>
                <c:pt idx="208">
                  <c:v>9.3011320363427214E-5</c:v>
                </c:pt>
                <c:pt idx="209">
                  <c:v>8.6580409373597779E-5</c:v>
                </c:pt>
                <c:pt idx="210">
                  <c:v>8.0485890326666395E-5</c:v>
                </c:pt>
                <c:pt idx="211">
                  <c:v>7.5437161917566367E-5</c:v>
                </c:pt>
                <c:pt idx="212">
                  <c:v>7.0742715109586382E-5</c:v>
                </c:pt>
                <c:pt idx="213">
                  <c:v>6.628093306458955E-5</c:v>
                </c:pt>
                <c:pt idx="214">
                  <c:v>6.2052759487506775E-5</c:v>
                </c:pt>
                <c:pt idx="215">
                  <c:v>5.80594362557856E-5</c:v>
                </c:pt>
                <c:pt idx="216">
                  <c:v>5.4301987159726196E-5</c:v>
                </c:pt>
                <c:pt idx="217">
                  <c:v>5.0781453724796951E-5</c:v>
                </c:pt>
                <c:pt idx="218">
                  <c:v>4.7449313999278699E-5</c:v>
                </c:pt>
                <c:pt idx="219">
                  <c:v>4.430633655331555E-5</c:v>
                </c:pt>
                <c:pt idx="220">
                  <c:v>4.1341030993068791E-5</c:v>
                </c:pt>
                <c:pt idx="221">
                  <c:v>3.8480257664676431E-5</c:v>
                </c:pt>
                <c:pt idx="222">
                  <c:v>3.580895013661755E-5</c:v>
                </c:pt>
                <c:pt idx="223">
                  <c:v>3.3301946680462359E-5</c:v>
                </c:pt>
                <c:pt idx="224">
                  <c:v>3.0959027366268607E-5</c:v>
                </c:pt>
                <c:pt idx="225">
                  <c:v>2.8767497526848984E-5</c:v>
                </c:pt>
                <c:pt idx="226">
                  <c:v>2.6702346376682497E-5</c:v>
                </c:pt>
                <c:pt idx="227">
                  <c:v>2.4788233101579008E-5</c:v>
                </c:pt>
                <c:pt idx="228">
                  <c:v>2.3000103146176418E-5</c:v>
                </c:pt>
                <c:pt idx="229">
                  <c:v>2.1337787333596064E-5</c:v>
                </c:pt>
                <c:pt idx="230">
                  <c:v>1.9776287500768731E-5</c:v>
                </c:pt>
                <c:pt idx="231">
                  <c:v>1.8297323330824291E-5</c:v>
                </c:pt>
                <c:pt idx="232">
                  <c:v>1.6923342475654952E-5</c:v>
                </c:pt>
                <c:pt idx="233">
                  <c:v>1.5653752442084182E-5</c:v>
                </c:pt>
                <c:pt idx="234">
                  <c:v>1.4463266316334217E-5</c:v>
                </c:pt>
                <c:pt idx="235">
                  <c:v>1.3363726854012915E-5</c:v>
                </c:pt>
                <c:pt idx="236">
                  <c:v>1.2342307122373309E-5</c:v>
                </c:pt>
                <c:pt idx="237">
                  <c:v>1.1398520346468516E-5</c:v>
                </c:pt>
                <c:pt idx="238">
                  <c:v>1.0519715601241146E-5</c:v>
                </c:pt>
                <c:pt idx="239">
                  <c:v>9.7054730065821812E-6</c:v>
                </c:pt>
                <c:pt idx="240">
                  <c:v>8.9554205950481556E-6</c:v>
                </c:pt>
                <c:pt idx="241">
                  <c:v>8.2454332449396185E-6</c:v>
                </c:pt>
                <c:pt idx="242">
                  <c:v>7.5782541711214101E-6</c:v>
                </c:pt>
                <c:pt idx="243">
                  <c:v>6.9653013164986917E-6</c:v>
                </c:pt>
                <c:pt idx="244">
                  <c:v>6.4058414427079111E-6</c:v>
                </c:pt>
                <c:pt idx="245">
                  <c:v>5.88728875986829E-6</c:v>
                </c:pt>
                <c:pt idx="246">
                  <c:v>5.4091076381865908E-6</c:v>
                </c:pt>
                <c:pt idx="247">
                  <c:v>4.9707406945772251E-6</c:v>
                </c:pt>
                <c:pt idx="248">
                  <c:v>4.5634743609813366E-6</c:v>
                </c:pt>
                <c:pt idx="249">
                  <c:v>4.1915275207960597E-6</c:v>
                </c:pt>
                <c:pt idx="250">
                  <c:v>3.8486351704042475E-6</c:v>
                </c:pt>
                <c:pt idx="251">
                  <c:v>3.5549610863061545E-6</c:v>
                </c:pt>
                <c:pt idx="252">
                  <c:v>3.2829393952990168E-6</c:v>
                </c:pt>
                <c:pt idx="253">
                  <c:v>3.0314550139184208E-6</c:v>
                </c:pt>
                <c:pt idx="254">
                  <c:v>2.799374782683905E-6</c:v>
                </c:pt>
                <c:pt idx="255">
                  <c:v>2.5855778514302433E-6</c:v>
                </c:pt>
                <c:pt idx="256">
                  <c:v>2.3866156374688806E-6</c:v>
                </c:pt>
                <c:pt idx="257">
                  <c:v>2.2036657102500972E-6</c:v>
                </c:pt>
                <c:pt idx="258">
                  <c:v>2.035598896549615E-6</c:v>
                </c:pt>
                <c:pt idx="259">
                  <c:v>1.8789548987688954E-6</c:v>
                </c:pt>
                <c:pt idx="260">
                  <c:v>1.7360748727367578E-6</c:v>
                </c:pt>
                <c:pt idx="261">
                  <c:v>1.5956777605648342E-6</c:v>
                </c:pt>
                <c:pt idx="262">
                  <c:v>1.466794812899353E-6</c:v>
                </c:pt>
                <c:pt idx="263">
                  <c:v>1.3481478921869676E-6</c:v>
                </c:pt>
                <c:pt idx="264">
                  <c:v>1.23961146946082E-6</c:v>
                </c:pt>
                <c:pt idx="265">
                  <c:v>1.1399323056811569E-6</c:v>
                </c:pt>
                <c:pt idx="266">
                  <c:v>1.047872752129591E-6</c:v>
                </c:pt>
                <c:pt idx="267">
                  <c:v>9.6334004140598039E-7</c:v>
                </c:pt>
                <c:pt idx="268">
                  <c:v>8.8624505844639997E-7</c:v>
                </c:pt>
                <c:pt idx="269">
                  <c:v>8.1538001473649365E-7</c:v>
                </c:pt>
                <c:pt idx="270">
                  <c:v>7.5067069829593116E-7</c:v>
                </c:pt>
                <c:pt idx="271">
                  <c:v>6.9428397535838617E-7</c:v>
                </c:pt>
                <c:pt idx="272">
                  <c:v>6.4230804419436244E-7</c:v>
                </c:pt>
                <c:pt idx="273">
                  <c:v>5.9474528796709738E-7</c:v>
                </c:pt>
                <c:pt idx="274">
                  <c:v>5.5049051195405127E-7</c:v>
                </c:pt>
                <c:pt idx="275">
                  <c:v>5.0954525828352851E-7</c:v>
                </c:pt>
                <c:pt idx="276">
                  <c:v>4.7191187132308606E-7</c:v>
                </c:pt>
                <c:pt idx="277">
                  <c:v>4.3703737476078827E-7</c:v>
                </c:pt>
                <c:pt idx="278">
                  <c:v>4.0492321719963786E-7</c:v>
                </c:pt>
                <c:pt idx="279">
                  <c:v>3.7523905078666386E-7</c:v>
                </c:pt>
                <c:pt idx="280">
                  <c:v>3.477637652210174E-7</c:v>
                </c:pt>
                <c:pt idx="281">
                  <c:v>3.2325258146878189E-7</c:v>
                </c:pt>
                <c:pt idx="282">
                  <c:v>3.003984754056086E-7</c:v>
                </c:pt>
                <c:pt idx="283">
                  <c:v>2.7921551282117119E-7</c:v>
                </c:pt>
                <c:pt idx="284">
                  <c:v>2.5971669830472274E-7</c:v>
                </c:pt>
                <c:pt idx="285">
                  <c:v>2.4157841034297425E-7</c:v>
                </c:pt>
                <c:pt idx="286">
                  <c:v>2.2469893940851479E-7</c:v>
                </c:pt>
                <c:pt idx="287">
                  <c:v>2.0908857577851449E-7</c:v>
                </c:pt>
                <c:pt idx="288">
                  <c:v>1.9464441848249944E-7</c:v>
                </c:pt>
                <c:pt idx="289">
                  <c:v>1.8114797800640196E-7</c:v>
                </c:pt>
                <c:pt idx="290">
                  <c:v>1.6872122893995651E-7</c:v>
                </c:pt>
                <c:pt idx="291">
                  <c:v>1.5599022682665554E-7</c:v>
                </c:pt>
                <c:pt idx="292">
                  <c:v>1.4416587242577682E-7</c:v>
                </c:pt>
                <c:pt idx="293">
                  <c:v>1.3334851880147E-7</c:v>
                </c:pt>
                <c:pt idx="294">
                  <c:v>1.2341344061168927E-7</c:v>
                </c:pt>
                <c:pt idx="295">
                  <c:v>1.1412623186017202E-7</c:v>
                </c:pt>
                <c:pt idx="296">
                  <c:v>1.0558943687424245E-7</c:v>
                </c:pt>
                <c:pt idx="297">
                  <c:v>9.7793217623521573E-8</c:v>
                </c:pt>
                <c:pt idx="298">
                  <c:v>9.0508210441778186E-8</c:v>
                </c:pt>
                <c:pt idx="299">
                  <c:v>8.3837034060909798E-8</c:v>
                </c:pt>
                <c:pt idx="300">
                  <c:v>7.7554232371058786E-8</c:v>
                </c:pt>
                <c:pt idx="301">
                  <c:v>7.1449147874736878E-8</c:v>
                </c:pt>
                <c:pt idx="302">
                  <c:v>6.5778619616296293E-8</c:v>
                </c:pt>
                <c:pt idx="303">
                  <c:v>6.0636877593038213E-8</c:v>
                </c:pt>
                <c:pt idx="304">
                  <c:v>5.5802241069052587E-8</c:v>
                </c:pt>
                <c:pt idx="305">
                  <c:v>5.1370126496687378E-8</c:v>
                </c:pt>
                <c:pt idx="306">
                  <c:v>4.7329920486175275E-8</c:v>
                </c:pt>
                <c:pt idx="307">
                  <c:v>4.3670811235553858E-8</c:v>
                </c:pt>
                <c:pt idx="308">
                  <c:v>4.0184238153871874E-8</c:v>
                </c:pt>
                <c:pt idx="309">
                  <c:v>3.7052441927884166E-8</c:v>
                </c:pt>
                <c:pt idx="310">
                  <c:v>3.4129856134353536E-8</c:v>
                </c:pt>
                <c:pt idx="311">
                  <c:v>3.1916898775463389E-8</c:v>
                </c:pt>
                <c:pt idx="312">
                  <c:v>2.986631677507094E-8</c:v>
                </c:pt>
                <c:pt idx="313">
                  <c:v>2.7950266625612918E-8</c:v>
                </c:pt>
                <c:pt idx="314">
                  <c:v>2.6160242734360878E-8</c:v>
                </c:pt>
                <c:pt idx="315">
                  <c:v>2.4487510101413537E-8</c:v>
                </c:pt>
                <c:pt idx="316">
                  <c:v>2.2933088942326171E-8</c:v>
                </c:pt>
                <c:pt idx="317">
                  <c:v>2.1478312659950172E-8</c:v>
                </c:pt>
                <c:pt idx="318">
                  <c:v>2.0114146710163131E-8</c:v>
                </c:pt>
                <c:pt idx="319">
                  <c:v>1.8851329917481118E-8</c:v>
                </c:pt>
                <c:pt idx="320">
                  <c:v>1.7660929696452508E-8</c:v>
                </c:pt>
                <c:pt idx="321">
                  <c:v>1.6573165374410002E-8</c:v>
                </c:pt>
                <c:pt idx="322">
                  <c:v>1.555657571886212E-8</c:v>
                </c:pt>
                <c:pt idx="323">
                  <c:v>1.4592000346779672E-8</c:v>
                </c:pt>
                <c:pt idx="324">
                  <c:v>1.3700270072354177E-8</c:v>
                </c:pt>
                <c:pt idx="325">
                  <c:v>1.2872166709337942E-8</c:v>
                </c:pt>
                <c:pt idx="326">
                  <c:v>1.208822460811776E-8</c:v>
                </c:pt>
                <c:pt idx="327">
                  <c:v>1.1348994390246308E-8</c:v>
                </c:pt>
                <c:pt idx="328">
                  <c:v>1.0665271092409736E-8</c:v>
                </c:pt>
                <c:pt idx="329">
                  <c:v>1.0017211001087272E-8</c:v>
                </c:pt>
                <c:pt idx="330">
                  <c:v>9.4155711886204668E-9</c:v>
                </c:pt>
                <c:pt idx="331">
                  <c:v>8.6669234578365804E-9</c:v>
                </c:pt>
                <c:pt idx="332">
                  <c:v>7.9785534073547653E-9</c:v>
                </c:pt>
                <c:pt idx="333">
                  <c:v>7.338570230345607E-9</c:v>
                </c:pt>
                <c:pt idx="334">
                  <c:v>6.754979761893289E-9</c:v>
                </c:pt>
                <c:pt idx="335">
                  <c:v>6.2162443744179574E-9</c:v>
                </c:pt>
                <c:pt idx="336">
                  <c:v>5.7115327988388949E-9</c:v>
                </c:pt>
                <c:pt idx="337">
                  <c:v>5.2579162430731718E-9</c:v>
                </c:pt>
                <c:pt idx="338">
                  <c:v>4.8354980652071861E-9</c:v>
                </c:pt>
                <c:pt idx="339">
                  <c:v>4.4432187274922359E-9</c:v>
                </c:pt>
                <c:pt idx="340">
                  <c:v>4.080018692179622E-9</c:v>
                </c:pt>
                <c:pt idx="341">
                  <c:v>3.88400986175501E-9</c:v>
                </c:pt>
                <c:pt idx="342">
                  <c:v>3.6901046855447538E-9</c:v>
                </c:pt>
                <c:pt idx="343">
                  <c:v>3.5084272912890272E-9</c:v>
                </c:pt>
                <c:pt idx="344">
                  <c:v>3.3360914175207783E-9</c:v>
                </c:pt>
                <c:pt idx="345">
                  <c:v>3.1718710223579219E-9</c:v>
                </c:pt>
                <c:pt idx="346">
                  <c:v>3.0162770158173511E-9</c:v>
                </c:pt>
                <c:pt idx="347">
                  <c:v>2.8670198763500198E-9</c:v>
                </c:pt>
                <c:pt idx="348">
                  <c:v>2.7264121950793381E-9</c:v>
                </c:pt>
                <c:pt idx="349">
                  <c:v>2.5930139788724489E-9</c:v>
                </c:pt>
                <c:pt idx="350">
                  <c:v>2.4653094555477811E-9</c:v>
                </c:pt>
                <c:pt idx="351">
                  <c:v>2.3344031648834884E-9</c:v>
                </c:pt>
                <c:pt idx="352">
                  <c:v>2.2111220599408212E-9</c:v>
                </c:pt>
                <c:pt idx="353">
                  <c:v>2.0936960559239999E-9</c:v>
                </c:pt>
                <c:pt idx="354">
                  <c:v>1.9833013090120819E-9</c:v>
                </c:pt>
                <c:pt idx="355">
                  <c:v>1.8781180329857451E-9</c:v>
                </c:pt>
                <c:pt idx="356">
                  <c:v>1.7793120380473646E-9</c:v>
                </c:pt>
                <c:pt idx="357">
                  <c:v>1.6860398146534852E-9</c:v>
                </c:pt>
                <c:pt idx="358">
                  <c:v>1.5974220129795667E-9</c:v>
                </c:pt>
                <c:pt idx="359">
                  <c:v>1.5146259825851688E-9</c:v>
                </c:pt>
                <c:pt idx="360">
                  <c:v>1.434677750511617E-9</c:v>
                </c:pt>
                <c:pt idx="361">
                  <c:v>1.3307603248923517E-9</c:v>
                </c:pt>
                <c:pt idx="362">
                  <c:v>1.233423401835006E-9</c:v>
                </c:pt>
                <c:pt idx="363">
                  <c:v>1.1424793626570228E-9</c:v>
                </c:pt>
                <c:pt idx="364">
                  <c:v>1.0587119715537145E-9</c:v>
                </c:pt>
                <c:pt idx="365">
                  <c:v>9.8188092807937423E-10</c:v>
                </c:pt>
                <c:pt idx="366">
                  <c:v>9.0891580212884723E-10</c:v>
                </c:pt>
                <c:pt idx="367">
                  <c:v>8.4250621787644584E-10</c:v>
                </c:pt>
                <c:pt idx="368">
                  <c:v>7.8058735558410552E-10</c:v>
                </c:pt>
                <c:pt idx="369">
                  <c:v>7.2301476784842942E-10</c:v>
                </c:pt>
                <c:pt idx="370">
                  <c:v>6.6964742128591476E-10</c:v>
                </c:pt>
                <c:pt idx="371">
                  <c:v>6.1383971279701598E-10</c:v>
                </c:pt>
                <c:pt idx="372">
                  <c:v>5.6262763810191175E-10</c:v>
                </c:pt>
                <c:pt idx="373">
                  <c:v>5.15795101102916E-10</c:v>
                </c:pt>
                <c:pt idx="374">
                  <c:v>4.7234382520213453E-10</c:v>
                </c:pt>
                <c:pt idx="375">
                  <c:v>4.3212931588712943E-10</c:v>
                </c:pt>
                <c:pt idx="376">
                  <c:v>3.9501041507399606E-10</c:v>
                </c:pt>
                <c:pt idx="377">
                  <c:v>3.6084281668646017E-10</c:v>
                </c:pt>
                <c:pt idx="378">
                  <c:v>3.2948518528893369E-10</c:v>
                </c:pt>
                <c:pt idx="379">
                  <c:v>3.0012643344247274E-10</c:v>
                </c:pt>
                <c:pt idx="380">
                  <c:v>2.7333960937426959E-10</c:v>
                </c:pt>
                <c:pt idx="381">
                  <c:v>2.6923117312315404E-10</c:v>
                </c:pt>
                <c:pt idx="382">
                  <c:v>2.6516615478088286E-10</c:v>
                </c:pt>
                <c:pt idx="383">
                  <c:v>2.6058664059238235E-10</c:v>
                </c:pt>
                <c:pt idx="384">
                  <c:v>2.5572758163322782E-10</c:v>
                </c:pt>
                <c:pt idx="385">
                  <c:v>2.5069119371446226E-10</c:v>
                </c:pt>
                <c:pt idx="386">
                  <c:v>2.4549790373181973E-10</c:v>
                </c:pt>
                <c:pt idx="387">
                  <c:v>2.4007275108689064E-10</c:v>
                </c:pt>
                <c:pt idx="388">
                  <c:v>2.3457929102566495E-10</c:v>
                </c:pt>
                <c:pt idx="389">
                  <c:v>2.2901175947989574E-10</c:v>
                </c:pt>
                <c:pt idx="390">
                  <c:v>2.2335425714833249E-10</c:v>
                </c:pt>
                <c:pt idx="391">
                  <c:v>2.1014621780399259E-10</c:v>
                </c:pt>
                <c:pt idx="392">
                  <c:v>1.9779565292401195E-10</c:v>
                </c:pt>
                <c:pt idx="393">
                  <c:v>1.8610828524003631E-10</c:v>
                </c:pt>
                <c:pt idx="394">
                  <c:v>1.7516682755879748E-10</c:v>
                </c:pt>
                <c:pt idx="395">
                  <c:v>1.6496077040752967E-10</c:v>
                </c:pt>
                <c:pt idx="396">
                  <c:v>1.5530100188564026E-10</c:v>
                </c:pt>
                <c:pt idx="397">
                  <c:v>1.4618063478992866E-10</c:v>
                </c:pt>
                <c:pt idx="398">
                  <c:v>1.3768085794965862E-10</c:v>
                </c:pt>
                <c:pt idx="399">
                  <c:v>1.2961698799117911E-10</c:v>
                </c:pt>
                <c:pt idx="400">
                  <c:v>1.220707365155501E-10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6.3577467640996305E-7</c:v>
                </c:pt>
                <c:pt idx="1">
                  <c:v>7.3076483958164058E-7</c:v>
                </c:pt>
                <c:pt idx="2">
                  <c:v>8.3135690457719487E-7</c:v>
                </c:pt>
                <c:pt idx="3">
                  <c:v>9.4164569310032783E-7</c:v>
                </c:pt>
                <c:pt idx="4">
                  <c:v>1.0658771835762153E-6</c:v>
                </c:pt>
                <c:pt idx="5">
                  <c:v>1.2084345377024808E-6</c:v>
                </c:pt>
                <c:pt idx="6">
                  <c:v>1.3755637976658052E-6</c:v>
                </c:pt>
                <c:pt idx="7">
                  <c:v>1.5713494173359986E-6</c:v>
                </c:pt>
                <c:pt idx="8">
                  <c:v>1.7970088402945949E-6</c:v>
                </c:pt>
                <c:pt idx="9">
                  <c:v>2.0538119021795345E-6</c:v>
                </c:pt>
                <c:pt idx="10">
                  <c:v>2.3430441121945704E-6</c:v>
                </c:pt>
                <c:pt idx="11">
                  <c:v>2.7920670763434146E-6</c:v>
                </c:pt>
                <c:pt idx="12">
                  <c:v>3.3325810431504852E-6</c:v>
                </c:pt>
                <c:pt idx="13">
                  <c:v>3.973958264630565E-6</c:v>
                </c:pt>
                <c:pt idx="14">
                  <c:v>4.7256986840841225E-6</c:v>
                </c:pt>
                <c:pt idx="15">
                  <c:v>5.5975082133938748E-6</c:v>
                </c:pt>
                <c:pt idx="16">
                  <c:v>6.6320588173166476E-6</c:v>
                </c:pt>
                <c:pt idx="17">
                  <c:v>7.8789315636112727E-6</c:v>
                </c:pt>
                <c:pt idx="18">
                  <c:v>9.3588248461286836E-6</c:v>
                </c:pt>
                <c:pt idx="19">
                  <c:v>1.109292080296197E-5</c:v>
                </c:pt>
                <c:pt idx="20">
                  <c:v>1.3103215780894236E-5</c:v>
                </c:pt>
                <c:pt idx="21">
                  <c:v>1.5152183283381211E-5</c:v>
                </c:pt>
                <c:pt idx="22">
                  <c:v>1.760868318855507E-5</c:v>
                </c:pt>
                <c:pt idx="23">
                  <c:v>2.0483992885064134E-5</c:v>
                </c:pt>
                <c:pt idx="24">
                  <c:v>2.378914592100515E-5</c:v>
                </c:pt>
                <c:pt idx="25">
                  <c:v>2.7535523459315393E-5</c:v>
                </c:pt>
                <c:pt idx="26">
                  <c:v>3.2088721531186295E-5</c:v>
                </c:pt>
                <c:pt idx="27">
                  <c:v>3.7673392233290264E-5</c:v>
                </c:pt>
                <c:pt idx="28">
                  <c:v>4.4083212108754895E-5</c:v>
                </c:pt>
                <c:pt idx="29">
                  <c:v>5.1102207352192816E-5</c:v>
                </c:pt>
                <c:pt idx="30">
                  <c:v>5.8505775296092628E-5</c:v>
                </c:pt>
                <c:pt idx="31">
                  <c:v>6.5778397446180574E-5</c:v>
                </c:pt>
                <c:pt idx="32">
                  <c:v>7.3553642654045138E-5</c:v>
                </c:pt>
                <c:pt idx="33">
                  <c:v>8.2022713527266292E-5</c:v>
                </c:pt>
                <c:pt idx="34">
                  <c:v>9.1378534041513816E-5</c:v>
                </c:pt>
                <c:pt idx="35">
                  <c:v>1.0181537050383787E-4</c:v>
                </c:pt>
                <c:pt idx="36">
                  <c:v>1.1448749429301829E-4</c:v>
                </c:pt>
                <c:pt idx="37">
                  <c:v>1.2961918387658186E-4</c:v>
                </c:pt>
                <c:pt idx="38">
                  <c:v>1.4600522601698729E-4</c:v>
                </c:pt>
                <c:pt idx="39">
                  <c:v>1.6242781067909241E-4</c:v>
                </c:pt>
                <c:pt idx="40">
                  <c:v>1.7766066180177121E-4</c:v>
                </c:pt>
                <c:pt idx="41">
                  <c:v>1.8949776704321164E-4</c:v>
                </c:pt>
                <c:pt idx="42">
                  <c:v>2.0032631091857411E-4</c:v>
                </c:pt>
                <c:pt idx="43">
                  <c:v>2.1082496728358409E-4</c:v>
                </c:pt>
                <c:pt idx="44">
                  <c:v>2.2165501038338476E-4</c:v>
                </c:pt>
                <c:pt idx="45">
                  <c:v>2.334572267219026E-4</c:v>
                </c:pt>
                <c:pt idx="46">
                  <c:v>2.4671015916698642E-4</c:v>
                </c:pt>
                <c:pt idx="47">
                  <c:v>2.6106857296264048E-4</c:v>
                </c:pt>
                <c:pt idx="48">
                  <c:v>2.7593544838532615E-4</c:v>
                </c:pt>
                <c:pt idx="49">
                  <c:v>2.9073361235687061E-4</c:v>
                </c:pt>
                <c:pt idx="50">
                  <c:v>3.0490082511700102E-4</c:v>
                </c:pt>
                <c:pt idx="51">
                  <c:v>3.2742887583510355E-4</c:v>
                </c:pt>
                <c:pt idx="52">
                  <c:v>3.5036789769279187E-4</c:v>
                </c:pt>
                <c:pt idx="53">
                  <c:v>3.7409154800825516E-4</c:v>
                </c:pt>
                <c:pt idx="54">
                  <c:v>3.9900429322250601E-4</c:v>
                </c:pt>
                <c:pt idx="55">
                  <c:v>4.2554126166838773E-4</c:v>
                </c:pt>
                <c:pt idx="56">
                  <c:v>4.5435893702973801E-4</c:v>
                </c:pt>
                <c:pt idx="57">
                  <c:v>4.8533780913207066E-4</c:v>
                </c:pt>
                <c:pt idx="58">
                  <c:v>5.1772959345807714E-4</c:v>
                </c:pt>
                <c:pt idx="59">
                  <c:v>5.507396772682009E-4</c:v>
                </c:pt>
                <c:pt idx="60">
                  <c:v>5.834928662097591E-4</c:v>
                </c:pt>
                <c:pt idx="61">
                  <c:v>6.1212563771329215E-4</c:v>
                </c:pt>
                <c:pt idx="62">
                  <c:v>6.4043262937512366E-4</c:v>
                </c:pt>
                <c:pt idx="63">
                  <c:v>6.6891357144700889E-4</c:v>
                </c:pt>
                <c:pt idx="64">
                  <c:v>6.9810986635319787E-4</c:v>
                </c:pt>
                <c:pt idx="65">
                  <c:v>7.2858130057169021E-4</c:v>
                </c:pt>
                <c:pt idx="66">
                  <c:v>7.6066997276530088E-4</c:v>
                </c:pt>
                <c:pt idx="67">
                  <c:v>7.9404368631446687E-4</c:v>
                </c:pt>
                <c:pt idx="68">
                  <c:v>8.2829556844283181E-4</c:v>
                </c:pt>
                <c:pt idx="69">
                  <c:v>8.6300106164014455E-4</c:v>
                </c:pt>
                <c:pt idx="70">
                  <c:v>8.9769165639548868E-4</c:v>
                </c:pt>
                <c:pt idx="71">
                  <c:v>9.2326488340461175E-4</c:v>
                </c:pt>
                <c:pt idx="72">
                  <c:v>9.4848257127833871E-4</c:v>
                </c:pt>
                <c:pt idx="73">
                  <c:v>9.7356510676421999E-4</c:v>
                </c:pt>
                <c:pt idx="74">
                  <c:v>9.987675309069341E-4</c:v>
                </c:pt>
                <c:pt idx="75">
                  <c:v>1.0243123256701851E-3</c:v>
                </c:pt>
                <c:pt idx="76">
                  <c:v>1.0503061165621967E-3</c:v>
                </c:pt>
                <c:pt idx="77">
                  <c:v>1.0766041533238633E-3</c:v>
                </c:pt>
                <c:pt idx="78">
                  <c:v>1.1030405322403796E-3</c:v>
                </c:pt>
                <c:pt idx="79">
                  <c:v>1.1294904674761497E-3</c:v>
                </c:pt>
                <c:pt idx="80">
                  <c:v>1.1557880142760812E-3</c:v>
                </c:pt>
                <c:pt idx="81">
                  <c:v>1.1782053682658502E-3</c:v>
                </c:pt>
                <c:pt idx="82">
                  <c:v>1.2004404227656978E-3</c:v>
                </c:pt>
                <c:pt idx="83">
                  <c:v>1.2224579526277652E-3</c:v>
                </c:pt>
                <c:pt idx="84">
                  <c:v>1.2442247084019416E-3</c:v>
                </c:pt>
                <c:pt idx="85">
                  <c:v>1.265693680502983E-3</c:v>
                </c:pt>
                <c:pt idx="86">
                  <c:v>1.2873523034458987E-3</c:v>
                </c:pt>
                <c:pt idx="87">
                  <c:v>1.3092116476751405E-3</c:v>
                </c:pt>
                <c:pt idx="88">
                  <c:v>1.3305797656103947E-3</c:v>
                </c:pt>
                <c:pt idx="89">
                  <c:v>1.3507765430190027E-3</c:v>
                </c:pt>
                <c:pt idx="90">
                  <c:v>1.369125680364447E-3</c:v>
                </c:pt>
                <c:pt idx="91">
                  <c:v>1.3905143476789406E-3</c:v>
                </c:pt>
                <c:pt idx="92">
                  <c:v>1.4108415805654765E-3</c:v>
                </c:pt>
                <c:pt idx="93">
                  <c:v>1.4303018826097821E-3</c:v>
                </c:pt>
                <c:pt idx="94">
                  <c:v>1.4490549335494768E-3</c:v>
                </c:pt>
                <c:pt idx="95">
                  <c:v>1.4672964483654163E-3</c:v>
                </c:pt>
                <c:pt idx="96">
                  <c:v>1.4856250392828634E-3</c:v>
                </c:pt>
                <c:pt idx="97">
                  <c:v>1.5039751882395351E-3</c:v>
                </c:pt>
                <c:pt idx="98">
                  <c:v>1.521535957256847E-3</c:v>
                </c:pt>
                <c:pt idx="99">
                  <c:v>1.5374620893507554E-3</c:v>
                </c:pt>
                <c:pt idx="100">
                  <c:v>1.5509380886321396E-3</c:v>
                </c:pt>
                <c:pt idx="101">
                  <c:v>1.5515958208607396E-3</c:v>
                </c:pt>
                <c:pt idx="102">
                  <c:v>1.5513125766586828E-3</c:v>
                </c:pt>
                <c:pt idx="103">
                  <c:v>1.5498218997540831E-3</c:v>
                </c:pt>
                <c:pt idx="104">
                  <c:v>1.5469048333527551E-3</c:v>
                </c:pt>
                <c:pt idx="105">
                  <c:v>1.5423099499367015E-3</c:v>
                </c:pt>
                <c:pt idx="106">
                  <c:v>1.5367621135862744E-3</c:v>
                </c:pt>
                <c:pt idx="107">
                  <c:v>1.5308870232829826E-3</c:v>
                </c:pt>
                <c:pt idx="108">
                  <c:v>1.5243019088706754E-3</c:v>
                </c:pt>
                <c:pt idx="109">
                  <c:v>1.5166751183657218E-3</c:v>
                </c:pt>
                <c:pt idx="110">
                  <c:v>1.5076417153628457E-3</c:v>
                </c:pt>
                <c:pt idx="111">
                  <c:v>1.5077277346007354E-3</c:v>
                </c:pt>
                <c:pt idx="112">
                  <c:v>1.5066845123062383E-3</c:v>
                </c:pt>
                <c:pt idx="113">
                  <c:v>1.5047514185907859E-3</c:v>
                </c:pt>
                <c:pt idx="114">
                  <c:v>1.5022129200529079E-3</c:v>
                </c:pt>
                <c:pt idx="115">
                  <c:v>1.4993386610826784E-3</c:v>
                </c:pt>
                <c:pt idx="116">
                  <c:v>1.49521036698533E-3</c:v>
                </c:pt>
                <c:pt idx="117">
                  <c:v>1.489033173456257E-3</c:v>
                </c:pt>
                <c:pt idx="118">
                  <c:v>1.4813491062138859E-3</c:v>
                </c:pt>
                <c:pt idx="119">
                  <c:v>1.4726964270751319E-3</c:v>
                </c:pt>
                <c:pt idx="120">
                  <c:v>1.4635769579331593E-3</c:v>
                </c:pt>
                <c:pt idx="121">
                  <c:v>1.450747932270062E-3</c:v>
                </c:pt>
                <c:pt idx="122">
                  <c:v>1.436408349673316E-3</c:v>
                </c:pt>
                <c:pt idx="123">
                  <c:v>1.4208685646696004E-3</c:v>
                </c:pt>
                <c:pt idx="124">
                  <c:v>1.4044703803956331E-3</c:v>
                </c:pt>
                <c:pt idx="125">
                  <c:v>1.3875189379868216E-3</c:v>
                </c:pt>
                <c:pt idx="126">
                  <c:v>1.3698139764953014E-3</c:v>
                </c:pt>
                <c:pt idx="127">
                  <c:v>1.351009383110751E-3</c:v>
                </c:pt>
                <c:pt idx="128">
                  <c:v>1.3311786511789388E-3</c:v>
                </c:pt>
                <c:pt idx="129">
                  <c:v>1.3104379067714693E-3</c:v>
                </c:pt>
                <c:pt idx="130">
                  <c:v>1.2888625108443208E-3</c:v>
                </c:pt>
                <c:pt idx="131">
                  <c:v>1.2642813476512324E-3</c:v>
                </c:pt>
                <c:pt idx="132">
                  <c:v>1.2382788932542165E-3</c:v>
                </c:pt>
                <c:pt idx="133">
                  <c:v>1.2113203780147086E-3</c:v>
                </c:pt>
                <c:pt idx="134">
                  <c:v>1.1839044615760911E-3</c:v>
                </c:pt>
                <c:pt idx="135">
                  <c:v>1.1564871426459084E-3</c:v>
                </c:pt>
                <c:pt idx="136">
                  <c:v>1.12895796935338E-3</c:v>
                </c:pt>
                <c:pt idx="137">
                  <c:v>1.1009866251453354E-3</c:v>
                </c:pt>
                <c:pt idx="138">
                  <c:v>1.0727036927356802E-3</c:v>
                </c:pt>
                <c:pt idx="139">
                  <c:v>1.0442689794998221E-3</c:v>
                </c:pt>
                <c:pt idx="140">
                  <c:v>1.0158097254742585E-3</c:v>
                </c:pt>
                <c:pt idx="141">
                  <c:v>9.927924271818211E-4</c:v>
                </c:pt>
                <c:pt idx="142">
                  <c:v>9.6924275530074864E-4</c:v>
                </c:pt>
                <c:pt idx="143">
                  <c:v>9.4532877729179793E-4</c:v>
                </c:pt>
                <c:pt idx="144">
                  <c:v>9.2121897309694483E-4</c:v>
                </c:pt>
                <c:pt idx="145">
                  <c:v>8.9707229912219951E-4</c:v>
                </c:pt>
                <c:pt idx="146">
                  <c:v>8.7283010415460237E-4</c:v>
                </c:pt>
                <c:pt idx="147">
                  <c:v>8.4837006768550443E-4</c:v>
                </c:pt>
                <c:pt idx="148">
                  <c:v>8.2380883974988723E-4</c:v>
                </c:pt>
                <c:pt idx="149">
                  <c:v>7.9926434010993766E-4</c:v>
                </c:pt>
                <c:pt idx="150">
                  <c:v>7.7485874244650902E-4</c:v>
                </c:pt>
                <c:pt idx="151">
                  <c:v>7.4622256907444365E-4</c:v>
                </c:pt>
                <c:pt idx="152">
                  <c:v>7.1786778015035108E-4</c:v>
                </c:pt>
                <c:pt idx="153">
                  <c:v>6.8990739405940741E-4</c:v>
                </c:pt>
                <c:pt idx="154">
                  <c:v>6.6242783262782242E-4</c:v>
                </c:pt>
                <c:pt idx="155">
                  <c:v>6.3554013010496486E-4</c:v>
                </c:pt>
                <c:pt idx="156">
                  <c:v>6.0915474055931015E-4</c:v>
                </c:pt>
                <c:pt idx="157">
                  <c:v>5.8317965101429235E-4</c:v>
                </c:pt>
                <c:pt idx="158">
                  <c:v>5.5772995266673551E-4</c:v>
                </c:pt>
                <c:pt idx="159">
                  <c:v>5.3289291304712009E-4</c:v>
                </c:pt>
                <c:pt idx="160">
                  <c:v>5.087772151371689E-4</c:v>
                </c:pt>
                <c:pt idx="161">
                  <c:v>4.8666451985851825E-4</c:v>
                </c:pt>
                <c:pt idx="162">
                  <c:v>4.6497172519517394E-4</c:v>
                </c:pt>
                <c:pt idx="163">
                  <c:v>4.4376777683551217E-4</c:v>
                </c:pt>
                <c:pt idx="164">
                  <c:v>4.2312152469800059E-4</c:v>
                </c:pt>
                <c:pt idx="165">
                  <c:v>4.0309883473133257E-4</c:v>
                </c:pt>
                <c:pt idx="166">
                  <c:v>3.8362191573496312E-4</c:v>
                </c:pt>
                <c:pt idx="167">
                  <c:v>3.6460041794472107E-4</c:v>
                </c:pt>
                <c:pt idx="168">
                  <c:v>3.4610843480627624E-4</c:v>
                </c:pt>
                <c:pt idx="169">
                  <c:v>3.2821465229863439E-4</c:v>
                </c:pt>
                <c:pt idx="170">
                  <c:v>3.10989102250673E-4</c:v>
                </c:pt>
                <c:pt idx="171">
                  <c:v>2.9328745546210432E-4</c:v>
                </c:pt>
                <c:pt idx="172">
                  <c:v>2.761765265458739E-4</c:v>
                </c:pt>
                <c:pt idx="173">
                  <c:v>2.5972377499711179E-4</c:v>
                </c:pt>
                <c:pt idx="174">
                  <c:v>2.4400329999770638E-4</c:v>
                </c:pt>
                <c:pt idx="175">
                  <c:v>2.2908072500949154E-4</c:v>
                </c:pt>
                <c:pt idx="176">
                  <c:v>2.1485890922296093E-4</c:v>
                </c:pt>
                <c:pt idx="177">
                  <c:v>2.0122340244292357E-4</c:v>
                </c:pt>
                <c:pt idx="178">
                  <c:v>1.8821185648705918E-4</c:v>
                </c:pt>
                <c:pt idx="179">
                  <c:v>1.7586634139142292E-4</c:v>
                </c:pt>
                <c:pt idx="180">
                  <c:v>1.6422488714844697E-4</c:v>
                </c:pt>
                <c:pt idx="181">
                  <c:v>1.532430053905542E-4</c:v>
                </c:pt>
                <c:pt idx="182">
                  <c:v>1.4275700593206425E-4</c:v>
                </c:pt>
                <c:pt idx="183">
                  <c:v>1.3281252912536156E-4</c:v>
                </c:pt>
                <c:pt idx="184">
                  <c:v>1.2345337720163409E-4</c:v>
                </c:pt>
                <c:pt idx="185">
                  <c:v>1.147239924713354E-4</c:v>
                </c:pt>
                <c:pt idx="186">
                  <c:v>1.0653648252749986E-4</c:v>
                </c:pt>
                <c:pt idx="187">
                  <c:v>9.8786628030702299E-5</c:v>
                </c:pt>
                <c:pt idx="188">
                  <c:v>9.1493775927550564E-5</c:v>
                </c:pt>
                <c:pt idx="189">
                  <c:v>8.4676226181601633E-5</c:v>
                </c:pt>
                <c:pt idx="190">
                  <c:v>7.835262634077071E-5</c:v>
                </c:pt>
                <c:pt idx="191">
                  <c:v>7.2681223354179598E-5</c:v>
                </c:pt>
                <c:pt idx="192">
                  <c:v>6.731458498426456E-5</c:v>
                </c:pt>
                <c:pt idx="193">
                  <c:v>6.2273458530863932E-5</c:v>
                </c:pt>
                <c:pt idx="194">
                  <c:v>5.7578741984414343E-5</c:v>
                </c:pt>
                <c:pt idx="195">
                  <c:v>5.3251213684901048E-5</c:v>
                </c:pt>
                <c:pt idx="196">
                  <c:v>4.923199256992125E-5</c:v>
                </c:pt>
                <c:pt idx="197">
                  <c:v>4.5455018027219099E-5</c:v>
                </c:pt>
                <c:pt idx="198">
                  <c:v>4.1929141541281142E-5</c:v>
                </c:pt>
                <c:pt idx="199">
                  <c:v>3.8663859148447249E-5</c:v>
                </c:pt>
                <c:pt idx="200">
                  <c:v>3.5668108121122608E-5</c:v>
                </c:pt>
                <c:pt idx="201">
                  <c:v>3.2672371967784809E-5</c:v>
                </c:pt>
                <c:pt idx="202">
                  <c:v>2.9889477307986088E-5</c:v>
                </c:pt>
                <c:pt idx="203">
                  <c:v>2.7320536243881357E-5</c:v>
                </c:pt>
                <c:pt idx="204">
                  <c:v>2.496651300982867E-5</c:v>
                </c:pt>
                <c:pt idx="205">
                  <c:v>2.2828079791290453E-5</c:v>
                </c:pt>
                <c:pt idx="206">
                  <c:v>2.0871057470333147E-5</c:v>
                </c:pt>
                <c:pt idx="207">
                  <c:v>1.9059687400574326E-5</c:v>
                </c:pt>
                <c:pt idx="208">
                  <c:v>1.7392992060551007E-5</c:v>
                </c:pt>
                <c:pt idx="209">
                  <c:v>1.586935915442825E-5</c:v>
                </c:pt>
                <c:pt idx="210">
                  <c:v>1.4487583138021823E-5</c:v>
                </c:pt>
                <c:pt idx="211">
                  <c:v>1.3350777850102677E-5</c:v>
                </c:pt>
                <c:pt idx="212">
                  <c:v>1.2288921628632386E-5</c:v>
                </c:pt>
                <c:pt idx="213">
                  <c:v>1.1304169934302484E-5</c:v>
                </c:pt>
                <c:pt idx="214">
                  <c:v>1.0398682768284696E-5</c:v>
                </c:pt>
                <c:pt idx="215">
                  <c:v>9.5746076297041074E-6</c:v>
                </c:pt>
                <c:pt idx="216">
                  <c:v>8.8179360450436189E-6</c:v>
                </c:pt>
                <c:pt idx="217">
                  <c:v>8.1135602088668495E-6</c:v>
                </c:pt>
                <c:pt idx="218">
                  <c:v>7.4619517358771329E-6</c:v>
                </c:pt>
                <c:pt idx="219">
                  <c:v>6.8635471454292143E-6</c:v>
                </c:pt>
                <c:pt idx="220">
                  <c:v>6.3188300542244514E-6</c:v>
                </c:pt>
                <c:pt idx="221">
                  <c:v>5.8071782176822623E-6</c:v>
                </c:pt>
                <c:pt idx="222">
                  <c:v>5.3320448765361631E-6</c:v>
                </c:pt>
                <c:pt idx="223">
                  <c:v>4.8936550585916971E-6</c:v>
                </c:pt>
                <c:pt idx="224">
                  <c:v>4.4922581920868854E-6</c:v>
                </c:pt>
                <c:pt idx="225">
                  <c:v>4.1280612389673791E-6</c:v>
                </c:pt>
                <c:pt idx="226">
                  <c:v>3.794655892241835E-6</c:v>
                </c:pt>
                <c:pt idx="227">
                  <c:v>3.4854443669117919E-6</c:v>
                </c:pt>
                <c:pt idx="228">
                  <c:v>3.2003817214096158E-6</c:v>
                </c:pt>
                <c:pt idx="229">
                  <c:v>2.9394478769892394E-6</c:v>
                </c:pt>
                <c:pt idx="230">
                  <c:v>2.7026103178545832E-6</c:v>
                </c:pt>
                <c:pt idx="231">
                  <c:v>2.4815605400546574E-6</c:v>
                </c:pt>
                <c:pt idx="232">
                  <c:v>2.2769250917391419E-6</c:v>
                </c:pt>
                <c:pt idx="233">
                  <c:v>2.0886102460491469E-6</c:v>
                </c:pt>
                <c:pt idx="234">
                  <c:v>1.9164381781469846E-6</c:v>
                </c:pt>
                <c:pt idx="235">
                  <c:v>1.7603025279007417E-6</c:v>
                </c:pt>
                <c:pt idx="236">
                  <c:v>1.6175163411656903E-6</c:v>
                </c:pt>
                <c:pt idx="237">
                  <c:v>1.4853666251061673E-6</c:v>
                </c:pt>
                <c:pt idx="238">
                  <c:v>1.363694408850916E-6</c:v>
                </c:pt>
                <c:pt idx="239">
                  <c:v>1.2523226330287389E-6</c:v>
                </c:pt>
                <c:pt idx="240">
                  <c:v>1.1510971981216897E-6</c:v>
                </c:pt>
                <c:pt idx="241">
                  <c:v>1.0552389402124237E-6</c:v>
                </c:pt>
                <c:pt idx="242">
                  <c:v>9.6661955139889817E-7</c:v>
                </c:pt>
                <c:pt idx="243">
                  <c:v>8.8516772503586987E-7</c:v>
                </c:pt>
                <c:pt idx="244">
                  <c:v>8.108152132417855E-7</c:v>
                </c:pt>
                <c:pt idx="245">
                  <c:v>7.4348994276736664E-7</c:v>
                </c:pt>
                <c:pt idx="246">
                  <c:v>6.8203426425346485E-7</c:v>
                </c:pt>
                <c:pt idx="247">
                  <c:v>6.2527931966469811E-7</c:v>
                </c:pt>
                <c:pt idx="248">
                  <c:v>5.7313412725802909E-7</c:v>
                </c:pt>
                <c:pt idx="249">
                  <c:v>5.2551290793528902E-7</c:v>
                </c:pt>
                <c:pt idx="250">
                  <c:v>4.8232573092842802E-7</c:v>
                </c:pt>
                <c:pt idx="251">
                  <c:v>4.4542542465896877E-7</c:v>
                </c:pt>
                <c:pt idx="252">
                  <c:v>4.1112404837575531E-7</c:v>
                </c:pt>
                <c:pt idx="253">
                  <c:v>3.7941034504928119E-7</c:v>
                </c:pt>
                <c:pt idx="254">
                  <c:v>3.5026989071429356E-7</c:v>
                </c:pt>
                <c:pt idx="255">
                  <c:v>3.236900529789859E-7</c:v>
                </c:pt>
                <c:pt idx="256">
                  <c:v>2.9924595216961895E-7</c:v>
                </c:pt>
                <c:pt idx="257">
                  <c:v>2.7651198981716735E-7</c:v>
                </c:pt>
                <c:pt idx="258">
                  <c:v>2.5547287505996728E-7</c:v>
                </c:pt>
                <c:pt idx="259">
                  <c:v>2.3611427139070032E-7</c:v>
                </c:pt>
                <c:pt idx="260">
                  <c:v>2.1841955751911402E-7</c:v>
                </c:pt>
                <c:pt idx="261">
                  <c:v>2.01124674723813E-7</c:v>
                </c:pt>
                <c:pt idx="262">
                  <c:v>1.8509663069988542E-7</c:v>
                </c:pt>
                <c:pt idx="263">
                  <c:v>1.7031639852559992E-7</c:v>
                </c:pt>
                <c:pt idx="264">
                  <c:v>1.5676755563326477E-7</c:v>
                </c:pt>
                <c:pt idx="265">
                  <c:v>1.4443339304330493E-7</c:v>
                </c:pt>
                <c:pt idx="266">
                  <c:v>1.3311936058330778E-7</c:v>
                </c:pt>
                <c:pt idx="267">
                  <c:v>1.2263307486257506E-7</c:v>
                </c:pt>
                <c:pt idx="268">
                  <c:v>1.1296155606705258E-7</c:v>
                </c:pt>
                <c:pt idx="269">
                  <c:v>1.0408760311889685E-7</c:v>
                </c:pt>
                <c:pt idx="270">
                  <c:v>9.5996145896661843E-8</c:v>
                </c:pt>
                <c:pt idx="271">
                  <c:v>8.8993120327068028E-8</c:v>
                </c:pt>
                <c:pt idx="272">
                  <c:v>8.2466473370870068E-8</c:v>
                </c:pt>
                <c:pt idx="273">
                  <c:v>7.6412563910175667E-8</c:v>
                </c:pt>
                <c:pt idx="274">
                  <c:v>7.0828151410230003E-8</c:v>
                </c:pt>
                <c:pt idx="275">
                  <c:v>6.5709579958962189E-8</c:v>
                </c:pt>
                <c:pt idx="276">
                  <c:v>6.0982450697941848E-8</c:v>
                </c:pt>
                <c:pt idx="277">
                  <c:v>5.6573183159187225E-8</c:v>
                </c:pt>
                <c:pt idx="278">
                  <c:v>5.2479382029623514E-8</c:v>
                </c:pt>
                <c:pt idx="279">
                  <c:v>4.8698739576316364E-8</c:v>
                </c:pt>
                <c:pt idx="280">
                  <c:v>4.5228739353744623E-8</c:v>
                </c:pt>
                <c:pt idx="281">
                  <c:v>4.2118663657147493E-8</c:v>
                </c:pt>
                <c:pt idx="282">
                  <c:v>3.9207754302419049E-8</c:v>
                </c:pt>
                <c:pt idx="283">
                  <c:v>3.6495920321447408E-8</c:v>
                </c:pt>
                <c:pt idx="284">
                  <c:v>3.3982913788080158E-8</c:v>
                </c:pt>
                <c:pt idx="285">
                  <c:v>3.1668610623339016E-8</c:v>
                </c:pt>
                <c:pt idx="286">
                  <c:v>2.952200977551741E-8</c:v>
                </c:pt>
                <c:pt idx="287">
                  <c:v>2.7511666617506508E-8</c:v>
                </c:pt>
                <c:pt idx="288">
                  <c:v>2.5636915811281516E-8</c:v>
                </c:pt>
                <c:pt idx="289">
                  <c:v>2.3896977578210522E-8</c:v>
                </c:pt>
                <c:pt idx="290">
                  <c:v>2.2291152365388103E-8</c:v>
                </c:pt>
                <c:pt idx="291">
                  <c:v>2.064539160608613E-8</c:v>
                </c:pt>
                <c:pt idx="292">
                  <c:v>1.911321106768118E-8</c:v>
                </c:pt>
                <c:pt idx="293">
                  <c:v>1.76928881816343E-8</c:v>
                </c:pt>
                <c:pt idx="294">
                  <c:v>1.6382798878591393E-8</c:v>
                </c:pt>
                <c:pt idx="295">
                  <c:v>1.5181235988573371E-8</c:v>
                </c:pt>
                <c:pt idx="296">
                  <c:v>1.4072282780400218E-8</c:v>
                </c:pt>
                <c:pt idx="297">
                  <c:v>1.3039866575617475E-8</c:v>
                </c:pt>
                <c:pt idx="298">
                  <c:v>1.2082626945768085E-8</c:v>
                </c:pt>
                <c:pt idx="299">
                  <c:v>1.119894882943932E-8</c:v>
                </c:pt>
                <c:pt idx="300">
                  <c:v>1.0387245094422883E-8</c:v>
                </c:pt>
                <c:pt idx="301">
                  <c:v>9.5805475786816659E-9</c:v>
                </c:pt>
                <c:pt idx="302">
                  <c:v>8.8328273082597044E-9</c:v>
                </c:pt>
                <c:pt idx="303">
                  <c:v>8.1422842544416454E-9</c:v>
                </c:pt>
                <c:pt idx="304">
                  <c:v>7.507092086481672E-9</c:v>
                </c:pt>
                <c:pt idx="305">
                  <c:v>6.9254825726596955E-9</c:v>
                </c:pt>
                <c:pt idx="306">
                  <c:v>6.3900358750777359E-9</c:v>
                </c:pt>
                <c:pt idx="307">
                  <c:v>5.8936263822657197E-9</c:v>
                </c:pt>
                <c:pt idx="308">
                  <c:v>5.434918210311171E-9</c:v>
                </c:pt>
                <c:pt idx="309">
                  <c:v>5.0126115895217734E-9</c:v>
                </c:pt>
                <c:pt idx="310">
                  <c:v>4.6253924813339964E-9</c:v>
                </c:pt>
                <c:pt idx="311">
                  <c:v>4.3332105968155448E-9</c:v>
                </c:pt>
                <c:pt idx="312">
                  <c:v>4.0582156981499551E-9</c:v>
                </c:pt>
                <c:pt idx="313">
                  <c:v>3.8004863758812063E-9</c:v>
                </c:pt>
                <c:pt idx="314">
                  <c:v>3.5601268297206015E-9</c:v>
                </c:pt>
                <c:pt idx="315">
                  <c:v>3.3372040905541352E-9</c:v>
                </c:pt>
                <c:pt idx="316">
                  <c:v>3.1291394847551805E-9</c:v>
                </c:pt>
                <c:pt idx="317">
                  <c:v>2.9333154060677504E-9</c:v>
                </c:pt>
                <c:pt idx="318">
                  <c:v>2.7496966290668739E-9</c:v>
                </c:pt>
                <c:pt idx="319">
                  <c:v>2.5783077728818217E-9</c:v>
                </c:pt>
                <c:pt idx="320">
                  <c:v>2.4191405717187385E-9</c:v>
                </c:pt>
                <c:pt idx="321">
                  <c:v>2.2730833338790402E-9</c:v>
                </c:pt>
                <c:pt idx="322">
                  <c:v>2.1353299756006244E-9</c:v>
                </c:pt>
                <c:pt idx="323">
                  <c:v>2.0058882237360662E-9</c:v>
                </c:pt>
                <c:pt idx="324">
                  <c:v>1.8848045814761316E-9</c:v>
                </c:pt>
                <c:pt idx="325">
                  <c:v>1.7720918775686514E-9</c:v>
                </c:pt>
                <c:pt idx="326">
                  <c:v>1.6665409034249469E-9</c:v>
                </c:pt>
                <c:pt idx="327">
                  <c:v>1.566915108784761E-9</c:v>
                </c:pt>
                <c:pt idx="328">
                  <c:v>1.4732287651934305E-9</c:v>
                </c:pt>
                <c:pt idx="329">
                  <c:v>1.3855054965878834E-9</c:v>
                </c:pt>
                <c:pt idx="330">
                  <c:v>1.3037578661179499E-9</c:v>
                </c:pt>
                <c:pt idx="331">
                  <c:v>1.2016547625542276E-9</c:v>
                </c:pt>
                <c:pt idx="332">
                  <c:v>1.1069795178261681E-9</c:v>
                </c:pt>
                <c:pt idx="333">
                  <c:v>1.0194456429441222E-9</c:v>
                </c:pt>
                <c:pt idx="334">
                  <c:v>9.3877427192329052E-10</c:v>
                </c:pt>
                <c:pt idx="335">
                  <c:v>8.6469654587528617E-10</c:v>
                </c:pt>
                <c:pt idx="336">
                  <c:v>7.9638452595849025E-10</c:v>
                </c:pt>
                <c:pt idx="337">
                  <c:v>7.3306230875839477E-10</c:v>
                </c:pt>
                <c:pt idx="338">
                  <c:v>6.7452798038174069E-10</c:v>
                </c:pt>
                <c:pt idx="339">
                  <c:v>6.2058087479140719E-10</c:v>
                </c:pt>
                <c:pt idx="340">
                  <c:v>5.7102422278241373E-10</c:v>
                </c:pt>
                <c:pt idx="341">
                  <c:v>5.4362643509148447E-10</c:v>
                </c:pt>
                <c:pt idx="342">
                  <c:v>5.1735004738509493E-10</c:v>
                </c:pt>
                <c:pt idx="343">
                  <c:v>4.9226582598857473E-10</c:v>
                </c:pt>
                <c:pt idx="344">
                  <c:v>4.6843616555998552E-10</c:v>
                </c:pt>
                <c:pt idx="345">
                  <c:v>4.4593026807751179E-10</c:v>
                </c:pt>
                <c:pt idx="346">
                  <c:v>4.2453960636298216E-10</c:v>
                </c:pt>
                <c:pt idx="347">
                  <c:v>4.0404248060686759E-10</c:v>
                </c:pt>
                <c:pt idx="348">
                  <c:v>3.8448651312784938E-10</c:v>
                </c:pt>
                <c:pt idx="349">
                  <c:v>3.6591158885623687E-10</c:v>
                </c:pt>
                <c:pt idx="350">
                  <c:v>3.4836391264124236E-10</c:v>
                </c:pt>
                <c:pt idx="351">
                  <c:v>3.3023854350258153E-10</c:v>
                </c:pt>
                <c:pt idx="352">
                  <c:v>3.1298678438691205E-10</c:v>
                </c:pt>
                <c:pt idx="353">
                  <c:v>2.9662574987295083E-10</c:v>
                </c:pt>
                <c:pt idx="354">
                  <c:v>2.8117309523204418E-10</c:v>
                </c:pt>
                <c:pt idx="355">
                  <c:v>2.6664555664785261E-10</c:v>
                </c:pt>
                <c:pt idx="356">
                  <c:v>2.5291317318068814E-10</c:v>
                </c:pt>
                <c:pt idx="357">
                  <c:v>2.3983941832325203E-10</c:v>
                </c:pt>
                <c:pt idx="358">
                  <c:v>2.2743616522756795E-10</c:v>
                </c:pt>
                <c:pt idx="359">
                  <c:v>2.1571435489629932E-10</c:v>
                </c:pt>
                <c:pt idx="360">
                  <c:v>2.0468346674086693E-10</c:v>
                </c:pt>
                <c:pt idx="361">
                  <c:v>1.8995963356696631E-10</c:v>
                </c:pt>
                <c:pt idx="362">
                  <c:v>1.7622524247182473E-10</c:v>
                </c:pt>
                <c:pt idx="363">
                  <c:v>1.6344700845463187E-10</c:v>
                </c:pt>
                <c:pt idx="364">
                  <c:v>1.5159114624427597E-10</c:v>
                </c:pt>
                <c:pt idx="365">
                  <c:v>1.4062417949410764E-10</c:v>
                </c:pt>
                <c:pt idx="366">
                  <c:v>1.3044358988930657E-10</c:v>
                </c:pt>
                <c:pt idx="367">
                  <c:v>1.2094933805651187E-10</c:v>
                </c:pt>
                <c:pt idx="368">
                  <c:v>1.12116994388896E-10</c:v>
                </c:pt>
                <c:pt idx="369">
                  <c:v>1.0392036578871569E-10</c:v>
                </c:pt>
                <c:pt idx="370">
                  <c:v>9.6334068242146876E-11</c:v>
                </c:pt>
                <c:pt idx="371">
                  <c:v>8.8476935810164301E-11</c:v>
                </c:pt>
                <c:pt idx="372">
                  <c:v>8.1185501133252231E-11</c:v>
                </c:pt>
                <c:pt idx="373">
                  <c:v>7.4435953810248355E-11</c:v>
                </c:pt>
                <c:pt idx="374">
                  <c:v>6.8203540418833387E-11</c:v>
                </c:pt>
                <c:pt idx="375">
                  <c:v>6.2463416158727459E-11</c:v>
                </c:pt>
                <c:pt idx="376">
                  <c:v>5.7162215583386522E-11</c:v>
                </c:pt>
                <c:pt idx="377">
                  <c:v>5.2250254218268748E-11</c:v>
                </c:pt>
                <c:pt idx="378">
                  <c:v>4.7709247606450614E-11</c:v>
                </c:pt>
                <c:pt idx="379">
                  <c:v>4.3520600471100115E-11</c:v>
                </c:pt>
                <c:pt idx="380">
                  <c:v>3.9666336645169737E-11</c:v>
                </c:pt>
                <c:pt idx="381">
                  <c:v>3.9145541172672376E-11</c:v>
                </c:pt>
                <c:pt idx="382">
                  <c:v>3.8559216856849417E-11</c:v>
                </c:pt>
                <c:pt idx="383">
                  <c:v>3.7921324950473355E-11</c:v>
                </c:pt>
                <c:pt idx="384">
                  <c:v>3.7245716594614779E-11</c:v>
                </c:pt>
                <c:pt idx="385">
                  <c:v>3.6546006949520471E-11</c:v>
                </c:pt>
                <c:pt idx="386">
                  <c:v>3.5819615029036401E-11</c:v>
                </c:pt>
                <c:pt idx="387">
                  <c:v>3.506172134455065E-11</c:v>
                </c:pt>
                <c:pt idx="388">
                  <c:v>3.4282472719276545E-11</c:v>
                </c:pt>
                <c:pt idx="389">
                  <c:v>3.3491892966131555E-11</c:v>
                </c:pt>
                <c:pt idx="390">
                  <c:v>3.2699877799960924E-11</c:v>
                </c:pt>
                <c:pt idx="391">
                  <c:v>3.0799129137056584E-11</c:v>
                </c:pt>
                <c:pt idx="392">
                  <c:v>2.9005142990153862E-11</c:v>
                </c:pt>
                <c:pt idx="393">
                  <c:v>2.731581115860028E-11</c:v>
                </c:pt>
                <c:pt idx="394">
                  <c:v>2.5729395785864732E-11</c:v>
                </c:pt>
                <c:pt idx="395">
                  <c:v>2.4243821742949807E-11</c:v>
                </c:pt>
                <c:pt idx="396">
                  <c:v>2.2860020381548898E-11</c:v>
                </c:pt>
                <c:pt idx="397">
                  <c:v>2.1566552016687522E-11</c:v>
                </c:pt>
                <c:pt idx="398">
                  <c:v>2.0342945953416773E-11</c:v>
                </c:pt>
                <c:pt idx="399">
                  <c:v>1.9169275325493828E-11</c:v>
                </c:pt>
                <c:pt idx="400">
                  <c:v>1.8025895853027903E-11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4.6471876104662763E-6</c:v>
                </c:pt>
                <c:pt idx="11">
                  <c:v>5.8319897740928151E-6</c:v>
                </c:pt>
                <c:pt idx="12">
                  <c:v>7.3896995954801051E-6</c:v>
                </c:pt>
                <c:pt idx="13">
                  <c:v>9.4109450893972817E-6</c:v>
                </c:pt>
                <c:pt idx="14">
                  <c:v>1.1975833438782631E-5</c:v>
                </c:pt>
                <c:pt idx="15">
                  <c:v>1.5172636724888214E-5</c:v>
                </c:pt>
                <c:pt idx="16">
                  <c:v>1.9142001272945176E-5</c:v>
                </c:pt>
                <c:pt idx="17">
                  <c:v>2.404825025399725E-5</c:v>
                </c:pt>
                <c:pt idx="18">
                  <c:v>3.0014367776048427E-5</c:v>
                </c:pt>
                <c:pt idx="19">
                  <c:v>3.711546716089068E-5</c:v>
                </c:pt>
                <c:pt idx="20">
                  <c:v>4.5409036127674899E-5</c:v>
                </c:pt>
                <c:pt idx="21">
                  <c:v>5.4965030795269492E-5</c:v>
                </c:pt>
                <c:pt idx="22">
                  <c:v>6.5782473966344011E-5</c:v>
                </c:pt>
                <c:pt idx="23">
                  <c:v>7.8023299649148127E-5</c:v>
                </c:pt>
                <c:pt idx="24">
                  <c:v>9.2055372570339338E-5</c:v>
                </c:pt>
                <c:pt idx="25">
                  <c:v>1.082757767799641E-4</c:v>
                </c:pt>
                <c:pt idx="26">
                  <c:v>1.2686890088740621E-4</c:v>
                </c:pt>
                <c:pt idx="27">
                  <c:v>1.4808289404194463E-4</c:v>
                </c:pt>
                <c:pt idx="28">
                  <c:v>1.7192713912294303E-4</c:v>
                </c:pt>
                <c:pt idx="29">
                  <c:v>1.980849344015302E-4</c:v>
                </c:pt>
                <c:pt idx="30">
                  <c:v>2.2614894371599786E-4</c:v>
                </c:pt>
                <c:pt idx="31">
                  <c:v>2.5591334739570923E-4</c:v>
                </c:pt>
                <c:pt idx="32">
                  <c:v>2.8713267344674455E-4</c:v>
                </c:pt>
                <c:pt idx="33">
                  <c:v>3.1988932917739971E-4</c:v>
                </c:pt>
                <c:pt idx="34">
                  <c:v>3.5460135732624847E-4</c:v>
                </c:pt>
                <c:pt idx="35">
                  <c:v>3.9167466203794281E-4</c:v>
                </c:pt>
                <c:pt idx="36">
                  <c:v>4.3113320641802264E-4</c:v>
                </c:pt>
                <c:pt idx="37">
                  <c:v>4.7282611146571391E-4</c:v>
                </c:pt>
                <c:pt idx="38">
                  <c:v>5.1577040365801774E-4</c:v>
                </c:pt>
                <c:pt idx="39">
                  <c:v>5.582673089738672E-4</c:v>
                </c:pt>
                <c:pt idx="40">
                  <c:v>5.9859890468220631E-4</c:v>
                </c:pt>
                <c:pt idx="41">
                  <c:v>6.3593805944845002E-4</c:v>
                </c:pt>
                <c:pt idx="42">
                  <c:v>6.7025191033379626E-4</c:v>
                </c:pt>
                <c:pt idx="43">
                  <c:v>7.0188185403097009E-4</c:v>
                </c:pt>
                <c:pt idx="44">
                  <c:v>7.3151448117892944E-4</c:v>
                </c:pt>
                <c:pt idx="45">
                  <c:v>7.601535707297244E-4</c:v>
                </c:pt>
                <c:pt idx="46">
                  <c:v>7.8836456582511913E-4</c:v>
                </c:pt>
                <c:pt idx="47">
                  <c:v>8.1532752155203541E-4</c:v>
                </c:pt>
                <c:pt idx="48">
                  <c:v>8.4251726767828837E-4</c:v>
                </c:pt>
                <c:pt idx="49">
                  <c:v>8.7293122020101451E-4</c:v>
                </c:pt>
                <c:pt idx="50">
                  <c:v>9.0851485386475507E-4</c:v>
                </c:pt>
                <c:pt idx="51">
                  <c:v>9.489421330046413E-4</c:v>
                </c:pt>
                <c:pt idx="52">
                  <c:v>9.955958993028524E-4</c:v>
                </c:pt>
                <c:pt idx="53">
                  <c:v>1.0472138503471687E-3</c:v>
                </c:pt>
                <c:pt idx="54">
                  <c:v>1.1006138056227468E-3</c:v>
                </c:pt>
                <c:pt idx="55">
                  <c:v>1.1538567176516072E-3</c:v>
                </c:pt>
                <c:pt idx="56">
                  <c:v>1.208011651128677E-3</c:v>
                </c:pt>
                <c:pt idx="57">
                  <c:v>1.2619936002780479E-3</c:v>
                </c:pt>
                <c:pt idx="58">
                  <c:v>1.313921421828107E-3</c:v>
                </c:pt>
                <c:pt idx="59">
                  <c:v>1.3620095244601029E-3</c:v>
                </c:pt>
                <c:pt idx="60">
                  <c:v>1.404276256390648E-3</c:v>
                </c:pt>
                <c:pt idx="61">
                  <c:v>1.4386160845981234E-3</c:v>
                </c:pt>
                <c:pt idx="62">
                  <c:v>1.4650499175883462E-3</c:v>
                </c:pt>
                <c:pt idx="63">
                  <c:v>1.4861830888555228E-3</c:v>
                </c:pt>
                <c:pt idx="64">
                  <c:v>1.5055915356881986E-3</c:v>
                </c:pt>
                <c:pt idx="65">
                  <c:v>1.5261485268661655E-3</c:v>
                </c:pt>
                <c:pt idx="66">
                  <c:v>1.5487981287809196E-3</c:v>
                </c:pt>
                <c:pt idx="67">
                  <c:v>1.5724446160118918E-3</c:v>
                </c:pt>
                <c:pt idx="68">
                  <c:v>1.5931529010910232E-3</c:v>
                </c:pt>
                <c:pt idx="69">
                  <c:v>1.6058066217015383E-3</c:v>
                </c:pt>
                <c:pt idx="70">
                  <c:v>1.6064636429906042E-3</c:v>
                </c:pt>
                <c:pt idx="71">
                  <c:v>1.5941450987099015E-3</c:v>
                </c:pt>
                <c:pt idx="72">
                  <c:v>1.5704016404261528E-3</c:v>
                </c:pt>
                <c:pt idx="73">
                  <c:v>1.5394180654778843E-3</c:v>
                </c:pt>
                <c:pt idx="74">
                  <c:v>1.5061967043181513E-3</c:v>
                </c:pt>
                <c:pt idx="75">
                  <c:v>1.4744602152512824E-3</c:v>
                </c:pt>
                <c:pt idx="76">
                  <c:v>1.4454431650417522E-3</c:v>
                </c:pt>
                <c:pt idx="77">
                  <c:v>1.4191984743425227E-3</c:v>
                </c:pt>
                <c:pt idx="78">
                  <c:v>1.394553572638482E-3</c:v>
                </c:pt>
                <c:pt idx="79">
                  <c:v>1.3698659687769929E-3</c:v>
                </c:pt>
                <c:pt idx="80">
                  <c:v>1.3440947402433342E-3</c:v>
                </c:pt>
                <c:pt idx="81">
                  <c:v>1.3171865199150534E-3</c:v>
                </c:pt>
                <c:pt idx="82">
                  <c:v>1.2884869826755678E-3</c:v>
                </c:pt>
                <c:pt idx="83">
                  <c:v>1.2574942785000104E-3</c:v>
                </c:pt>
                <c:pt idx="84">
                  <c:v>1.2239657856482023E-3</c:v>
                </c:pt>
                <c:pt idx="85">
                  <c:v>1.1876151417253426E-3</c:v>
                </c:pt>
                <c:pt idx="86">
                  <c:v>1.1480624897952446E-3</c:v>
                </c:pt>
                <c:pt idx="87">
                  <c:v>1.1057133159730005E-3</c:v>
                </c:pt>
                <c:pt idx="88">
                  <c:v>1.0615091199058153E-3</c:v>
                </c:pt>
                <c:pt idx="89">
                  <c:v>1.0164329200845733E-3</c:v>
                </c:pt>
                <c:pt idx="90">
                  <c:v>9.7118828071780317E-4</c:v>
                </c:pt>
                <c:pt idx="91">
                  <c:v>9.2611018598573295E-4</c:v>
                </c:pt>
                <c:pt idx="92">
                  <c:v>8.8155576301271379E-4</c:v>
                </c:pt>
                <c:pt idx="93">
                  <c:v>8.3773241764472685E-4</c:v>
                </c:pt>
                <c:pt idx="94">
                  <c:v>7.9472531579400892E-4</c:v>
                </c:pt>
                <c:pt idx="95">
                  <c:v>7.5263618141958714E-4</c:v>
                </c:pt>
                <c:pt idx="96">
                  <c:v>7.1174914138113783E-4</c:v>
                </c:pt>
                <c:pt idx="97">
                  <c:v>6.7245332542023052E-4</c:v>
                </c:pt>
                <c:pt idx="98">
                  <c:v>6.3458580951355624E-4</c:v>
                </c:pt>
                <c:pt idx="99">
                  <c:v>5.9783385961402447E-4</c:v>
                </c:pt>
                <c:pt idx="100">
                  <c:v>5.6216985352088196E-4</c:v>
                </c:pt>
                <c:pt idx="101">
                  <c:v>5.2785292162798106E-4</c:v>
                </c:pt>
                <c:pt idx="102">
                  <c:v>4.9465864035527665E-4</c:v>
                </c:pt>
                <c:pt idx="103">
                  <c:v>4.6258687975705423E-4</c:v>
                </c:pt>
                <c:pt idx="104">
                  <c:v>4.3180375873982626E-4</c:v>
                </c:pt>
                <c:pt idx="105">
                  <c:v>4.0234411841438844E-4</c:v>
                </c:pt>
                <c:pt idx="106">
                  <c:v>3.7406545426667531E-4</c:v>
                </c:pt>
                <c:pt idx="107">
                  <c:v>3.4721098787221993E-4</c:v>
                </c:pt>
                <c:pt idx="108">
                  <c:v>3.2224428144057707E-4</c:v>
                </c:pt>
                <c:pt idx="109">
                  <c:v>2.9954964210371587E-4</c:v>
                </c:pt>
                <c:pt idx="110">
                  <c:v>2.7928814270732441E-4</c:v>
                </c:pt>
                <c:pt idx="111">
                  <c:v>2.613502038834921E-4</c:v>
                </c:pt>
                <c:pt idx="112">
                  <c:v>2.4540127232165759E-4</c:v>
                </c:pt>
                <c:pt idx="113">
                  <c:v>2.3092696479671621E-4</c:v>
                </c:pt>
                <c:pt idx="114">
                  <c:v>2.1741364962077331E-4</c:v>
                </c:pt>
                <c:pt idx="115">
                  <c:v>2.0452224142451957E-4</c:v>
                </c:pt>
                <c:pt idx="116">
                  <c:v>1.9214429974356446E-4</c:v>
                </c:pt>
                <c:pt idx="117">
                  <c:v>1.8021240372645417E-4</c:v>
                </c:pt>
                <c:pt idx="118">
                  <c:v>1.6866843971460183E-4</c:v>
                </c:pt>
                <c:pt idx="119">
                  <c:v>1.5748350538868217E-4</c:v>
                </c:pt>
                <c:pt idx="120">
                  <c:v>1.4663652390584911E-4</c:v>
                </c:pt>
                <c:pt idx="121">
                  <c:v>1.3611083560481326E-4</c:v>
                </c:pt>
                <c:pt idx="122">
                  <c:v>1.2590749945075135E-4</c:v>
                </c:pt>
                <c:pt idx="123">
                  <c:v>1.160742781818992E-4</c:v>
                </c:pt>
                <c:pt idx="124">
                  <c:v>1.0666585071359462E-4</c:v>
                </c:pt>
                <c:pt idx="125">
                  <c:v>9.7710200781677862E-5</c:v>
                </c:pt>
                <c:pt idx="126">
                  <c:v>8.9227431880412636E-5</c:v>
                </c:pt>
                <c:pt idx="127">
                  <c:v>8.1322660469483458E-5</c:v>
                </c:pt>
                <c:pt idx="128">
                  <c:v>7.4064526176526816E-5</c:v>
                </c:pt>
                <c:pt idx="129">
                  <c:v>6.7479720944886983E-5</c:v>
                </c:pt>
                <c:pt idx="130">
                  <c:v>6.1578340954140151E-5</c:v>
                </c:pt>
                <c:pt idx="131">
                  <c:v>5.6344145501963513E-5</c:v>
                </c:pt>
                <c:pt idx="132">
                  <c:v>5.1666159232845852E-5</c:v>
                </c:pt>
                <c:pt idx="133">
                  <c:v>4.7430719479797488E-5</c:v>
                </c:pt>
                <c:pt idx="134">
                  <c:v>4.3548436632054071E-5</c:v>
                </c:pt>
                <c:pt idx="135">
                  <c:v>3.9950979467976298E-5</c:v>
                </c:pt>
                <c:pt idx="136">
                  <c:v>3.6592562457376984E-5</c:v>
                </c:pt>
                <c:pt idx="137">
                  <c:v>3.3463838663515053E-5</c:v>
                </c:pt>
                <c:pt idx="138">
                  <c:v>3.0580722645141083E-5</c:v>
                </c:pt>
                <c:pt idx="139">
                  <c:v>2.7958760005608508E-5</c:v>
                </c:pt>
                <c:pt idx="140">
                  <c:v>2.5594116262959247E-5</c:v>
                </c:pt>
                <c:pt idx="141">
                  <c:v>2.3462214577855321E-5</c:v>
                </c:pt>
                <c:pt idx="142">
                  <c:v>2.1535605987360744E-5</c:v>
                </c:pt>
                <c:pt idx="143">
                  <c:v>1.9780875332928543E-5</c:v>
                </c:pt>
                <c:pt idx="144">
                  <c:v>1.8166075359692209E-5</c:v>
                </c:pt>
                <c:pt idx="145">
                  <c:v>1.6669173778231984E-5</c:v>
                </c:pt>
                <c:pt idx="146">
                  <c:v>1.5281492043136102E-5</c:v>
                </c:pt>
                <c:pt idx="147">
                  <c:v>1.4000582749007156E-5</c:v>
                </c:pt>
                <c:pt idx="148">
                  <c:v>1.2816197667383254E-5</c:v>
                </c:pt>
                <c:pt idx="149">
                  <c:v>1.1717573917735994E-5</c:v>
                </c:pt>
                <c:pt idx="150">
                  <c:v>1.0698812937603811E-5</c:v>
                </c:pt>
                <c:pt idx="151">
                  <c:v>9.7578516624234118E-6</c:v>
                </c:pt>
                <c:pt idx="152">
                  <c:v>8.88703877486447E-6</c:v>
                </c:pt>
                <c:pt idx="153">
                  <c:v>8.0837519386911513E-6</c:v>
                </c:pt>
                <c:pt idx="154">
                  <c:v>7.3474073037182179E-6</c:v>
                </c:pt>
                <c:pt idx="155">
                  <c:v>6.6746004194403448E-6</c:v>
                </c:pt>
                <c:pt idx="156">
                  <c:v>6.0583673303286947E-6</c:v>
                </c:pt>
                <c:pt idx="157">
                  <c:v>5.4950544159157371E-6</c:v>
                </c:pt>
                <c:pt idx="158">
                  <c:v>4.9825148840436564E-6</c:v>
                </c:pt>
                <c:pt idx="159">
                  <c:v>4.5181433566594195E-6</c:v>
                </c:pt>
                <c:pt idx="160">
                  <c:v>4.0987337729724552E-6</c:v>
                </c:pt>
                <c:pt idx="161">
                  <c:v>3.7204565960044214E-6</c:v>
                </c:pt>
                <c:pt idx="162">
                  <c:v>3.3792532925541497E-6</c:v>
                </c:pt>
                <c:pt idx="163">
                  <c:v>3.0706451287877962E-6</c:v>
                </c:pt>
                <c:pt idx="164">
                  <c:v>2.7904458872472584E-6</c:v>
                </c:pt>
                <c:pt idx="165">
                  <c:v>2.5353614672653564E-6</c:v>
                </c:pt>
                <c:pt idx="166">
                  <c:v>2.303148838175185E-6</c:v>
                </c:pt>
                <c:pt idx="167">
                  <c:v>2.0918627374947872E-6</c:v>
                </c:pt>
                <c:pt idx="168">
                  <c:v>1.8990294191012184E-6</c:v>
                </c:pt>
                <c:pt idx="169">
                  <c:v>1.7223555413639751E-6</c:v>
                </c:pt>
                <c:pt idx="170">
                  <c:v>1.5602251507011284E-6</c:v>
                </c:pt>
                <c:pt idx="171">
                  <c:v>1.4116828394014168E-6</c:v>
                </c:pt>
                <c:pt idx="172">
                  <c:v>1.2757466772925314E-6</c:v>
                </c:pt>
                <c:pt idx="173">
                  <c:v>1.1519917541636316E-6</c:v>
                </c:pt>
                <c:pt idx="174">
                  <c:v>1.0400846868144507E-6</c:v>
                </c:pt>
                <c:pt idx="175">
                  <c:v>9.3933468595428054E-7</c:v>
                </c:pt>
                <c:pt idx="176">
                  <c:v>8.4861307775443162E-7</c:v>
                </c:pt>
                <c:pt idx="177">
                  <c:v>7.6689686955485824E-7</c:v>
                </c:pt>
                <c:pt idx="178">
                  <c:v>6.9322627378560834E-7</c:v>
                </c:pt>
                <c:pt idx="179">
                  <c:v>6.2671297111377887E-7</c:v>
                </c:pt>
                <c:pt idx="180">
                  <c:v>5.6659782259441939E-7</c:v>
                </c:pt>
                <c:pt idx="181">
                  <c:v>5.1228924608684418E-7</c:v>
                </c:pt>
                <c:pt idx="182">
                  <c:v>4.6327222344122318E-7</c:v>
                </c:pt>
                <c:pt idx="183">
                  <c:v>4.1899033957906151E-7</c:v>
                </c:pt>
                <c:pt idx="184">
                  <c:v>3.7892397661219484E-7</c:v>
                </c:pt>
                <c:pt idx="185">
                  <c:v>3.4265341881719401E-7</c:v>
                </c:pt>
                <c:pt idx="186">
                  <c:v>3.0984274997533524E-7</c:v>
                </c:pt>
                <c:pt idx="187">
                  <c:v>2.80148400757712E-7</c:v>
                </c:pt>
                <c:pt idx="188">
                  <c:v>2.5336694286775738E-7</c:v>
                </c:pt>
                <c:pt idx="189">
                  <c:v>2.2933087962113706E-7</c:v>
                </c:pt>
                <c:pt idx="190">
                  <c:v>2.0781207372529505E-7</c:v>
                </c:pt>
                <c:pt idx="191">
                  <c:v>1.8851025903495295E-7</c:v>
                </c:pt>
                <c:pt idx="192">
                  <c:v>1.7117360667582516E-7</c:v>
                </c:pt>
                <c:pt idx="193">
                  <c:v>1.5556779247852938E-7</c:v>
                </c:pt>
                <c:pt idx="194">
                  <c:v>1.4147689527088845E-7</c:v>
                </c:pt>
                <c:pt idx="195">
                  <c:v>1.2871691534036593E-7</c:v>
                </c:pt>
                <c:pt idx="196">
                  <c:v>1.1715966654185634E-7</c:v>
                </c:pt>
                <c:pt idx="197">
                  <c:v>1.0669717404281786E-7</c:v>
                </c:pt>
                <c:pt idx="198">
                  <c:v>9.7158315411053436E-8</c:v>
                </c:pt>
                <c:pt idx="199">
                  <c:v>8.8378417330882161E-8</c:v>
                </c:pt>
                <c:pt idx="200">
                  <c:v>8.0260586269894701E-8</c:v>
                </c:pt>
                <c:pt idx="201">
                  <c:v>7.2778369991386215E-8</c:v>
                </c:pt>
                <c:pt idx="202">
                  <c:v>6.5893144038503814E-8</c:v>
                </c:pt>
                <c:pt idx="203">
                  <c:v>5.9593764584350337E-8</c:v>
                </c:pt>
                <c:pt idx="204">
                  <c:v>5.3877380698025997E-8</c:v>
                </c:pt>
                <c:pt idx="205">
                  <c:v>4.8720360672824089E-8</c:v>
                </c:pt>
                <c:pt idx="206">
                  <c:v>4.4065467342965921E-8</c:v>
                </c:pt>
                <c:pt idx="207">
                  <c:v>3.9859460182351722E-8</c:v>
                </c:pt>
                <c:pt idx="208">
                  <c:v>3.6089787749442294E-8</c:v>
                </c:pt>
                <c:pt idx="209">
                  <c:v>3.2748936817594731E-8</c:v>
                </c:pt>
                <c:pt idx="210">
                  <c:v>2.9806254325083063E-8</c:v>
                </c:pt>
                <c:pt idx="211">
                  <c:v>2.7209284272398047E-8</c:v>
                </c:pt>
                <c:pt idx="212">
                  <c:v>2.4917758382661154E-8</c:v>
                </c:pt>
                <c:pt idx="213">
                  <c:v>2.2872320595470456E-8</c:v>
                </c:pt>
                <c:pt idx="214">
                  <c:v>2.1013307829123398E-8</c:v>
                </c:pt>
                <c:pt idx="215">
                  <c:v>1.9304185494524216E-8</c:v>
                </c:pt>
                <c:pt idx="216">
                  <c:v>1.7735460443834178E-8</c:v>
                </c:pt>
                <c:pt idx="217">
                  <c:v>1.6294801383711842E-8</c:v>
                </c:pt>
                <c:pt idx="218">
                  <c:v>1.4971343805144133E-8</c:v>
                </c:pt>
                <c:pt idx="219">
                  <c:v>1.3756306537060559E-8</c:v>
                </c:pt>
                <c:pt idx="220">
                  <c:v>1.2641386901000539E-8</c:v>
                </c:pt>
                <c:pt idx="221">
                  <c:v>1.1616852769236046E-8</c:v>
                </c:pt>
                <c:pt idx="222">
                  <c:v>1.0673910108099559E-8</c:v>
                </c:pt>
                <c:pt idx="223">
                  <c:v>9.808449232243785E-9</c:v>
                </c:pt>
                <c:pt idx="224">
                  <c:v>9.0174184671635568E-9</c:v>
                </c:pt>
                <c:pt idx="225">
                  <c:v>8.2960345174702974E-9</c:v>
                </c:pt>
                <c:pt idx="226">
                  <c:v>7.6374248492650829E-9</c:v>
                </c:pt>
                <c:pt idx="227">
                  <c:v>7.0360907856622883E-9</c:v>
                </c:pt>
                <c:pt idx="228">
                  <c:v>6.4854073919918592E-9</c:v>
                </c:pt>
                <c:pt idx="229">
                  <c:v>5.9788279695772019E-9</c:v>
                </c:pt>
                <c:pt idx="230">
                  <c:v>5.5116263078224973E-9</c:v>
                </c:pt>
                <c:pt idx="231">
                  <c:v>5.0809404635706724E-9</c:v>
                </c:pt>
                <c:pt idx="232">
                  <c:v>4.6836425407957729E-9</c:v>
                </c:pt>
                <c:pt idx="233">
                  <c:v>4.3181669891300796E-9</c:v>
                </c:pt>
                <c:pt idx="234">
                  <c:v>3.9834147555954987E-9</c:v>
                </c:pt>
                <c:pt idx="235">
                  <c:v>3.6774752190186207E-9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2.710146396318369E-7</c:v>
                </c:pt>
                <c:pt idx="11">
                  <c:v>3.4372287772122777E-7</c:v>
                </c:pt>
                <c:pt idx="12">
                  <c:v>4.3947543634296002E-7</c:v>
                </c:pt>
                <c:pt idx="13">
                  <c:v>5.6383000422426267E-7</c:v>
                </c:pt>
                <c:pt idx="14">
                  <c:v>7.2157087682475696E-7</c:v>
                </c:pt>
                <c:pt idx="15">
                  <c:v>9.1771838046581485E-7</c:v>
                </c:pt>
                <c:pt idx="16">
                  <c:v>1.1601019887961679E-6</c:v>
                </c:pt>
                <c:pt idx="17">
                  <c:v>1.4574568024751622E-6</c:v>
                </c:pt>
                <c:pt idx="18">
                  <c:v>1.8153640581220258E-6</c:v>
                </c:pt>
                <c:pt idx="19">
                  <c:v>2.2356010628506126E-6</c:v>
                </c:pt>
                <c:pt idx="20">
                  <c:v>2.7179331837291972E-6</c:v>
                </c:pt>
                <c:pt idx="21">
                  <c:v>3.2623217559466821E-6</c:v>
                </c:pt>
                <c:pt idx="22">
                  <c:v>3.8662491350739125E-6</c:v>
                </c:pt>
                <c:pt idx="23">
                  <c:v>4.5384382444663042E-6</c:v>
                </c:pt>
                <c:pt idx="24">
                  <c:v>5.3010846174473278E-6</c:v>
                </c:pt>
                <c:pt idx="25">
                  <c:v>6.1798876192390573E-6</c:v>
                </c:pt>
                <c:pt idx="26">
                  <c:v>7.1899602142450285E-6</c:v>
                </c:pt>
                <c:pt idx="27">
                  <c:v>8.3477540740572416E-6</c:v>
                </c:pt>
                <c:pt idx="28">
                  <c:v>9.6554891104613609E-6</c:v>
                </c:pt>
                <c:pt idx="29">
                  <c:v>1.1097410193566909E-5</c:v>
                </c:pt>
                <c:pt idx="30">
                  <c:v>1.2652598279853864E-5</c:v>
                </c:pt>
                <c:pt idx="31">
                  <c:v>1.4311914212636103E-5</c:v>
                </c:pt>
                <c:pt idx="32">
                  <c:v>1.6066423396734666E-5</c:v>
                </c:pt>
                <c:pt idx="33">
                  <c:v>1.7927595543583865E-5</c:v>
                </c:pt>
                <c:pt idx="34">
                  <c:v>1.9926687999540367E-5</c:v>
                </c:pt>
                <c:pt idx="35">
                  <c:v>2.2096247305559166E-5</c:v>
                </c:pt>
                <c:pt idx="36">
                  <c:v>2.4449811654574706E-5</c:v>
                </c:pt>
                <c:pt idx="37">
                  <c:v>2.6998222667408676E-5</c:v>
                </c:pt>
                <c:pt idx="38">
                  <c:v>2.9709723135931252E-5</c:v>
                </c:pt>
                <c:pt idx="39">
                  <c:v>3.2513975725338225E-5</c:v>
                </c:pt>
                <c:pt idx="40">
                  <c:v>3.5339939441292595E-5</c:v>
                </c:pt>
                <c:pt idx="41">
                  <c:v>3.8162444995495556E-5</c:v>
                </c:pt>
                <c:pt idx="42">
                  <c:v>4.0976655587429208E-5</c:v>
                </c:pt>
                <c:pt idx="43">
                  <c:v>4.3787262505183348E-5</c:v>
                </c:pt>
                <c:pt idx="44">
                  <c:v>4.6615292532371543E-5</c:v>
                </c:pt>
                <c:pt idx="45">
                  <c:v>4.9498209643290859E-5</c:v>
                </c:pt>
                <c:pt idx="46">
                  <c:v>5.2454389948548051E-5</c:v>
                </c:pt>
                <c:pt idx="47">
                  <c:v>5.5455825131507578E-5</c:v>
                </c:pt>
                <c:pt idx="48">
                  <c:v>5.8648834878152029E-5</c:v>
                </c:pt>
                <c:pt idx="49">
                  <c:v>6.2307490963697633E-5</c:v>
                </c:pt>
                <c:pt idx="50">
                  <c:v>6.6664633808150925E-5</c:v>
                </c:pt>
                <c:pt idx="51">
                  <c:v>7.1796218536589285E-5</c:v>
                </c:pt>
                <c:pt idx="52">
                  <c:v>7.7829424811649389E-5</c:v>
                </c:pt>
                <c:pt idx="53">
                  <c:v>8.4656763663515369E-5</c:v>
                </c:pt>
                <c:pt idx="54">
                  <c:v>9.1973051099357894E-5</c:v>
                </c:pt>
                <c:pt idx="55">
                  <c:v>9.9511892333339818E-5</c:v>
                </c:pt>
                <c:pt idx="56">
                  <c:v>1.0725588773253162E-4</c:v>
                </c:pt>
                <c:pt idx="57">
                  <c:v>1.1514936570479882E-4</c:v>
                </c:pt>
                <c:pt idx="58">
                  <c:v>1.2311775038647483E-4</c:v>
                </c:pt>
                <c:pt idx="59">
                  <c:v>1.3110989083993808E-4</c:v>
                </c:pt>
                <c:pt idx="60">
                  <c:v>1.3907005402858042E-4</c:v>
                </c:pt>
                <c:pt idx="61">
                  <c:v>1.4689931490156766E-4</c:v>
                </c:pt>
                <c:pt idx="62">
                  <c:v>1.5454645766720121E-4</c:v>
                </c:pt>
                <c:pt idx="63">
                  <c:v>1.6218391975627688E-4</c:v>
                </c:pt>
                <c:pt idx="64">
                  <c:v>1.7010424497449411E-4</c:v>
                </c:pt>
                <c:pt idx="65">
                  <c:v>1.7855889829059427E-4</c:v>
                </c:pt>
                <c:pt idx="66">
                  <c:v>1.8762976007241232E-4</c:v>
                </c:pt>
                <c:pt idx="67">
                  <c:v>1.9731619257435531E-4</c:v>
                </c:pt>
                <c:pt idx="68">
                  <c:v>2.0729127752195959E-4</c:v>
                </c:pt>
                <c:pt idx="69">
                  <c:v>2.1702055409080243E-4</c:v>
                </c:pt>
                <c:pt idx="70">
                  <c:v>2.260505169844606E-4</c:v>
                </c:pt>
                <c:pt idx="71">
                  <c:v>2.3423098895184678E-4</c:v>
                </c:pt>
                <c:pt idx="72">
                  <c:v>2.4158057655477495E-4</c:v>
                </c:pt>
                <c:pt idx="73">
                  <c:v>2.4849710732047957E-4</c:v>
                </c:pt>
                <c:pt idx="74">
                  <c:v>2.5560412347613019E-4</c:v>
                </c:pt>
                <c:pt idx="75">
                  <c:v>2.6344124979404043E-4</c:v>
                </c:pt>
                <c:pt idx="76">
                  <c:v>2.722172203653553E-4</c:v>
                </c:pt>
                <c:pt idx="77">
                  <c:v>2.8200476803495457E-4</c:v>
                </c:pt>
                <c:pt idx="78">
                  <c:v>2.9264000423635903E-4</c:v>
                </c:pt>
                <c:pt idx="79">
                  <c:v>3.0380833189648645E-4</c:v>
                </c:pt>
                <c:pt idx="80">
                  <c:v>3.1525263498359004E-4</c:v>
                </c:pt>
                <c:pt idx="81">
                  <c:v>3.2692439483003106E-4</c:v>
                </c:pt>
                <c:pt idx="82">
                  <c:v>3.3871865915904463E-4</c:v>
                </c:pt>
                <c:pt idx="83">
                  <c:v>3.5056242957498849E-4</c:v>
                </c:pt>
                <c:pt idx="84">
                  <c:v>3.624341323030385E-4</c:v>
                </c:pt>
                <c:pt idx="85">
                  <c:v>3.7427030314955023E-4</c:v>
                </c:pt>
                <c:pt idx="86">
                  <c:v>3.8592202595488654E-4</c:v>
                </c:pt>
                <c:pt idx="87">
                  <c:v>3.9735086189988353E-4</c:v>
                </c:pt>
                <c:pt idx="88">
                  <c:v>4.0868795601878505E-4</c:v>
                </c:pt>
                <c:pt idx="89">
                  <c:v>4.2013372044606711E-4</c:v>
                </c:pt>
                <c:pt idx="90">
                  <c:v>4.3184163659022305E-4</c:v>
                </c:pt>
                <c:pt idx="91">
                  <c:v>4.4385051941296086E-4</c:v>
                </c:pt>
                <c:pt idx="92">
                  <c:v>4.5624705192118378E-4</c:v>
                </c:pt>
                <c:pt idx="93">
                  <c:v>4.6908287539403385E-4</c:v>
                </c:pt>
                <c:pt idx="94">
                  <c:v>4.8235270593283418E-4</c:v>
                </c:pt>
                <c:pt idx="95">
                  <c:v>4.9607172081096826E-4</c:v>
                </c:pt>
                <c:pt idx="96">
                  <c:v>5.1035832459227714E-4</c:v>
                </c:pt>
                <c:pt idx="97">
                  <c:v>5.2530521008353238E-4</c:v>
                </c:pt>
                <c:pt idx="98">
                  <c:v>5.4058423229945353E-4</c:v>
                </c:pt>
                <c:pt idx="99">
                  <c:v>5.5565174134319017E-4</c:v>
                </c:pt>
                <c:pt idx="100">
                  <c:v>5.7013093448377494E-4</c:v>
                </c:pt>
                <c:pt idx="101">
                  <c:v>5.839832151183031E-4</c:v>
                </c:pt>
                <c:pt idx="102">
                  <c:v>5.9694024287199282E-4</c:v>
                </c:pt>
                <c:pt idx="103">
                  <c:v>6.0902165848707992E-4</c:v>
                </c:pt>
                <c:pt idx="104">
                  <c:v>6.2047893836076847E-4</c:v>
                </c:pt>
                <c:pt idx="105">
                  <c:v>6.3144323033263998E-4</c:v>
                </c:pt>
                <c:pt idx="106">
                  <c:v>6.417292924176622E-4</c:v>
                </c:pt>
                <c:pt idx="107">
                  <c:v>6.515862472579614E-4</c:v>
                </c:pt>
                <c:pt idx="108">
                  <c:v>6.6183769602560095E-4</c:v>
                </c:pt>
                <c:pt idx="109">
                  <c:v>6.7351306855646404E-4</c:v>
                </c:pt>
                <c:pt idx="110">
                  <c:v>6.8751062105749602E-4</c:v>
                </c:pt>
                <c:pt idx="111">
                  <c:v>7.0430428639599654E-4</c:v>
                </c:pt>
                <c:pt idx="112">
                  <c:v>7.2388178481731021E-4</c:v>
                </c:pt>
                <c:pt idx="113">
                  <c:v>7.4549112526788269E-4</c:v>
                </c:pt>
                <c:pt idx="114">
                  <c:v>7.6795819672656419E-4</c:v>
                </c:pt>
                <c:pt idx="115">
                  <c:v>7.9023425462524104E-4</c:v>
                </c:pt>
                <c:pt idx="116">
                  <c:v>8.1192997312571962E-4</c:v>
                </c:pt>
                <c:pt idx="117">
                  <c:v>8.33090764078043E-4</c:v>
                </c:pt>
                <c:pt idx="118">
                  <c:v>8.538728976869843E-4</c:v>
                </c:pt>
                <c:pt idx="119">
                  <c:v>8.7451272091017295E-4</c:v>
                </c:pt>
                <c:pt idx="120">
                  <c:v>8.952843060148197E-4</c:v>
                </c:pt>
                <c:pt idx="121">
                  <c:v>9.1634269345777851E-4</c:v>
                </c:pt>
                <c:pt idx="122">
                  <c:v>9.3750579147699857E-4</c:v>
                </c:pt>
                <c:pt idx="123">
                  <c:v>9.5880269077603644E-4</c:v>
                </c:pt>
                <c:pt idx="124">
                  <c:v>9.804041084694984E-4</c:v>
                </c:pt>
                <c:pt idx="125">
                  <c:v>1.0023563014607637E-3</c:v>
                </c:pt>
                <c:pt idx="126">
                  <c:v>1.0244612153407352E-3</c:v>
                </c:pt>
                <c:pt idx="127">
                  <c:v>1.0466529264358771E-3</c:v>
                </c:pt>
                <c:pt idx="128">
                  <c:v>1.0686589847825924E-3</c:v>
                </c:pt>
                <c:pt idx="129">
                  <c:v>1.090055304208596E-3</c:v>
                </c:pt>
                <c:pt idx="130">
                  <c:v>1.1105089592636623E-3</c:v>
                </c:pt>
                <c:pt idx="131">
                  <c:v>1.130029845193264E-3</c:v>
                </c:pt>
                <c:pt idx="132">
                  <c:v>1.1488228600648376E-3</c:v>
                </c:pt>
                <c:pt idx="133">
                  <c:v>1.1670708613720285E-3</c:v>
                </c:pt>
                <c:pt idx="134">
                  <c:v>1.1849723661162528E-3</c:v>
                </c:pt>
                <c:pt idx="135">
                  <c:v>1.2028116342528118E-3</c:v>
                </c:pt>
                <c:pt idx="136">
                  <c:v>1.2207288579084838E-3</c:v>
                </c:pt>
                <c:pt idx="137">
                  <c:v>1.2382370179883436E-3</c:v>
                </c:pt>
                <c:pt idx="138">
                  <c:v>1.2554881336983724E-3</c:v>
                </c:pt>
                <c:pt idx="139">
                  <c:v>1.2730086472498093E-3</c:v>
                </c:pt>
                <c:pt idx="140">
                  <c:v>1.2909191538560301E-3</c:v>
                </c:pt>
                <c:pt idx="141">
                  <c:v>1.308663379069294E-3</c:v>
                </c:pt>
                <c:pt idx="142">
                  <c:v>1.3264102242646972E-3</c:v>
                </c:pt>
                <c:pt idx="143">
                  <c:v>1.3439314303015065E-3</c:v>
                </c:pt>
                <c:pt idx="144">
                  <c:v>1.36063734344264E-3</c:v>
                </c:pt>
                <c:pt idx="145">
                  <c:v>1.376160605697913E-3</c:v>
                </c:pt>
                <c:pt idx="146">
                  <c:v>1.3908186190915172E-3</c:v>
                </c:pt>
                <c:pt idx="147">
                  <c:v>1.4047844940849779E-3</c:v>
                </c:pt>
                <c:pt idx="148">
                  <c:v>1.417400504350417E-3</c:v>
                </c:pt>
                <c:pt idx="149">
                  <c:v>1.4277311013544106E-3</c:v>
                </c:pt>
                <c:pt idx="150">
                  <c:v>1.435226518756143E-3</c:v>
                </c:pt>
                <c:pt idx="151">
                  <c:v>1.4399899387203519E-3</c:v>
                </c:pt>
                <c:pt idx="152">
                  <c:v>1.4420302976361067E-3</c:v>
                </c:pt>
                <c:pt idx="153">
                  <c:v>1.4422102229113803E-3</c:v>
                </c:pt>
                <c:pt idx="154">
                  <c:v>1.4418824970176972E-3</c:v>
                </c:pt>
                <c:pt idx="155">
                  <c:v>1.4420385118378315E-3</c:v>
                </c:pt>
                <c:pt idx="156">
                  <c:v>1.4426641991516331E-3</c:v>
                </c:pt>
                <c:pt idx="157">
                  <c:v>1.4434285281533848E-3</c:v>
                </c:pt>
                <c:pt idx="158">
                  <c:v>1.4441739075614771E-3</c:v>
                </c:pt>
                <c:pt idx="159">
                  <c:v>1.4447720655989928E-3</c:v>
                </c:pt>
                <c:pt idx="160">
                  <c:v>1.4449702936874091E-3</c:v>
                </c:pt>
                <c:pt idx="161">
                  <c:v>1.4444395818858241E-3</c:v>
                </c:pt>
                <c:pt idx="162">
                  <c:v>1.4431624897643766E-3</c:v>
                </c:pt>
                <c:pt idx="163">
                  <c:v>1.4408713783074364E-3</c:v>
                </c:pt>
                <c:pt idx="164">
                  <c:v>1.4371281423432589E-3</c:v>
                </c:pt>
                <c:pt idx="165">
                  <c:v>1.4316063731336429E-3</c:v>
                </c:pt>
                <c:pt idx="166">
                  <c:v>1.4244539720043457E-3</c:v>
                </c:pt>
                <c:pt idx="167">
                  <c:v>1.416260554976605E-3</c:v>
                </c:pt>
                <c:pt idx="168">
                  <c:v>1.4071948150644383E-3</c:v>
                </c:pt>
                <c:pt idx="169">
                  <c:v>1.3972405552162327E-3</c:v>
                </c:pt>
                <c:pt idx="170">
                  <c:v>1.3866239739959332E-3</c:v>
                </c:pt>
                <c:pt idx="171">
                  <c:v>1.375738679324869E-3</c:v>
                </c:pt>
                <c:pt idx="172">
                  <c:v>1.3640184861546524E-3</c:v>
                </c:pt>
                <c:pt idx="173">
                  <c:v>1.3512594407377068E-3</c:v>
                </c:pt>
                <c:pt idx="174">
                  <c:v>1.3375809261001409E-3</c:v>
                </c:pt>
                <c:pt idx="175">
                  <c:v>1.3228604446901009E-3</c:v>
                </c:pt>
                <c:pt idx="176">
                  <c:v>1.3066220637356874E-3</c:v>
                </c:pt>
                <c:pt idx="177">
                  <c:v>1.2892318299075934E-3</c:v>
                </c:pt>
                <c:pt idx="178">
                  <c:v>1.2711626848803254E-3</c:v>
                </c:pt>
                <c:pt idx="179">
                  <c:v>1.2527791595194654E-3</c:v>
                </c:pt>
                <c:pt idx="180">
                  <c:v>1.2344619592123741E-3</c:v>
                </c:pt>
                <c:pt idx="181">
                  <c:v>1.2166013791480733E-3</c:v>
                </c:pt>
                <c:pt idx="182">
                  <c:v>1.1990822759060894E-3</c:v>
                </c:pt>
                <c:pt idx="183">
                  <c:v>1.1814433102749424E-3</c:v>
                </c:pt>
                <c:pt idx="184">
                  <c:v>1.1631637750711056E-3</c:v>
                </c:pt>
                <c:pt idx="185">
                  <c:v>1.1438678576730396E-3</c:v>
                </c:pt>
                <c:pt idx="186">
                  <c:v>1.1234168634071285E-3</c:v>
                </c:pt>
                <c:pt idx="187">
                  <c:v>1.1018652483227327E-3</c:v>
                </c:pt>
                <c:pt idx="188">
                  <c:v>1.079762396976319E-3</c:v>
                </c:pt>
                <c:pt idx="189">
                  <c:v>1.0578272761193404E-3</c:v>
                </c:pt>
                <c:pt idx="190">
                  <c:v>1.0365055647295134E-3</c:v>
                </c:pt>
                <c:pt idx="191">
                  <c:v>1.0157156069776222E-3</c:v>
                </c:pt>
                <c:pt idx="192">
                  <c:v>9.9521913068608293E-4</c:v>
                </c:pt>
                <c:pt idx="193">
                  <c:v>9.7466191976446634E-4</c:v>
                </c:pt>
                <c:pt idx="194">
                  <c:v>9.5362368451422754E-4</c:v>
                </c:pt>
                <c:pt idx="195">
                  <c:v>9.3174065382847326E-4</c:v>
                </c:pt>
                <c:pt idx="196">
                  <c:v>9.0899548433722951E-4</c:v>
                </c:pt>
                <c:pt idx="197">
                  <c:v>8.858390715227115E-4</c:v>
                </c:pt>
                <c:pt idx="198">
                  <c:v>8.6213229174178149E-4</c:v>
                </c:pt>
                <c:pt idx="199">
                  <c:v>8.3750058745102644E-4</c:v>
                </c:pt>
                <c:pt idx="200">
                  <c:v>8.1192726896106603E-4</c:v>
                </c:pt>
                <c:pt idx="201">
                  <c:v>7.8586956168804787E-4</c:v>
                </c:pt>
                <c:pt idx="202">
                  <c:v>7.5931087895206274E-4</c:v>
                </c:pt>
                <c:pt idx="203">
                  <c:v>7.3249552098070812E-4</c:v>
                </c:pt>
                <c:pt idx="204">
                  <c:v>7.058668246770095E-4</c:v>
                </c:pt>
                <c:pt idx="205">
                  <c:v>6.7971064723754517E-4</c:v>
                </c:pt>
                <c:pt idx="206">
                  <c:v>6.5388162116738102E-4</c:v>
                </c:pt>
                <c:pt idx="207">
                  <c:v>6.282798129906411E-4</c:v>
                </c:pt>
                <c:pt idx="208">
                  <c:v>6.0340690914511858E-4</c:v>
                </c:pt>
                <c:pt idx="209">
                  <c:v>5.7991124154180642E-4</c:v>
                </c:pt>
                <c:pt idx="210">
                  <c:v>5.5808401402198619E-4</c:v>
                </c:pt>
                <c:pt idx="211">
                  <c:v>5.3775888456323564E-4</c:v>
                </c:pt>
                <c:pt idx="212">
                  <c:v>5.1895998214273762E-4</c:v>
                </c:pt>
                <c:pt idx="213">
                  <c:v>5.0118575864671383E-4</c:v>
                </c:pt>
                <c:pt idx="214">
                  <c:v>4.8371774739248275E-4</c:v>
                </c:pt>
                <c:pt idx="215">
                  <c:v>4.6615960671203408E-4</c:v>
                </c:pt>
                <c:pt idx="216">
                  <c:v>4.4865910152334395E-4</c:v>
                </c:pt>
                <c:pt idx="217">
                  <c:v>4.3122927599444208E-4</c:v>
                </c:pt>
                <c:pt idx="218">
                  <c:v>4.1387832233331299E-4</c:v>
                </c:pt>
                <c:pt idx="219">
                  <c:v>3.9666366546088546E-4</c:v>
                </c:pt>
                <c:pt idx="220">
                  <c:v>3.7962824718346642E-4</c:v>
                </c:pt>
                <c:pt idx="221">
                  <c:v>3.6275640684293363E-4</c:v>
                </c:pt>
                <c:pt idx="222">
                  <c:v>3.4606054604911736E-4</c:v>
                </c:pt>
                <c:pt idx="223">
                  <c:v>3.2968304987554954E-4</c:v>
                </c:pt>
                <c:pt idx="224">
                  <c:v>3.1378511017311322E-4</c:v>
                </c:pt>
                <c:pt idx="225">
                  <c:v>2.9845873223659599E-4</c:v>
                </c:pt>
                <c:pt idx="226">
                  <c:v>2.8369941499546247E-4</c:v>
                </c:pt>
                <c:pt idx="227">
                  <c:v>2.695190403720125E-4</c:v>
                </c:pt>
                <c:pt idx="228">
                  <c:v>2.5585982005654328E-4</c:v>
                </c:pt>
                <c:pt idx="229">
                  <c:v>2.426414603166563E-4</c:v>
                </c:pt>
                <c:pt idx="230">
                  <c:v>2.2982885477627592E-4</c:v>
                </c:pt>
                <c:pt idx="231">
                  <c:v>2.1744218505047428E-4</c:v>
                </c:pt>
                <c:pt idx="232">
                  <c:v>2.0547092655905344E-4</c:v>
                </c:pt>
                <c:pt idx="233">
                  <c:v>1.9395846015546396E-4</c:v>
                </c:pt>
                <c:pt idx="234">
                  <c:v>1.8296749040421897E-4</c:v>
                </c:pt>
                <c:pt idx="235">
                  <c:v>1.7251532382463704E-4</c:v>
                </c:pt>
                <c:pt idx="236">
                  <c:v>1.6256950366874503E-4</c:v>
                </c:pt>
                <c:pt idx="237">
                  <c:v>1.5312052333555368E-4</c:v>
                </c:pt>
                <c:pt idx="238">
                  <c:v>1.4410478616797668E-4</c:v>
                </c:pt>
                <c:pt idx="239">
                  <c:v>1.3544062048611522E-4</c:v>
                </c:pt>
                <c:pt idx="240">
                  <c:v>1.2708972281706441E-4</c:v>
                </c:pt>
                <c:pt idx="241">
                  <c:v>1.1907416746632475E-4</c:v>
                </c:pt>
                <c:pt idx="242">
                  <c:v>1.1141029561497677E-4</c:v>
                </c:pt>
                <c:pt idx="243">
                  <c:v>1.0411887730785995E-4</c:v>
                </c:pt>
                <c:pt idx="244">
                  <c:v>9.7223279967973799E-5</c:v>
                </c:pt>
                <c:pt idx="245">
                  <c:v>9.0735202169588339E-5</c:v>
                </c:pt>
                <c:pt idx="246">
                  <c:v>8.4639242818050904E-5</c:v>
                </c:pt>
                <c:pt idx="247">
                  <c:v>7.8905858743446569E-5</c:v>
                </c:pt>
                <c:pt idx="248">
                  <c:v>7.3552496563555428E-5</c:v>
                </c:pt>
                <c:pt idx="249">
                  <c:v>6.8605349852634558E-5</c:v>
                </c:pt>
                <c:pt idx="250">
                  <c:v>6.4058975269052395E-5</c:v>
                </c:pt>
                <c:pt idx="251">
                  <c:v>5.987081087917941E-5</c:v>
                </c:pt>
                <c:pt idx="252">
                  <c:v>5.6014777786039285E-5</c:v>
                </c:pt>
                <c:pt idx="253">
                  <c:v>5.2442697744666349E-5</c:v>
                </c:pt>
                <c:pt idx="254">
                  <c:v>4.9098909759737532E-5</c:v>
                </c:pt>
                <c:pt idx="255">
                  <c:v>4.59481588081623E-5</c:v>
                </c:pt>
                <c:pt idx="256">
                  <c:v>4.2983555089980212E-5</c:v>
                </c:pt>
                <c:pt idx="257">
                  <c:v>4.018869051305881E-5</c:v>
                </c:pt>
                <c:pt idx="258">
                  <c:v>3.7530589348262346E-5</c:v>
                </c:pt>
                <c:pt idx="259">
                  <c:v>3.4978241536752665E-5</c:v>
                </c:pt>
                <c:pt idx="260">
                  <c:v>3.2515490637801447E-5</c:v>
                </c:pt>
                <c:pt idx="261">
                  <c:v>3.0146196888358091E-5</c:v>
                </c:pt>
                <c:pt idx="262">
                  <c:v>2.7889464862367834E-5</c:v>
                </c:pt>
                <c:pt idx="263">
                  <c:v>2.5773635096042111E-5</c:v>
                </c:pt>
                <c:pt idx="264">
                  <c:v>2.3823518988112911E-5</c:v>
                </c:pt>
                <c:pt idx="265">
                  <c:v>2.2051328885880291E-5</c:v>
                </c:pt>
                <c:pt idx="266">
                  <c:v>2.0447988315571627E-5</c:v>
                </c:pt>
                <c:pt idx="267">
                  <c:v>1.8985297419040719E-5</c:v>
                </c:pt>
                <c:pt idx="268">
                  <c:v>1.7643897134109484E-5</c:v>
                </c:pt>
                <c:pt idx="269">
                  <c:v>1.6409754806595433E-5</c:v>
                </c:pt>
                <c:pt idx="270">
                  <c:v>1.5267669380592962E-5</c:v>
                </c:pt>
                <c:pt idx="271">
                  <c:v>1.420251750615951E-5</c:v>
                </c:pt>
                <c:pt idx="272">
                  <c:v>1.3212295463433628E-5</c:v>
                </c:pt>
                <c:pt idx="273">
                  <c:v>1.2287974363747886E-5</c:v>
                </c:pt>
                <c:pt idx="274">
                  <c:v>1.1418004618175613E-5</c:v>
                </c:pt>
                <c:pt idx="275">
                  <c:v>1.059675765551435E-5</c:v>
                </c:pt>
                <c:pt idx="276">
                  <c:v>9.8255273609721722E-6</c:v>
                </c:pt>
                <c:pt idx="277">
                  <c:v>9.1022228710047632E-6</c:v>
                </c:pt>
                <c:pt idx="278">
                  <c:v>8.4278923749391536E-6</c:v>
                </c:pt>
                <c:pt idx="279">
                  <c:v>7.8045533373885249E-6</c:v>
                </c:pt>
                <c:pt idx="280">
                  <c:v>7.2312631506543627E-6</c:v>
                </c:pt>
                <c:pt idx="281">
                  <c:v>6.7032428334843456E-6</c:v>
                </c:pt>
                <c:pt idx="282">
                  <c:v>6.2172286932174496E-6</c:v>
                </c:pt>
                <c:pt idx="283">
                  <c:v>5.7707956021239673E-6</c:v>
                </c:pt>
                <c:pt idx="284">
                  <c:v>5.3613168330811875E-6</c:v>
                </c:pt>
                <c:pt idx="285">
                  <c:v>4.9860439407638127E-6</c:v>
                </c:pt>
                <c:pt idx="286">
                  <c:v>4.6424502386743409E-6</c:v>
                </c:pt>
                <c:pt idx="287">
                  <c:v>4.3272967987408054E-6</c:v>
                </c:pt>
                <c:pt idx="288">
                  <c:v>4.0340315236788088E-6</c:v>
                </c:pt>
                <c:pt idx="289">
                  <c:v>3.7561268420326799E-6</c:v>
                </c:pt>
                <c:pt idx="290">
                  <c:v>3.4900689234033027E-6</c:v>
                </c:pt>
                <c:pt idx="291">
                  <c:v>3.2355438371940517E-6</c:v>
                </c:pt>
                <c:pt idx="292">
                  <c:v>2.9920424085527834E-6</c:v>
                </c:pt>
                <c:pt idx="293">
                  <c:v>2.7622245076059594E-6</c:v>
                </c:pt>
                <c:pt idx="294">
                  <c:v>2.5493724395310013E-6</c:v>
                </c:pt>
                <c:pt idx="295">
                  <c:v>2.3544083853449361E-6</c:v>
                </c:pt>
                <c:pt idx="296">
                  <c:v>2.1754138933527823E-6</c:v>
                </c:pt>
                <c:pt idx="297">
                  <c:v>2.0113428914229519E-6</c:v>
                </c:pt>
                <c:pt idx="298">
                  <c:v>1.8595153337745383E-6</c:v>
                </c:pt>
                <c:pt idx="299">
                  <c:v>1.7169040872521455E-6</c:v>
                </c:pt>
                <c:pt idx="300">
                  <c:v>1.5819399958687661E-6</c:v>
                </c:pt>
                <c:pt idx="301">
                  <c:v>1.4549384842144023E-6</c:v>
                </c:pt>
                <c:pt idx="302">
                  <c:v>1.3357537364819659E-6</c:v>
                </c:pt>
                <c:pt idx="303">
                  <c:v>1.2242249291882501E-6</c:v>
                </c:pt>
                <c:pt idx="304">
                  <c:v>1.1203628395117242E-6</c:v>
                </c:pt>
                <c:pt idx="305">
                  <c:v>1.0240594971211577E-6</c:v>
                </c:pt>
                <c:pt idx="306">
                  <c:v>9.3484500999966176E-7</c:v>
                </c:pt>
                <c:pt idx="307">
                  <c:v>8.5241282035176125E-7</c:v>
                </c:pt>
                <c:pt idx="308">
                  <c:v>7.7774221611063756E-7</c:v>
                </c:pt>
                <c:pt idx="309">
                  <c:v>7.1187937452636083E-7</c:v>
                </c:pt>
                <c:pt idx="310">
                  <c:v>6.5483654905823688E-7</c:v>
                </c:pt>
                <c:pt idx="311">
                  <c:v>6.0551685987338502E-7</c:v>
                </c:pt>
                <c:pt idx="312">
                  <c:v>5.6297484217752578E-7</c:v>
                </c:pt>
                <c:pt idx="313">
                  <c:v>5.2539064198942005E-7</c:v>
                </c:pt>
                <c:pt idx="314">
                  <c:v>4.9084243827067988E-7</c:v>
                </c:pt>
                <c:pt idx="315">
                  <c:v>4.582443464355527E-7</c:v>
                </c:pt>
                <c:pt idx="316">
                  <c:v>4.2754296631729101E-7</c:v>
                </c:pt>
                <c:pt idx="317">
                  <c:v>3.9857228675260093E-7</c:v>
                </c:pt>
                <c:pt idx="318">
                  <c:v>3.7138578659263354E-7</c:v>
                </c:pt>
                <c:pt idx="319">
                  <c:v>3.4614507401621902E-7</c:v>
                </c:pt>
                <c:pt idx="320">
                  <c:v>3.228459332867364E-7</c:v>
                </c:pt>
                <c:pt idx="321">
                  <c:v>3.011832681301059E-7</c:v>
                </c:pt>
                <c:pt idx="322">
                  <c:v>2.8088699589991017E-7</c:v>
                </c:pt>
                <c:pt idx="323">
                  <c:v>2.6195590239710509E-7</c:v>
                </c:pt>
                <c:pt idx="324">
                  <c:v>2.4443523390182471E-7</c:v>
                </c:pt>
                <c:pt idx="325">
                  <c:v>2.2823489844804187E-7</c:v>
                </c:pt>
                <c:pt idx="326">
                  <c:v>2.1320018107960114E-7</c:v>
                </c:pt>
                <c:pt idx="327">
                  <c:v>1.9932795541579798E-7</c:v>
                </c:pt>
                <c:pt idx="328">
                  <c:v>1.8614633397998405E-7</c:v>
                </c:pt>
                <c:pt idx="329">
                  <c:v>1.7310514891895718E-7</c:v>
                </c:pt>
                <c:pt idx="330">
                  <c:v>1.6001729450206113E-7</c:v>
                </c:pt>
                <c:pt idx="331">
                  <c:v>1.471275398152876E-7</c:v>
                </c:pt>
                <c:pt idx="332">
                  <c:v>1.3455313140423017E-7</c:v>
                </c:pt>
                <c:pt idx="333">
                  <c:v>1.2253794810539991E-7</c:v>
                </c:pt>
                <c:pt idx="334">
                  <c:v>1.1136357228241766E-7</c:v>
                </c:pt>
                <c:pt idx="335">
                  <c:v>1.011750831622485E-7</c:v>
                </c:pt>
                <c:pt idx="336">
                  <c:v>9.1873945995762342E-8</c:v>
                </c:pt>
                <c:pt idx="337">
                  <c:v>8.3348669975235954E-8</c:v>
                </c:pt>
                <c:pt idx="338">
                  <c:v>7.5760390462556232E-8</c:v>
                </c:pt>
                <c:pt idx="339">
                  <c:v>6.9304077615315978E-8</c:v>
                </c:pt>
                <c:pt idx="340">
                  <c:v>6.3989948511956364E-8</c:v>
                </c:pt>
                <c:pt idx="341">
                  <c:v>5.9633474864407672E-8</c:v>
                </c:pt>
                <c:pt idx="342">
                  <c:v>5.6130401516544308E-8</c:v>
                </c:pt>
                <c:pt idx="343">
                  <c:v>5.3188157080541412E-8</c:v>
                </c:pt>
                <c:pt idx="344">
                  <c:v>5.0474229126955683E-8</c:v>
                </c:pt>
                <c:pt idx="345">
                  <c:v>4.7815423055429989E-8</c:v>
                </c:pt>
                <c:pt idx="346">
                  <c:v>4.5246983536332824E-8</c:v>
                </c:pt>
                <c:pt idx="347">
                  <c:v>4.2762344764365364E-8</c:v>
                </c:pt>
                <c:pt idx="348">
                  <c:v>4.0362582844017207E-8</c:v>
                </c:pt>
                <c:pt idx="349">
                  <c:v>3.8066698165491632E-8</c:v>
                </c:pt>
                <c:pt idx="350">
                  <c:v>3.5880836726872777E-8</c:v>
                </c:pt>
                <c:pt idx="351">
                  <c:v>3.377899321647027E-8</c:v>
                </c:pt>
                <c:pt idx="352">
                  <c:v>3.1739229672541871E-8</c:v>
                </c:pt>
                <c:pt idx="353">
                  <c:v>2.9794982027362255E-8</c:v>
                </c:pt>
                <c:pt idx="354">
                  <c:v>2.7988829308747852E-8</c:v>
                </c:pt>
                <c:pt idx="355">
                  <c:v>2.6330259956815661E-8</c:v>
                </c:pt>
                <c:pt idx="356">
                  <c:v>2.4799178880462661E-8</c:v>
                </c:pt>
                <c:pt idx="357">
                  <c:v>2.3397446540987494E-8</c:v>
                </c:pt>
                <c:pt idx="358">
                  <c:v>2.2064144221523625E-8</c:v>
                </c:pt>
                <c:pt idx="359">
                  <c:v>2.072495024466449E-8</c:v>
                </c:pt>
                <c:pt idx="360">
                  <c:v>1.9352931023694601E-8</c:v>
                </c:pt>
                <c:pt idx="361">
                  <c:v>1.7974722273137739E-8</c:v>
                </c:pt>
                <c:pt idx="362">
                  <c:v>1.6591431261576742E-8</c:v>
                </c:pt>
                <c:pt idx="363">
                  <c:v>1.524763918073136E-8</c:v>
                </c:pt>
                <c:pt idx="364">
                  <c:v>1.4000761445763659E-8</c:v>
                </c:pt>
                <c:pt idx="365">
                  <c:v>1.2874320366801761E-8</c:v>
                </c:pt>
                <c:pt idx="366">
                  <c:v>1.1848543730451947E-8</c:v>
                </c:pt>
                <c:pt idx="367">
                  <c:v>1.0919196068064732E-8</c:v>
                </c:pt>
                <c:pt idx="368">
                  <c:v>1.0065540261106382E-8</c:v>
                </c:pt>
                <c:pt idx="369">
                  <c:v>9.2604429075365505E-9</c:v>
                </c:pt>
                <c:pt idx="370">
                  <c:v>8.4910573656386591E-9</c:v>
                </c:pt>
                <c:pt idx="371">
                  <c:v>7.7668092977219824E-9</c:v>
                </c:pt>
                <c:pt idx="372">
                  <c:v>7.0936123035362337E-9</c:v>
                </c:pt>
                <c:pt idx="373">
                  <c:v>6.4642115434315155E-9</c:v>
                </c:pt>
                <c:pt idx="374">
                  <c:v>5.8700863614849355E-9</c:v>
                </c:pt>
                <c:pt idx="375">
                  <c:v>5.309975112493724E-9</c:v>
                </c:pt>
                <c:pt idx="376">
                  <c:v>4.7844818688926544E-9</c:v>
                </c:pt>
                <c:pt idx="377">
                  <c:v>4.2869485029218185E-9</c:v>
                </c:pt>
                <c:pt idx="378">
                  <c:v>3.8468441862666665E-9</c:v>
                </c:pt>
                <c:pt idx="379">
                  <c:v>3.5009496510551461E-9</c:v>
                </c:pt>
                <c:pt idx="380">
                  <c:v>3.2598998489392081E-9</c:v>
                </c:pt>
                <c:pt idx="381">
                  <c:v>3.1025266248958755E-9</c:v>
                </c:pt>
                <c:pt idx="382">
                  <c:v>3.0171597068153696E-9</c:v>
                </c:pt>
                <c:pt idx="383">
                  <c:v>2.9742233692565185E-9</c:v>
                </c:pt>
                <c:pt idx="384">
                  <c:v>2.9389964543505146E-9</c:v>
                </c:pt>
                <c:pt idx="385">
                  <c:v>2.8922618103314849E-9</c:v>
                </c:pt>
                <c:pt idx="386">
                  <c:v>2.8381723199532791E-9</c:v>
                </c:pt>
                <c:pt idx="387">
                  <c:v>2.7780902885174873E-9</c:v>
                </c:pt>
                <c:pt idx="388">
                  <c:v>2.7047852101178651E-9</c:v>
                </c:pt>
                <c:pt idx="389">
                  <c:v>2.6110988818855452E-9</c:v>
                </c:pt>
                <c:pt idx="390">
                  <c:v>2.4953520149609075E-9</c:v>
                </c:pt>
                <c:pt idx="391">
                  <c:v>2.3610893879467563E-9</c:v>
                </c:pt>
                <c:pt idx="392">
                  <c:v>2.210758657041118E-9</c:v>
                </c:pt>
                <c:pt idx="393">
                  <c:v>2.0554948773139284E-9</c:v>
                </c:pt>
                <c:pt idx="394">
                  <c:v>1.9083649329206305E-9</c:v>
                </c:pt>
                <c:pt idx="395">
                  <c:v>1.7760756360978422E-9</c:v>
                </c:pt>
                <c:pt idx="396">
                  <c:v>1.6564686802650025E-9</c:v>
                </c:pt>
                <c:pt idx="397">
                  <c:v>1.5483423129397379E-9</c:v>
                </c:pt>
                <c:pt idx="398">
                  <c:v>1.4504188253657614E-9</c:v>
                </c:pt>
                <c:pt idx="399">
                  <c:v>1.3608596226796745E-9</c:v>
                </c:pt>
                <c:pt idx="400">
                  <c:v>1.2783214331347456E-9</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3.0838188185728523E-7</c:v>
                </c:pt>
                <c:pt idx="11">
                  <c:v>3.8948990877475781E-7</c:v>
                </c:pt>
                <c:pt idx="12">
                  <c:v>4.9560171854849677E-7</c:v>
                </c:pt>
                <c:pt idx="13">
                  <c:v>6.3243068199921426E-7</c:v>
                </c:pt>
                <c:pt idx="14">
                  <c:v>8.046407344823346E-7</c:v>
                </c:pt>
                <c:pt idx="15">
                  <c:v>1.0170037245787371E-6</c:v>
                </c:pt>
                <c:pt idx="16">
                  <c:v>1.2772148478373897E-6</c:v>
                </c:pt>
                <c:pt idx="17">
                  <c:v>1.5937748321171322E-6</c:v>
                </c:pt>
                <c:pt idx="18">
                  <c:v>1.971525220581675E-6</c:v>
                </c:pt>
                <c:pt idx="19">
                  <c:v>2.4111166303586563E-6</c:v>
                </c:pt>
                <c:pt idx="20">
                  <c:v>2.9111726324138662E-6</c:v>
                </c:pt>
                <c:pt idx="21">
                  <c:v>3.4707050929966816E-6</c:v>
                </c:pt>
                <c:pt idx="22">
                  <c:v>4.0861373749645003E-6</c:v>
                </c:pt>
                <c:pt idx="23">
                  <c:v>4.7659547223035779E-6</c:v>
                </c:pt>
                <c:pt idx="24">
                  <c:v>5.5326101800346278E-6</c:v>
                </c:pt>
                <c:pt idx="25">
                  <c:v>6.4118523420233685E-6</c:v>
                </c:pt>
                <c:pt idx="26">
                  <c:v>7.4174250920214277E-6</c:v>
                </c:pt>
                <c:pt idx="27">
                  <c:v>8.5605832964437328E-6</c:v>
                </c:pt>
                <c:pt idx="28">
                  <c:v>9.8345103426592958E-6</c:v>
                </c:pt>
                <c:pt idx="29">
                  <c:v>1.1210788458080698E-5</c:v>
                </c:pt>
                <c:pt idx="30">
                  <c:v>1.2652522276175922E-5</c:v>
                </c:pt>
                <c:pt idx="31">
                  <c:v>1.4133988910558192E-5</c:v>
                </c:pt>
                <c:pt idx="32">
                  <c:v>1.5640108086633854E-5</c:v>
                </c:pt>
                <c:pt idx="33">
                  <c:v>1.7181128382157234E-5</c:v>
                </c:pt>
                <c:pt idx="34">
                  <c:v>1.878943665805939E-5</c:v>
                </c:pt>
                <c:pt idx="35">
                  <c:v>2.0500313338890757E-5</c:v>
                </c:pt>
                <c:pt idx="36">
                  <c:v>2.2330589213913732E-5</c:v>
                </c:pt>
                <c:pt idx="37">
                  <c:v>2.4280555766630076E-5</c:v>
                </c:pt>
                <c:pt idx="38">
                  <c:v>2.6306002597345325E-5</c:v>
                </c:pt>
                <c:pt idx="39">
                  <c:v>2.8327987710519485E-5</c:v>
                </c:pt>
                <c:pt idx="40">
                  <c:v>3.0267738353534299E-5</c:v>
                </c:pt>
                <c:pt idx="41">
                  <c:v>3.2091117632534974E-5</c:v>
                </c:pt>
                <c:pt idx="42">
                  <c:v>3.3801966731080032E-5</c:v>
                </c:pt>
                <c:pt idx="43">
                  <c:v>3.5421101517312682E-5</c:v>
                </c:pt>
                <c:pt idx="44">
                  <c:v>3.6985390512997081E-5</c:v>
                </c:pt>
                <c:pt idx="45">
                  <c:v>3.8546271851771048E-5</c:v>
                </c:pt>
                <c:pt idx="46">
                  <c:v>4.0135681119206047E-5</c:v>
                </c:pt>
                <c:pt idx="47">
                  <c:v>4.1726833264071024E-5</c:v>
                </c:pt>
                <c:pt idx="48">
                  <c:v>4.3414688026667128E-5</c:v>
                </c:pt>
                <c:pt idx="49">
                  <c:v>4.5378052911657245E-5</c:v>
                </c:pt>
                <c:pt idx="50">
                  <c:v>4.775048970661833E-5</c:v>
                </c:pt>
                <c:pt idx="51">
                  <c:v>5.0547485022689616E-5</c:v>
                </c:pt>
                <c:pt idx="52">
                  <c:v>5.3844770663206999E-5</c:v>
                </c:pt>
                <c:pt idx="53">
                  <c:v>5.7565450340821839E-5</c:v>
                </c:pt>
                <c:pt idx="54">
                  <c:v>6.1513546523285969E-5</c:v>
                </c:pt>
                <c:pt idx="55">
                  <c:v>6.5541858456630232E-5</c:v>
                </c:pt>
                <c:pt idx="56">
                  <c:v>6.9674760017143279E-5</c:v>
                </c:pt>
                <c:pt idx="57">
                  <c:v>7.3877779901634021E-5</c:v>
                </c:pt>
                <c:pt idx="58">
                  <c:v>7.809190259499173E-5</c:v>
                </c:pt>
                <c:pt idx="59">
                  <c:v>8.226914111533488E-5</c:v>
                </c:pt>
                <c:pt idx="60">
                  <c:v>8.6354072898439503E-5</c:v>
                </c:pt>
                <c:pt idx="61">
                  <c:v>9.0267146307216838E-5</c:v>
                </c:pt>
                <c:pt idx="62">
                  <c:v>9.3988019891152672E-5</c:v>
                </c:pt>
                <c:pt idx="63">
                  <c:v>9.7638979062872214E-5</c:v>
                </c:pt>
                <c:pt idx="64">
                  <c:v>1.0141478695653492E-4</c:v>
                </c:pt>
                <c:pt idx="65">
                  <c:v>1.0547880650028223E-4</c:v>
                </c:pt>
                <c:pt idx="66">
                  <c:v>1.0989287862249834E-4</c:v>
                </c:pt>
                <c:pt idx="67">
                  <c:v>1.1466415514941285E-4</c:v>
                </c:pt>
                <c:pt idx="68">
                  <c:v>1.1961304636455164E-4</c:v>
                </c:pt>
                <c:pt idx="69">
                  <c:v>1.2444935337861852E-4</c:v>
                </c:pt>
                <c:pt idx="70">
                  <c:v>1.2893580013845508E-4</c:v>
                </c:pt>
                <c:pt idx="71">
                  <c:v>1.3300606141152617E-4</c:v>
                </c:pt>
                <c:pt idx="72">
                  <c:v>1.3666219455569877E-4</c:v>
                </c:pt>
                <c:pt idx="73">
                  <c:v>1.4010764989209044E-4</c:v>
                </c:pt>
                <c:pt idx="74">
                  <c:v>1.4366572634829012E-4</c:v>
                </c:pt>
                <c:pt idx="75">
                  <c:v>1.4760359258487321E-4</c:v>
                </c:pt>
                <c:pt idx="76">
                  <c:v>1.5200946271624915E-4</c:v>
                </c:pt>
                <c:pt idx="77">
                  <c:v>1.5694064383912662E-4</c:v>
                </c:pt>
                <c:pt idx="78">
                  <c:v>1.6234011647528669E-4</c:v>
                </c:pt>
                <c:pt idx="79">
                  <c:v>1.6807342201620394E-4</c:v>
                </c:pt>
                <c:pt idx="80">
                  <c:v>1.7404473972968529E-4</c:v>
                </c:pt>
                <c:pt idx="81">
                  <c:v>1.8027683480618432E-4</c:v>
                </c:pt>
                <c:pt idx="82">
                  <c:v>1.8670948416539749E-4</c:v>
                </c:pt>
                <c:pt idx="83">
                  <c:v>1.9329639967551019E-4</c:v>
                </c:pt>
                <c:pt idx="84">
                  <c:v>2.0000624147052808E-4</c:v>
                </c:pt>
                <c:pt idx="85">
                  <c:v>2.0679088849424467E-4</c:v>
                </c:pt>
                <c:pt idx="86">
                  <c:v>2.1355122050397825E-4</c:v>
                </c:pt>
                <c:pt idx="87">
                  <c:v>2.2027545966943495E-4</c:v>
                </c:pt>
                <c:pt idx="88">
                  <c:v>2.2705365401008479E-4</c:v>
                </c:pt>
                <c:pt idx="89">
                  <c:v>2.3401383236065844E-4</c:v>
                </c:pt>
                <c:pt idx="90">
                  <c:v>2.4126501166199624E-4</c:v>
                </c:pt>
                <c:pt idx="91">
                  <c:v>2.4884362793273684E-4</c:v>
                </c:pt>
                <c:pt idx="92">
                  <c:v>2.5680493511285506E-4</c:v>
                </c:pt>
                <c:pt idx="93">
                  <c:v>2.6516732015373899E-4</c:v>
                </c:pt>
                <c:pt idx="94">
                  <c:v>2.739293275126547E-4</c:v>
                </c:pt>
                <c:pt idx="95">
                  <c:v>2.8308687285952169E-4</c:v>
                </c:pt>
                <c:pt idx="96">
                  <c:v>2.9270193005786978E-4</c:v>
                </c:pt>
                <c:pt idx="97">
                  <c:v>3.0282643990080048E-4</c:v>
                </c:pt>
                <c:pt idx="98">
                  <c:v>3.132662409954645E-4</c:v>
                </c:pt>
                <c:pt idx="99">
                  <c:v>3.2369753709179049E-4</c:v>
                </c:pt>
                <c:pt idx="100">
                  <c:v>3.3389011202580973E-4</c:v>
                </c:pt>
                <c:pt idx="101">
                  <c:v>3.4380424770482455E-4</c:v>
                </c:pt>
                <c:pt idx="102">
                  <c:v>3.5328986517885386E-4</c:v>
                </c:pt>
                <c:pt idx="103">
                  <c:v>3.6236322523448594E-4</c:v>
                </c:pt>
                <c:pt idx="104">
                  <c:v>3.7118392969214941E-4</c:v>
                </c:pt>
                <c:pt idx="105">
                  <c:v>3.7985149817041535E-4</c:v>
                </c:pt>
                <c:pt idx="106">
                  <c:v>3.8825985403565449E-4</c:v>
                </c:pt>
                <c:pt idx="107">
                  <c:v>3.9655699902696614E-4</c:v>
                </c:pt>
                <c:pt idx="108">
                  <c:v>4.0523216053822643E-4</c:v>
                </c:pt>
                <c:pt idx="109">
                  <c:v>4.1491771551890834E-4</c:v>
                </c:pt>
                <c:pt idx="110">
                  <c:v>4.2617679145793723E-4</c:v>
                </c:pt>
                <c:pt idx="111">
                  <c:v>4.3932302777224548E-4</c:v>
                </c:pt>
                <c:pt idx="112">
                  <c:v>4.5439599360547005E-4</c:v>
                </c:pt>
                <c:pt idx="113">
                  <c:v>4.7096833797890327E-4</c:v>
                </c:pt>
                <c:pt idx="114">
                  <c:v>4.883409999744473E-4</c:v>
                </c:pt>
                <c:pt idx="115">
                  <c:v>5.0587866449120584E-4</c:v>
                </c:pt>
                <c:pt idx="116">
                  <c:v>5.2334817839547686E-4</c:v>
                </c:pt>
                <c:pt idx="117">
                  <c:v>5.4075077420211962E-4</c:v>
                </c:pt>
                <c:pt idx="118">
                  <c:v>5.5814674791746161E-4</c:v>
                </c:pt>
                <c:pt idx="119">
                  <c:v>5.756449870273257E-4</c:v>
                </c:pt>
                <c:pt idx="120">
                  <c:v>5.9337658030083609E-4</c:v>
                </c:pt>
                <c:pt idx="121">
                  <c:v>6.1140727777494672E-4</c:v>
                </c:pt>
                <c:pt idx="122">
                  <c:v>6.2962971192945347E-4</c:v>
                </c:pt>
                <c:pt idx="123">
                  <c:v>6.4809196286390368E-4</c:v>
                </c:pt>
                <c:pt idx="124">
                  <c:v>6.6694402992891215E-4</c:v>
                </c:pt>
                <c:pt idx="125">
                  <c:v>6.8626098771027236E-4</c:v>
                </c:pt>
                <c:pt idx="126">
                  <c:v>7.0594555838825255E-4</c:v>
                </c:pt>
                <c:pt idx="127">
                  <c:v>7.2598952527607298E-4</c:v>
                </c:pt>
                <c:pt idx="128">
                  <c:v>7.4623590245679022E-4</c:v>
                </c:pt>
                <c:pt idx="129">
                  <c:v>7.6641843710293994E-4</c:v>
                </c:pt>
                <c:pt idx="130">
                  <c:v>7.8633099841418663E-4</c:v>
                </c:pt>
                <c:pt idx="131">
                  <c:v>8.0598939597713597E-4</c:v>
                </c:pt>
                <c:pt idx="132">
                  <c:v>8.2547370701579516E-4</c:v>
                </c:pt>
                <c:pt idx="133">
                  <c:v>8.4482018415429731E-4</c:v>
                </c:pt>
                <c:pt idx="134">
                  <c:v>8.6407771771799852E-4</c:v>
                </c:pt>
                <c:pt idx="135">
                  <c:v>8.8334958350595424E-4</c:v>
                </c:pt>
                <c:pt idx="136">
                  <c:v>9.0266721362139662E-4</c:v>
                </c:pt>
                <c:pt idx="137">
                  <c:v>9.2173009693811796E-4</c:v>
                </c:pt>
                <c:pt idx="138">
                  <c:v>9.4074800835468667E-4</c:v>
                </c:pt>
                <c:pt idx="139">
                  <c:v>9.6022831060644034E-4</c:v>
                </c:pt>
                <c:pt idx="140">
                  <c:v>9.8038772055768068E-4</c:v>
                </c:pt>
                <c:pt idx="141">
                  <c:v>1.0009151205737346E-3</c:v>
                </c:pt>
                <c:pt idx="142">
                  <c:v>1.0219348354107999E-3</c:v>
                </c:pt>
                <c:pt idx="143">
                  <c:v>1.0432484517238837E-3</c:v>
                </c:pt>
                <c:pt idx="144">
                  <c:v>1.0643571651831028E-3</c:v>
                </c:pt>
                <c:pt idx="145">
                  <c:v>1.0849240053442783E-3</c:v>
                </c:pt>
                <c:pt idx="146">
                  <c:v>1.1051421635294707E-3</c:v>
                </c:pt>
                <c:pt idx="147">
                  <c:v>1.1251041341678294E-3</c:v>
                </c:pt>
                <c:pt idx="148">
                  <c:v>1.1442380552429085E-3</c:v>
                </c:pt>
                <c:pt idx="149">
                  <c:v>1.1617192655589046E-3</c:v>
                </c:pt>
                <c:pt idx="150">
                  <c:v>1.1770217541303308E-3</c:v>
                </c:pt>
                <c:pt idx="151">
                  <c:v>1.1901619393320602E-3</c:v>
                </c:pt>
                <c:pt idx="152">
                  <c:v>1.2011567094347682E-3</c:v>
                </c:pt>
                <c:pt idx="153">
                  <c:v>1.2107662171693652E-3</c:v>
                </c:pt>
                <c:pt idx="154">
                  <c:v>1.220188079401868E-3</c:v>
                </c:pt>
                <c:pt idx="155">
                  <c:v>1.2303522696094327E-3</c:v>
                </c:pt>
                <c:pt idx="156">
                  <c:v>1.2413309355630959E-3</c:v>
                </c:pt>
                <c:pt idx="157">
                  <c:v>1.2528340225041368E-3</c:v>
                </c:pt>
                <c:pt idx="158">
                  <c:v>1.2646854599353222E-3</c:v>
                </c:pt>
                <c:pt idx="159">
                  <c:v>1.2767201977359757E-3</c:v>
                </c:pt>
                <c:pt idx="160">
                  <c:v>1.2886597077351647E-3</c:v>
                </c:pt>
                <c:pt idx="161">
                  <c:v>1.3001533656486167E-3</c:v>
                </c:pt>
                <c:pt idx="162">
                  <c:v>1.311160498249425E-3</c:v>
                </c:pt>
                <c:pt idx="163">
                  <c:v>1.3214288518261388E-3</c:v>
                </c:pt>
                <c:pt idx="164">
                  <c:v>1.3305351769179268E-3</c:v>
                </c:pt>
                <c:pt idx="165">
                  <c:v>1.3381431411755311E-3</c:v>
                </c:pt>
                <c:pt idx="166">
                  <c:v>1.3443554371067228E-3</c:v>
                </c:pt>
                <c:pt idx="167">
                  <c:v>1.3496988561213198E-3</c:v>
                </c:pt>
                <c:pt idx="168">
                  <c:v>1.3543288876612003E-3</c:v>
                </c:pt>
                <c:pt idx="169">
                  <c:v>1.3582265258468332E-3</c:v>
                </c:pt>
                <c:pt idx="170">
                  <c:v>1.3616139526159887E-3</c:v>
                </c:pt>
                <c:pt idx="171">
                  <c:v>1.3649133030611653E-3</c:v>
                </c:pt>
                <c:pt idx="172">
                  <c:v>1.3676414438068369E-3</c:v>
                </c:pt>
                <c:pt idx="173">
                  <c:v>1.3696742047960694E-3</c:v>
                </c:pt>
                <c:pt idx="174">
                  <c:v>1.3712012936070021E-3</c:v>
                </c:pt>
                <c:pt idx="175">
                  <c:v>1.372157308912221E-3</c:v>
                </c:pt>
                <c:pt idx="176">
                  <c:v>1.3720493047944288E-3</c:v>
                </c:pt>
                <c:pt idx="177">
                  <c:v>1.3710828347654872E-3</c:v>
                </c:pt>
                <c:pt idx="178">
                  <c:v>1.3695526952331131E-3</c:v>
                </c:pt>
                <c:pt idx="179">
                  <c:v>1.3676616777822286E-3</c:v>
                </c:pt>
                <c:pt idx="180">
                  <c:v>1.3656563368164142E-3</c:v>
                </c:pt>
                <c:pt idx="181">
                  <c:v>1.3638809485464075E-3</c:v>
                </c:pt>
                <c:pt idx="182">
                  <c:v>1.3623728131978519E-3</c:v>
                </c:pt>
                <c:pt idx="183">
                  <c:v>1.360821275250247E-3</c:v>
                </c:pt>
                <c:pt idx="184">
                  <c:v>1.358814083048294E-3</c:v>
                </c:pt>
                <c:pt idx="185">
                  <c:v>1.3560692877799413E-3</c:v>
                </c:pt>
                <c:pt idx="186">
                  <c:v>1.3524993325855262E-3</c:v>
                </c:pt>
                <c:pt idx="187">
                  <c:v>1.3479977774647472E-3</c:v>
                </c:pt>
                <c:pt idx="188">
                  <c:v>1.3430202110751017E-3</c:v>
                </c:pt>
                <c:pt idx="189">
                  <c:v>1.3382753727034806E-3</c:v>
                </c:pt>
                <c:pt idx="190">
                  <c:v>1.3341882714634564E-3</c:v>
                </c:pt>
                <c:pt idx="191">
                  <c:v>1.3305709098543224E-3</c:v>
                </c:pt>
                <c:pt idx="192">
                  <c:v>1.3271704851607995E-3</c:v>
                </c:pt>
                <c:pt idx="193">
                  <c:v>1.3235890134989192E-3</c:v>
                </c:pt>
                <c:pt idx="194">
                  <c:v>1.3192977313093339E-3</c:v>
                </c:pt>
                <c:pt idx="195">
                  <c:v>1.3138057929580897E-3</c:v>
                </c:pt>
                <c:pt idx="196">
                  <c:v>1.3070724084775004E-3</c:v>
                </c:pt>
                <c:pt idx="197">
                  <c:v>1.2997450548886391E-3</c:v>
                </c:pt>
                <c:pt idx="198">
                  <c:v>1.2916430601040648E-3</c:v>
                </c:pt>
                <c:pt idx="199">
                  <c:v>1.2821917892863956E-3</c:v>
                </c:pt>
                <c:pt idx="200">
                  <c:v>1.2713121309290019E-3</c:v>
                </c:pt>
                <c:pt idx="201">
                  <c:v>1.2595933258223899E-3</c:v>
                </c:pt>
                <c:pt idx="202">
                  <c:v>1.2466235745899452E-3</c:v>
                </c:pt>
                <c:pt idx="203">
                  <c:v>1.2323558723183583E-3</c:v>
                </c:pt>
                <c:pt idx="204">
                  <c:v>1.2171344193308447E-3</c:v>
                </c:pt>
                <c:pt idx="205">
                  <c:v>1.2011077925474496E-3</c:v>
                </c:pt>
                <c:pt idx="206">
                  <c:v>1.1838109908888441E-3</c:v>
                </c:pt>
                <c:pt idx="207">
                  <c:v>1.1652121289832237E-3</c:v>
                </c:pt>
                <c:pt idx="208">
                  <c:v>1.1464880462650005E-3</c:v>
                </c:pt>
                <c:pt idx="209">
                  <c:v>1.1291775247921781E-3</c:v>
                </c:pt>
                <c:pt idx="210">
                  <c:v>1.1142128869948973E-3</c:v>
                </c:pt>
                <c:pt idx="211">
                  <c:v>1.1015953722583471E-3</c:v>
                </c:pt>
                <c:pt idx="212">
                  <c:v>1.0914782429585659E-3</c:v>
                </c:pt>
                <c:pt idx="213">
                  <c:v>1.0828479273487289E-3</c:v>
                </c:pt>
                <c:pt idx="214">
                  <c:v>1.0741059806975749E-3</c:v>
                </c:pt>
                <c:pt idx="215">
                  <c:v>1.0642347792527442E-3</c:v>
                </c:pt>
                <c:pt idx="216">
                  <c:v>1.0534161649755226E-3</c:v>
                </c:pt>
                <c:pt idx="217">
                  <c:v>1.0416769994784096E-3</c:v>
                </c:pt>
                <c:pt idx="218">
                  <c:v>1.0290520444843439E-3</c:v>
                </c:pt>
                <c:pt idx="219">
                  <c:v>1.0156980828021466E-3</c:v>
                </c:pt>
                <c:pt idx="220">
                  <c:v>1.0017384902163964E-3</c:v>
                </c:pt>
                <c:pt idx="221">
                  <c:v>9.8709727902392065E-4</c:v>
                </c:pt>
                <c:pt idx="222">
                  <c:v>9.7158980532563715E-4</c:v>
                </c:pt>
                <c:pt idx="223">
                  <c:v>9.5536247639472723E-4</c:v>
                </c:pt>
                <c:pt idx="224">
                  <c:v>9.3869575480338269E-4</c:v>
                </c:pt>
                <c:pt idx="225">
                  <c:v>9.217193918911674E-4</c:v>
                </c:pt>
                <c:pt idx="226">
                  <c:v>9.0433892181889474E-4</c:v>
                </c:pt>
                <c:pt idx="227">
                  <c:v>8.8665810568570598E-4</c:v>
                </c:pt>
                <c:pt idx="228">
                  <c:v>8.6858958548127849E-4</c:v>
                </c:pt>
                <c:pt idx="229">
                  <c:v>8.4993554569886827E-4</c:v>
                </c:pt>
                <c:pt idx="230">
                  <c:v>8.306327004583133E-4</c:v>
                </c:pt>
                <c:pt idx="231">
                  <c:v>8.1081445845367127E-4</c:v>
                </c:pt>
                <c:pt idx="232">
                  <c:v>7.9047996087552852E-4</c:v>
                </c:pt>
                <c:pt idx="233">
                  <c:v>7.6984733889305331E-4</c:v>
                </c:pt>
                <c:pt idx="234">
                  <c:v>7.4922737412669337E-4</c:v>
                </c:pt>
                <c:pt idx="235">
                  <c:v>7.2878759553316765E-4</c:v>
                </c:pt>
                <c:pt idx="236">
                  <c:v>7.0850906684096198E-4</c:v>
                </c:pt>
                <c:pt idx="237">
                  <c:v>6.8852702437074791E-4</c:v>
                </c:pt>
                <c:pt idx="238">
                  <c:v>6.6872206787915419E-4</c:v>
                </c:pt>
                <c:pt idx="239">
                  <c:v>6.488618986983186E-4</c:v>
                </c:pt>
                <c:pt idx="240">
                  <c:v>6.288664376269895E-4</c:v>
                </c:pt>
                <c:pt idx="241">
                  <c:v>6.0888203293596574E-4</c:v>
                </c:pt>
                <c:pt idx="242">
                  <c:v>5.887985658324103E-4</c:v>
                </c:pt>
                <c:pt idx="243">
                  <c:v>5.6852932219169381E-4</c:v>
                </c:pt>
                <c:pt idx="244">
                  <c:v>5.4805999215712115E-4</c:v>
                </c:pt>
                <c:pt idx="245">
                  <c:v>5.2737457077563113E-4</c:v>
                </c:pt>
                <c:pt idx="246">
                  <c:v>5.0641892025359741E-4</c:v>
                </c:pt>
                <c:pt idx="247">
                  <c:v>4.8534430920760182E-4</c:v>
                </c:pt>
                <c:pt idx="248">
                  <c:v>4.6462462949701074E-4</c:v>
                </c:pt>
                <c:pt idx="249">
                  <c:v>4.4477940961386297E-4</c:v>
                </c:pt>
                <c:pt idx="250">
                  <c:v>4.2610720521316661E-4</c:v>
                </c:pt>
                <c:pt idx="251">
                  <c:v>4.086034476285138E-4</c:v>
                </c:pt>
                <c:pt idx="252">
                  <c:v>3.9223815108757045E-4</c:v>
                </c:pt>
                <c:pt idx="253">
                  <c:v>3.7678390174217551E-4</c:v>
                </c:pt>
                <c:pt idx="254">
                  <c:v>3.6193352982922552E-4</c:v>
                </c:pt>
                <c:pt idx="255">
                  <c:v>3.4749613471348487E-4</c:v>
                </c:pt>
                <c:pt idx="256">
                  <c:v>3.3350400793991764E-4</c:v>
                </c:pt>
                <c:pt idx="257">
                  <c:v>3.1998295562722136E-4</c:v>
                </c:pt>
                <c:pt idx="258">
                  <c:v>3.0681641535190051E-4</c:v>
                </c:pt>
                <c:pt idx="259">
                  <c:v>2.9386619712278077E-4</c:v>
                </c:pt>
                <c:pt idx="260">
                  <c:v>2.8107849159833244E-4</c:v>
                </c:pt>
                <c:pt idx="261">
                  <c:v>2.6848515512922994E-4</c:v>
                </c:pt>
                <c:pt idx="262">
                  <c:v>2.5601595526211258E-4</c:v>
                </c:pt>
                <c:pt idx="263">
                  <c:v>2.4369593504495842E-4</c:v>
                </c:pt>
                <c:pt idx="264">
                  <c:v>2.3160835762561438E-4</c:v>
                </c:pt>
                <c:pt idx="265">
                  <c:v>2.1979173029550381E-4</c:v>
                </c:pt>
                <c:pt idx="266">
                  <c:v>2.0819821215680944E-4</c:v>
                </c:pt>
                <c:pt idx="267">
                  <c:v>1.968713464398004E-4</c:v>
                </c:pt>
                <c:pt idx="268">
                  <c:v>1.8595158381828306E-4</c:v>
                </c:pt>
                <c:pt idx="269">
                  <c:v>1.755776920994685E-4</c:v>
                </c:pt>
                <c:pt idx="270">
                  <c:v>1.6581824650756016E-4</c:v>
                </c:pt>
                <c:pt idx="271">
                  <c:v>1.5667000542678804E-4</c:v>
                </c:pt>
                <c:pt idx="272">
                  <c:v>1.4813222031020602E-4</c:v>
                </c:pt>
                <c:pt idx="273">
                  <c:v>1.4009842706482175E-4</c:v>
                </c:pt>
                <c:pt idx="274">
                  <c:v>1.3243584779642074E-4</c:v>
                </c:pt>
                <c:pt idx="275">
                  <c:v>1.2507375329967835E-4</c:v>
                </c:pt>
                <c:pt idx="276">
                  <c:v>1.1802952937245122E-4</c:v>
                </c:pt>
                <c:pt idx="277">
                  <c:v>1.1128789036818514E-4</c:v>
                </c:pt>
                <c:pt idx="278">
                  <c:v>1.048750250756236E-4</c:v>
                </c:pt>
                <c:pt idx="279">
                  <c:v>9.8833124674573461E-5</c:v>
                </c:pt>
                <c:pt idx="280">
                  <c:v>9.3171016096593249E-5</c:v>
                </c:pt>
                <c:pt idx="281">
                  <c:v>8.784687750982572E-5</c:v>
                </c:pt>
                <c:pt idx="282">
                  <c:v>8.2829570615255353E-5</c:v>
                </c:pt>
                <c:pt idx="283">
                  <c:v>7.8098224313770612E-5</c:v>
                </c:pt>
                <c:pt idx="284">
                  <c:v>7.363172764473208E-5</c:v>
                </c:pt>
                <c:pt idx="285">
                  <c:v>6.940739279176688E-5</c:v>
                </c:pt>
                <c:pt idx="286">
                  <c:v>6.5411526312660948E-5</c:v>
                </c:pt>
                <c:pt idx="287">
                  <c:v>6.1638030575001876E-5</c:v>
                </c:pt>
                <c:pt idx="288">
                  <c:v>5.8031604695315278E-5</c:v>
                </c:pt>
                <c:pt idx="289">
                  <c:v>5.4528730195896997E-5</c:v>
                </c:pt>
                <c:pt idx="290">
                  <c:v>5.1103138924442698E-5</c:v>
                </c:pt>
                <c:pt idx="291">
                  <c:v>4.7768273078746845E-5</c:v>
                </c:pt>
                <c:pt idx="292">
                  <c:v>4.4523697672701553E-5</c:v>
                </c:pt>
                <c:pt idx="293">
                  <c:v>4.1414342943921186E-5</c:v>
                </c:pt>
                <c:pt idx="294">
                  <c:v>3.8496278999352211E-5</c:v>
                </c:pt>
                <c:pt idx="295">
                  <c:v>3.5790799506136793E-5</c:v>
                </c:pt>
                <c:pt idx="296">
                  <c:v>3.3276227434008182E-5</c:v>
                </c:pt>
                <c:pt idx="297">
                  <c:v>3.0945111103089832E-5</c:v>
                </c:pt>
                <c:pt idx="298">
                  <c:v>2.8763847478987424E-5</c:v>
                </c:pt>
                <c:pt idx="299">
                  <c:v>2.6691976727378612E-5</c:v>
                </c:pt>
                <c:pt idx="300">
                  <c:v>2.4710068092783238E-5</c:v>
                </c:pt>
                <c:pt idx="301">
                  <c:v>2.2827242043016123E-5</c:v>
                </c:pt>
                <c:pt idx="302">
                  <c:v>2.1043901851670324E-5</c:v>
                </c:pt>
                <c:pt idx="303">
                  <c:v>1.9360516402065445E-5</c:v>
                </c:pt>
                <c:pt idx="304">
                  <c:v>1.77795717487608E-5</c:v>
                </c:pt>
                <c:pt idx="305">
                  <c:v>1.6301991179392691E-5</c:v>
                </c:pt>
                <c:pt idx="306">
                  <c:v>1.4922925424949307E-5</c:v>
                </c:pt>
                <c:pt idx="307">
                  <c:v>1.3640492033930856E-5</c:v>
                </c:pt>
                <c:pt idx="308">
                  <c:v>1.2473354139582685E-5</c:v>
                </c:pt>
                <c:pt idx="309">
                  <c:v>1.1440716983090346E-5</c:v>
                </c:pt>
                <c:pt idx="310">
                  <c:v>1.0544884881035277E-5</c:v>
                </c:pt>
                <c:pt idx="311">
                  <c:v>9.7697523043950009E-6</c:v>
                </c:pt>
                <c:pt idx="312">
                  <c:v>9.1002365092158925E-6</c:v>
                </c:pt>
                <c:pt idx="313">
                  <c:v>8.506971875118841E-6</c:v>
                </c:pt>
                <c:pt idx="314">
                  <c:v>7.9588616922550887E-6</c:v>
                </c:pt>
                <c:pt idx="315">
                  <c:v>7.438285071355715E-6</c:v>
                </c:pt>
                <c:pt idx="316">
                  <c:v>6.9446406490976476E-6</c:v>
                </c:pt>
                <c:pt idx="317">
                  <c:v>6.4763636335316191E-6</c:v>
                </c:pt>
                <c:pt idx="318">
                  <c:v>6.0353917627090685E-6</c:v>
                </c:pt>
                <c:pt idx="319">
                  <c:v>5.6252631873893469E-6</c:v>
                </c:pt>
                <c:pt idx="320">
                  <c:v>5.2465466541512755E-6</c:v>
                </c:pt>
                <c:pt idx="321">
                  <c:v>4.8947048094407365E-6</c:v>
                </c:pt>
                <c:pt idx="322">
                  <c:v>4.565171489096611E-6</c:v>
                </c:pt>
                <c:pt idx="323">
                  <c:v>4.2576764670729924E-6</c:v>
                </c:pt>
                <c:pt idx="324">
                  <c:v>3.9727844346900443E-6</c:v>
                </c:pt>
                <c:pt idx="325">
                  <c:v>3.7089018125445177E-6</c:v>
                </c:pt>
                <c:pt idx="326">
                  <c:v>3.4634368296835478E-6</c:v>
                </c:pt>
                <c:pt idx="327">
                  <c:v>3.2363313386727951E-6</c:v>
                </c:pt>
                <c:pt idx="328">
                  <c:v>3.0199525882662778E-6</c:v>
                </c:pt>
                <c:pt idx="329">
                  <c:v>2.8054501576817709E-6</c:v>
                </c:pt>
                <c:pt idx="330">
                  <c:v>2.589844968337102E-6</c:v>
                </c:pt>
                <c:pt idx="331">
                  <c:v>2.3773038044389921E-6</c:v>
                </c:pt>
                <c:pt idx="332">
                  <c:v>2.1700223918227167E-6</c:v>
                </c:pt>
                <c:pt idx="333">
                  <c:v>1.9722055374426205E-6</c:v>
                </c:pt>
                <c:pt idx="334">
                  <c:v>1.7885676325094497E-6</c:v>
                </c:pt>
                <c:pt idx="335">
                  <c:v>1.6215071714612682E-6</c:v>
                </c:pt>
                <c:pt idx="336">
                  <c:v>1.4694496268345048E-6</c:v>
                </c:pt>
                <c:pt idx="337">
                  <c:v>1.330446821489525E-6</c:v>
                </c:pt>
                <c:pt idx="338">
                  <c:v>1.2069270939724427E-6</c:v>
                </c:pt>
                <c:pt idx="339">
                  <c:v>1.1018374748916538E-6</c:v>
                </c:pt>
                <c:pt idx="340">
                  <c:v>1.0151943988577818E-6</c:v>
                </c:pt>
                <c:pt idx="341">
                  <c:v>9.4395250493098742E-7</c:v>
                </c:pt>
                <c:pt idx="342">
                  <c:v>8.8640004476593743E-7</c:v>
                </c:pt>
                <c:pt idx="343">
                  <c:v>8.3786400952572788E-7</c:v>
                </c:pt>
                <c:pt idx="344">
                  <c:v>7.9309425014180536E-7</c:v>
                </c:pt>
                <c:pt idx="345">
                  <c:v>7.4937327363026441E-7</c:v>
                </c:pt>
                <c:pt idx="346">
                  <c:v>7.0726220416825864E-7</c:v>
                </c:pt>
                <c:pt idx="347">
                  <c:v>6.666578458969094E-7</c:v>
                </c:pt>
                <c:pt idx="348">
                  <c:v>6.2757465350810742E-7</c:v>
                </c:pt>
                <c:pt idx="349">
                  <c:v>5.9030139855398091E-7</c:v>
                </c:pt>
                <c:pt idx="350">
                  <c:v>5.549231956076852E-7</c:v>
                </c:pt>
                <c:pt idx="351">
                  <c:v>5.2102363567671563E-7</c:v>
                </c:pt>
                <c:pt idx="352">
                  <c:v>4.8824149991085055E-7</c:v>
                </c:pt>
                <c:pt idx="353">
                  <c:v>4.5706305736246691E-7</c:v>
                </c:pt>
                <c:pt idx="354">
                  <c:v>4.2811720006624407E-7</c:v>
                </c:pt>
                <c:pt idx="355">
                  <c:v>4.0152219853409979E-7</c:v>
                </c:pt>
                <c:pt idx="356">
                  <c:v>3.769535228164825E-7</c:v>
                </c:pt>
                <c:pt idx="357">
                  <c:v>3.5443219066305224E-7</c:v>
                </c:pt>
                <c:pt idx="358">
                  <c:v>3.3303551643721756E-7</c:v>
                </c:pt>
                <c:pt idx="359">
                  <c:v>3.1164880494431041E-7</c:v>
                </c:pt>
                <c:pt idx="360">
                  <c:v>2.8988341867788037E-7</c:v>
                </c:pt>
                <c:pt idx="361">
                  <c:v>2.6815240724745631E-7</c:v>
                </c:pt>
                <c:pt idx="362">
                  <c:v>2.4649320525919114E-7</c:v>
                </c:pt>
                <c:pt idx="363">
                  <c:v>2.2557878791876981E-7</c:v>
                </c:pt>
                <c:pt idx="364">
                  <c:v>2.0625827186635522E-7</c:v>
                </c:pt>
                <c:pt idx="365">
                  <c:v>1.8886757235448189E-7</c:v>
                </c:pt>
                <c:pt idx="366">
                  <c:v>1.7309778938243099E-7</c:v>
                </c:pt>
                <c:pt idx="367">
                  <c:v>1.5886625571632432E-7</c:v>
                </c:pt>
                <c:pt idx="368">
                  <c:v>1.458523145113333E-7</c:v>
                </c:pt>
                <c:pt idx="369">
                  <c:v>1.3364736000258725E-7</c:v>
                </c:pt>
                <c:pt idx="370">
                  <c:v>1.220533804971754E-7</c:v>
                </c:pt>
                <c:pt idx="371">
                  <c:v>1.1119913575868987E-7</c:v>
                </c:pt>
                <c:pt idx="372">
                  <c:v>1.0115665476473644E-7</c:v>
                </c:pt>
                <c:pt idx="373">
                  <c:v>9.1812697774113418E-8</c:v>
                </c:pt>
                <c:pt idx="374">
                  <c:v>8.3037180991513245E-8</c:v>
                </c:pt>
                <c:pt idx="375">
                  <c:v>7.4804322616252841E-8</c:v>
                </c:pt>
                <c:pt idx="376">
                  <c:v>6.7118221375828056E-8</c:v>
                </c:pt>
                <c:pt idx="377">
                  <c:v>5.9882642642411406E-8</c:v>
                </c:pt>
                <c:pt idx="378">
                  <c:v>5.3505131223074154E-8</c:v>
                </c:pt>
                <c:pt idx="379">
                  <c:v>4.8486866354166041E-8</c:v>
                </c:pt>
                <c:pt idx="380">
                  <c:v>4.4958685162442498E-8</c:v>
                </c:pt>
                <c:pt idx="381">
                  <c:v>4.2612305514400322E-8</c:v>
                </c:pt>
                <c:pt idx="382">
                  <c:v>4.1272986522992245E-8</c:v>
                </c:pt>
                <c:pt idx="383">
                  <c:v>4.0525433448662251E-8</c:v>
                </c:pt>
                <c:pt idx="384">
                  <c:v>3.9890838936133002E-8</c:v>
                </c:pt>
                <c:pt idx="385">
                  <c:v>3.9108072989675511E-8</c:v>
                </c:pt>
                <c:pt idx="386">
                  <c:v>3.823415943012139E-8</c:v>
                </c:pt>
                <c:pt idx="387">
                  <c:v>3.7287609788438008E-8</c:v>
                </c:pt>
                <c:pt idx="388">
                  <c:v>3.6171446164469714E-8</c:v>
                </c:pt>
                <c:pt idx="389">
                  <c:v>3.4791417806294826E-8</c:v>
                </c:pt>
                <c:pt idx="390">
                  <c:v>3.3127135005963869E-8</c:v>
                </c:pt>
                <c:pt idx="391">
                  <c:v>3.12282624091238E-8</c:v>
                </c:pt>
                <c:pt idx="392">
                  <c:v>2.9129990947778116E-8</c:v>
                </c:pt>
                <c:pt idx="393">
                  <c:v>2.6981152375536488E-8</c:v>
                </c:pt>
                <c:pt idx="394">
                  <c:v>2.4953284929511642E-8</c:v>
                </c:pt>
                <c:pt idx="395">
                  <c:v>2.3132991807922415E-8</c:v>
                </c:pt>
                <c:pt idx="396">
                  <c:v>2.1490022216506164E-8</c:v>
                </c:pt>
                <c:pt idx="397">
                  <c:v>2.0007389191354355E-8</c:v>
                </c:pt>
                <c:pt idx="398">
                  <c:v>1.8666870832735199E-8</c:v>
                </c:pt>
                <c:pt idx="399">
                  <c:v>1.744340417154037E-8</c:v>
                </c:pt>
                <c:pt idx="400">
                  <c:v>1.6318851231305349E-8</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4.0744275028386411E-7</c:v>
                </c:pt>
                <c:pt idx="1">
                  <c:v>4.6224607881101918E-7</c:v>
                </c:pt>
                <c:pt idx="2">
                  <c:v>5.2792089684236977E-7</c:v>
                </c:pt>
                <c:pt idx="3">
                  <c:v>6.0703918015534013E-7</c:v>
                </c:pt>
                <c:pt idx="4">
                  <c:v>6.9856981186060521E-7</c:v>
                </c:pt>
                <c:pt idx="5">
                  <c:v>8.0235699271276487E-7</c:v>
                </c:pt>
                <c:pt idx="6">
                  <c:v>9.2259147788939652E-7</c:v>
                </c:pt>
                <c:pt idx="7">
                  <c:v>1.0584226325543007E-6</c:v>
                </c:pt>
                <c:pt idx="8">
                  <c:v>1.2179819132655979E-6</c:v>
                </c:pt>
                <c:pt idx="9">
                  <c:v>1.4163658293614215E-6</c:v>
                </c:pt>
                <c:pt idx="10">
                  <c:v>1.6712066341920839E-6</c:v>
                </c:pt>
                <c:pt idx="11">
                  <c:v>1.9957647598503785E-6</c:v>
                </c:pt>
                <c:pt idx="12">
                  <c:v>2.4087020633160393E-6</c:v>
                </c:pt>
                <c:pt idx="13">
                  <c:v>2.9257806754066477E-6</c:v>
                </c:pt>
                <c:pt idx="14">
                  <c:v>3.5559391239477103E-6</c:v>
                </c:pt>
                <c:pt idx="15">
                  <c:v>4.3088138647615339E-6</c:v>
                </c:pt>
                <c:pt idx="16">
                  <c:v>5.2147466126444772E-6</c:v>
                </c:pt>
                <c:pt idx="17">
                  <c:v>6.2864858551255361E-6</c:v>
                </c:pt>
                <c:pt idx="18">
                  <c:v>7.5427646112265708E-6</c:v>
                </c:pt>
                <c:pt idx="19">
                  <c:v>9.0013710493435577E-6</c:v>
                </c:pt>
                <c:pt idx="20">
                  <c:v>1.0644497351204108E-5</c:v>
                </c:pt>
                <c:pt idx="21">
                  <c:v>1.2492025919855385E-5</c:v>
                </c:pt>
                <c:pt idx="22">
                  <c:v>1.4537967844960158E-5</c:v>
                </c:pt>
                <c:pt idx="23">
                  <c:v>1.6802424250460852E-5</c:v>
                </c:pt>
                <c:pt idx="24">
                  <c:v>1.9372571493557244E-5</c:v>
                </c:pt>
                <c:pt idx="25">
                  <c:v>2.2340024263990844E-5</c:v>
                </c:pt>
                <c:pt idx="26">
                  <c:v>2.5729833337341089E-5</c:v>
                </c:pt>
                <c:pt idx="27">
                  <c:v>2.9610915182200225E-5</c:v>
                </c:pt>
                <c:pt idx="28">
                  <c:v>3.400083232923086E-5</c:v>
                </c:pt>
                <c:pt idx="29">
                  <c:v>3.885350111860347E-5</c:v>
                </c:pt>
                <c:pt idx="30">
                  <c:v>4.4132802324905431E-5</c:v>
                </c:pt>
                <c:pt idx="31">
                  <c:v>4.9839447992639508E-5</c:v>
                </c:pt>
                <c:pt idx="32">
                  <c:v>5.6000126012644159E-5</c:v>
                </c:pt>
                <c:pt idx="33">
                  <c:v>6.2556680194809293E-5</c:v>
                </c:pt>
                <c:pt idx="34">
                  <c:v>6.9640672034509182E-5</c:v>
                </c:pt>
                <c:pt idx="35">
                  <c:v>7.732585559664034E-5</c:v>
                </c:pt>
                <c:pt idx="36">
                  <c:v>8.5749626892091035E-5</c:v>
                </c:pt>
                <c:pt idx="37">
                  <c:v>9.482780253984959E-5</c:v>
                </c:pt>
                <c:pt idx="38">
                  <c:v>1.0447920811371913E-4</c:v>
                </c:pt>
                <c:pt idx="39">
                  <c:v>1.1463314642802808E-4</c:v>
                </c:pt>
                <c:pt idx="40">
                  <c:v>1.2497439807107347E-4</c:v>
                </c:pt>
                <c:pt idx="41">
                  <c:v>1.356029890200746E-4</c:v>
                </c:pt>
                <c:pt idx="42">
                  <c:v>1.4622345244430493E-4</c:v>
                </c:pt>
                <c:pt idx="43">
                  <c:v>1.5705070482938298E-4</c:v>
                </c:pt>
                <c:pt idx="44">
                  <c:v>1.6807475002414608E-4</c:v>
                </c:pt>
                <c:pt idx="45">
                  <c:v>1.7907385986316328E-4</c:v>
                </c:pt>
                <c:pt idx="46">
                  <c:v>1.9001371622773879E-4</c:v>
                </c:pt>
                <c:pt idx="47">
                  <c:v>2.0101601253226092E-4</c:v>
                </c:pt>
                <c:pt idx="48">
                  <c:v>2.1236622949099003E-4</c:v>
                </c:pt>
                <c:pt idx="49">
                  <c:v>2.2494370540454599E-4</c:v>
                </c:pt>
                <c:pt idx="50">
                  <c:v>2.3982674752727039E-4</c:v>
                </c:pt>
                <c:pt idx="51">
                  <c:v>2.5704064209231784E-4</c:v>
                </c:pt>
                <c:pt idx="52">
                  <c:v>2.7717709350230717E-4</c:v>
                </c:pt>
                <c:pt idx="53">
                  <c:v>2.997646941903558E-4</c:v>
                </c:pt>
                <c:pt idx="54">
                  <c:v>3.2365654926298635E-4</c:v>
                </c:pt>
                <c:pt idx="55">
                  <c:v>3.4815282623996177E-4</c:v>
                </c:pt>
                <c:pt idx="56">
                  <c:v>3.7320224800809919E-4</c:v>
                </c:pt>
                <c:pt idx="57">
                  <c:v>3.9872324197240839E-4</c:v>
                </c:pt>
                <c:pt idx="58">
                  <c:v>4.2443239283787495E-4</c:v>
                </c:pt>
                <c:pt idx="59">
                  <c:v>4.5041870585568262E-4</c:v>
                </c:pt>
                <c:pt idx="60">
                  <c:v>4.7648614184844421E-4</c:v>
                </c:pt>
                <c:pt idx="61">
                  <c:v>5.0223648685706072E-4</c:v>
                </c:pt>
                <c:pt idx="62">
                  <c:v>5.2749229270056448E-4</c:v>
                </c:pt>
                <c:pt idx="63">
                  <c:v>5.5242459452937379E-4</c:v>
                </c:pt>
                <c:pt idx="64">
                  <c:v>5.7786333265266113E-4</c:v>
                </c:pt>
                <c:pt idx="65">
                  <c:v>6.0395373359174503E-4</c:v>
                </c:pt>
                <c:pt idx="66">
                  <c:v>6.3110104377081012E-4</c:v>
                </c:pt>
                <c:pt idx="67">
                  <c:v>6.5791476349545339E-4</c:v>
                </c:pt>
                <c:pt idx="68">
                  <c:v>6.8666400697838447E-4</c:v>
                </c:pt>
                <c:pt idx="69">
                  <c:v>7.129093660068924E-4</c:v>
                </c:pt>
                <c:pt idx="70">
                  <c:v>7.3733438400442729E-4</c:v>
                </c:pt>
                <c:pt idx="71">
                  <c:v>7.5992491361519807E-4</c:v>
                </c:pt>
                <c:pt idx="72">
                  <c:v>7.8039058388962312E-4</c:v>
                </c:pt>
                <c:pt idx="73">
                  <c:v>7.9773306987843693E-4</c:v>
                </c:pt>
                <c:pt idx="74">
                  <c:v>8.164655089179443E-4</c:v>
                </c:pt>
                <c:pt idx="75">
                  <c:v>8.3419972806157022E-4</c:v>
                </c:pt>
                <c:pt idx="76">
                  <c:v>8.5245306291987838E-4</c:v>
                </c:pt>
                <c:pt idx="77">
                  <c:v>8.7137036743231472E-4</c:v>
                </c:pt>
                <c:pt idx="78">
                  <c:v>8.905591014956891E-4</c:v>
                </c:pt>
                <c:pt idx="79">
                  <c:v>9.0921968904690575E-4</c:v>
                </c:pt>
                <c:pt idx="80">
                  <c:v>9.251883729759294E-4</c:v>
                </c:pt>
                <c:pt idx="81">
                  <c:v>9.418869421035581E-4</c:v>
                </c:pt>
                <c:pt idx="82">
                  <c:v>9.5608367897423723E-4</c:v>
                </c:pt>
                <c:pt idx="83">
                  <c:v>9.7120832939623196E-4</c:v>
                </c:pt>
                <c:pt idx="84">
                  <c:v>9.8596902615986849E-4</c:v>
                </c:pt>
                <c:pt idx="85">
                  <c:v>9.9902093618650808E-4</c:v>
                </c:pt>
                <c:pt idx="86">
                  <c:v>1.0135679642113795E-3</c:v>
                </c:pt>
                <c:pt idx="87">
                  <c:v>1.0279628197119811E-3</c:v>
                </c:pt>
                <c:pt idx="88">
                  <c:v>1.0425265161131878E-3</c:v>
                </c:pt>
                <c:pt idx="89">
                  <c:v>1.057725636891033E-3</c:v>
                </c:pt>
                <c:pt idx="90">
                  <c:v>1.0754637152640566E-3</c:v>
                </c:pt>
                <c:pt idx="91">
                  <c:v>1.0925424022354383E-3</c:v>
                </c:pt>
                <c:pt idx="92">
                  <c:v>1.112157379271181E-3</c:v>
                </c:pt>
                <c:pt idx="93">
                  <c:v>1.1309880653423844E-3</c:v>
                </c:pt>
                <c:pt idx="94">
                  <c:v>1.1519423056912848E-3</c:v>
                </c:pt>
                <c:pt idx="95">
                  <c:v>1.1731620219454422E-3</c:v>
                </c:pt>
                <c:pt idx="96">
                  <c:v>1.1930545850578191E-3</c:v>
                </c:pt>
                <c:pt idx="97">
                  <c:v>1.2149329040724275E-3</c:v>
                </c:pt>
                <c:pt idx="98">
                  <c:v>1.2363762956478853E-3</c:v>
                </c:pt>
                <c:pt idx="99">
                  <c:v>1.2561190517223326E-3</c:v>
                </c:pt>
                <c:pt idx="100">
                  <c:v>1.2733233569128938E-3</c:v>
                </c:pt>
                <c:pt idx="101">
                  <c:v>1.288015913449139E-3</c:v>
                </c:pt>
                <c:pt idx="102">
                  <c:v>1.3000415267456541E-3</c:v>
                </c:pt>
                <c:pt idx="103">
                  <c:v>1.3083986747289957E-3</c:v>
                </c:pt>
                <c:pt idx="104">
                  <c:v>1.3173450716626618E-3</c:v>
                </c:pt>
                <c:pt idx="105">
                  <c:v>1.3245602261173035E-3</c:v>
                </c:pt>
                <c:pt idx="106">
                  <c:v>1.3315456089737861E-3</c:v>
                </c:pt>
                <c:pt idx="107">
                  <c:v>1.3382332868843287E-3</c:v>
                </c:pt>
                <c:pt idx="108">
                  <c:v>1.3454367663559041E-3</c:v>
                </c:pt>
                <c:pt idx="109">
                  <c:v>1.3527853103693776E-3</c:v>
                </c:pt>
                <c:pt idx="110">
                  <c:v>1.3625502895752294E-3</c:v>
                </c:pt>
                <c:pt idx="111">
                  <c:v>1.3748069729066987E-3</c:v>
                </c:pt>
                <c:pt idx="112">
                  <c:v>1.3883344326529124E-3</c:v>
                </c:pt>
                <c:pt idx="113">
                  <c:v>1.4038388060252658E-3</c:v>
                </c:pt>
                <c:pt idx="114">
                  <c:v>1.4198898178389829E-3</c:v>
                </c:pt>
                <c:pt idx="115">
                  <c:v>1.4339872414084053E-3</c:v>
                </c:pt>
                <c:pt idx="116">
                  <c:v>1.4477651136877211E-3</c:v>
                </c:pt>
                <c:pt idx="117">
                  <c:v>1.4596633858381728E-3</c:v>
                </c:pt>
                <c:pt idx="118">
                  <c:v>1.4695408057194522E-3</c:v>
                </c:pt>
                <c:pt idx="119">
                  <c:v>1.4788606352045893E-3</c:v>
                </c:pt>
                <c:pt idx="120">
                  <c:v>1.4875883684288456E-3</c:v>
                </c:pt>
                <c:pt idx="121">
                  <c:v>1.4925479404466334E-3</c:v>
                </c:pt>
                <c:pt idx="122">
                  <c:v>1.4965988350784129E-3</c:v>
                </c:pt>
                <c:pt idx="123">
                  <c:v>1.5000556780060223E-3</c:v>
                </c:pt>
                <c:pt idx="124">
                  <c:v>1.5019497602076378E-3</c:v>
                </c:pt>
                <c:pt idx="125">
                  <c:v>1.50111882410346E-3</c:v>
                </c:pt>
                <c:pt idx="126">
                  <c:v>1.50202141372871E-3</c:v>
                </c:pt>
                <c:pt idx="127">
                  <c:v>1.5002077286115499E-3</c:v>
                </c:pt>
                <c:pt idx="128">
                  <c:v>1.4984295608475101E-3</c:v>
                </c:pt>
                <c:pt idx="129">
                  <c:v>1.4932551392814789E-3</c:v>
                </c:pt>
                <c:pt idx="130">
                  <c:v>1.4889181890365827E-3</c:v>
                </c:pt>
                <c:pt idx="131">
                  <c:v>1.481085957892848E-3</c:v>
                </c:pt>
                <c:pt idx="132">
                  <c:v>1.4713902441558738E-3</c:v>
                </c:pt>
                <c:pt idx="133">
                  <c:v>1.4613266112471158E-3</c:v>
                </c:pt>
                <c:pt idx="134">
                  <c:v>1.4494180187702307E-3</c:v>
                </c:pt>
                <c:pt idx="135">
                  <c:v>1.4357613336261294E-3</c:v>
                </c:pt>
                <c:pt idx="136">
                  <c:v>1.4204093601124777E-3</c:v>
                </c:pt>
                <c:pt idx="137">
                  <c:v>1.4047354423663886E-3</c:v>
                </c:pt>
                <c:pt idx="138">
                  <c:v>1.388073152509071E-3</c:v>
                </c:pt>
                <c:pt idx="139">
                  <c:v>1.3715886775397647E-3</c:v>
                </c:pt>
                <c:pt idx="140">
                  <c:v>1.3573891198917114E-3</c:v>
                </c:pt>
                <c:pt idx="141">
                  <c:v>1.3438027309128843E-3</c:v>
                </c:pt>
                <c:pt idx="142">
                  <c:v>1.3322254246428652E-3</c:v>
                </c:pt>
                <c:pt idx="143">
                  <c:v>1.3206046438490923E-3</c:v>
                </c:pt>
                <c:pt idx="144">
                  <c:v>1.3080090423981667E-3</c:v>
                </c:pt>
                <c:pt idx="145">
                  <c:v>1.295241843397392E-3</c:v>
                </c:pt>
                <c:pt idx="146">
                  <c:v>1.2808814642148358E-3</c:v>
                </c:pt>
                <c:pt idx="147">
                  <c:v>1.2664547170881768E-3</c:v>
                </c:pt>
                <c:pt idx="148">
                  <c:v>1.2498309126330804E-3</c:v>
                </c:pt>
                <c:pt idx="149">
                  <c:v>1.2316536324031414E-3</c:v>
                </c:pt>
                <c:pt idx="150">
                  <c:v>1.2099944766126229E-3</c:v>
                </c:pt>
                <c:pt idx="151">
                  <c:v>1.1864773012808464E-3</c:v>
                </c:pt>
                <c:pt idx="152">
                  <c:v>1.1610980822562846E-3</c:v>
                </c:pt>
                <c:pt idx="153">
                  <c:v>1.1330410801692087E-3</c:v>
                </c:pt>
                <c:pt idx="154">
                  <c:v>1.1047845561826743E-3</c:v>
                </c:pt>
                <c:pt idx="155">
                  <c:v>1.0769584221978117E-3</c:v>
                </c:pt>
                <c:pt idx="156">
                  <c:v>1.0494721957163607E-3</c:v>
                </c:pt>
                <c:pt idx="157">
                  <c:v>1.0208596981748689E-3</c:v>
                </c:pt>
                <c:pt idx="158">
                  <c:v>9.9277317305753701E-4</c:v>
                </c:pt>
                <c:pt idx="159">
                  <c:v>9.6684000400769745E-4</c:v>
                </c:pt>
                <c:pt idx="160">
                  <c:v>9.4023580297019108E-4</c:v>
                </c:pt>
                <c:pt idx="161">
                  <c:v>9.143832895645214E-4</c:v>
                </c:pt>
                <c:pt idx="162">
                  <c:v>8.8926198638666302E-4</c:v>
                </c:pt>
                <c:pt idx="163">
                  <c:v>8.6465736131847667E-4</c:v>
                </c:pt>
                <c:pt idx="164">
                  <c:v>8.3882585550749034E-4</c:v>
                </c:pt>
                <c:pt idx="165">
                  <c:v>8.1444405890294122E-4</c:v>
                </c:pt>
                <c:pt idx="166">
                  <c:v>7.9152460777021831E-4</c:v>
                </c:pt>
                <c:pt idx="167">
                  <c:v>7.6720271966303514E-4</c:v>
                </c:pt>
                <c:pt idx="168">
                  <c:v>7.426775632793321E-4</c:v>
                </c:pt>
                <c:pt idx="169">
                  <c:v>7.176421257852429E-4</c:v>
                </c:pt>
                <c:pt idx="170">
                  <c:v>6.9340136513650812E-4</c:v>
                </c:pt>
                <c:pt idx="171">
                  <c:v>6.6858812094862581E-4</c:v>
                </c:pt>
                <c:pt idx="172">
                  <c:v>6.4178925590298633E-4</c:v>
                </c:pt>
                <c:pt idx="173">
                  <c:v>6.1758135212384557E-4</c:v>
                </c:pt>
                <c:pt idx="174">
                  <c:v>5.9204785685646377E-4</c:v>
                </c:pt>
                <c:pt idx="175">
                  <c:v>5.6825541713862316E-4</c:v>
                </c:pt>
                <c:pt idx="176">
                  <c:v>5.438898056257846E-4</c:v>
                </c:pt>
                <c:pt idx="177">
                  <c:v>5.2078592013269037E-4</c:v>
                </c:pt>
                <c:pt idx="178">
                  <c:v>4.9835225146402959E-4</c:v>
                </c:pt>
                <c:pt idx="179">
                  <c:v>4.7667190121133415E-4</c:v>
                </c:pt>
                <c:pt idx="180">
                  <c:v>4.5557163450324155E-4</c:v>
                </c:pt>
                <c:pt idx="181">
                  <c:v>4.3494121142105487E-4</c:v>
                </c:pt>
                <c:pt idx="182">
                  <c:v>4.1508249376424617E-4</c:v>
                </c:pt>
                <c:pt idx="183">
                  <c:v>3.9579753590810297E-4</c:v>
                </c:pt>
                <c:pt idx="184">
                  <c:v>3.7714340096102478E-4</c:v>
                </c:pt>
                <c:pt idx="185">
                  <c:v>3.5895107624646713E-4</c:v>
                </c:pt>
                <c:pt idx="186">
                  <c:v>3.4123680716487907E-4</c:v>
                </c:pt>
                <c:pt idx="187">
                  <c:v>3.2412125576954245E-4</c:v>
                </c:pt>
                <c:pt idx="188">
                  <c:v>3.0771300910210675E-4</c:v>
                </c:pt>
                <c:pt idx="189">
                  <c:v>2.9202190709064766E-4</c:v>
                </c:pt>
                <c:pt idx="190">
                  <c:v>2.7710412173944851E-4</c:v>
                </c:pt>
                <c:pt idx="191">
                  <c:v>2.6301897889100727E-4</c:v>
                </c:pt>
                <c:pt idx="192">
                  <c:v>2.4971358838832313E-4</c:v>
                </c:pt>
                <c:pt idx="193">
                  <c:v>2.3712006141092391E-4</c:v>
                </c:pt>
                <c:pt idx="194">
                  <c:v>2.2489178769686735E-4</c:v>
                </c:pt>
                <c:pt idx="195">
                  <c:v>2.132315439046438E-4</c:v>
                </c:pt>
                <c:pt idx="196">
                  <c:v>2.0199988423586087E-4</c:v>
                </c:pt>
                <c:pt idx="197">
                  <c:v>1.913406105299073E-4</c:v>
                </c:pt>
                <c:pt idx="198">
                  <c:v>1.8099422936492077E-4</c:v>
                </c:pt>
                <c:pt idx="199">
                  <c:v>1.7094239678242201E-4</c:v>
                </c:pt>
                <c:pt idx="200">
                  <c:v>1.6086493506604438E-4</c:v>
                </c:pt>
                <c:pt idx="201">
                  <c:v>1.5096671064599186E-4</c:v>
                </c:pt>
                <c:pt idx="202">
                  <c:v>1.4142383717391901E-4</c:v>
                </c:pt>
                <c:pt idx="203">
                  <c:v>1.3207261118875516E-4</c:v>
                </c:pt>
                <c:pt idx="204">
                  <c:v>1.2329303724710385E-4</c:v>
                </c:pt>
                <c:pt idx="205">
                  <c:v>1.1489867378678194E-4</c:v>
                </c:pt>
                <c:pt idx="206">
                  <c:v>1.0700604040763449E-4</c:v>
                </c:pt>
                <c:pt idx="207">
                  <c:v>9.9472096891724067E-5</c:v>
                </c:pt>
                <c:pt idx="208">
                  <c:v>9.2621437583828838E-5</c:v>
                </c:pt>
                <c:pt idx="209">
                  <c:v>8.628731458494621E-5</c:v>
                </c:pt>
                <c:pt idx="210">
                  <c:v>8.0491350543310456E-5</c:v>
                </c:pt>
                <c:pt idx="211">
                  <c:v>7.5183758441538538E-5</c:v>
                </c:pt>
                <c:pt idx="212">
                  <c:v>7.0458498254386787E-5</c:v>
                </c:pt>
                <c:pt idx="213">
                  <c:v>6.6096435158522672E-5</c:v>
                </c:pt>
                <c:pt idx="214">
                  <c:v>6.1984701849901556E-5</c:v>
                </c:pt>
                <c:pt idx="215">
                  <c:v>5.8064589139143799E-5</c:v>
                </c:pt>
                <c:pt idx="216">
                  <c:v>5.4351485225709949E-5</c:v>
                </c:pt>
                <c:pt idx="217">
                  <c:v>5.0848990325012918E-5</c:v>
                </c:pt>
                <c:pt idx="218">
                  <c:v>4.7510684552283617E-5</c:v>
                </c:pt>
                <c:pt idx="219">
                  <c:v>4.4345028819422749E-5</c:v>
                </c:pt>
                <c:pt idx="220">
                  <c:v>4.1345551893145731E-5</c:v>
                </c:pt>
                <c:pt idx="221">
                  <c:v>3.8510682428336363E-5</c:v>
                </c:pt>
                <c:pt idx="222">
                  <c:v>3.5839874069215207E-5</c:v>
                </c:pt>
                <c:pt idx="223">
                  <c:v>3.3320324118575809E-5</c:v>
                </c:pt>
                <c:pt idx="224">
                  <c:v>3.096612736697191E-5</c:v>
                </c:pt>
                <c:pt idx="225">
                  <c:v>2.8771064887027855E-5</c:v>
                </c:pt>
                <c:pt idx="226">
                  <c:v>2.6707414289577881E-5</c:v>
                </c:pt>
                <c:pt idx="227">
                  <c:v>2.4799885857685073E-5</c:v>
                </c:pt>
                <c:pt idx="228">
                  <c:v>2.301760971474001E-5</c:v>
                </c:pt>
                <c:pt idx="229">
                  <c:v>2.1353134592283391E-5</c:v>
                </c:pt>
                <c:pt idx="230">
                  <c:v>1.9779008863050371E-5</c:v>
                </c:pt>
                <c:pt idx="231">
                  <c:v>1.8310477161629581E-5</c:v>
                </c:pt>
                <c:pt idx="232">
                  <c:v>1.6935878431663617E-5</c:v>
                </c:pt>
                <c:pt idx="233">
                  <c:v>1.566042196217344E-5</c:v>
                </c:pt>
                <c:pt idx="234">
                  <c:v>1.446553634941174E-5</c:v>
                </c:pt>
                <c:pt idx="235">
                  <c:v>1.3365757725944066E-5</c:v>
                </c:pt>
                <c:pt idx="236">
                  <c:v>1.2346802587990608E-5</c:v>
                </c:pt>
                <c:pt idx="237">
                  <c:v>1.1408269733375118E-5</c:v>
                </c:pt>
                <c:pt idx="238">
                  <c:v>1.0533403913981064E-5</c:v>
                </c:pt>
                <c:pt idx="239">
                  <c:v>9.7169144689879314E-6</c:v>
                </c:pt>
                <c:pt idx="240">
                  <c:v>8.956912942745878E-6</c:v>
                </c:pt>
                <c:pt idx="241">
                  <c:v>8.2557321167954339E-6</c:v>
                </c:pt>
                <c:pt idx="242">
                  <c:v>7.5905293410659161E-6</c:v>
                </c:pt>
                <c:pt idx="243">
                  <c:v>6.9751434624763009E-6</c:v>
                </c:pt>
                <c:pt idx="244">
                  <c:v>6.4113685655133159E-6</c:v>
                </c:pt>
                <c:pt idx="245">
                  <c:v>5.8883496023698656E-6</c:v>
                </c:pt>
                <c:pt idx="246">
                  <c:v>5.4056395453190588E-6</c:v>
                </c:pt>
                <c:pt idx="247">
                  <c:v>4.9624412413223275E-6</c:v>
                </c:pt>
                <c:pt idx="248">
                  <c:v>4.5527023970095729E-6</c:v>
                </c:pt>
                <c:pt idx="249">
                  <c:v>4.1835354573153495E-6</c:v>
                </c:pt>
                <c:pt idx="250">
                  <c:v>3.8493789531755477E-6</c:v>
                </c:pt>
                <c:pt idx="251">
                  <c:v>3.5481133037627447E-6</c:v>
                </c:pt>
                <c:pt idx="252">
                  <c:v>3.2749026125723075E-6</c:v>
                </c:pt>
                <c:pt idx="253">
                  <c:v>3.0259551153511581E-6</c:v>
                </c:pt>
                <c:pt idx="254">
                  <c:v>2.79726695286036E-6</c:v>
                </c:pt>
                <c:pt idx="255">
                  <c:v>2.5861221549455863E-6</c:v>
                </c:pt>
                <c:pt idx="256">
                  <c:v>2.3893142669547324E-6</c:v>
                </c:pt>
                <c:pt idx="257">
                  <c:v>2.2081634328101851E-6</c:v>
                </c:pt>
                <c:pt idx="258">
                  <c:v>2.0407348699387835E-6</c:v>
                </c:pt>
                <c:pt idx="259">
                  <c:v>1.8827674333167106E-6</c:v>
                </c:pt>
                <c:pt idx="260">
                  <c:v>1.7364701543550721E-6</c:v>
                </c:pt>
                <c:pt idx="261">
                  <c:v>1.598917889643653E-6</c:v>
                </c:pt>
                <c:pt idx="262">
                  <c:v>1.4704685805348252E-6</c:v>
                </c:pt>
                <c:pt idx="263">
                  <c:v>1.3508338736046276E-6</c:v>
                </c:pt>
                <c:pt idx="264">
                  <c:v>1.2409627356282305E-6</c:v>
                </c:pt>
                <c:pt idx="265">
                  <c:v>1.1401986731377759E-6</c:v>
                </c:pt>
                <c:pt idx="266">
                  <c:v>1.0472258916584145E-6</c:v>
                </c:pt>
                <c:pt idx="267">
                  <c:v>9.6189749204062059E-7</c:v>
                </c:pt>
                <c:pt idx="268">
                  <c:v>8.8447864310085451E-7</c:v>
                </c:pt>
                <c:pt idx="269">
                  <c:v>8.1413150867393627E-7</c:v>
                </c:pt>
                <c:pt idx="270">
                  <c:v>7.508508042032133E-7</c:v>
                </c:pt>
                <c:pt idx="271">
                  <c:v>6.9325951365780249E-7</c:v>
                </c:pt>
                <c:pt idx="272">
                  <c:v>6.412122873774618E-7</c:v>
                </c:pt>
                <c:pt idx="273">
                  <c:v>5.9416817852673584E-7</c:v>
                </c:pt>
                <c:pt idx="274">
                  <c:v>5.504150264952673E-7</c:v>
                </c:pt>
                <c:pt idx="275">
                  <c:v>5.096757112568791E-7</c:v>
                </c:pt>
                <c:pt idx="276">
                  <c:v>4.7205591718071752E-7</c:v>
                </c:pt>
                <c:pt idx="277">
                  <c:v>4.3700887014889881E-7</c:v>
                </c:pt>
                <c:pt idx="278">
                  <c:v>4.0470724550599116E-7</c:v>
                </c:pt>
                <c:pt idx="279">
                  <c:v>3.7503844332954422E-7</c:v>
                </c:pt>
                <c:pt idx="280">
                  <c:v>3.4785838218473995E-7</c:v>
                </c:pt>
                <c:pt idx="281">
                  <c:v>3.2305079906600669E-7</c:v>
                </c:pt>
                <c:pt idx="282">
                  <c:v>3.0009581804226082E-7</c:v>
                </c:pt>
                <c:pt idx="283">
                  <c:v>2.7895699741133017E-7</c:v>
                </c:pt>
                <c:pt idx="284">
                  <c:v>2.5959939950044248E-7</c:v>
                </c:pt>
                <c:pt idx="285">
                  <c:v>2.4164849335987262E-7</c:v>
                </c:pt>
                <c:pt idx="286">
                  <c:v>2.2498535715817197E-7</c:v>
                </c:pt>
                <c:pt idx="287">
                  <c:v>2.0963232977882949E-7</c:v>
                </c:pt>
                <c:pt idx="288">
                  <c:v>1.9533166929933055E-7</c:v>
                </c:pt>
                <c:pt idx="289">
                  <c:v>1.8168791874866955E-7</c:v>
                </c:pt>
                <c:pt idx="290">
                  <c:v>1.6877314186037862E-7</c:v>
                </c:pt>
                <c:pt idx="291">
                  <c:v>1.5644717870590048E-7</c:v>
                </c:pt>
                <c:pt idx="292">
                  <c:v>1.4463284397546718E-7</c:v>
                </c:pt>
                <c:pt idx="293">
                  <c:v>1.336229792287803E-7</c:v>
                </c:pt>
                <c:pt idx="294">
                  <c:v>1.2351101144233573E-7</c:v>
                </c:pt>
                <c:pt idx="295">
                  <c:v>1.1416203535813079E-7</c:v>
                </c:pt>
                <c:pt idx="296">
                  <c:v>1.0563916878377621E-7</c:v>
                </c:pt>
                <c:pt idx="297">
                  <c:v>9.7932452794941339E-8</c:v>
                </c:pt>
                <c:pt idx="298">
                  <c:v>9.0731105501176627E-8</c:v>
                </c:pt>
                <c:pt idx="299">
                  <c:v>8.4033939668198445E-8</c:v>
                </c:pt>
                <c:pt idx="300">
                  <c:v>7.7579054379769809E-8</c:v>
                </c:pt>
                <c:pt idx="301">
                  <c:v>7.1631579644779635E-8</c:v>
                </c:pt>
                <c:pt idx="302">
                  <c:v>6.6002049524914632E-8</c:v>
                </c:pt>
                <c:pt idx="303">
                  <c:v>6.0821902103387361E-8</c:v>
                </c:pt>
                <c:pt idx="304">
                  <c:v>5.5907988689321014E-8</c:v>
                </c:pt>
                <c:pt idx="305">
                  <c:v>5.1386365718141798E-8</c:v>
                </c:pt>
                <c:pt idx="306">
                  <c:v>4.7250062196263698E-8</c:v>
                </c:pt>
                <c:pt idx="307">
                  <c:v>4.3482664903115778E-8</c:v>
                </c:pt>
                <c:pt idx="308">
                  <c:v>3.9937082273986388E-8</c:v>
                </c:pt>
                <c:pt idx="309">
                  <c:v>3.6864424397422672E-8</c:v>
                </c:pt>
                <c:pt idx="310">
                  <c:v>3.4140445446603958E-8</c:v>
                </c:pt>
                <c:pt idx="311">
                  <c:v>3.1755333119254165E-8</c:v>
                </c:pt>
                <c:pt idx="312">
                  <c:v>2.9688284840816654E-8</c:v>
                </c:pt>
                <c:pt idx="313">
                  <c:v>2.7841870190213067E-8</c:v>
                </c:pt>
                <c:pt idx="314">
                  <c:v>2.6127211771393084E-8</c:v>
                </c:pt>
                <c:pt idx="315">
                  <c:v>2.449546050046631E-8</c:v>
                </c:pt>
                <c:pt idx="316">
                  <c:v>2.2959179261878356E-8</c:v>
                </c:pt>
                <c:pt idx="317">
                  <c:v>2.1500772075803488E-8</c:v>
                </c:pt>
                <c:pt idx="318">
                  <c:v>2.0122514424912859E-8</c:v>
                </c:pt>
                <c:pt idx="319">
                  <c:v>1.8851816149420705E-8</c:v>
                </c:pt>
                <c:pt idx="320">
                  <c:v>1.766691141885989E-8</c:v>
                </c:pt>
                <c:pt idx="321">
                  <c:v>1.6568828643781058E-8</c:v>
                </c:pt>
                <c:pt idx="322">
                  <c:v>1.5540635322530826E-8</c:v>
                </c:pt>
                <c:pt idx="323">
                  <c:v>1.4569416398665432E-8</c:v>
                </c:pt>
                <c:pt idx="324">
                  <c:v>1.3684267818156737E-8</c:v>
                </c:pt>
                <c:pt idx="325">
                  <c:v>1.287634010327721E-8</c:v>
                </c:pt>
                <c:pt idx="326">
                  <c:v>1.212162688520059E-8</c:v>
                </c:pt>
                <c:pt idx="327">
                  <c:v>1.1422394152942331E-8</c:v>
                </c:pt>
                <c:pt idx="328">
                  <c:v>1.0764019867002459E-8</c:v>
                </c:pt>
                <c:pt idx="329">
                  <c:v>1.0095826357502804E-8</c:v>
                </c:pt>
                <c:pt idx="330">
                  <c:v>9.4184799128629674E-9</c:v>
                </c:pt>
                <c:pt idx="331">
                  <c:v>8.7377232512496057E-9</c:v>
                </c:pt>
                <c:pt idx="332">
                  <c:v>8.0633349313451822E-9</c:v>
                </c:pt>
                <c:pt idx="333">
                  <c:v>7.4030037267740337E-9</c:v>
                </c:pt>
                <c:pt idx="334">
                  <c:v>6.7871109647244928E-9</c:v>
                </c:pt>
                <c:pt idx="335">
                  <c:v>6.218157977342349E-9</c:v>
                </c:pt>
                <c:pt idx="336">
                  <c:v>5.6846314202424034E-9</c:v>
                </c:pt>
                <c:pt idx="337">
                  <c:v>5.2018926296256255E-9</c:v>
                </c:pt>
                <c:pt idx="338">
                  <c:v>4.7650964105540348E-9</c:v>
                </c:pt>
                <c:pt idx="339">
                  <c:v>4.3902022859321508E-9</c:v>
                </c:pt>
                <c:pt idx="340">
                  <c:v>4.0812693242558432E-9</c:v>
                </c:pt>
                <c:pt idx="341">
                  <c:v>3.8379349896680643E-9</c:v>
                </c:pt>
                <c:pt idx="342">
                  <c:v>3.6384896975172304E-9</c:v>
                </c:pt>
                <c:pt idx="343">
                  <c:v>3.4751141627207909E-9</c:v>
                </c:pt>
                <c:pt idx="344">
                  <c:v>3.3239806293579205E-9</c:v>
                </c:pt>
                <c:pt idx="345">
                  <c:v>3.1728239665326445E-9</c:v>
                </c:pt>
                <c:pt idx="346">
                  <c:v>3.0248401520173762E-9</c:v>
                </c:pt>
                <c:pt idx="347">
                  <c:v>2.878091416100901E-9</c:v>
                </c:pt>
                <c:pt idx="348">
                  <c:v>2.7358031662823007E-9</c:v>
                </c:pt>
                <c:pt idx="349">
                  <c:v>2.5985796087166728E-9</c:v>
                </c:pt>
                <c:pt idx="350">
                  <c:v>2.4660368884448644E-9</c:v>
                </c:pt>
                <c:pt idx="351">
                  <c:v>2.3383262007073823E-9</c:v>
                </c:pt>
                <c:pt idx="352">
                  <c:v>2.213760795913649E-9</c:v>
                </c:pt>
                <c:pt idx="353">
                  <c:v>2.093386849902373E-9</c:v>
                </c:pt>
                <c:pt idx="354">
                  <c:v>1.9818856822740145E-9</c:v>
                </c:pt>
                <c:pt idx="355">
                  <c:v>1.8786661777435551E-9</c:v>
                </c:pt>
                <c:pt idx="356">
                  <c:v>1.7839092970868002E-9</c:v>
                </c:pt>
                <c:pt idx="357">
                  <c:v>1.697049835230295E-9</c:v>
                </c:pt>
                <c:pt idx="358">
                  <c:v>1.6128957277359695E-9</c:v>
                </c:pt>
                <c:pt idx="359">
                  <c:v>1.5272255120200532E-9</c:v>
                </c:pt>
                <c:pt idx="360">
                  <c:v>1.4350921884050685E-9</c:v>
                </c:pt>
                <c:pt idx="361">
                  <c:v>1.3418828544798607E-9</c:v>
                </c:pt>
                <c:pt idx="362">
                  <c:v>1.2453934753305604E-9</c:v>
                </c:pt>
                <c:pt idx="363">
                  <c:v>1.1498265564902376E-9</c:v>
                </c:pt>
                <c:pt idx="364">
                  <c:v>1.0612793543727704E-9</c:v>
                </c:pt>
                <c:pt idx="365">
                  <c:v>9.8216365579602123E-10</c:v>
                </c:pt>
                <c:pt idx="366">
                  <c:v>9.0860023345700423E-10</c:v>
                </c:pt>
                <c:pt idx="367">
                  <c:v>8.4329244758940332E-10</c:v>
                </c:pt>
                <c:pt idx="368">
                  <c:v>7.8287230150787851E-10</c:v>
                </c:pt>
                <c:pt idx="369">
                  <c:v>7.2535636379732355E-10</c:v>
                </c:pt>
                <c:pt idx="370">
                  <c:v>6.6983845682365437E-10</c:v>
                </c:pt>
                <c:pt idx="371">
                  <c:v>6.1634306817069306E-10</c:v>
                </c:pt>
                <c:pt idx="372">
                  <c:v>5.6644772748251309E-10</c:v>
                </c:pt>
                <c:pt idx="373">
                  <c:v>5.1977611320852697E-10</c:v>
                </c:pt>
                <c:pt idx="374">
                  <c:v>4.7501304742863156E-10</c:v>
                </c:pt>
                <c:pt idx="375">
                  <c:v>4.322556773201624E-10</c:v>
                </c:pt>
                <c:pt idx="376">
                  <c:v>3.917373152201135E-10</c:v>
                </c:pt>
                <c:pt idx="377">
                  <c:v>3.5309192583869276E-10</c:v>
                </c:pt>
                <c:pt idx="378">
                  <c:v>3.189039586731805E-10</c:v>
                </c:pt>
                <c:pt idx="379">
                  <c:v>2.9175444883085716E-10</c:v>
                </c:pt>
                <c:pt idx="380">
                  <c:v>2.734216221473707E-10</c:v>
                </c:pt>
                <c:pt idx="381">
                  <c:v>2.616910300272071E-10</c:v>
                </c:pt>
                <c:pt idx="382">
                  <c:v>2.563800037404292E-10</c:v>
                </c:pt>
                <c:pt idx="383">
                  <c:v>2.5444647024939514E-10</c:v>
                </c:pt>
                <c:pt idx="384">
                  <c:v>2.5311787946251346E-10</c:v>
                </c:pt>
                <c:pt idx="385">
                  <c:v>2.5076620844452168E-10</c:v>
                </c:pt>
                <c:pt idx="386">
                  <c:v>2.4769450216459165E-10</c:v>
                </c:pt>
                <c:pt idx="387">
                  <c:v>2.4392821189025012E-10</c:v>
                </c:pt>
                <c:pt idx="388">
                  <c:v>2.3898774592449904E-10</c:v>
                </c:pt>
                <c:pt idx="389">
                  <c:v>2.3221819567005905E-10</c:v>
                </c:pt>
                <c:pt idx="390">
                  <c:v>2.2342096637158154E-10</c:v>
                </c:pt>
                <c:pt idx="391">
                  <c:v>2.1293099839134119E-10</c:v>
                </c:pt>
                <c:pt idx="392">
                  <c:v>2.0092729701333504E-10</c:v>
                </c:pt>
                <c:pt idx="393">
                  <c:v>1.8819280283523252E-10</c:v>
                </c:pt>
                <c:pt idx="394">
                  <c:v>1.7600707713471857E-10</c:v>
                </c:pt>
                <c:pt idx="395">
                  <c:v>1.6500946533764189E-10</c:v>
                </c:pt>
                <c:pt idx="396">
                  <c:v>1.5486450513841165E-10</c:v>
                </c:pt>
                <c:pt idx="397">
                  <c:v>1.4555029088398665E-10</c:v>
                </c:pt>
                <c:pt idx="398">
                  <c:v>1.371205411521575E-10</c:v>
                </c:pt>
                <c:pt idx="399">
                  <c:v>1.2929782638286691E-10</c:v>
                </c:pt>
                <c:pt idx="400">
                  <c:v>1.221063230704996E-10</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6.3514375690048229E-7</c:v>
                </c:pt>
                <c:pt idx="1">
                  <c:v>7.2678290619915386E-7</c:v>
                </c:pt>
                <c:pt idx="2">
                  <c:v>8.2738964175595776E-7</c:v>
                </c:pt>
                <c:pt idx="3">
                  <c:v>9.4026388421274269E-7</c:v>
                </c:pt>
                <c:pt idx="4">
                  <c:v>1.066404189852762E-6</c:v>
                </c:pt>
                <c:pt idx="5">
                  <c:v>1.2073300293595939E-6</c:v>
                </c:pt>
                <c:pt idx="6">
                  <c:v>1.36862225689236E-6</c:v>
                </c:pt>
                <c:pt idx="7">
                  <c:v>1.5514960639030141E-6</c:v>
                </c:pt>
                <c:pt idx="8">
                  <c:v>1.7631310481497091E-6</c:v>
                </c:pt>
                <c:pt idx="9">
                  <c:v>2.020300379010353E-6</c:v>
                </c:pt>
                <c:pt idx="10">
                  <c:v>2.341066198721896E-6</c:v>
                </c:pt>
                <c:pt idx="11">
                  <c:v>2.7480434859367374E-6</c:v>
                </c:pt>
                <c:pt idx="12">
                  <c:v>3.2707043280845126E-6</c:v>
                </c:pt>
                <c:pt idx="13">
                  <c:v>3.9195375124137282E-6</c:v>
                </c:pt>
                <c:pt idx="14">
                  <c:v>4.6943202984785353E-6</c:v>
                </c:pt>
                <c:pt idx="15">
                  <c:v>5.5932303774062883E-6</c:v>
                </c:pt>
                <c:pt idx="16">
                  <c:v>6.6610824603583559E-6</c:v>
                </c:pt>
                <c:pt idx="17">
                  <c:v>7.9500874392202609E-6</c:v>
                </c:pt>
                <c:pt idx="18">
                  <c:v>9.4629709361940412E-6</c:v>
                </c:pt>
                <c:pt idx="19">
                  <c:v>1.118425936858015E-5</c:v>
                </c:pt>
                <c:pt idx="20">
                  <c:v>1.30938775436335E-5</c:v>
                </c:pt>
                <c:pt idx="21">
                  <c:v>1.5266773396838592E-5</c:v>
                </c:pt>
                <c:pt idx="22">
                  <c:v>1.7761712022570859E-5</c:v>
                </c:pt>
                <c:pt idx="23">
                  <c:v>2.059170982133973E-5</c:v>
                </c:pt>
                <c:pt idx="24">
                  <c:v>2.3820365533007622E-5</c:v>
                </c:pt>
                <c:pt idx="25">
                  <c:v>2.7516347812675378E-5</c:v>
                </c:pt>
                <c:pt idx="26">
                  <c:v>3.2048924540407715E-5</c:v>
                </c:pt>
                <c:pt idx="27">
                  <c:v>3.7670993982564283E-5</c:v>
                </c:pt>
                <c:pt idx="28">
                  <c:v>4.4155996675241212E-5</c:v>
                </c:pt>
                <c:pt idx="29">
                  <c:v>5.1196059738759901E-5</c:v>
                </c:pt>
                <c:pt idx="30">
                  <c:v>5.8465829256774112E-5</c:v>
                </c:pt>
                <c:pt idx="31">
                  <c:v>6.5903888249347741E-5</c:v>
                </c:pt>
                <c:pt idx="32">
                  <c:v>7.3706370866992812E-5</c:v>
                </c:pt>
                <c:pt idx="33">
                  <c:v>8.2086109751463099E-5</c:v>
                </c:pt>
                <c:pt idx="34">
                  <c:v>9.1338022038420553E-5</c:v>
                </c:pt>
                <c:pt idx="35">
                  <c:v>1.0174827971708519E-4</c:v>
                </c:pt>
                <c:pt idx="36">
                  <c:v>1.1447921782897461E-4</c:v>
                </c:pt>
                <c:pt idx="37">
                  <c:v>1.2981616946610171E-4</c:v>
                </c:pt>
                <c:pt idx="38">
                  <c:v>1.4644674745207146E-4</c:v>
                </c:pt>
                <c:pt idx="39">
                  <c:v>1.6285937589478902E-4</c:v>
                </c:pt>
                <c:pt idx="40">
                  <c:v>1.7754773776480236E-4</c:v>
                </c:pt>
                <c:pt idx="41">
                  <c:v>1.9005815892636805E-4</c:v>
                </c:pt>
                <c:pt idx="42">
                  <c:v>2.0121936163093861E-4</c:v>
                </c:pt>
                <c:pt idx="43">
                  <c:v>2.1168527512561601E-4</c:v>
                </c:pt>
                <c:pt idx="44">
                  <c:v>2.221459342223189E-4</c:v>
                </c:pt>
                <c:pt idx="45">
                  <c:v>2.3331478332143732E-4</c:v>
                </c:pt>
                <c:pt idx="46">
                  <c:v>2.4563680992685169E-4</c:v>
                </c:pt>
                <c:pt idx="47">
                  <c:v>2.5861544027833117E-4</c:v>
                </c:pt>
                <c:pt idx="48">
                  <c:v>2.7235005820067587E-4</c:v>
                </c:pt>
                <c:pt idx="49">
                  <c:v>2.8755323626645314E-4</c:v>
                </c:pt>
                <c:pt idx="50">
                  <c:v>3.0472280911416667E-4</c:v>
                </c:pt>
                <c:pt idx="51">
                  <c:v>3.2390396079345354E-4</c:v>
                </c:pt>
                <c:pt idx="52">
                  <c:v>3.4597830553010234E-4</c:v>
                </c:pt>
                <c:pt idx="53">
                  <c:v>3.7079462810205455E-4</c:v>
                </c:pt>
                <c:pt idx="54">
                  <c:v>3.9743883152686425E-4</c:v>
                </c:pt>
                <c:pt idx="55">
                  <c:v>4.2531542920306545E-4</c:v>
                </c:pt>
                <c:pt idx="56">
                  <c:v>4.5517940677564225E-4</c:v>
                </c:pt>
                <c:pt idx="57">
                  <c:v>4.8681399953097638E-4</c:v>
                </c:pt>
                <c:pt idx="58">
                  <c:v>5.1929028937175708E-4</c:v>
                </c:pt>
                <c:pt idx="59">
                  <c:v>5.5173359240115645E-4</c:v>
                </c:pt>
                <c:pt idx="60">
                  <c:v>5.8320829090670887E-4</c:v>
                </c:pt>
                <c:pt idx="61">
                  <c:v>6.1303468392243197E-4</c:v>
                </c:pt>
                <c:pt idx="62">
                  <c:v>6.4138328314571004E-4</c:v>
                </c:pt>
                <c:pt idx="63">
                  <c:v>6.6916771854779074E-4</c:v>
                </c:pt>
                <c:pt idx="64">
                  <c:v>6.9775591886431741E-4</c:v>
                </c:pt>
                <c:pt idx="65">
                  <c:v>7.282505154666861E-4</c:v>
                </c:pt>
                <c:pt idx="66">
                  <c:v>7.6092288089545719E-4</c:v>
                </c:pt>
                <c:pt idx="67">
                  <c:v>7.9567078246829811E-4</c:v>
                </c:pt>
                <c:pt idx="68">
                  <c:v>8.3123147486057847E-4</c:v>
                </c:pt>
                <c:pt idx="69">
                  <c:v>8.6562646084960585E-4</c:v>
                </c:pt>
                <c:pt idx="70">
                  <c:v>8.9730353503079431E-4</c:v>
                </c:pt>
                <c:pt idx="71">
                  <c:v>9.2606695575676498E-4</c:v>
                </c:pt>
                <c:pt idx="72">
                  <c:v>9.5184842323940168E-4</c:v>
                </c:pt>
                <c:pt idx="73">
                  <c:v>9.756454527547338E-4</c:v>
                </c:pt>
                <c:pt idx="74">
                  <c:v>9.9922692174087132E-4</c:v>
                </c:pt>
                <c:pt idx="75">
                  <c:v>1.0238931687580506E-3</c:v>
                </c:pt>
                <c:pt idx="76">
                  <c:v>1.0496121164589027E-3</c:v>
                </c:pt>
                <c:pt idx="77">
                  <c:v>1.0764144016319201E-3</c:v>
                </c:pt>
                <c:pt idx="78">
                  <c:v>1.1036734828169836E-3</c:v>
                </c:pt>
                <c:pt idx="79">
                  <c:v>1.1302547498622602E-3</c:v>
                </c:pt>
                <c:pt idx="80">
                  <c:v>1.1553416266265148E-3</c:v>
                </c:pt>
                <c:pt idx="81">
                  <c:v>1.1791414186582735E-3</c:v>
                </c:pt>
                <c:pt idx="82">
                  <c:v>1.2017792985514518E-3</c:v>
                </c:pt>
                <c:pt idx="83">
                  <c:v>1.2234306461255775E-3</c:v>
                </c:pt>
                <c:pt idx="84">
                  <c:v>1.2444836394483226E-3</c:v>
                </c:pt>
                <c:pt idx="85">
                  <c:v>1.2652374571429437E-3</c:v>
                </c:pt>
                <c:pt idx="86">
                  <c:v>1.2861277944352773E-3</c:v>
                </c:pt>
                <c:pt idx="87">
                  <c:v>1.3071363858616117E-3</c:v>
                </c:pt>
                <c:pt idx="88">
                  <c:v>1.327980813246428E-3</c:v>
                </c:pt>
                <c:pt idx="89">
                  <c:v>1.3485794785522123E-3</c:v>
                </c:pt>
                <c:pt idx="90">
                  <c:v>1.3686564424086251E-3</c:v>
                </c:pt>
                <c:pt idx="91">
                  <c:v>1.3882206353295048E-3</c:v>
                </c:pt>
                <c:pt idx="92">
                  <c:v>1.4078894137277396E-3</c:v>
                </c:pt>
                <c:pt idx="93">
                  <c:v>1.4276605713501259E-3</c:v>
                </c:pt>
                <c:pt idx="94">
                  <c:v>1.4473596650225685E-3</c:v>
                </c:pt>
                <c:pt idx="95">
                  <c:v>1.4668265327630497E-3</c:v>
                </c:pt>
                <c:pt idx="96">
                  <c:v>1.4866661191483236E-3</c:v>
                </c:pt>
                <c:pt idx="97">
                  <c:v>1.5069501324686998E-3</c:v>
                </c:pt>
                <c:pt idx="98">
                  <c:v>1.5258314404943964E-3</c:v>
                </c:pt>
                <c:pt idx="99">
                  <c:v>1.5409428404400786E-3</c:v>
                </c:pt>
                <c:pt idx="100">
                  <c:v>1.5504759143151006E-3</c:v>
                </c:pt>
                <c:pt idx="101">
                  <c:v>1.5551808142740874E-3</c:v>
                </c:pt>
                <c:pt idx="102">
                  <c:v>1.5559651238950833E-3</c:v>
                </c:pt>
                <c:pt idx="103">
                  <c:v>1.5533378594814627E-3</c:v>
                </c:pt>
                <c:pt idx="104">
                  <c:v>1.5483901462849258E-3</c:v>
                </c:pt>
                <c:pt idx="105">
                  <c:v>1.5418768222756161E-3</c:v>
                </c:pt>
                <c:pt idx="106">
                  <c:v>1.5344333060961109E-3</c:v>
                </c:pt>
                <c:pt idx="107">
                  <c:v>1.5266084002008859E-3</c:v>
                </c:pt>
                <c:pt idx="108">
                  <c:v>1.5189554935716324E-3</c:v>
                </c:pt>
                <c:pt idx="109">
                  <c:v>1.5123670683300768E-3</c:v>
                </c:pt>
                <c:pt idx="110">
                  <c:v>1.5072458955478201E-3</c:v>
                </c:pt>
                <c:pt idx="111">
                  <c:v>1.5035048497216549E-3</c:v>
                </c:pt>
                <c:pt idx="112">
                  <c:v>1.501695022595368E-3</c:v>
                </c:pt>
                <c:pt idx="113">
                  <c:v>1.5011284503183685E-3</c:v>
                </c:pt>
                <c:pt idx="114">
                  <c:v>1.500490067052253E-3</c:v>
                </c:pt>
                <c:pt idx="115">
                  <c:v>1.4989956703861421E-3</c:v>
                </c:pt>
                <c:pt idx="116">
                  <c:v>1.4958605666598843E-3</c:v>
                </c:pt>
                <c:pt idx="117">
                  <c:v>1.4902799767734921E-3</c:v>
                </c:pt>
                <c:pt idx="118">
                  <c:v>1.4826560786628681E-3</c:v>
                </c:pt>
                <c:pt idx="119">
                  <c:v>1.4734830979153055E-3</c:v>
                </c:pt>
                <c:pt idx="120">
                  <c:v>1.4632779629944811E-3</c:v>
                </c:pt>
                <c:pt idx="121">
                  <c:v>1.4514408087318578E-3</c:v>
                </c:pt>
                <c:pt idx="122">
                  <c:v>1.4372125839297054E-3</c:v>
                </c:pt>
                <c:pt idx="123">
                  <c:v>1.4212469178281244E-3</c:v>
                </c:pt>
                <c:pt idx="124">
                  <c:v>1.4043847910300174E-3</c:v>
                </c:pt>
                <c:pt idx="125">
                  <c:v>1.3872549001521012E-3</c:v>
                </c:pt>
                <c:pt idx="126">
                  <c:v>1.3695911897230772E-3</c:v>
                </c:pt>
                <c:pt idx="127">
                  <c:v>1.3510900808030191E-3</c:v>
                </c:pt>
                <c:pt idx="128">
                  <c:v>1.3315989088314307E-3</c:v>
                </c:pt>
                <c:pt idx="129">
                  <c:v>1.3108221539436303E-3</c:v>
                </c:pt>
                <c:pt idx="130">
                  <c:v>1.2886355449362073E-3</c:v>
                </c:pt>
                <c:pt idx="131">
                  <c:v>1.2647356560818988E-3</c:v>
                </c:pt>
                <c:pt idx="132">
                  <c:v>1.2390562383508895E-3</c:v>
                </c:pt>
                <c:pt idx="133">
                  <c:v>1.2120889098675976E-3</c:v>
                </c:pt>
                <c:pt idx="134">
                  <c:v>1.1843252253494626E-3</c:v>
                </c:pt>
                <c:pt idx="135">
                  <c:v>1.1563150556792271E-3</c:v>
                </c:pt>
                <c:pt idx="136">
                  <c:v>1.1279899199245285E-3</c:v>
                </c:pt>
                <c:pt idx="137">
                  <c:v>1.0989489476786133E-3</c:v>
                </c:pt>
                <c:pt idx="138">
                  <c:v>1.0699567904733432E-3</c:v>
                </c:pt>
                <c:pt idx="139">
                  <c:v>1.0420136443670715E-3</c:v>
                </c:pt>
                <c:pt idx="140">
                  <c:v>1.0156870964402121E-3</c:v>
                </c:pt>
                <c:pt idx="141">
                  <c:v>9.9061941251537828E-4</c:v>
                </c:pt>
                <c:pt idx="142">
                  <c:v>9.6660016080582511E-4</c:v>
                </c:pt>
                <c:pt idx="143">
                  <c:v>9.4330322239470274E-4</c:v>
                </c:pt>
                <c:pt idx="144">
                  <c:v>9.2020049148346279E-4</c:v>
                </c:pt>
                <c:pt idx="145">
                  <c:v>8.9698735759877895E-4</c:v>
                </c:pt>
                <c:pt idx="146">
                  <c:v>8.7362764033141504E-4</c:v>
                </c:pt>
                <c:pt idx="147">
                  <c:v>8.5004766863930044E-4</c:v>
                </c:pt>
                <c:pt idx="148">
                  <c:v>8.2593736756807863E-4</c:v>
                </c:pt>
                <c:pt idx="149">
                  <c:v>8.0089097555365149E-4</c:v>
                </c:pt>
                <c:pt idx="150">
                  <c:v>7.7479780721975906E-4</c:v>
                </c:pt>
                <c:pt idx="151">
                  <c:v>7.4772664045355552E-4</c:v>
                </c:pt>
                <c:pt idx="152">
                  <c:v>7.1965334876255183E-4</c:v>
                </c:pt>
                <c:pt idx="153">
                  <c:v>6.9114469120705891E-4</c:v>
                </c:pt>
                <c:pt idx="154">
                  <c:v>6.6293268424546528E-4</c:v>
                </c:pt>
                <c:pt idx="155">
                  <c:v>6.3549803168961271E-4</c:v>
                </c:pt>
                <c:pt idx="156">
                  <c:v>6.0869680091352467E-4</c:v>
                </c:pt>
                <c:pt idx="157">
                  <c:v>5.8243254197070543E-4</c:v>
                </c:pt>
                <c:pt idx="158">
                  <c:v>5.5690650429366393E-4</c:v>
                </c:pt>
                <c:pt idx="159">
                  <c:v>5.3230412838339229E-4</c:v>
                </c:pt>
                <c:pt idx="160">
                  <c:v>5.087500208542107E-4</c:v>
                </c:pt>
                <c:pt idx="161">
                  <c:v>4.8613555943155653E-4</c:v>
                </c:pt>
                <c:pt idx="162">
                  <c:v>4.6433189957031013E-4</c:v>
                </c:pt>
                <c:pt idx="163">
                  <c:v>4.4327763906591721E-4</c:v>
                </c:pt>
                <c:pt idx="164">
                  <c:v>4.2287651334300936E-4</c:v>
                </c:pt>
                <c:pt idx="165">
                  <c:v>4.030848269182137E-4</c:v>
                </c:pt>
                <c:pt idx="166">
                  <c:v>3.8382732608582934E-4</c:v>
                </c:pt>
                <c:pt idx="167">
                  <c:v>3.6503245332848678E-4</c:v>
                </c:pt>
                <c:pt idx="168">
                  <c:v>3.4665558939550101E-4</c:v>
                </c:pt>
                <c:pt idx="169">
                  <c:v>3.2863099937970822E-4</c:v>
                </c:pt>
                <c:pt idx="170">
                  <c:v>3.109811419750058E-4</c:v>
                </c:pt>
                <c:pt idx="171">
                  <c:v>2.9365828095979663E-4</c:v>
                </c:pt>
                <c:pt idx="172">
                  <c:v>2.7659254594524348E-4</c:v>
                </c:pt>
                <c:pt idx="173">
                  <c:v>2.5999461781974956E-4</c:v>
                </c:pt>
                <c:pt idx="174">
                  <c:v>2.4410260918304993E-4</c:v>
                </c:pt>
                <c:pt idx="175">
                  <c:v>2.290776116413351E-4</c:v>
                </c:pt>
                <c:pt idx="176">
                  <c:v>2.1479846849974211E-4</c:v>
                </c:pt>
                <c:pt idx="177">
                  <c:v>2.0114672765028088E-4</c:v>
                </c:pt>
                <c:pt idx="178">
                  <c:v>1.8815345805624843E-4</c:v>
                </c:pt>
                <c:pt idx="179">
                  <c:v>1.758358770456143E-4</c:v>
                </c:pt>
                <c:pt idx="180">
                  <c:v>1.6422470666402437E-4</c:v>
                </c:pt>
                <c:pt idx="181">
                  <c:v>1.5322602048942251E-4</c:v>
                </c:pt>
                <c:pt idx="182">
                  <c:v>1.4275234352310271E-4</c:v>
                </c:pt>
                <c:pt idx="183">
                  <c:v>1.3282872111750307E-4</c:v>
                </c:pt>
                <c:pt idx="184">
                  <c:v>1.2347404583983176E-4</c:v>
                </c:pt>
                <c:pt idx="185">
                  <c:v>1.1472519814991147E-4</c:v>
                </c:pt>
                <c:pt idx="186">
                  <c:v>1.0650245943605144E-4</c:v>
                </c:pt>
                <c:pt idx="187">
                  <c:v>9.8699845571936199E-5</c:v>
                </c:pt>
                <c:pt idx="188">
                  <c:v>9.1372094079464873E-5</c:v>
                </c:pt>
                <c:pt idx="189">
                  <c:v>8.4579822608054934E-5</c:v>
                </c:pt>
                <c:pt idx="190">
                  <c:v>7.835439393768731E-5</c:v>
                </c:pt>
                <c:pt idx="191">
                  <c:v>7.2594304106963166E-5</c:v>
                </c:pt>
                <c:pt idx="192">
                  <c:v>6.7205567125688741E-5</c:v>
                </c:pt>
                <c:pt idx="193">
                  <c:v>6.2186665533123922E-5</c:v>
                </c:pt>
                <c:pt idx="194">
                  <c:v>5.7534638256363595E-5</c:v>
                </c:pt>
                <c:pt idx="195">
                  <c:v>5.3253180505159193E-5</c:v>
                </c:pt>
                <c:pt idx="196">
                  <c:v>4.9281846509861947E-5</c:v>
                </c:pt>
                <c:pt idx="197">
                  <c:v>4.5557053455436554E-5</c:v>
                </c:pt>
                <c:pt idx="198">
                  <c:v>4.2058100888698914E-5</c:v>
                </c:pt>
                <c:pt idx="199">
                  <c:v>3.8761987266660843E-5</c:v>
                </c:pt>
                <c:pt idx="200">
                  <c:v>3.5669941175077747E-5</c:v>
                </c:pt>
                <c:pt idx="201">
                  <c:v>3.275753086102802E-5</c:v>
                </c:pt>
                <c:pt idx="202">
                  <c:v>2.9989856128428906E-5</c:v>
                </c:pt>
                <c:pt idx="203">
                  <c:v>2.7394852338929435E-5</c:v>
                </c:pt>
                <c:pt idx="204">
                  <c:v>2.5002177168276715E-5</c:v>
                </c:pt>
                <c:pt idx="205">
                  <c:v>2.2829433488865562E-5</c:v>
                </c:pt>
                <c:pt idx="206">
                  <c:v>2.0841230909121501E-5</c:v>
                </c:pt>
                <c:pt idx="207">
                  <c:v>1.9000048570226286E-5</c:v>
                </c:pt>
                <c:pt idx="208">
                  <c:v>1.7320084504098699E-5</c:v>
                </c:pt>
                <c:pt idx="209">
                  <c:v>1.5815637689017609E-5</c:v>
                </c:pt>
                <c:pt idx="210">
                  <c:v>1.4488565985353961E-5</c:v>
                </c:pt>
                <c:pt idx="211">
                  <c:v>1.3305930808818327E-5</c:v>
                </c:pt>
                <c:pt idx="212">
                  <c:v>1.2239549496764481E-5</c:v>
                </c:pt>
                <c:pt idx="213">
                  <c:v>1.1272703936672811E-5</c:v>
                </c:pt>
                <c:pt idx="214">
                  <c:v>1.0387277799524878E-5</c:v>
                </c:pt>
                <c:pt idx="215">
                  <c:v>9.5754573940059685E-6</c:v>
                </c:pt>
                <c:pt idx="216">
                  <c:v>8.8259738868064679E-6</c:v>
                </c:pt>
                <c:pt idx="217">
                  <c:v>8.1243508072440451E-6</c:v>
                </c:pt>
                <c:pt idx="218">
                  <c:v>7.4716029629640778E-6</c:v>
                </c:pt>
                <c:pt idx="219">
                  <c:v>6.8695410102632133E-6</c:v>
                </c:pt>
                <c:pt idx="220">
                  <c:v>6.3195210577769052E-6</c:v>
                </c:pt>
                <c:pt idx="221">
                  <c:v>5.8117697156484075E-6</c:v>
                </c:pt>
                <c:pt idx="222">
                  <c:v>5.3366495297231623E-6</c:v>
                </c:pt>
                <c:pt idx="223">
                  <c:v>4.896355586697479E-6</c:v>
                </c:pt>
                <c:pt idx="224">
                  <c:v>4.493288425884153E-6</c:v>
                </c:pt>
                <c:pt idx="225">
                  <c:v>4.1285731458951911E-6</c:v>
                </c:pt>
                <c:pt idx="226">
                  <c:v>3.7953760905816571E-6</c:v>
                </c:pt>
                <c:pt idx="227">
                  <c:v>3.4870828472731166E-6</c:v>
                </c:pt>
                <c:pt idx="228">
                  <c:v>3.20281769753022E-6</c:v>
                </c:pt>
                <c:pt idx="229">
                  <c:v>2.941562082471784E-6</c:v>
                </c:pt>
                <c:pt idx="230">
                  <c:v>2.7029822168665029E-6</c:v>
                </c:pt>
                <c:pt idx="231">
                  <c:v>2.4833445183386272E-6</c:v>
                </c:pt>
                <c:pt idx="232">
                  <c:v>2.2786117226648074E-6</c:v>
                </c:pt>
                <c:pt idx="233">
                  <c:v>2.0895001303146735E-6</c:v>
                </c:pt>
                <c:pt idx="234">
                  <c:v>1.9167389662235001E-6</c:v>
                </c:pt>
                <c:pt idx="235">
                  <c:v>1.7605700392793637E-6</c:v>
                </c:pt>
                <c:pt idx="236">
                  <c:v>1.6181054926934422E-6</c:v>
                </c:pt>
                <c:pt idx="237">
                  <c:v>1.4866370894722548E-6</c:v>
                </c:pt>
                <c:pt idx="238">
                  <c:v>1.3654688556380349E-6</c:v>
                </c:pt>
                <c:pt idx="239">
                  <c:v>1.253798954926286E-6</c:v>
                </c:pt>
                <c:pt idx="240">
                  <c:v>1.1512890190680362E-6</c:v>
                </c:pt>
                <c:pt idx="241">
                  <c:v>1.056556975335585E-6</c:v>
                </c:pt>
                <c:pt idx="242">
                  <c:v>9.6818527075815615E-7</c:v>
                </c:pt>
                <c:pt idx="243">
                  <c:v>8.8641848929840583E-7</c:v>
                </c:pt>
                <c:pt idx="244">
                  <c:v>8.1151480521516776E-7</c:v>
                </c:pt>
                <c:pt idx="245">
                  <c:v>7.4362391372801644E-7</c:v>
                </c:pt>
                <c:pt idx="246">
                  <c:v>6.8159697249935535E-7</c:v>
                </c:pt>
                <c:pt idx="247">
                  <c:v>6.2423531499745147E-7</c:v>
                </c:pt>
                <c:pt idx="248">
                  <c:v>5.7178125887717479E-7</c:v>
                </c:pt>
                <c:pt idx="249">
                  <c:v>5.2451090269989133E-7</c:v>
                </c:pt>
                <c:pt idx="250">
                  <c:v>4.8241894464002586E-7</c:v>
                </c:pt>
                <c:pt idx="251">
                  <c:v>4.4456741907935219E-7</c:v>
                </c:pt>
                <c:pt idx="252">
                  <c:v>4.1011759828555497E-7</c:v>
                </c:pt>
                <c:pt idx="253">
                  <c:v>3.7872198965440956E-7</c:v>
                </c:pt>
                <c:pt idx="254">
                  <c:v>3.5000614992241946E-7</c:v>
                </c:pt>
                <c:pt idx="255">
                  <c:v>3.2375819466484558E-7</c:v>
                </c:pt>
                <c:pt idx="256">
                  <c:v>2.9958431999783915E-7</c:v>
                </c:pt>
                <c:pt idx="257">
                  <c:v>2.7707635591359963E-7</c:v>
                </c:pt>
                <c:pt idx="258">
                  <c:v>2.5611745287447995E-7</c:v>
                </c:pt>
                <c:pt idx="259">
                  <c:v>2.3659336421911205E-7</c:v>
                </c:pt>
                <c:pt idx="260">
                  <c:v>2.1846928880520282E-7</c:v>
                </c:pt>
                <c:pt idx="261">
                  <c:v>2.0153307165905005E-7</c:v>
                </c:pt>
                <c:pt idx="262">
                  <c:v>1.8556022792924573E-7</c:v>
                </c:pt>
                <c:pt idx="263">
                  <c:v>1.7065572827140429E-7</c:v>
                </c:pt>
                <c:pt idx="264">
                  <c:v>1.5693844360848413E-7</c:v>
                </c:pt>
                <c:pt idx="265">
                  <c:v>1.4446714272770642E-7</c:v>
                </c:pt>
                <c:pt idx="266">
                  <c:v>1.3303718490679108E-7</c:v>
                </c:pt>
                <c:pt idx="267">
                  <c:v>1.2244943849669026E-7</c:v>
                </c:pt>
                <c:pt idx="268">
                  <c:v>1.1273640725049011E-7</c:v>
                </c:pt>
                <c:pt idx="269">
                  <c:v>1.0392822466813483E-7</c:v>
                </c:pt>
                <c:pt idx="270">
                  <c:v>9.6019177930537096E-8</c:v>
                </c:pt>
                <c:pt idx="271">
                  <c:v>8.8861805120860854E-8</c:v>
                </c:pt>
                <c:pt idx="272">
                  <c:v>8.2325788225823779E-8</c:v>
                </c:pt>
                <c:pt idx="273">
                  <c:v>7.6338417190753112E-8</c:v>
                </c:pt>
                <c:pt idx="274">
                  <c:v>7.0818439171076154E-8</c:v>
                </c:pt>
                <c:pt idx="275">
                  <c:v>6.5726402821983514E-8</c:v>
                </c:pt>
                <c:pt idx="276">
                  <c:v>6.1001064913741555E-8</c:v>
                </c:pt>
                <c:pt idx="277">
                  <c:v>5.6569493322293558E-8</c:v>
                </c:pt>
                <c:pt idx="278">
                  <c:v>5.2451391387108986E-8</c:v>
                </c:pt>
                <c:pt idx="279">
                  <c:v>4.867270462528753E-8</c:v>
                </c:pt>
                <c:pt idx="280">
                  <c:v>4.5241044850805052E-8</c:v>
                </c:pt>
                <c:pt idx="281">
                  <c:v>4.2092372126494269E-8</c:v>
                </c:pt>
                <c:pt idx="282">
                  <c:v>3.9168251719977728E-8</c:v>
                </c:pt>
                <c:pt idx="283">
                  <c:v>3.646213008642753E-8</c:v>
                </c:pt>
                <c:pt idx="284">
                  <c:v>3.3967565698491314E-8</c:v>
                </c:pt>
                <c:pt idx="285">
                  <c:v>3.1677797834109672E-8</c:v>
                </c:pt>
                <c:pt idx="286">
                  <c:v>2.9559640694593036E-8</c:v>
                </c:pt>
                <c:pt idx="287">
                  <c:v>2.7583213227467867E-8</c:v>
                </c:pt>
                <c:pt idx="288">
                  <c:v>2.5727434673675289E-8</c:v>
                </c:pt>
                <c:pt idx="289">
                  <c:v>2.3968206371120785E-8</c:v>
                </c:pt>
                <c:pt idx="290">
                  <c:v>2.2298011009235901E-8</c:v>
                </c:pt>
                <c:pt idx="291">
                  <c:v>2.0705869436550681E-8</c:v>
                </c:pt>
                <c:pt idx="292">
                  <c:v>1.9175121183034099E-8</c:v>
                </c:pt>
                <c:pt idx="293">
                  <c:v>1.7729304016578176E-8</c:v>
                </c:pt>
                <c:pt idx="294">
                  <c:v>1.6395751141221585E-8</c:v>
                </c:pt>
                <c:pt idx="295">
                  <c:v>1.5185998621518218E-8</c:v>
                </c:pt>
                <c:pt idx="296">
                  <c:v>1.4078910730267986E-8</c:v>
                </c:pt>
                <c:pt idx="297">
                  <c:v>1.3058432362714661E-8</c:v>
                </c:pt>
                <c:pt idx="298">
                  <c:v>1.2112382896500296E-8</c:v>
                </c:pt>
                <c:pt idx="299">
                  <c:v>1.1225251475339855E-8</c:v>
                </c:pt>
                <c:pt idx="300">
                  <c:v>1.0390569636234912E-8</c:v>
                </c:pt>
                <c:pt idx="301">
                  <c:v>9.6050096794168897E-9</c:v>
                </c:pt>
                <c:pt idx="302">
                  <c:v>8.8628297286485502E-9</c:v>
                </c:pt>
                <c:pt idx="303">
                  <c:v>8.1671292368533822E-9</c:v>
                </c:pt>
                <c:pt idx="304">
                  <c:v>7.5213183452854904E-9</c:v>
                </c:pt>
                <c:pt idx="305">
                  <c:v>6.9276718692965914E-9</c:v>
                </c:pt>
                <c:pt idx="306">
                  <c:v>6.3792541680261386E-9</c:v>
                </c:pt>
                <c:pt idx="307">
                  <c:v>5.8682349558824863E-9</c:v>
                </c:pt>
                <c:pt idx="308">
                  <c:v>5.4014903775566592E-9</c:v>
                </c:pt>
                <c:pt idx="309">
                  <c:v>4.9871757800801484E-9</c:v>
                </c:pt>
                <c:pt idx="310">
                  <c:v>4.626827580417707E-9</c:v>
                </c:pt>
                <c:pt idx="311">
                  <c:v>4.3112755705308022E-9</c:v>
                </c:pt>
                <c:pt idx="312">
                  <c:v>4.034024834716611E-9</c:v>
                </c:pt>
                <c:pt idx="313">
                  <c:v>3.7857473688638734E-9</c:v>
                </c:pt>
                <c:pt idx="314">
                  <c:v>3.5556316719857429E-9</c:v>
                </c:pt>
                <c:pt idx="315">
                  <c:v>3.3382875859413989E-9</c:v>
                </c:pt>
                <c:pt idx="316">
                  <c:v>3.1326994172739064E-9</c:v>
                </c:pt>
                <c:pt idx="317">
                  <c:v>2.9363827117531109E-9</c:v>
                </c:pt>
                <c:pt idx="318">
                  <c:v>2.7508405342681164E-9</c:v>
                </c:pt>
                <c:pt idx="319">
                  <c:v>2.5783742751177249E-9</c:v>
                </c:pt>
                <c:pt idx="320">
                  <c:v>2.4199599299073031E-9</c:v>
                </c:pt>
                <c:pt idx="321">
                  <c:v>2.2724885319873388E-9</c:v>
                </c:pt>
                <c:pt idx="322">
                  <c:v>2.1331419615592123E-9</c:v>
                </c:pt>
                <c:pt idx="323">
                  <c:v>2.0027837230170937E-9</c:v>
                </c:pt>
                <c:pt idx="324">
                  <c:v>1.8826030831212823E-9</c:v>
                </c:pt>
                <c:pt idx="325">
                  <c:v>1.7726664224505404E-9</c:v>
                </c:pt>
                <c:pt idx="326">
                  <c:v>1.6711459023251732E-9</c:v>
                </c:pt>
                <c:pt idx="327">
                  <c:v>1.577049151784065E-9</c:v>
                </c:pt>
                <c:pt idx="328">
                  <c:v>1.4868692562786628E-9</c:v>
                </c:pt>
                <c:pt idx="329">
                  <c:v>1.3963789830721067E-9</c:v>
                </c:pt>
                <c:pt idx="330">
                  <c:v>1.3041606321355987E-9</c:v>
                </c:pt>
                <c:pt idx="331">
                  <c:v>1.211471038116889E-9</c:v>
                </c:pt>
                <c:pt idx="332">
                  <c:v>1.1187424785730329E-9</c:v>
                </c:pt>
                <c:pt idx="333">
                  <c:v>1.028396493740916E-9</c:v>
                </c:pt>
                <c:pt idx="334">
                  <c:v>9.432397104008483E-10</c:v>
                </c:pt>
                <c:pt idx="335">
                  <c:v>8.6496273326098611E-10</c:v>
                </c:pt>
                <c:pt idx="336">
                  <c:v>7.9263354659870226E-10</c:v>
                </c:pt>
                <c:pt idx="337">
                  <c:v>7.2525145793456304E-10</c:v>
                </c:pt>
                <c:pt idx="338">
                  <c:v>6.6470729897760315E-10</c:v>
                </c:pt>
                <c:pt idx="339">
                  <c:v>6.1317610998023295E-10</c:v>
                </c:pt>
                <c:pt idx="340">
                  <c:v>5.711992565906361E-10</c:v>
                </c:pt>
                <c:pt idx="341">
                  <c:v>5.371775538189214E-10</c:v>
                </c:pt>
                <c:pt idx="342">
                  <c:v>5.1011366284391268E-10</c:v>
                </c:pt>
                <c:pt idx="343">
                  <c:v>4.8759167618030514E-10</c:v>
                </c:pt>
                <c:pt idx="344">
                  <c:v>4.6673563327267356E-10</c:v>
                </c:pt>
                <c:pt idx="345">
                  <c:v>4.4606424157400696E-10</c:v>
                </c:pt>
                <c:pt idx="346">
                  <c:v>4.2574486385509154E-10</c:v>
                </c:pt>
                <c:pt idx="347">
                  <c:v>4.0560276709876958E-10</c:v>
                </c:pt>
                <c:pt idx="348">
                  <c:v>3.8581085497873605E-10</c:v>
                </c:pt>
                <c:pt idx="349">
                  <c:v>3.6669697932303691E-10</c:v>
                </c:pt>
                <c:pt idx="350">
                  <c:v>3.4846670353819917E-10</c:v>
                </c:pt>
                <c:pt idx="351">
                  <c:v>3.3079351946221009E-10</c:v>
                </c:pt>
                <c:pt idx="352">
                  <c:v>3.1336030039579469E-10</c:v>
                </c:pt>
                <c:pt idx="353">
                  <c:v>2.9658194290881638E-10</c:v>
                </c:pt>
                <c:pt idx="354">
                  <c:v>2.8097240149487631E-10</c:v>
                </c:pt>
                <c:pt idx="355">
                  <c:v>2.6672337942656133E-10</c:v>
                </c:pt>
                <c:pt idx="356">
                  <c:v>2.5356663212815484E-10</c:v>
                </c:pt>
                <c:pt idx="357">
                  <c:v>2.4140559541344831E-10</c:v>
                </c:pt>
                <c:pt idx="358">
                  <c:v>2.2963926642276009E-10</c:v>
                </c:pt>
                <c:pt idx="359">
                  <c:v>2.1750879087936896E-10</c:v>
                </c:pt>
                <c:pt idx="360">
                  <c:v>2.0474259401509294E-10</c:v>
                </c:pt>
                <c:pt idx="361">
                  <c:v>1.9154732115071799E-10</c:v>
                </c:pt>
                <c:pt idx="362">
                  <c:v>1.7793546549906853E-10</c:v>
                </c:pt>
                <c:pt idx="363">
                  <c:v>1.6449812315466678E-10</c:v>
                </c:pt>
                <c:pt idx="364">
                  <c:v>1.5195875567426798E-10</c:v>
                </c:pt>
                <c:pt idx="365">
                  <c:v>1.4066467152530689E-10</c:v>
                </c:pt>
                <c:pt idx="366">
                  <c:v>1.3039830086438765E-10</c:v>
                </c:pt>
                <c:pt idx="367">
                  <c:v>1.2106220839660532E-10</c:v>
                </c:pt>
                <c:pt idx="368">
                  <c:v>1.1244518477973686E-10</c:v>
                </c:pt>
                <c:pt idx="369">
                  <c:v>1.0425692808088381E-10</c:v>
                </c:pt>
                <c:pt idx="370">
                  <c:v>9.6361550212426024E-11</c:v>
                </c:pt>
                <c:pt idx="371">
                  <c:v>8.88377616219998E-11</c:v>
                </c:pt>
                <c:pt idx="372">
                  <c:v>8.1736728712089654E-11</c:v>
                </c:pt>
                <c:pt idx="373">
                  <c:v>7.5010465728988288E-11</c:v>
                </c:pt>
                <c:pt idx="374">
                  <c:v>6.8588959675523864E-11</c:v>
                </c:pt>
                <c:pt idx="375">
                  <c:v>6.2481681447583754E-11</c:v>
                </c:pt>
                <c:pt idx="376">
                  <c:v>5.6688563162250906E-11</c:v>
                </c:pt>
                <c:pt idx="377">
                  <c:v>5.1127920619022411E-11</c:v>
                </c:pt>
                <c:pt idx="378">
                  <c:v>4.6177092647349063E-11</c:v>
                </c:pt>
                <c:pt idx="379">
                  <c:v>4.2306599447421013E-11</c:v>
                </c:pt>
                <c:pt idx="380">
                  <c:v>3.9678238126533815E-11</c:v>
                </c:pt>
                <c:pt idx="381">
                  <c:v>3.8049223169871056E-11</c:v>
                </c:pt>
                <c:pt idx="382">
                  <c:v>3.7281576037319344E-11</c:v>
                </c:pt>
                <c:pt idx="383">
                  <c:v>3.7027789524795496E-11</c:v>
                </c:pt>
                <c:pt idx="384">
                  <c:v>3.6865623736323945E-11</c:v>
                </c:pt>
                <c:pt idx="385">
                  <c:v>3.6556942670099428E-11</c:v>
                </c:pt>
                <c:pt idx="386">
                  <c:v>3.6140111901063568E-11</c:v>
                </c:pt>
                <c:pt idx="387">
                  <c:v>3.562479687782223E-11</c:v>
                </c:pt>
                <c:pt idx="388">
                  <c:v>3.4926744147255685E-11</c:v>
                </c:pt>
                <c:pt idx="389">
                  <c:v>3.3960819181656778E-11</c:v>
                </c:pt>
                <c:pt idx="390">
                  <c:v>3.2709644273527287E-11</c:v>
                </c:pt>
                <c:pt idx="391">
                  <c:v>3.1207267897888891E-11</c:v>
                </c:pt>
                <c:pt idx="392">
                  <c:v>2.9464373429560849E-11</c:v>
                </c:pt>
                <c:pt idx="393">
                  <c:v>2.7621763625540262E-11</c:v>
                </c:pt>
                <c:pt idx="394">
                  <c:v>2.5852815923108024E-11</c:v>
                </c:pt>
                <c:pt idx="395">
                  <c:v>2.4250978300248306E-11</c:v>
                </c:pt>
                <c:pt idx="396">
                  <c:v>2.2795768867283238E-11</c:v>
                </c:pt>
                <c:pt idx="397">
                  <c:v>2.1473555125167408E-11</c:v>
                </c:pt>
                <c:pt idx="398">
                  <c:v>2.0260156708069941E-11</c:v>
                </c:pt>
                <c:pt idx="399">
                  <c:v>1.9122073976057444E-11</c:v>
                </c:pt>
                <c:pt idx="400">
                  <c:v>1.8031150835111232E-11</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25" sqref="C25"/>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6.9175339606768096E-4</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6.9510688543010404E-4</v>
      </c>
      <c r="D25" s="36"/>
      <c r="E25" s="36"/>
      <c r="F25" s="36"/>
      <c r="G25" s="36"/>
      <c r="P25" s="1" t="s">
        <v>287</v>
      </c>
    </row>
    <row r="26" spans="1:19" ht="15" customHeight="1" thickBot="1" x14ac:dyDescent="0.25">
      <c r="A26" s="36"/>
      <c r="B26" s="47">
        <f t="shared" si="0"/>
        <v>382</v>
      </c>
      <c r="C26" s="224">
        <v>7.0202246920527897E-4</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7.1081871212569099E-4</v>
      </c>
      <c r="D27" s="36"/>
      <c r="E27" s="36"/>
      <c r="F27" s="36"/>
      <c r="G27" s="36"/>
    </row>
    <row r="28" spans="1:19" ht="15" customHeight="1" thickBot="1" x14ac:dyDescent="0.25">
      <c r="A28" s="36"/>
      <c r="B28" s="47">
        <f t="shared" si="0"/>
        <v>384</v>
      </c>
      <c r="C28" s="224">
        <v>7.18693222078812E-4</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7.2414891039058202E-4</v>
      </c>
      <c r="D29" s="36"/>
      <c r="E29" s="36"/>
      <c r="F29" s="36"/>
      <c r="G29" s="36"/>
    </row>
    <row r="30" spans="1:19" ht="15" customHeight="1" thickBot="1" x14ac:dyDescent="0.25">
      <c r="A30" s="36"/>
      <c r="B30" s="47">
        <f t="shared" si="0"/>
        <v>386</v>
      </c>
      <c r="C30" s="224">
        <v>7.2759580275188996E-4</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7.2843952687838998E-4</v>
      </c>
      <c r="D31" s="36"/>
      <c r="E31" s="36"/>
      <c r="F31" s="36"/>
      <c r="G31" s="36"/>
    </row>
    <row r="32" spans="1:19" ht="15" customHeight="1" x14ac:dyDescent="0.2">
      <c r="A32" s="36"/>
      <c r="B32" s="47">
        <f t="shared" si="0"/>
        <v>388</v>
      </c>
      <c r="C32" s="224">
        <v>7.30204983972181E-4</v>
      </c>
      <c r="D32" s="36"/>
      <c r="E32" s="144" t="s">
        <v>453</v>
      </c>
      <c r="F32" s="36"/>
      <c r="G32" s="36"/>
    </row>
    <row r="33" spans="1:7" ht="15" customHeight="1" x14ac:dyDescent="0.2">
      <c r="A33" s="36"/>
      <c r="B33" s="47">
        <f t="shared" si="0"/>
        <v>389</v>
      </c>
      <c r="C33" s="224">
        <v>7.3845976504766499E-4</v>
      </c>
      <c r="D33" s="36"/>
      <c r="E33" s="36"/>
      <c r="F33" s="36"/>
      <c r="G33" s="36"/>
    </row>
    <row r="34" spans="1:7" ht="15" customHeight="1" x14ac:dyDescent="0.2">
      <c r="A34" s="36"/>
      <c r="B34" s="47">
        <f t="shared" si="0"/>
        <v>390</v>
      </c>
      <c r="C34" s="224">
        <v>7.5654442471348297E-4</v>
      </c>
      <c r="D34" s="120" t="s">
        <v>163</v>
      </c>
      <c r="E34" s="256" t="s">
        <v>448</v>
      </c>
      <c r="F34" s="36"/>
      <c r="G34" s="36"/>
    </row>
    <row r="35" spans="1:7" ht="15" customHeight="1" x14ac:dyDescent="0.2">
      <c r="A35" s="36"/>
      <c r="B35" s="47">
        <f t="shared" si="0"/>
        <v>391</v>
      </c>
      <c r="C35" s="224">
        <v>7.8357469958789899E-4</v>
      </c>
      <c r="D35" s="120" t="s">
        <v>162</v>
      </c>
      <c r="E35" s="256" t="s">
        <v>449</v>
      </c>
      <c r="F35" s="36"/>
      <c r="G35" s="36"/>
    </row>
    <row r="36" spans="1:7" ht="15" customHeight="1" x14ac:dyDescent="0.2">
      <c r="A36" s="36"/>
      <c r="B36" s="47">
        <f t="shared" si="0"/>
        <v>392</v>
      </c>
      <c r="C36" s="224">
        <v>8.19565179760476E-4</v>
      </c>
      <c r="D36" s="120" t="s">
        <v>23</v>
      </c>
      <c r="E36" s="256" t="s">
        <v>450</v>
      </c>
      <c r="F36" s="36"/>
      <c r="G36" s="36"/>
    </row>
    <row r="37" spans="1:7" ht="15" customHeight="1" x14ac:dyDescent="0.2">
      <c r="A37" s="36"/>
      <c r="B37" s="47">
        <f t="shared" si="0"/>
        <v>393</v>
      </c>
      <c r="C37" s="224">
        <v>8.6204498391474597E-4</v>
      </c>
      <c r="D37" s="120" t="s">
        <v>123</v>
      </c>
      <c r="E37" s="256" t="s">
        <v>451</v>
      </c>
      <c r="F37" s="36"/>
      <c r="G37" s="36"/>
    </row>
    <row r="38" spans="1:7" ht="15" customHeight="1" x14ac:dyDescent="0.2">
      <c r="A38" s="36"/>
      <c r="B38" s="47">
        <f t="shared" si="0"/>
        <v>394</v>
      </c>
      <c r="C38" s="224">
        <v>9.06895976523262E-4</v>
      </c>
      <c r="D38" s="120" t="s">
        <v>144</v>
      </c>
      <c r="E38" s="256" t="s">
        <v>452</v>
      </c>
      <c r="F38" s="36"/>
      <c r="G38" s="36"/>
    </row>
    <row r="39" spans="1:7" ht="15" customHeight="1" x14ac:dyDescent="0.2">
      <c r="A39" s="36"/>
      <c r="B39" s="47">
        <f t="shared" si="0"/>
        <v>395</v>
      </c>
      <c r="C39" s="224">
        <v>9.5117303857870505E-4</v>
      </c>
      <c r="D39" s="36"/>
      <c r="E39" s="39"/>
      <c r="F39" s="36"/>
      <c r="G39" s="36"/>
    </row>
    <row r="40" spans="1:7" ht="15" customHeight="1" x14ac:dyDescent="0.2">
      <c r="A40" s="36"/>
      <c r="B40" s="47">
        <f t="shared" si="0"/>
        <v>396</v>
      </c>
      <c r="C40" s="224">
        <v>9.9518065126802998E-4</v>
      </c>
      <c r="D40" s="36"/>
      <c r="E40" s="36"/>
      <c r="F40" s="36"/>
      <c r="G40" s="36"/>
    </row>
    <row r="41" spans="1:7" ht="15" customHeight="1" x14ac:dyDescent="0.2">
      <c r="A41" s="36"/>
      <c r="B41" s="47">
        <f t="shared" si="0"/>
        <v>397</v>
      </c>
      <c r="C41" s="224">
        <v>1.03908857109513E-3</v>
      </c>
      <c r="D41" s="36"/>
      <c r="E41" s="36"/>
      <c r="F41" s="36"/>
      <c r="G41" s="36"/>
    </row>
    <row r="42" spans="1:7" ht="15" customHeight="1" x14ac:dyDescent="0.2">
      <c r="A42" s="36"/>
      <c r="B42" s="47">
        <f t="shared" si="0"/>
        <v>398</v>
      </c>
      <c r="C42" s="224">
        <v>1.0806253024679901E-3</v>
      </c>
      <c r="D42" s="36"/>
      <c r="E42" s="36"/>
      <c r="F42" s="36"/>
      <c r="G42" s="36"/>
    </row>
    <row r="43" spans="1:7" ht="15" customHeight="1" x14ac:dyDescent="0.2">
      <c r="A43" s="36"/>
      <c r="B43" s="47">
        <f t="shared" si="0"/>
        <v>399</v>
      </c>
      <c r="C43" s="224">
        <v>1.11679541555131E-3</v>
      </c>
      <c r="D43" s="36"/>
      <c r="E43" s="36"/>
      <c r="F43" s="36"/>
      <c r="G43" s="36"/>
    </row>
    <row r="44" spans="1:7" ht="15" customHeight="1" x14ac:dyDescent="0.2">
      <c r="A44" s="36"/>
      <c r="B44" s="47">
        <f t="shared" si="0"/>
        <v>400</v>
      </c>
      <c r="C44" s="224">
        <v>1.1458016524439299E-3</v>
      </c>
      <c r="D44" s="36"/>
      <c r="E44" s="36"/>
      <c r="F44" s="36"/>
      <c r="G44" s="36"/>
    </row>
    <row r="45" spans="1:7" ht="15" customHeight="1" x14ac:dyDescent="0.2">
      <c r="A45" s="36"/>
      <c r="B45" s="47">
        <f t="shared" si="0"/>
        <v>401</v>
      </c>
      <c r="C45" s="224">
        <v>1.1674790579304099E-3</v>
      </c>
      <c r="D45" s="36"/>
      <c r="E45" s="36"/>
      <c r="F45" s="36"/>
      <c r="G45" s="36"/>
    </row>
    <row r="46" spans="1:7" ht="15" customHeight="1" x14ac:dyDescent="0.2">
      <c r="A46" s="36"/>
      <c r="B46" s="47">
        <f t="shared" si="0"/>
        <v>402</v>
      </c>
      <c r="C46" s="224">
        <v>1.18098845206825E-3</v>
      </c>
      <c r="D46" s="36"/>
      <c r="E46" s="36"/>
      <c r="F46" s="36"/>
      <c r="G46" s="36"/>
    </row>
    <row r="47" spans="1:7" ht="15" customHeight="1" x14ac:dyDescent="0.2">
      <c r="A47" s="36"/>
      <c r="B47" s="47">
        <f t="shared" si="0"/>
        <v>403</v>
      </c>
      <c r="C47" s="224">
        <v>1.18913122791655E-3</v>
      </c>
      <c r="D47" s="36"/>
      <c r="E47" s="36"/>
      <c r="F47" s="36"/>
      <c r="G47" s="36"/>
    </row>
    <row r="48" spans="1:7" ht="15" customHeight="1" x14ac:dyDescent="0.2">
      <c r="A48" s="36"/>
      <c r="B48" s="47">
        <f t="shared" si="0"/>
        <v>404</v>
      </c>
      <c r="C48" s="224">
        <v>1.1965763739071799E-3</v>
      </c>
      <c r="D48" s="36"/>
      <c r="E48" s="36"/>
      <c r="F48" s="36"/>
      <c r="G48" s="36"/>
    </row>
    <row r="49" spans="1:7" ht="15" customHeight="1" x14ac:dyDescent="0.2">
      <c r="A49" s="36"/>
      <c r="B49" s="47">
        <f t="shared" si="0"/>
        <v>405</v>
      </c>
      <c r="C49" s="224">
        <v>1.2062648090707801E-3</v>
      </c>
      <c r="D49" s="36"/>
      <c r="E49" s="36"/>
      <c r="F49" s="36"/>
      <c r="G49" s="36"/>
    </row>
    <row r="50" spans="1:7" ht="15" customHeight="1" x14ac:dyDescent="0.2">
      <c r="A50" s="36"/>
      <c r="B50" s="47">
        <f t="shared" si="0"/>
        <v>406</v>
      </c>
      <c r="C50" s="224">
        <v>1.21769206518415E-3</v>
      </c>
      <c r="D50" s="36"/>
      <c r="E50" s="36"/>
      <c r="F50" s="36"/>
      <c r="G50" s="36"/>
    </row>
    <row r="51" spans="1:7" ht="15" customHeight="1" x14ac:dyDescent="0.2">
      <c r="A51" s="36"/>
      <c r="B51" s="47">
        <f t="shared" si="0"/>
        <v>407</v>
      </c>
      <c r="C51" s="224">
        <v>1.2312230844989699E-3</v>
      </c>
      <c r="D51" s="36"/>
      <c r="E51" s="36"/>
      <c r="F51" s="36"/>
      <c r="G51" s="36"/>
    </row>
    <row r="52" spans="1:7" ht="15" customHeight="1" x14ac:dyDescent="0.2">
      <c r="A52" s="36"/>
      <c r="B52" s="47">
        <f t="shared" si="0"/>
        <v>408</v>
      </c>
      <c r="C52" s="224">
        <v>1.24545173367146E-3</v>
      </c>
      <c r="D52" s="36"/>
      <c r="E52" s="36"/>
      <c r="F52" s="36"/>
      <c r="G52" s="36"/>
    </row>
    <row r="53" spans="1:7" ht="15" customHeight="1" x14ac:dyDescent="0.2">
      <c r="A53" s="36"/>
      <c r="B53" s="47">
        <f t="shared" si="0"/>
        <v>409</v>
      </c>
      <c r="C53" s="224">
        <v>1.2578019138427799E-3</v>
      </c>
      <c r="D53" s="36"/>
      <c r="E53" s="36"/>
      <c r="F53" s="36"/>
      <c r="G53" s="36"/>
    </row>
    <row r="54" spans="1:7" ht="15" customHeight="1" x14ac:dyDescent="0.2">
      <c r="A54" s="36"/>
      <c r="B54" s="47">
        <f t="shared" si="0"/>
        <v>410</v>
      </c>
      <c r="C54" s="224">
        <v>1.26672796569763E-3</v>
      </c>
      <c r="D54" s="36"/>
      <c r="E54" s="36"/>
      <c r="F54" s="36"/>
      <c r="G54" s="36"/>
    </row>
    <row r="55" spans="1:7" ht="15" customHeight="1" x14ac:dyDescent="0.2">
      <c r="A55" s="36"/>
      <c r="B55" s="47">
        <f t="shared" si="0"/>
        <v>411</v>
      </c>
      <c r="C55" s="224">
        <v>1.27271317652297E-3</v>
      </c>
      <c r="D55" s="36"/>
      <c r="E55" s="36"/>
      <c r="F55" s="36"/>
      <c r="G55" s="36"/>
    </row>
    <row r="56" spans="1:7" ht="15" customHeight="1" x14ac:dyDescent="0.2">
      <c r="A56" s="36"/>
      <c r="B56" s="47">
        <f t="shared" si="0"/>
        <v>412</v>
      </c>
      <c r="C56" s="224">
        <v>1.2756292941376801E-3</v>
      </c>
      <c r="D56" s="36"/>
      <c r="E56" s="36"/>
      <c r="F56" s="36"/>
      <c r="G56" s="36"/>
    </row>
    <row r="57" spans="1:7" ht="15" customHeight="1" x14ac:dyDescent="0.2">
      <c r="A57" s="36"/>
      <c r="B57" s="47">
        <f t="shared" si="0"/>
        <v>413</v>
      </c>
      <c r="C57" s="224">
        <v>1.2766669427512101E-3</v>
      </c>
      <c r="D57" s="36"/>
      <c r="E57" s="36"/>
      <c r="F57" s="36"/>
      <c r="G57" s="36"/>
    </row>
    <row r="58" spans="1:7" ht="15" customHeight="1" x14ac:dyDescent="0.2">
      <c r="A58" s="36"/>
      <c r="B58" s="47">
        <f t="shared" si="0"/>
        <v>414</v>
      </c>
      <c r="C58" s="224">
        <v>1.2778104960460401E-3</v>
      </c>
      <c r="D58" s="36"/>
      <c r="E58" s="36"/>
      <c r="F58" s="36"/>
      <c r="G58" s="36"/>
    </row>
    <row r="59" spans="1:7" ht="15" customHeight="1" x14ac:dyDescent="0.2">
      <c r="A59" s="36"/>
      <c r="B59" s="47">
        <f t="shared" si="0"/>
        <v>415</v>
      </c>
      <c r="C59" s="224">
        <v>1.2802293972953699E-3</v>
      </c>
      <c r="D59" s="36"/>
      <c r="E59" s="36"/>
      <c r="F59" s="36"/>
      <c r="G59" s="36"/>
    </row>
    <row r="60" spans="1:7" ht="15" customHeight="1" x14ac:dyDescent="0.2">
      <c r="A60" s="36"/>
      <c r="B60" s="47">
        <f t="shared" si="0"/>
        <v>416</v>
      </c>
      <c r="C60" s="224">
        <v>1.2836770492828001E-3</v>
      </c>
      <c r="D60" s="36"/>
      <c r="E60" s="36"/>
      <c r="F60" s="36"/>
      <c r="G60" s="36"/>
    </row>
    <row r="61" spans="1:7" ht="15" customHeight="1" x14ac:dyDescent="0.2">
      <c r="A61" s="36"/>
      <c r="B61" s="47">
        <f t="shared" si="0"/>
        <v>417</v>
      </c>
      <c r="C61" s="224">
        <v>1.2884212301609999E-3</v>
      </c>
      <c r="D61" s="36"/>
      <c r="E61" s="36"/>
      <c r="F61" s="36"/>
      <c r="G61" s="36"/>
    </row>
    <row r="62" spans="1:7" ht="15" customHeight="1" x14ac:dyDescent="0.2">
      <c r="A62" s="36"/>
      <c r="B62" s="47">
        <f t="shared" si="0"/>
        <v>418</v>
      </c>
      <c r="C62" s="224">
        <v>1.2930595063579101E-3</v>
      </c>
      <c r="D62" s="36"/>
      <c r="E62" s="36"/>
      <c r="F62" s="36"/>
      <c r="G62" s="36"/>
    </row>
    <row r="63" spans="1:7" ht="15" customHeight="1" x14ac:dyDescent="0.2">
      <c r="A63" s="36"/>
      <c r="B63" s="47">
        <f t="shared" si="0"/>
        <v>419</v>
      </c>
      <c r="C63" s="224">
        <v>1.2952897901472101E-3</v>
      </c>
      <c r="D63" s="36"/>
      <c r="E63" s="36"/>
      <c r="F63" s="36"/>
      <c r="G63" s="36"/>
    </row>
    <row r="64" spans="1:7" ht="15" customHeight="1" x14ac:dyDescent="0.2">
      <c r="A64" s="36"/>
      <c r="B64" s="47">
        <f t="shared" si="0"/>
        <v>420</v>
      </c>
      <c r="C64" s="224">
        <v>1.2937308288931001E-3</v>
      </c>
      <c r="D64" s="36"/>
      <c r="E64" s="36"/>
      <c r="F64" s="36"/>
      <c r="G64" s="36"/>
    </row>
    <row r="65" spans="1:7" ht="15" customHeight="1" x14ac:dyDescent="0.2">
      <c r="A65" s="36"/>
      <c r="B65" s="47">
        <f t="shared" si="0"/>
        <v>421</v>
      </c>
      <c r="C65" s="224">
        <v>1.28900179676877E-3</v>
      </c>
      <c r="D65" s="36"/>
      <c r="E65" s="36"/>
      <c r="F65" s="36"/>
      <c r="G65" s="36"/>
    </row>
    <row r="66" spans="1:7" ht="15" customHeight="1" x14ac:dyDescent="0.2">
      <c r="A66" s="36"/>
      <c r="B66" s="47">
        <f t="shared" si="0"/>
        <v>422</v>
      </c>
      <c r="C66" s="224">
        <v>1.28153770766262E-3</v>
      </c>
      <c r="D66" s="36"/>
      <c r="E66" s="36"/>
      <c r="F66" s="36"/>
      <c r="G66" s="36"/>
    </row>
    <row r="67" spans="1:7" ht="15" customHeight="1" x14ac:dyDescent="0.2">
      <c r="A67" s="36"/>
      <c r="B67" s="47">
        <f t="shared" si="0"/>
        <v>423</v>
      </c>
      <c r="C67" s="224">
        <v>1.2716656261488499E-3</v>
      </c>
      <c r="D67" s="36"/>
      <c r="E67" s="36"/>
      <c r="F67" s="36"/>
      <c r="G67" s="36"/>
    </row>
    <row r="68" spans="1:7" ht="15" customHeight="1" x14ac:dyDescent="0.2">
      <c r="A68" s="36"/>
      <c r="B68" s="47">
        <f t="shared" si="0"/>
        <v>424</v>
      </c>
      <c r="C68" s="224">
        <v>1.25993065985117E-3</v>
      </c>
      <c r="D68" s="36"/>
      <c r="E68" s="36"/>
      <c r="F68" s="36"/>
      <c r="G68" s="36"/>
    </row>
    <row r="69" spans="1:7" ht="15" customHeight="1" x14ac:dyDescent="0.2">
      <c r="A69" s="36"/>
      <c r="B69" s="47">
        <f t="shared" si="0"/>
        <v>425</v>
      </c>
      <c r="C69" s="224">
        <v>1.2470324503005799E-3</v>
      </c>
      <c r="D69" s="36"/>
      <c r="E69" s="36"/>
      <c r="F69" s="36"/>
      <c r="G69" s="36"/>
    </row>
    <row r="70" spans="1:7" ht="15" customHeight="1" x14ac:dyDescent="0.2">
      <c r="A70" s="36"/>
      <c r="B70" s="47">
        <f t="shared" si="0"/>
        <v>426</v>
      </c>
      <c r="C70" s="224">
        <v>1.2330546153649501E-3</v>
      </c>
      <c r="D70" s="36"/>
      <c r="E70" s="36"/>
      <c r="F70" s="36"/>
      <c r="G70" s="36"/>
    </row>
    <row r="71" spans="1:7" ht="15" customHeight="1" x14ac:dyDescent="0.2">
      <c r="A71" s="36"/>
      <c r="B71" s="47">
        <f t="shared" si="0"/>
        <v>427</v>
      </c>
      <c r="C71" s="224">
        <v>1.21754096021963E-3</v>
      </c>
      <c r="D71" s="36"/>
      <c r="E71" s="36"/>
      <c r="F71" s="36"/>
      <c r="G71" s="36"/>
    </row>
    <row r="72" spans="1:7" ht="15" customHeight="1" x14ac:dyDescent="0.2">
      <c r="A72" s="36"/>
      <c r="B72" s="47">
        <f t="shared" si="0"/>
        <v>428</v>
      </c>
      <c r="C72" s="224">
        <v>1.2038901898582201E-3</v>
      </c>
      <c r="D72" s="36"/>
      <c r="E72" s="36"/>
      <c r="F72" s="36"/>
      <c r="G72" s="36"/>
    </row>
    <row r="73" spans="1:7" ht="15" customHeight="1" x14ac:dyDescent="0.2">
      <c r="A73" s="36"/>
      <c r="B73" s="47">
        <f t="shared" si="0"/>
        <v>429</v>
      </c>
      <c r="C73" s="224">
        <v>1.1971458510087599E-3</v>
      </c>
      <c r="D73" s="36"/>
      <c r="E73" s="36"/>
      <c r="F73" s="36"/>
      <c r="G73" s="36"/>
    </row>
    <row r="74" spans="1:7" ht="15" customHeight="1" x14ac:dyDescent="0.2">
      <c r="A74" s="36"/>
      <c r="B74" s="47">
        <f t="shared" si="0"/>
        <v>430</v>
      </c>
      <c r="C74" s="224">
        <v>1.20033407170806E-3</v>
      </c>
      <c r="D74" s="36"/>
      <c r="E74" s="36"/>
      <c r="F74" s="36"/>
      <c r="G74" s="36"/>
    </row>
    <row r="75" spans="1:7" ht="15" customHeight="1" x14ac:dyDescent="0.2">
      <c r="A75" s="36"/>
      <c r="B75" s="47">
        <f t="shared" si="0"/>
        <v>431</v>
      </c>
      <c r="C75" s="224">
        <v>1.2130280419646901E-3</v>
      </c>
      <c r="D75" s="36"/>
      <c r="E75" s="36"/>
      <c r="F75" s="36"/>
      <c r="G75" s="36"/>
    </row>
    <row r="76" spans="1:7" ht="15" customHeight="1" x14ac:dyDescent="0.2">
      <c r="A76" s="36"/>
      <c r="B76" s="47">
        <f t="shared" si="0"/>
        <v>432</v>
      </c>
      <c r="C76" s="224">
        <v>1.23574272626976E-3</v>
      </c>
      <c r="D76" s="36"/>
      <c r="E76" s="36"/>
      <c r="F76" s="36"/>
      <c r="G76" s="36"/>
    </row>
    <row r="77" spans="1:7" ht="15" customHeight="1" x14ac:dyDescent="0.2">
      <c r="A77" s="36"/>
      <c r="B77" s="47">
        <f t="shared" si="0"/>
        <v>433</v>
      </c>
      <c r="C77" s="224">
        <v>1.2653638420867699E-3</v>
      </c>
      <c r="D77" s="36"/>
      <c r="E77" s="36"/>
      <c r="F77" s="36"/>
      <c r="G77" s="36"/>
    </row>
    <row r="78" spans="1:7" ht="15" customHeight="1" x14ac:dyDescent="0.2">
      <c r="A78" s="36"/>
      <c r="B78" s="47">
        <f t="shared" si="0"/>
        <v>434</v>
      </c>
      <c r="C78" s="224">
        <v>1.29670091852158E-3</v>
      </c>
      <c r="D78" s="36"/>
      <c r="E78" s="36"/>
      <c r="F78" s="36"/>
      <c r="G78" s="36"/>
    </row>
    <row r="79" spans="1:7" ht="15" customHeight="1" x14ac:dyDescent="0.2">
      <c r="A79" s="36"/>
      <c r="B79" s="47">
        <f t="shared" si="0"/>
        <v>435</v>
      </c>
      <c r="C79" s="224">
        <v>1.3262964809141399E-3</v>
      </c>
      <c r="D79" s="36"/>
      <c r="E79" s="36"/>
      <c r="F79" s="36"/>
      <c r="G79" s="36"/>
    </row>
    <row r="80" spans="1:7" ht="15" customHeight="1" x14ac:dyDescent="0.2">
      <c r="A80" s="36"/>
      <c r="B80" s="47">
        <f t="shared" si="0"/>
        <v>436</v>
      </c>
      <c r="C80" s="224">
        <v>1.3546361089223199E-3</v>
      </c>
      <c r="D80" s="36"/>
      <c r="E80" s="36"/>
      <c r="F80" s="36"/>
      <c r="G80" s="36"/>
    </row>
    <row r="81" spans="1:7" ht="15" customHeight="1" x14ac:dyDescent="0.2">
      <c r="A81" s="36"/>
      <c r="B81" s="47">
        <f t="shared" si="0"/>
        <v>437</v>
      </c>
      <c r="C81" s="224">
        <v>1.38157741501181E-3</v>
      </c>
      <c r="D81" s="36"/>
      <c r="E81" s="36"/>
      <c r="F81" s="36"/>
      <c r="G81" s="36"/>
    </row>
    <row r="82" spans="1:7" ht="15" customHeight="1" x14ac:dyDescent="0.2">
      <c r="A82" s="36"/>
      <c r="B82" s="47">
        <f t="shared" si="0"/>
        <v>438</v>
      </c>
      <c r="C82" s="224">
        <v>1.4068027604835099E-3</v>
      </c>
      <c r="D82" s="36"/>
      <c r="E82" s="36"/>
      <c r="F82" s="36"/>
      <c r="G82" s="36"/>
    </row>
    <row r="83" spans="1:7" ht="15" customHeight="1" x14ac:dyDescent="0.2">
      <c r="A83" s="36"/>
      <c r="B83" s="47">
        <f t="shared" si="0"/>
        <v>439</v>
      </c>
      <c r="C83" s="224">
        <v>1.4303547343781601E-3</v>
      </c>
      <c r="D83" s="36"/>
      <c r="E83" s="36"/>
      <c r="F83" s="36"/>
      <c r="G83" s="36"/>
    </row>
    <row r="84" spans="1:7" ht="15" customHeight="1" x14ac:dyDescent="0.2">
      <c r="A84" s="36"/>
      <c r="B84" s="47">
        <f t="shared" si="0"/>
        <v>440</v>
      </c>
      <c r="C84" s="224">
        <v>1.45225889012022E-3</v>
      </c>
      <c r="D84" s="36"/>
      <c r="E84" s="36"/>
      <c r="F84" s="36"/>
      <c r="G84" s="36"/>
    </row>
    <row r="85" spans="1:7" ht="15" customHeight="1" x14ac:dyDescent="0.2">
      <c r="A85" s="36"/>
      <c r="B85" s="47">
        <f t="shared" si="0"/>
        <v>441</v>
      </c>
      <c r="C85" s="224">
        <v>1.4719709462399199E-3</v>
      </c>
      <c r="D85" s="36"/>
      <c r="E85" s="36"/>
      <c r="F85" s="36"/>
      <c r="G85" s="36"/>
    </row>
    <row r="86" spans="1:7" ht="15" customHeight="1" x14ac:dyDescent="0.2">
      <c r="A86" s="36"/>
      <c r="B86" s="47">
        <f t="shared" si="0"/>
        <v>442</v>
      </c>
      <c r="C86" s="224">
        <v>1.48882950240069E-3</v>
      </c>
      <c r="D86" s="36"/>
      <c r="E86" s="36"/>
      <c r="F86" s="36"/>
      <c r="G86" s="36"/>
    </row>
    <row r="87" spans="1:7" ht="15" customHeight="1" x14ac:dyDescent="0.2">
      <c r="A87" s="36"/>
      <c r="B87" s="47">
        <f t="shared" si="0"/>
        <v>443</v>
      </c>
      <c r="C87" s="224">
        <v>1.50401468698441E-3</v>
      </c>
      <c r="D87" s="36"/>
      <c r="E87" s="36"/>
      <c r="F87" s="36"/>
      <c r="G87" s="36"/>
    </row>
    <row r="88" spans="1:7" ht="15" customHeight="1" x14ac:dyDescent="0.2">
      <c r="A88" s="36"/>
      <c r="B88" s="47">
        <f t="shared" ref="B88:B151" si="1">IF(380+C$20*(ROW()-ROW(B$23)-1)&gt;780,"",380+C$20*(ROW()-ROW(B$23)-1))</f>
        <v>444</v>
      </c>
      <c r="C88" s="224">
        <v>1.5194933806275601E-3</v>
      </c>
      <c r="D88" s="36"/>
      <c r="E88" s="36"/>
      <c r="F88" s="36"/>
      <c r="G88" s="36"/>
    </row>
    <row r="89" spans="1:7" ht="15" customHeight="1" x14ac:dyDescent="0.2">
      <c r="A89" s="36"/>
      <c r="B89" s="47">
        <f t="shared" si="1"/>
        <v>445</v>
      </c>
      <c r="C89" s="224">
        <v>1.5363870099001399E-3</v>
      </c>
      <c r="D89" s="36"/>
      <c r="E89" s="36"/>
      <c r="F89" s="36"/>
      <c r="G89" s="36"/>
    </row>
    <row r="90" spans="1:7" ht="15" customHeight="1" x14ac:dyDescent="0.2">
      <c r="A90" s="36"/>
      <c r="B90" s="47">
        <f t="shared" si="1"/>
        <v>446</v>
      </c>
      <c r="C90" s="224">
        <v>1.5544360684010101E-3</v>
      </c>
      <c r="D90" s="36"/>
      <c r="E90" s="36"/>
      <c r="F90" s="36"/>
      <c r="G90" s="36"/>
    </row>
    <row r="91" spans="1:7" ht="15" customHeight="1" x14ac:dyDescent="0.2">
      <c r="A91" s="36"/>
      <c r="B91" s="47">
        <f t="shared" si="1"/>
        <v>447</v>
      </c>
      <c r="C91" s="224">
        <v>1.57395876434319E-3</v>
      </c>
      <c r="D91" s="36"/>
      <c r="E91" s="36"/>
      <c r="F91" s="36"/>
      <c r="G91" s="36"/>
    </row>
    <row r="92" spans="1:7" ht="15" customHeight="1" x14ac:dyDescent="0.2">
      <c r="A92" s="36"/>
      <c r="B92" s="47">
        <f t="shared" si="1"/>
        <v>448</v>
      </c>
      <c r="C92" s="224">
        <v>1.59318795122595E-3</v>
      </c>
      <c r="D92" s="36"/>
      <c r="E92" s="36"/>
      <c r="F92" s="36"/>
      <c r="G92" s="36"/>
    </row>
    <row r="93" spans="1:7" ht="15" customHeight="1" x14ac:dyDescent="0.2">
      <c r="A93" s="36"/>
      <c r="B93" s="47">
        <f t="shared" si="1"/>
        <v>449</v>
      </c>
      <c r="C93" s="224">
        <v>1.60927622123452E-3</v>
      </c>
      <c r="D93" s="36"/>
      <c r="E93" s="36"/>
      <c r="F93" s="36"/>
      <c r="G93" s="36"/>
    </row>
    <row r="94" spans="1:7" ht="15" customHeight="1" x14ac:dyDescent="0.2">
      <c r="A94" s="36"/>
      <c r="B94" s="47">
        <f t="shared" si="1"/>
        <v>450</v>
      </c>
      <c r="C94" s="224">
        <v>1.62051512968006E-3</v>
      </c>
      <c r="D94" s="36"/>
      <c r="E94" s="36"/>
      <c r="F94" s="36"/>
      <c r="G94" s="36"/>
    </row>
    <row r="95" spans="1:7" ht="15" customHeight="1" x14ac:dyDescent="0.2">
      <c r="A95" s="36"/>
      <c r="B95" s="47">
        <f t="shared" si="1"/>
        <v>451</v>
      </c>
      <c r="C95" s="224">
        <v>1.62724820902612E-3</v>
      </c>
      <c r="D95" s="36"/>
      <c r="E95" s="36"/>
      <c r="F95" s="36"/>
      <c r="G95" s="36"/>
    </row>
    <row r="96" spans="1:7" ht="15" customHeight="1" x14ac:dyDescent="0.2">
      <c r="A96" s="36"/>
      <c r="B96" s="47">
        <f t="shared" si="1"/>
        <v>452</v>
      </c>
      <c r="C96" s="224">
        <v>1.6292078995607999E-3</v>
      </c>
      <c r="D96" s="36"/>
      <c r="E96" s="36"/>
      <c r="F96" s="36"/>
      <c r="G96" s="36"/>
    </row>
    <row r="97" spans="1:7" ht="15" customHeight="1" x14ac:dyDescent="0.2">
      <c r="A97" s="36"/>
      <c r="B97" s="47">
        <f t="shared" si="1"/>
        <v>453</v>
      </c>
      <c r="C97" s="224">
        <v>1.6280266732213E-3</v>
      </c>
      <c r="D97" s="36"/>
      <c r="E97" s="36"/>
      <c r="F97" s="36"/>
      <c r="G97" s="36"/>
    </row>
    <row r="98" spans="1:7" ht="15" customHeight="1" x14ac:dyDescent="0.2">
      <c r="A98" s="36"/>
      <c r="B98" s="47">
        <f t="shared" si="1"/>
        <v>454</v>
      </c>
      <c r="C98" s="224">
        <v>1.6264253165696101E-3</v>
      </c>
      <c r="D98" s="36"/>
      <c r="E98" s="36"/>
      <c r="F98" s="36"/>
      <c r="G98" s="36"/>
    </row>
    <row r="99" spans="1:7" ht="15" customHeight="1" x14ac:dyDescent="0.2">
      <c r="A99" s="36"/>
      <c r="B99" s="47">
        <f t="shared" si="1"/>
        <v>455</v>
      </c>
      <c r="C99" s="224">
        <v>1.6261203276054001E-3</v>
      </c>
      <c r="D99" s="36"/>
      <c r="E99" s="36"/>
      <c r="F99" s="36"/>
      <c r="G99" s="36"/>
    </row>
    <row r="100" spans="1:7" ht="15" customHeight="1" x14ac:dyDescent="0.2">
      <c r="A100" s="36"/>
      <c r="B100" s="47">
        <f t="shared" si="1"/>
        <v>456</v>
      </c>
      <c r="C100" s="224">
        <v>1.6268188223661801E-3</v>
      </c>
      <c r="D100" s="36"/>
      <c r="E100" s="36"/>
      <c r="F100" s="36"/>
      <c r="G100" s="36"/>
    </row>
    <row r="101" spans="1:7" ht="15" customHeight="1" x14ac:dyDescent="0.2">
      <c r="A101" s="36"/>
      <c r="B101" s="47">
        <f t="shared" si="1"/>
        <v>457</v>
      </c>
      <c r="C101" s="224">
        <v>1.62872965875199E-3</v>
      </c>
      <c r="D101" s="36"/>
      <c r="E101" s="36"/>
      <c r="F101" s="36"/>
      <c r="G101" s="36"/>
    </row>
    <row r="102" spans="1:7" ht="15" customHeight="1" x14ac:dyDescent="0.2">
      <c r="A102" s="36"/>
      <c r="B102" s="47">
        <f t="shared" si="1"/>
        <v>458</v>
      </c>
      <c r="C102" s="224">
        <v>1.6310606254499799E-3</v>
      </c>
      <c r="D102" s="36"/>
      <c r="E102" s="36"/>
      <c r="F102" s="36"/>
      <c r="G102" s="36"/>
    </row>
    <row r="103" spans="1:7" ht="15" customHeight="1" x14ac:dyDescent="0.2">
      <c r="A103" s="36"/>
      <c r="B103" s="47">
        <f t="shared" si="1"/>
        <v>459</v>
      </c>
      <c r="C103" s="224">
        <v>1.63235132683466E-3</v>
      </c>
      <c r="D103" s="36"/>
      <c r="E103" s="36"/>
      <c r="F103" s="36"/>
      <c r="G103" s="36"/>
    </row>
    <row r="104" spans="1:7" ht="15" customHeight="1" x14ac:dyDescent="0.2">
      <c r="A104" s="36"/>
      <c r="B104" s="47">
        <f t="shared" si="1"/>
        <v>460</v>
      </c>
      <c r="C104" s="224">
        <v>1.6317255255307399E-3</v>
      </c>
      <c r="D104" s="36"/>
      <c r="E104" s="36"/>
      <c r="F104" s="36"/>
      <c r="G104" s="36"/>
    </row>
    <row r="105" spans="1:7" ht="15" customHeight="1" x14ac:dyDescent="0.2">
      <c r="A105" s="36"/>
      <c r="B105" s="47">
        <f t="shared" si="1"/>
        <v>461</v>
      </c>
      <c r="C105" s="224">
        <v>1.6295621835701699E-3</v>
      </c>
      <c r="D105" s="36"/>
      <c r="E105" s="36"/>
      <c r="F105" s="36"/>
      <c r="G105" s="36"/>
    </row>
    <row r="106" spans="1:7" ht="15" customHeight="1" x14ac:dyDescent="0.2">
      <c r="A106" s="36"/>
      <c r="B106" s="47">
        <f t="shared" si="1"/>
        <v>462</v>
      </c>
      <c r="C106" s="224">
        <v>1.6259926513167301E-3</v>
      </c>
      <c r="D106" s="36"/>
      <c r="E106" s="36"/>
      <c r="F106" s="36"/>
      <c r="G106" s="36"/>
    </row>
    <row r="107" spans="1:7" ht="15" customHeight="1" x14ac:dyDescent="0.2">
      <c r="A107" s="36"/>
      <c r="B107" s="47">
        <f t="shared" si="1"/>
        <v>463</v>
      </c>
      <c r="C107" s="224">
        <v>1.62138285374997E-3</v>
      </c>
      <c r="D107" s="36"/>
      <c r="E107" s="36"/>
      <c r="F107" s="36"/>
      <c r="G107" s="36"/>
    </row>
    <row r="108" spans="1:7" ht="15" customHeight="1" x14ac:dyDescent="0.2">
      <c r="A108" s="36"/>
      <c r="B108" s="47">
        <f t="shared" si="1"/>
        <v>464</v>
      </c>
      <c r="C108" s="224">
        <v>1.61634266583585E-3</v>
      </c>
      <c r="D108" s="36"/>
      <c r="E108" s="36"/>
      <c r="F108" s="36"/>
      <c r="G108" s="36"/>
    </row>
    <row r="109" spans="1:7" ht="15" customHeight="1" x14ac:dyDescent="0.2">
      <c r="A109" s="36"/>
      <c r="B109" s="47">
        <f t="shared" si="1"/>
        <v>465</v>
      </c>
      <c r="C109" s="224">
        <v>1.6113240906234E-3</v>
      </c>
      <c r="D109" s="36"/>
      <c r="E109" s="36"/>
      <c r="F109" s="36"/>
      <c r="G109" s="36"/>
    </row>
    <row r="110" spans="1:7" ht="15" customHeight="1" x14ac:dyDescent="0.2">
      <c r="A110" s="36"/>
      <c r="B110" s="47">
        <f t="shared" si="1"/>
        <v>466</v>
      </c>
      <c r="C110" s="224">
        <v>1.6062883743445E-3</v>
      </c>
      <c r="D110" s="36"/>
      <c r="E110" s="36"/>
      <c r="F110" s="36"/>
      <c r="G110" s="36"/>
    </row>
    <row r="111" spans="1:7" ht="15" customHeight="1" x14ac:dyDescent="0.2">
      <c r="A111" s="36"/>
      <c r="B111" s="47">
        <f t="shared" si="1"/>
        <v>467</v>
      </c>
      <c r="C111" s="224">
        <v>1.6011881926977899E-3</v>
      </c>
      <c r="D111" s="36"/>
      <c r="E111" s="36"/>
      <c r="F111" s="36"/>
      <c r="G111" s="36"/>
    </row>
    <row r="112" spans="1:7" ht="15" customHeight="1" x14ac:dyDescent="0.2">
      <c r="A112" s="36"/>
      <c r="B112" s="47">
        <f t="shared" si="1"/>
        <v>468</v>
      </c>
      <c r="C112" s="224">
        <v>1.59651840139845E-3</v>
      </c>
      <c r="D112" s="36"/>
      <c r="E112" s="36"/>
      <c r="F112" s="36"/>
      <c r="G112" s="36"/>
    </row>
    <row r="113" spans="1:7" ht="15" customHeight="1" x14ac:dyDescent="0.2">
      <c r="A113" s="36"/>
      <c r="B113" s="47">
        <f t="shared" si="1"/>
        <v>469</v>
      </c>
      <c r="C113" s="224">
        <v>1.59296029652264E-3</v>
      </c>
      <c r="D113" s="36"/>
      <c r="E113" s="36"/>
      <c r="F113" s="36"/>
      <c r="G113" s="36"/>
    </row>
    <row r="114" spans="1:7" ht="15" customHeight="1" x14ac:dyDescent="0.2">
      <c r="A114" s="36"/>
      <c r="B114" s="47">
        <f t="shared" si="1"/>
        <v>470</v>
      </c>
      <c r="C114" s="224">
        <v>1.59092265571606E-3</v>
      </c>
      <c r="D114" s="36"/>
      <c r="E114" s="36"/>
      <c r="F114" s="36"/>
      <c r="G114" s="36"/>
    </row>
    <row r="115" spans="1:7" ht="15" customHeight="1" x14ac:dyDescent="0.2">
      <c r="A115" s="36"/>
      <c r="B115" s="47">
        <f t="shared" si="1"/>
        <v>471</v>
      </c>
      <c r="C115" s="224">
        <v>1.5903091735595899E-3</v>
      </c>
      <c r="D115" s="36"/>
      <c r="E115" s="36"/>
      <c r="F115" s="36"/>
      <c r="G115" s="36"/>
    </row>
    <row r="116" spans="1:7" ht="15" customHeight="1" x14ac:dyDescent="0.2">
      <c r="A116" s="36"/>
      <c r="B116" s="47">
        <f t="shared" si="1"/>
        <v>472</v>
      </c>
      <c r="C116" s="224">
        <v>1.591069212119E-3</v>
      </c>
      <c r="D116" s="36"/>
      <c r="E116" s="36"/>
      <c r="F116" s="36"/>
      <c r="G116" s="36"/>
    </row>
    <row r="117" spans="1:7" ht="15" customHeight="1" x14ac:dyDescent="0.2">
      <c r="A117" s="36"/>
      <c r="B117" s="47">
        <f t="shared" si="1"/>
        <v>473</v>
      </c>
      <c r="C117" s="224">
        <v>1.59294093710195E-3</v>
      </c>
      <c r="D117" s="36"/>
      <c r="E117" s="36"/>
      <c r="F117" s="36"/>
      <c r="G117" s="36"/>
    </row>
    <row r="118" spans="1:7" ht="15" customHeight="1" x14ac:dyDescent="0.2">
      <c r="A118" s="36"/>
      <c r="B118" s="47">
        <f t="shared" si="1"/>
        <v>474</v>
      </c>
      <c r="C118" s="224">
        <v>1.59548795802117E-3</v>
      </c>
      <c r="D118" s="36"/>
      <c r="E118" s="36"/>
      <c r="F118" s="36"/>
      <c r="G118" s="36"/>
    </row>
    <row r="119" spans="1:7" ht="15" customHeight="1" x14ac:dyDescent="0.2">
      <c r="A119" s="36"/>
      <c r="B119" s="47">
        <f t="shared" si="1"/>
        <v>475</v>
      </c>
      <c r="C119" s="224">
        <v>1.5983133813970601E-3</v>
      </c>
      <c r="D119" s="36"/>
      <c r="E119" s="36"/>
      <c r="F119" s="36"/>
      <c r="G119" s="36"/>
    </row>
    <row r="120" spans="1:7" ht="15" customHeight="1" x14ac:dyDescent="0.2">
      <c r="A120" s="36"/>
      <c r="B120" s="47">
        <f t="shared" si="1"/>
        <v>476</v>
      </c>
      <c r="C120" s="224">
        <v>1.60141555041318E-3</v>
      </c>
      <c r="D120" s="36"/>
      <c r="E120" s="36"/>
      <c r="F120" s="36"/>
      <c r="G120" s="36"/>
    </row>
    <row r="121" spans="1:7" ht="15" customHeight="1" x14ac:dyDescent="0.2">
      <c r="A121" s="36"/>
      <c r="B121" s="47">
        <f t="shared" si="1"/>
        <v>477</v>
      </c>
      <c r="C121" s="224">
        <v>1.60493118107322E-3</v>
      </c>
      <c r="D121" s="36"/>
      <c r="E121" s="36"/>
      <c r="F121" s="36"/>
      <c r="G121" s="36"/>
    </row>
    <row r="122" spans="1:7" ht="15" customHeight="1" x14ac:dyDescent="0.2">
      <c r="A122" s="36"/>
      <c r="B122" s="47">
        <f t="shared" si="1"/>
        <v>478</v>
      </c>
      <c r="C122" s="224">
        <v>1.60777151579699E-3</v>
      </c>
      <c r="D122" s="36"/>
      <c r="E122" s="36"/>
      <c r="F122" s="36"/>
      <c r="G122" s="36"/>
    </row>
    <row r="123" spans="1:7" ht="15" customHeight="1" x14ac:dyDescent="0.2">
      <c r="A123" s="36"/>
      <c r="B123" s="47">
        <f t="shared" si="1"/>
        <v>479</v>
      </c>
      <c r="C123" s="224">
        <v>1.6083470572629099E-3</v>
      </c>
      <c r="D123" s="36"/>
      <c r="E123" s="36"/>
      <c r="F123" s="36"/>
      <c r="G123" s="36"/>
    </row>
    <row r="124" spans="1:7" ht="15" customHeight="1" x14ac:dyDescent="0.2">
      <c r="A124" s="36"/>
      <c r="B124" s="47">
        <f t="shared" si="1"/>
        <v>480</v>
      </c>
      <c r="C124" s="224">
        <v>1.6057041070780501E-3</v>
      </c>
      <c r="D124" s="36"/>
      <c r="E124" s="36"/>
      <c r="F124" s="36"/>
      <c r="G124" s="36"/>
    </row>
    <row r="125" spans="1:7" ht="15" customHeight="1" x14ac:dyDescent="0.2">
      <c r="A125" s="36"/>
      <c r="B125" s="47">
        <f t="shared" si="1"/>
        <v>481</v>
      </c>
      <c r="C125" s="224">
        <v>1.6000197682598E-3</v>
      </c>
      <c r="D125" s="36"/>
      <c r="E125" s="36"/>
      <c r="F125" s="36"/>
      <c r="G125" s="36"/>
    </row>
    <row r="126" spans="1:7" ht="15" customHeight="1" x14ac:dyDescent="0.2">
      <c r="A126" s="36"/>
      <c r="B126" s="47">
        <f t="shared" si="1"/>
        <v>482</v>
      </c>
      <c r="C126" s="224">
        <v>1.59123809883189E-3</v>
      </c>
      <c r="D126" s="36"/>
      <c r="E126" s="36"/>
      <c r="F126" s="36"/>
      <c r="G126" s="36"/>
    </row>
    <row r="127" spans="1:7" ht="15" customHeight="1" x14ac:dyDescent="0.2">
      <c r="A127" s="36"/>
      <c r="B127" s="47">
        <f t="shared" si="1"/>
        <v>483</v>
      </c>
      <c r="C127" s="224">
        <v>1.58019163614613E-3</v>
      </c>
      <c r="D127" s="36"/>
      <c r="E127" s="36"/>
      <c r="F127" s="36"/>
      <c r="G127" s="36"/>
    </row>
    <row r="128" spans="1:7" ht="15" customHeight="1" x14ac:dyDescent="0.2">
      <c r="A128" s="36"/>
      <c r="B128" s="47">
        <f t="shared" si="1"/>
        <v>484</v>
      </c>
      <c r="C128" s="224">
        <v>1.5682679424555499E-3</v>
      </c>
      <c r="D128" s="36"/>
      <c r="E128" s="36"/>
      <c r="F128" s="36"/>
      <c r="G128" s="36"/>
    </row>
    <row r="129" spans="1:7" ht="15" customHeight="1" x14ac:dyDescent="0.2">
      <c r="A129" s="36"/>
      <c r="B129" s="47">
        <f t="shared" si="1"/>
        <v>485</v>
      </c>
      <c r="C129" s="224">
        <v>1.5564750013129301E-3</v>
      </c>
      <c r="D129" s="36"/>
      <c r="E129" s="36"/>
      <c r="F129" s="36"/>
      <c r="G129" s="36"/>
    </row>
    <row r="130" spans="1:7" ht="15" customHeight="1" x14ac:dyDescent="0.2">
      <c r="A130" s="36"/>
      <c r="B130" s="47">
        <f t="shared" si="1"/>
        <v>486</v>
      </c>
      <c r="C130" s="224">
        <v>1.5447164837282901E-3</v>
      </c>
      <c r="D130" s="36"/>
      <c r="E130" s="36"/>
      <c r="F130" s="36"/>
      <c r="G130" s="36"/>
    </row>
    <row r="131" spans="1:7" ht="15" customHeight="1" x14ac:dyDescent="0.2">
      <c r="A131" s="36"/>
      <c r="B131" s="47">
        <f t="shared" si="1"/>
        <v>487</v>
      </c>
      <c r="C131" s="224">
        <v>1.53291327249064E-3</v>
      </c>
      <c r="D131" s="36"/>
      <c r="E131" s="36"/>
      <c r="F131" s="36"/>
      <c r="G131" s="36"/>
    </row>
    <row r="132" spans="1:7" ht="15" customHeight="1" x14ac:dyDescent="0.2">
      <c r="A132" s="36"/>
      <c r="B132" s="47">
        <f t="shared" si="1"/>
        <v>488</v>
      </c>
      <c r="C132" s="224">
        <v>1.52198729225781E-3</v>
      </c>
      <c r="D132" s="36"/>
      <c r="E132" s="36"/>
      <c r="F132" s="36"/>
      <c r="G132" s="36"/>
    </row>
    <row r="133" spans="1:7" ht="15" customHeight="1" x14ac:dyDescent="0.2">
      <c r="A133" s="36"/>
      <c r="B133" s="47">
        <f t="shared" si="1"/>
        <v>489</v>
      </c>
      <c r="C133" s="224">
        <v>1.5131826737912501E-3</v>
      </c>
      <c r="D133" s="36"/>
      <c r="E133" s="36"/>
      <c r="F133" s="36"/>
      <c r="G133" s="36"/>
    </row>
    <row r="134" spans="1:7" ht="15" customHeight="1" x14ac:dyDescent="0.2">
      <c r="A134" s="36"/>
      <c r="B134" s="47">
        <f t="shared" si="1"/>
        <v>490</v>
      </c>
      <c r="C134" s="224">
        <v>1.5072458955478201E-3</v>
      </c>
      <c r="D134" s="36"/>
      <c r="E134" s="36"/>
      <c r="F134" s="36"/>
      <c r="G134" s="36"/>
    </row>
    <row r="135" spans="1:7" ht="15" customHeight="1" x14ac:dyDescent="0.2">
      <c r="A135" s="36"/>
      <c r="B135" s="47">
        <f t="shared" si="1"/>
        <v>491</v>
      </c>
      <c r="C135" s="224">
        <v>1.5041651782348999E-3</v>
      </c>
      <c r="D135" s="36"/>
      <c r="E135" s="36"/>
      <c r="F135" s="36"/>
      <c r="G135" s="36"/>
    </row>
    <row r="136" spans="1:7" ht="15" customHeight="1" x14ac:dyDescent="0.2">
      <c r="A136" s="36"/>
      <c r="B136" s="47">
        <f t="shared" si="1"/>
        <v>492</v>
      </c>
      <c r="C136" s="224">
        <v>1.50415431490023E-3</v>
      </c>
      <c r="D136" s="36"/>
      <c r="E136" s="36"/>
      <c r="F136" s="36"/>
      <c r="G136" s="36"/>
    </row>
    <row r="137" spans="1:7" ht="15" customHeight="1" x14ac:dyDescent="0.2">
      <c r="A137" s="36"/>
      <c r="B137" s="47">
        <f t="shared" si="1"/>
        <v>493</v>
      </c>
      <c r="C137" s="224">
        <v>1.5062648133318301E-3</v>
      </c>
      <c r="D137" s="36"/>
      <c r="E137" s="36"/>
      <c r="F137" s="36"/>
      <c r="G137" s="36"/>
    </row>
    <row r="138" spans="1:7" ht="15" customHeight="1" x14ac:dyDescent="0.2">
      <c r="A138" s="36"/>
      <c r="B138" s="47">
        <f t="shared" si="1"/>
        <v>494</v>
      </c>
      <c r="C138" s="224">
        <v>1.50891585317639E-3</v>
      </c>
      <c r="D138" s="36"/>
      <c r="E138" s="36"/>
      <c r="F138" s="36"/>
      <c r="G138" s="36"/>
    </row>
    <row r="139" spans="1:7" ht="15" customHeight="1" x14ac:dyDescent="0.2">
      <c r="A139" s="36"/>
      <c r="B139" s="47">
        <f t="shared" si="1"/>
        <v>495</v>
      </c>
      <c r="C139" s="224">
        <v>1.5110508339393101E-3</v>
      </c>
      <c r="D139" s="36"/>
      <c r="E139" s="36"/>
      <c r="F139" s="36"/>
      <c r="G139" s="36"/>
    </row>
    <row r="140" spans="1:7" ht="15" customHeight="1" x14ac:dyDescent="0.2">
      <c r="A140" s="36"/>
      <c r="B140" s="47">
        <f t="shared" si="1"/>
        <v>496</v>
      </c>
      <c r="C140" s="224">
        <v>1.5128162107499699E-3</v>
      </c>
      <c r="D140" s="36"/>
      <c r="E140" s="36"/>
      <c r="F140" s="36"/>
      <c r="G140" s="36"/>
    </row>
    <row r="141" spans="1:7" ht="15" customHeight="1" x14ac:dyDescent="0.2">
      <c r="A141" s="36"/>
      <c r="B141" s="47">
        <f t="shared" si="1"/>
        <v>497</v>
      </c>
      <c r="C141" s="224">
        <v>1.51417363676159E-3</v>
      </c>
      <c r="D141" s="36"/>
      <c r="E141" s="36"/>
      <c r="F141" s="36"/>
      <c r="G141" s="36"/>
    </row>
    <row r="142" spans="1:7" ht="15" customHeight="1" x14ac:dyDescent="0.2">
      <c r="A142" s="36"/>
      <c r="B142" s="47">
        <f t="shared" si="1"/>
        <v>498</v>
      </c>
      <c r="C142" s="224">
        <v>1.51499052136026E-3</v>
      </c>
      <c r="D142" s="36"/>
      <c r="E142" s="36"/>
      <c r="F142" s="36"/>
      <c r="G142" s="36"/>
    </row>
    <row r="143" spans="1:7" ht="15" customHeight="1" x14ac:dyDescent="0.2">
      <c r="A143" s="36"/>
      <c r="B143" s="47">
        <f t="shared" si="1"/>
        <v>499</v>
      </c>
      <c r="C143" s="224">
        <v>1.5152260606604399E-3</v>
      </c>
      <c r="D143" s="36"/>
      <c r="E143" s="36"/>
      <c r="F143" s="36"/>
      <c r="G143" s="36"/>
    </row>
    <row r="144" spans="1:7" ht="15" customHeight="1" x14ac:dyDescent="0.2">
      <c r="A144" s="36"/>
      <c r="B144" s="47">
        <f t="shared" si="1"/>
        <v>500</v>
      </c>
      <c r="C144" s="224">
        <v>1.5148557723308001E-3</v>
      </c>
      <c r="D144" s="36"/>
      <c r="E144" s="36"/>
      <c r="F144" s="36"/>
      <c r="G144" s="36"/>
    </row>
    <row r="145" spans="1:7" ht="15" customHeight="1" x14ac:dyDescent="0.2">
      <c r="A145" s="36"/>
      <c r="B145" s="47">
        <f t="shared" si="1"/>
        <v>501</v>
      </c>
      <c r="C145" s="224">
        <v>1.5137403047126099E-3</v>
      </c>
      <c r="D145" s="36"/>
      <c r="E145" s="36"/>
      <c r="F145" s="36"/>
      <c r="G145" s="36"/>
    </row>
    <row r="146" spans="1:7" ht="15" customHeight="1" x14ac:dyDescent="0.2">
      <c r="A146" s="36"/>
      <c r="B146" s="47">
        <f t="shared" si="1"/>
        <v>502</v>
      </c>
      <c r="C146" s="224">
        <v>1.5117159950286999E-3</v>
      </c>
      <c r="D146" s="36"/>
      <c r="E146" s="36"/>
      <c r="F146" s="36"/>
      <c r="G146" s="36"/>
    </row>
    <row r="147" spans="1:7" ht="15" customHeight="1" x14ac:dyDescent="0.2">
      <c r="A147" s="36"/>
      <c r="B147" s="47">
        <f t="shared" si="1"/>
        <v>503</v>
      </c>
      <c r="C147" s="224">
        <v>1.5091103400463001E-3</v>
      </c>
      <c r="D147" s="36"/>
      <c r="E147" s="36"/>
      <c r="F147" s="36"/>
      <c r="G147" s="36"/>
    </row>
    <row r="148" spans="1:7" ht="15" customHeight="1" x14ac:dyDescent="0.2">
      <c r="A148" s="36"/>
      <c r="B148" s="47">
        <f t="shared" si="1"/>
        <v>504</v>
      </c>
      <c r="C148" s="224">
        <v>1.50646916771077E-3</v>
      </c>
      <c r="D148" s="36"/>
      <c r="E148" s="36"/>
      <c r="F148" s="36"/>
      <c r="G148" s="36"/>
    </row>
    <row r="149" spans="1:7" ht="15" customHeight="1" x14ac:dyDescent="0.2">
      <c r="A149" s="36"/>
      <c r="B149" s="47">
        <f t="shared" si="1"/>
        <v>505</v>
      </c>
      <c r="C149" s="224">
        <v>1.5041270782599799E-3</v>
      </c>
      <c r="D149" s="36"/>
      <c r="E149" s="36"/>
      <c r="F149" s="36"/>
      <c r="G149" s="36"/>
    </row>
    <row r="150" spans="1:7" ht="15" customHeight="1" x14ac:dyDescent="0.2">
      <c r="A150" s="36"/>
      <c r="B150" s="47">
        <f t="shared" si="1"/>
        <v>506</v>
      </c>
      <c r="C150" s="224">
        <v>1.50202141372871E-3</v>
      </c>
      <c r="D150" s="36"/>
      <c r="E150" s="36"/>
      <c r="F150" s="36"/>
      <c r="G150" s="36"/>
    </row>
    <row r="151" spans="1:7" ht="15" customHeight="1" x14ac:dyDescent="0.2">
      <c r="A151" s="36"/>
      <c r="B151" s="47">
        <f t="shared" si="1"/>
        <v>507</v>
      </c>
      <c r="C151" s="224">
        <v>1.5002077286115499E-3</v>
      </c>
      <c r="D151" s="36"/>
      <c r="E151" s="36"/>
      <c r="F151" s="36"/>
      <c r="G151" s="36"/>
    </row>
    <row r="152" spans="1:7" ht="15" customHeight="1" x14ac:dyDescent="0.2">
      <c r="A152" s="36"/>
      <c r="B152" s="47">
        <f t="shared" ref="B152:B215" si="2">IF(380+C$20*(ROW()-ROW(B$23)-1)&gt;780,"",380+C$20*(ROW()-ROW(B$23)-1))</f>
        <v>508</v>
      </c>
      <c r="C152" s="224">
        <v>1.4984295608475101E-3</v>
      </c>
      <c r="D152" s="36"/>
      <c r="E152" s="36"/>
      <c r="F152" s="36"/>
      <c r="G152" s="36"/>
    </row>
    <row r="153" spans="1:7" ht="15" customHeight="1" x14ac:dyDescent="0.2">
      <c r="A153" s="36"/>
      <c r="B153" s="47">
        <f t="shared" si="2"/>
        <v>509</v>
      </c>
      <c r="C153" s="224">
        <v>1.4962476345505801E-3</v>
      </c>
      <c r="D153" s="36"/>
      <c r="E153" s="36"/>
      <c r="F153" s="36"/>
      <c r="G153" s="36"/>
    </row>
    <row r="154" spans="1:7" ht="15" customHeight="1" x14ac:dyDescent="0.2">
      <c r="A154" s="36"/>
      <c r="B154" s="47">
        <f t="shared" si="2"/>
        <v>510</v>
      </c>
      <c r="C154" s="224">
        <v>1.4933983841891501E-3</v>
      </c>
      <c r="D154" s="36"/>
      <c r="E154" s="36"/>
      <c r="F154" s="36"/>
      <c r="G154" s="36"/>
    </row>
    <row r="155" spans="1:7" ht="15" customHeight="1" x14ac:dyDescent="0.2">
      <c r="A155" s="36"/>
      <c r="B155" s="47">
        <f t="shared" si="2"/>
        <v>511</v>
      </c>
      <c r="C155" s="224">
        <v>1.49002611458033E-3</v>
      </c>
      <c r="D155" s="36"/>
      <c r="E155" s="36"/>
      <c r="F155" s="36"/>
      <c r="G155" s="36"/>
    </row>
    <row r="156" spans="1:7" ht="15" customHeight="1" x14ac:dyDescent="0.2">
      <c r="A156" s="36"/>
      <c r="B156" s="47">
        <f t="shared" si="2"/>
        <v>512</v>
      </c>
      <c r="C156" s="224">
        <v>1.48625277187462E-3</v>
      </c>
      <c r="D156" s="36"/>
      <c r="E156" s="36"/>
      <c r="F156" s="36"/>
      <c r="G156" s="36"/>
    </row>
    <row r="157" spans="1:7" ht="15" customHeight="1" x14ac:dyDescent="0.2">
      <c r="A157" s="36"/>
      <c r="B157" s="47">
        <f t="shared" si="2"/>
        <v>513</v>
      </c>
      <c r="C157" s="224">
        <v>1.48207567063602E-3</v>
      </c>
      <c r="D157" s="36"/>
      <c r="E157" s="36"/>
      <c r="F157" s="36"/>
      <c r="G157" s="36"/>
    </row>
    <row r="158" spans="1:7" ht="15" customHeight="1" x14ac:dyDescent="0.2">
      <c r="A158" s="36"/>
      <c r="B158" s="47">
        <f t="shared" si="2"/>
        <v>514</v>
      </c>
      <c r="C158" s="224">
        <v>1.4774903351378499E-3</v>
      </c>
      <c r="D158" s="36"/>
      <c r="E158" s="36"/>
      <c r="F158" s="36"/>
      <c r="G158" s="36"/>
    </row>
    <row r="159" spans="1:7" ht="15" customHeight="1" x14ac:dyDescent="0.2">
      <c r="A159" s="36"/>
      <c r="B159" s="47">
        <f t="shared" si="2"/>
        <v>515</v>
      </c>
      <c r="C159" s="224">
        <v>1.4725757267960301E-3</v>
      </c>
      <c r="D159" s="36"/>
      <c r="E159" s="36"/>
      <c r="F159" s="36"/>
      <c r="G159" s="36"/>
    </row>
    <row r="160" spans="1:7" ht="15" customHeight="1" x14ac:dyDescent="0.2">
      <c r="A160" s="36"/>
      <c r="B160" s="47">
        <f t="shared" si="2"/>
        <v>516</v>
      </c>
      <c r="C160" s="224">
        <v>1.4673650414385099E-3</v>
      </c>
      <c r="D160" s="36"/>
      <c r="E160" s="36"/>
      <c r="F160" s="36"/>
      <c r="G160" s="36"/>
    </row>
    <row r="161" spans="1:7" ht="15" customHeight="1" x14ac:dyDescent="0.2">
      <c r="A161" s="36"/>
      <c r="B161" s="47">
        <f t="shared" si="2"/>
        <v>517</v>
      </c>
      <c r="C161" s="224">
        <v>1.4617434363854199E-3</v>
      </c>
      <c r="D161" s="36"/>
      <c r="E161" s="36"/>
      <c r="F161" s="36"/>
      <c r="G161" s="36"/>
    </row>
    <row r="162" spans="1:7" ht="15" customHeight="1" x14ac:dyDescent="0.2">
      <c r="A162" s="36"/>
      <c r="B162" s="47">
        <f t="shared" si="2"/>
        <v>518</v>
      </c>
      <c r="C162" s="224">
        <v>1.4565300655918899E-3</v>
      </c>
      <c r="D162" s="36"/>
      <c r="E162" s="36"/>
      <c r="F162" s="36"/>
      <c r="G162" s="36"/>
    </row>
    <row r="163" spans="1:7" ht="15" customHeight="1" x14ac:dyDescent="0.2">
      <c r="A163" s="36"/>
      <c r="B163" s="47">
        <f t="shared" si="2"/>
        <v>519</v>
      </c>
      <c r="C163" s="224">
        <v>1.45295410756331E-3</v>
      </c>
      <c r="D163" s="36"/>
      <c r="E163" s="36"/>
      <c r="F163" s="36"/>
      <c r="G163" s="36"/>
    </row>
    <row r="164" spans="1:7" ht="15" customHeight="1" x14ac:dyDescent="0.2">
      <c r="A164" s="36"/>
      <c r="B164" s="47">
        <f t="shared" si="2"/>
        <v>520</v>
      </c>
      <c r="C164" s="224">
        <v>1.4517530694028999E-3</v>
      </c>
      <c r="D164" s="36"/>
      <c r="E164" s="36"/>
      <c r="F164" s="36"/>
      <c r="G164" s="36"/>
    </row>
    <row r="165" spans="1:7" ht="15" customHeight="1" x14ac:dyDescent="0.2">
      <c r="A165" s="36"/>
      <c r="B165" s="47">
        <f t="shared" si="2"/>
        <v>521</v>
      </c>
      <c r="C165" s="224">
        <v>1.45275970909501E-3</v>
      </c>
      <c r="D165" s="36"/>
      <c r="E165" s="36"/>
      <c r="F165" s="36"/>
      <c r="G165" s="36"/>
    </row>
    <row r="166" spans="1:7" ht="15" customHeight="1" x14ac:dyDescent="0.2">
      <c r="A166" s="36"/>
      <c r="B166" s="47">
        <f t="shared" si="2"/>
        <v>522</v>
      </c>
      <c r="C166" s="224">
        <v>1.45598407064794E-3</v>
      </c>
      <c r="D166" s="36"/>
      <c r="E166" s="36"/>
      <c r="F166" s="36"/>
      <c r="G166" s="36"/>
    </row>
    <row r="167" spans="1:7" ht="15" customHeight="1" x14ac:dyDescent="0.2">
      <c r="A167" s="36"/>
      <c r="B167" s="47">
        <f t="shared" si="2"/>
        <v>523</v>
      </c>
      <c r="C167" s="224">
        <v>1.4608458449658101E-3</v>
      </c>
      <c r="D167" s="36"/>
      <c r="E167" s="36"/>
      <c r="F167" s="36"/>
      <c r="G167" s="36"/>
    </row>
    <row r="168" spans="1:7" ht="15" customHeight="1" x14ac:dyDescent="0.2">
      <c r="A168" s="36"/>
      <c r="B168" s="47">
        <f t="shared" si="2"/>
        <v>524</v>
      </c>
      <c r="C168" s="224">
        <v>1.4663778502221601E-3</v>
      </c>
      <c r="D168" s="36"/>
      <c r="E168" s="36"/>
      <c r="F168" s="36"/>
      <c r="G168" s="36"/>
    </row>
    <row r="169" spans="1:7" ht="15" customHeight="1" x14ac:dyDescent="0.2">
      <c r="A169" s="36"/>
      <c r="B169" s="47">
        <f t="shared" si="2"/>
        <v>525</v>
      </c>
      <c r="C169" s="224">
        <v>1.4718657311334001E-3</v>
      </c>
      <c r="D169" s="36"/>
      <c r="E169" s="36"/>
      <c r="F169" s="36"/>
      <c r="G169" s="36"/>
    </row>
    <row r="170" spans="1:7" ht="15" customHeight="1" x14ac:dyDescent="0.2">
      <c r="A170" s="36"/>
      <c r="B170" s="47">
        <f t="shared" si="2"/>
        <v>526</v>
      </c>
      <c r="C170" s="224">
        <v>1.4773719310436401E-3</v>
      </c>
      <c r="D170" s="36"/>
      <c r="E170" s="36"/>
      <c r="F170" s="36"/>
      <c r="G170" s="36"/>
    </row>
    <row r="171" spans="1:7" ht="15" customHeight="1" x14ac:dyDescent="0.2">
      <c r="A171" s="36"/>
      <c r="B171" s="47">
        <f t="shared" si="2"/>
        <v>527</v>
      </c>
      <c r="C171" s="224">
        <v>1.48296805279646E-3</v>
      </c>
      <c r="D171" s="36"/>
      <c r="E171" s="36"/>
      <c r="F171" s="36"/>
      <c r="G171" s="36"/>
    </row>
    <row r="172" spans="1:7" ht="15" customHeight="1" x14ac:dyDescent="0.2">
      <c r="A172" s="36"/>
      <c r="B172" s="47">
        <f t="shared" si="2"/>
        <v>528</v>
      </c>
      <c r="C172" s="224">
        <v>1.48789394361081E-3</v>
      </c>
      <c r="D172" s="36"/>
      <c r="E172" s="36"/>
      <c r="F172" s="36"/>
      <c r="G172" s="36"/>
    </row>
    <row r="173" spans="1:7" ht="15" customHeight="1" x14ac:dyDescent="0.2">
      <c r="A173" s="36"/>
      <c r="B173" s="47">
        <f t="shared" si="2"/>
        <v>529</v>
      </c>
      <c r="C173" s="224">
        <v>1.49110609249775E-3</v>
      </c>
      <c r="D173" s="36"/>
      <c r="E173" s="36"/>
      <c r="F173" s="36"/>
      <c r="G173" s="36"/>
    </row>
    <row r="174" spans="1:7" ht="15" customHeight="1" x14ac:dyDescent="0.2">
      <c r="A174" s="36"/>
      <c r="B174" s="47">
        <f t="shared" si="2"/>
        <v>530</v>
      </c>
      <c r="C174" s="224">
        <v>1.4919783928639E-3</v>
      </c>
      <c r="D174" s="36"/>
      <c r="E174" s="36"/>
      <c r="F174" s="36"/>
      <c r="G174" s="36"/>
    </row>
    <row r="175" spans="1:7" ht="15" customHeight="1" x14ac:dyDescent="0.2">
      <c r="A175" s="36"/>
      <c r="B175" s="47">
        <f t="shared" si="2"/>
        <v>531</v>
      </c>
      <c r="C175" s="224">
        <v>1.4905493734684E-3</v>
      </c>
      <c r="D175" s="36"/>
      <c r="E175" s="36"/>
      <c r="F175" s="36"/>
      <c r="G175" s="36"/>
    </row>
    <row r="176" spans="1:7" ht="15" customHeight="1" x14ac:dyDescent="0.2">
      <c r="A176" s="36"/>
      <c r="B176" s="47">
        <f t="shared" si="2"/>
        <v>532</v>
      </c>
      <c r="C176" s="224">
        <v>1.4866812832986999E-3</v>
      </c>
      <c r="D176" s="36"/>
      <c r="E176" s="36"/>
      <c r="F176" s="36"/>
      <c r="G176" s="36"/>
    </row>
    <row r="177" spans="1:7" ht="15" customHeight="1" x14ac:dyDescent="0.2">
      <c r="A177" s="36"/>
      <c r="B177" s="47">
        <f t="shared" si="2"/>
        <v>533</v>
      </c>
      <c r="C177" s="224">
        <v>1.48109945120158E-3</v>
      </c>
      <c r="D177" s="36"/>
      <c r="E177" s="36"/>
      <c r="F177" s="36"/>
      <c r="G177" s="36"/>
    </row>
    <row r="178" spans="1:7" ht="15" customHeight="1" x14ac:dyDescent="0.2">
      <c r="A178" s="36"/>
      <c r="B178" s="47">
        <f t="shared" si="2"/>
        <v>534</v>
      </c>
      <c r="C178" s="224">
        <v>1.4750127585883501E-3</v>
      </c>
      <c r="D178" s="36"/>
      <c r="E178" s="36"/>
      <c r="F178" s="36"/>
      <c r="G178" s="36"/>
    </row>
    <row r="179" spans="1:7" ht="15" customHeight="1" x14ac:dyDescent="0.2">
      <c r="A179" s="36"/>
      <c r="B179" s="47">
        <f t="shared" si="2"/>
        <v>535</v>
      </c>
      <c r="C179" s="224">
        <v>1.4692475064090201E-3</v>
      </c>
      <c r="D179" s="36"/>
      <c r="E179" s="36"/>
      <c r="F179" s="36"/>
      <c r="G179" s="36"/>
    </row>
    <row r="180" spans="1:7" ht="15" customHeight="1" x14ac:dyDescent="0.2">
      <c r="A180" s="36"/>
      <c r="B180" s="47">
        <f t="shared" si="2"/>
        <v>536</v>
      </c>
      <c r="C180" s="224">
        <v>1.4636990177355101E-3</v>
      </c>
      <c r="D180" s="36"/>
      <c r="E180" s="36"/>
      <c r="F180" s="36"/>
      <c r="G180" s="36"/>
    </row>
    <row r="181" spans="1:7" ht="15" customHeight="1" x14ac:dyDescent="0.2">
      <c r="A181" s="36"/>
      <c r="B181" s="47">
        <f t="shared" si="2"/>
        <v>537</v>
      </c>
      <c r="C181" s="224">
        <v>1.45837099739267E-3</v>
      </c>
      <c r="D181" s="36"/>
      <c r="E181" s="36"/>
      <c r="F181" s="36"/>
      <c r="G181" s="36"/>
    </row>
    <row r="182" spans="1:7" ht="15" customHeight="1" x14ac:dyDescent="0.2">
      <c r="A182" s="36"/>
      <c r="B182" s="47">
        <f t="shared" si="2"/>
        <v>538</v>
      </c>
      <c r="C182" s="224">
        <v>1.4535478375659399E-3</v>
      </c>
      <c r="D182" s="36"/>
      <c r="E182" s="36"/>
      <c r="F182" s="36"/>
      <c r="G182" s="36"/>
    </row>
    <row r="183" spans="1:7" ht="15" customHeight="1" x14ac:dyDescent="0.2">
      <c r="A183" s="36"/>
      <c r="B183" s="47">
        <f t="shared" si="2"/>
        <v>539</v>
      </c>
      <c r="C183" s="224">
        <v>1.44953523839235E-3</v>
      </c>
      <c r="D183" s="36"/>
      <c r="E183" s="36"/>
      <c r="F183" s="36"/>
      <c r="G183" s="36"/>
    </row>
    <row r="184" spans="1:7" ht="15" customHeight="1" x14ac:dyDescent="0.2">
      <c r="A184" s="36"/>
      <c r="B184" s="47">
        <f t="shared" si="2"/>
        <v>540</v>
      </c>
      <c r="C184" s="224">
        <v>1.44651661995414E-3</v>
      </c>
      <c r="D184" s="36"/>
      <c r="E184" s="36"/>
      <c r="F184" s="36"/>
      <c r="G184" s="36"/>
    </row>
    <row r="185" spans="1:7" ht="15" customHeight="1" x14ac:dyDescent="0.2">
      <c r="A185" s="36"/>
      <c r="B185" s="47">
        <f t="shared" si="2"/>
        <v>541</v>
      </c>
      <c r="C185" s="224">
        <v>1.44452336424095E-3</v>
      </c>
      <c r="D185" s="36"/>
      <c r="E185" s="36"/>
      <c r="F185" s="36"/>
      <c r="G185" s="36"/>
    </row>
    <row r="186" spans="1:7" ht="15" customHeight="1" x14ac:dyDescent="0.2">
      <c r="A186" s="36"/>
      <c r="B186" s="47">
        <f t="shared" si="2"/>
        <v>542</v>
      </c>
      <c r="C186" s="224">
        <v>1.4436071207575699E-3</v>
      </c>
      <c r="D186" s="36"/>
      <c r="E186" s="36"/>
      <c r="F186" s="36"/>
      <c r="G186" s="36"/>
    </row>
    <row r="187" spans="1:7" ht="15" customHeight="1" x14ac:dyDescent="0.2">
      <c r="A187" s="36"/>
      <c r="B187" s="47">
        <f t="shared" si="2"/>
        <v>543</v>
      </c>
      <c r="C187" s="224">
        <v>1.44350143792734E-3</v>
      </c>
      <c r="D187" s="36"/>
      <c r="E187" s="36"/>
      <c r="F187" s="36"/>
      <c r="G187" s="36"/>
    </row>
    <row r="188" spans="1:7" ht="15" customHeight="1" x14ac:dyDescent="0.2">
      <c r="A188" s="36"/>
      <c r="B188" s="47">
        <f t="shared" si="2"/>
        <v>544</v>
      </c>
      <c r="C188" s="224">
        <v>1.4437622297891401E-3</v>
      </c>
      <c r="D188" s="36"/>
      <c r="E188" s="36"/>
      <c r="F188" s="36"/>
      <c r="G188" s="36"/>
    </row>
    <row r="189" spans="1:7" ht="15" customHeight="1" x14ac:dyDescent="0.2">
      <c r="A189" s="36"/>
      <c r="B189" s="47">
        <f t="shared" si="2"/>
        <v>545</v>
      </c>
      <c r="C189" s="224">
        <v>1.44404974982791E-3</v>
      </c>
      <c r="D189" s="36"/>
      <c r="E189" s="36"/>
      <c r="F189" s="36"/>
      <c r="G189" s="36"/>
    </row>
    <row r="190" spans="1:7" ht="15" customHeight="1" x14ac:dyDescent="0.2">
      <c r="A190" s="36"/>
      <c r="B190" s="47">
        <f t="shared" si="2"/>
        <v>546</v>
      </c>
      <c r="C190" s="224">
        <v>1.4443879703836099E-3</v>
      </c>
      <c r="D190" s="36"/>
      <c r="E190" s="36"/>
      <c r="F190" s="36"/>
      <c r="G190" s="36"/>
    </row>
    <row r="191" spans="1:7" ht="15" customHeight="1" x14ac:dyDescent="0.2">
      <c r="A191" s="36"/>
      <c r="B191" s="47">
        <f t="shared" si="2"/>
        <v>547</v>
      </c>
      <c r="C191" s="224">
        <v>1.44482621405468E-3</v>
      </c>
      <c r="D191" s="36"/>
      <c r="E191" s="36"/>
      <c r="F191" s="36"/>
      <c r="G191" s="36"/>
    </row>
    <row r="192" spans="1:7" ht="15" customHeight="1" x14ac:dyDescent="0.2">
      <c r="A192" s="36"/>
      <c r="B192" s="47">
        <f t="shared" si="2"/>
        <v>548</v>
      </c>
      <c r="C192" s="224">
        <v>1.4448979830337201E-3</v>
      </c>
      <c r="D192" s="36"/>
      <c r="E192" s="36"/>
      <c r="F192" s="36"/>
      <c r="G192" s="36"/>
    </row>
    <row r="193" spans="1:7" ht="15" customHeight="1" x14ac:dyDescent="0.2">
      <c r="A193" s="36"/>
      <c r="B193" s="47">
        <f t="shared" si="2"/>
        <v>549</v>
      </c>
      <c r="C193" s="224">
        <v>1.44394793920572E-3</v>
      </c>
      <c r="D193" s="36"/>
      <c r="E193" s="36"/>
      <c r="F193" s="36"/>
      <c r="G193" s="36"/>
    </row>
    <row r="194" spans="1:7" ht="15" customHeight="1" x14ac:dyDescent="0.2">
      <c r="A194" s="36"/>
      <c r="B194" s="47">
        <f t="shared" si="2"/>
        <v>550</v>
      </c>
      <c r="C194" s="224">
        <v>1.4415828797016801E-3</v>
      </c>
      <c r="D194" s="36"/>
      <c r="E194" s="36"/>
      <c r="F194" s="36"/>
      <c r="G194" s="36"/>
    </row>
    <row r="195" spans="1:7" ht="15" customHeight="1" x14ac:dyDescent="0.2">
      <c r="A195" s="36"/>
      <c r="B195" s="47">
        <f t="shared" si="2"/>
        <v>551</v>
      </c>
      <c r="C195" s="224">
        <v>1.43782391601855E-3</v>
      </c>
      <c r="D195" s="36"/>
      <c r="E195" s="36"/>
      <c r="F195" s="36"/>
      <c r="G195" s="36"/>
    </row>
    <row r="196" spans="1:7" ht="15" customHeight="1" x14ac:dyDescent="0.2">
      <c r="A196" s="36"/>
      <c r="B196" s="47">
        <f t="shared" si="2"/>
        <v>552</v>
      </c>
      <c r="C196" s="224">
        <v>1.4325653033548801E-3</v>
      </c>
      <c r="D196" s="36"/>
      <c r="E196" s="36"/>
      <c r="F196" s="36"/>
      <c r="G196" s="36"/>
    </row>
    <row r="197" spans="1:7" ht="15" customHeight="1" x14ac:dyDescent="0.2">
      <c r="A197" s="36"/>
      <c r="B197" s="47">
        <f t="shared" si="2"/>
        <v>553</v>
      </c>
      <c r="C197" s="224">
        <v>1.42628487788417E-3</v>
      </c>
      <c r="D197" s="36"/>
      <c r="E197" s="36"/>
      <c r="F197" s="36"/>
      <c r="G197" s="36"/>
    </row>
    <row r="198" spans="1:7" ht="15" customHeight="1" x14ac:dyDescent="0.2">
      <c r="A198" s="36"/>
      <c r="B198" s="47">
        <f t="shared" si="2"/>
        <v>554</v>
      </c>
      <c r="C198" s="224">
        <v>1.4197790332289299E-3</v>
      </c>
      <c r="D198" s="36"/>
      <c r="E198" s="36"/>
      <c r="F198" s="36"/>
      <c r="G198" s="36"/>
    </row>
    <row r="199" spans="1:7" ht="15" customHeight="1" x14ac:dyDescent="0.2">
      <c r="A199" s="36"/>
      <c r="B199" s="47">
        <f t="shared" si="2"/>
        <v>555</v>
      </c>
      <c r="C199" s="224">
        <v>1.4135706893995601E-3</v>
      </c>
      <c r="D199" s="36"/>
      <c r="E199" s="36"/>
      <c r="F199" s="36"/>
      <c r="G199" s="36"/>
    </row>
    <row r="200" spans="1:7" ht="15" customHeight="1" x14ac:dyDescent="0.2">
      <c r="A200" s="36"/>
      <c r="B200" s="47">
        <f t="shared" si="2"/>
        <v>556</v>
      </c>
      <c r="C200" s="224">
        <v>1.4075823126961299E-3</v>
      </c>
      <c r="D200" s="36"/>
      <c r="E200" s="36"/>
      <c r="F200" s="36"/>
      <c r="G200" s="36"/>
    </row>
    <row r="201" spans="1:7" ht="15" customHeight="1" x14ac:dyDescent="0.2">
      <c r="A201" s="36"/>
      <c r="B201" s="47">
        <f t="shared" si="2"/>
        <v>557</v>
      </c>
      <c r="C201" s="224">
        <v>1.4018463529816699E-3</v>
      </c>
      <c r="D201" s="36"/>
      <c r="E201" s="36"/>
      <c r="F201" s="36"/>
      <c r="G201" s="36"/>
    </row>
    <row r="202" spans="1:7" ht="15" customHeight="1" x14ac:dyDescent="0.2">
      <c r="A202" s="36"/>
      <c r="B202" s="47">
        <f t="shared" si="2"/>
        <v>558</v>
      </c>
      <c r="C202" s="224">
        <v>1.39633581245175E-3</v>
      </c>
      <c r="D202" s="36"/>
      <c r="E202" s="36"/>
      <c r="F202" s="36"/>
      <c r="G202" s="36"/>
    </row>
    <row r="203" spans="1:7" ht="15" customHeight="1" x14ac:dyDescent="0.2">
      <c r="A203" s="36"/>
      <c r="B203" s="47">
        <f t="shared" si="2"/>
        <v>559</v>
      </c>
      <c r="C203" s="224">
        <v>1.3909305550374501E-3</v>
      </c>
      <c r="D203" s="36"/>
      <c r="E203" s="36"/>
      <c r="F203" s="36"/>
      <c r="G203" s="36"/>
    </row>
    <row r="204" spans="1:7" ht="15" customHeight="1" x14ac:dyDescent="0.2">
      <c r="A204" s="36"/>
      <c r="B204" s="47">
        <f t="shared" si="2"/>
        <v>560</v>
      </c>
      <c r="C204" s="224">
        <v>1.3855584990974501E-3</v>
      </c>
      <c r="D204" s="36"/>
      <c r="E204" s="36"/>
      <c r="F204" s="36"/>
      <c r="G204" s="36"/>
    </row>
    <row r="205" spans="1:7" ht="15" customHeight="1" x14ac:dyDescent="0.2">
      <c r="A205" s="36"/>
      <c r="B205" s="47">
        <f t="shared" si="2"/>
        <v>561</v>
      </c>
      <c r="C205" s="224">
        <v>1.3803275513203899E-3</v>
      </c>
      <c r="D205" s="36"/>
      <c r="E205" s="36"/>
      <c r="F205" s="36"/>
      <c r="G205" s="36"/>
    </row>
    <row r="206" spans="1:7" ht="15" customHeight="1" x14ac:dyDescent="0.2">
      <c r="A206" s="36"/>
      <c r="B206" s="47">
        <f t="shared" si="2"/>
        <v>562</v>
      </c>
      <c r="C206" s="224">
        <v>1.3753561754945201E-3</v>
      </c>
      <c r="D206" s="36"/>
      <c r="E206" s="36"/>
      <c r="F206" s="36"/>
      <c r="G206" s="36"/>
    </row>
    <row r="207" spans="1:7" ht="15" customHeight="1" x14ac:dyDescent="0.2">
      <c r="A207" s="36"/>
      <c r="B207" s="47">
        <f t="shared" si="2"/>
        <v>563</v>
      </c>
      <c r="C207" s="224">
        <v>1.3704900827842901E-3</v>
      </c>
      <c r="D207" s="36"/>
      <c r="E207" s="36"/>
      <c r="F207" s="36"/>
      <c r="G207" s="36"/>
    </row>
    <row r="208" spans="1:7" ht="15" customHeight="1" x14ac:dyDescent="0.2">
      <c r="A208" s="36"/>
      <c r="B208" s="47">
        <f t="shared" si="2"/>
        <v>564</v>
      </c>
      <c r="C208" s="224">
        <v>1.3654721251304301E-3</v>
      </c>
      <c r="D208" s="36"/>
      <c r="E208" s="36"/>
      <c r="F208" s="36"/>
      <c r="G208" s="36"/>
    </row>
    <row r="209" spans="1:7" ht="15" customHeight="1" x14ac:dyDescent="0.2">
      <c r="A209" s="36"/>
      <c r="B209" s="47">
        <f t="shared" si="2"/>
        <v>565</v>
      </c>
      <c r="C209" s="224">
        <v>1.3601783866861201E-3</v>
      </c>
      <c r="D209" s="36"/>
      <c r="E209" s="36"/>
      <c r="F209" s="36"/>
      <c r="G209" s="36"/>
    </row>
    <row r="210" spans="1:7" ht="15" customHeight="1" x14ac:dyDescent="0.2">
      <c r="A210" s="36"/>
      <c r="B210" s="47">
        <f t="shared" si="2"/>
        <v>566</v>
      </c>
      <c r="C210" s="224">
        <v>1.35465187441397E-3</v>
      </c>
      <c r="D210" s="36"/>
      <c r="E210" s="36"/>
      <c r="F210" s="36"/>
      <c r="G210" s="36"/>
    </row>
    <row r="211" spans="1:7" ht="15" customHeight="1" x14ac:dyDescent="0.2">
      <c r="A211" s="36"/>
      <c r="B211" s="47">
        <f t="shared" si="2"/>
        <v>567</v>
      </c>
      <c r="C211" s="224">
        <v>1.3488192083626401E-3</v>
      </c>
      <c r="D211" s="36"/>
      <c r="E211" s="36"/>
      <c r="F211" s="36"/>
      <c r="G211" s="36"/>
    </row>
    <row r="212" spans="1:7" ht="15" customHeight="1" x14ac:dyDescent="0.2">
      <c r="A212" s="36"/>
      <c r="B212" s="47">
        <f t="shared" si="2"/>
        <v>568</v>
      </c>
      <c r="C212" s="224">
        <v>1.3431384072549401E-3</v>
      </c>
      <c r="D212" s="36"/>
      <c r="E212" s="36"/>
      <c r="F212" s="36"/>
      <c r="G212" s="36"/>
    </row>
    <row r="213" spans="1:7" ht="15" customHeight="1" x14ac:dyDescent="0.2">
      <c r="A213" s="36"/>
      <c r="B213" s="47">
        <f t="shared" si="2"/>
        <v>569</v>
      </c>
      <c r="C213" s="224">
        <v>1.33832221398097E-3</v>
      </c>
      <c r="D213" s="36"/>
      <c r="E213" s="36"/>
      <c r="F213" s="36"/>
      <c r="G213" s="36"/>
    </row>
    <row r="214" spans="1:7" ht="15" customHeight="1" x14ac:dyDescent="0.2">
      <c r="A214" s="36"/>
      <c r="B214" s="47">
        <f t="shared" si="2"/>
        <v>570</v>
      </c>
      <c r="C214" s="224">
        <v>1.3347982742748E-3</v>
      </c>
      <c r="D214" s="36"/>
      <c r="E214" s="36"/>
      <c r="F214" s="36"/>
      <c r="G214" s="36"/>
    </row>
    <row r="215" spans="1:7" ht="15" customHeight="1" x14ac:dyDescent="0.2">
      <c r="A215" s="36"/>
      <c r="B215" s="47">
        <f t="shared" si="2"/>
        <v>571</v>
      </c>
      <c r="C215" s="224">
        <v>1.3324163064387399E-3</v>
      </c>
      <c r="D215" s="36"/>
      <c r="E215" s="36"/>
      <c r="F215" s="36"/>
      <c r="G215" s="36"/>
    </row>
    <row r="216" spans="1:7" ht="15" customHeight="1" x14ac:dyDescent="0.2">
      <c r="A216" s="36"/>
      <c r="B216" s="47">
        <f t="shared" ref="B216:B279" si="3">IF(380+C$20*(ROW()-ROW(B$23)-1)&gt;780,"",380+C$20*(ROW()-ROW(B$23)-1))</f>
        <v>572</v>
      </c>
      <c r="C216" s="224">
        <v>1.33109588693136E-3</v>
      </c>
      <c r="D216" s="36"/>
      <c r="E216" s="36"/>
      <c r="F216" s="36"/>
      <c r="G216" s="36"/>
    </row>
    <row r="217" spans="1:7" ht="15" customHeight="1" x14ac:dyDescent="0.2">
      <c r="A217" s="36"/>
      <c r="B217" s="47">
        <f t="shared" si="3"/>
        <v>573</v>
      </c>
      <c r="C217" s="224">
        <v>1.3306400752577099E-3</v>
      </c>
      <c r="D217" s="36"/>
      <c r="E217" s="36"/>
      <c r="F217" s="36"/>
      <c r="G217" s="36"/>
    </row>
    <row r="218" spans="1:7" ht="15" customHeight="1" x14ac:dyDescent="0.2">
      <c r="A218" s="36"/>
      <c r="B218" s="47">
        <f t="shared" si="3"/>
        <v>574</v>
      </c>
      <c r="C218" s="224">
        <v>1.3307206372595701E-3</v>
      </c>
      <c r="D218" s="36"/>
      <c r="E218" s="36"/>
      <c r="F218" s="36"/>
      <c r="G218" s="36"/>
    </row>
    <row r="219" spans="1:7" ht="15" customHeight="1" x14ac:dyDescent="0.2">
      <c r="A219" s="36"/>
      <c r="B219" s="47">
        <f t="shared" si="3"/>
        <v>575</v>
      </c>
      <c r="C219" s="224">
        <v>1.3310333577068901E-3</v>
      </c>
      <c r="D219" s="36"/>
      <c r="E219" s="36"/>
      <c r="F219" s="36"/>
      <c r="G219" s="36"/>
    </row>
    <row r="220" spans="1:7" ht="15" customHeight="1" x14ac:dyDescent="0.2">
      <c r="A220" s="36"/>
      <c r="B220" s="47">
        <f t="shared" si="3"/>
        <v>576</v>
      </c>
      <c r="C220" s="224">
        <v>1.3315747148046201E-3</v>
      </c>
      <c r="D220" s="36"/>
      <c r="E220" s="36"/>
      <c r="F220" s="36"/>
      <c r="G220" s="36"/>
    </row>
    <row r="221" spans="1:7" ht="15" customHeight="1" x14ac:dyDescent="0.2">
      <c r="A221" s="36"/>
      <c r="B221" s="47">
        <f t="shared" si="3"/>
        <v>577</v>
      </c>
      <c r="C221" s="224">
        <v>1.3324555050829199E-3</v>
      </c>
      <c r="D221" s="36"/>
      <c r="E221" s="36"/>
      <c r="F221" s="36"/>
      <c r="G221" s="36"/>
    </row>
    <row r="222" spans="1:7" ht="15" customHeight="1" x14ac:dyDescent="0.2">
      <c r="A222" s="36"/>
      <c r="B222" s="47">
        <f t="shared" si="3"/>
        <v>578</v>
      </c>
      <c r="C222" s="224">
        <v>1.3327999216857199E-3</v>
      </c>
      <c r="D222" s="36"/>
      <c r="E222" s="36"/>
      <c r="F222" s="36"/>
      <c r="G222" s="36"/>
    </row>
    <row r="223" spans="1:7" ht="15" customHeight="1" x14ac:dyDescent="0.2">
      <c r="A223" s="36"/>
      <c r="B223" s="47">
        <f t="shared" si="3"/>
        <v>579</v>
      </c>
      <c r="C223" s="224">
        <v>1.3313270777447199E-3</v>
      </c>
      <c r="D223" s="36"/>
      <c r="E223" s="36"/>
      <c r="F223" s="36"/>
      <c r="G223" s="36"/>
    </row>
    <row r="224" spans="1:7" ht="15" customHeight="1" x14ac:dyDescent="0.2">
      <c r="A224" s="36"/>
      <c r="B224" s="47">
        <f t="shared" si="3"/>
        <v>580</v>
      </c>
      <c r="C224" s="224">
        <v>1.3272684411389801E-3</v>
      </c>
      <c r="D224" s="36"/>
      <c r="E224" s="36"/>
      <c r="F224" s="36"/>
      <c r="G224" s="36"/>
    </row>
    <row r="225" spans="1:7" ht="15" customHeight="1" x14ac:dyDescent="0.2">
      <c r="A225" s="36"/>
      <c r="B225" s="47">
        <f t="shared" si="3"/>
        <v>581</v>
      </c>
      <c r="C225" s="224">
        <v>1.3207936189500601E-3</v>
      </c>
      <c r="D225" s="36"/>
      <c r="E225" s="36"/>
      <c r="F225" s="36"/>
      <c r="G225" s="36"/>
    </row>
    <row r="226" spans="1:7" ht="15" customHeight="1" x14ac:dyDescent="0.2">
      <c r="A226" s="36"/>
      <c r="B226" s="47">
        <f t="shared" si="3"/>
        <v>582</v>
      </c>
      <c r="C226" s="224">
        <v>1.31190943575064E-3</v>
      </c>
      <c r="D226" s="36"/>
      <c r="E226" s="36"/>
      <c r="F226" s="36"/>
      <c r="G226" s="36"/>
    </row>
    <row r="227" spans="1:7" ht="15" customHeight="1" x14ac:dyDescent="0.2">
      <c r="A227" s="36"/>
      <c r="B227" s="47">
        <f t="shared" si="3"/>
        <v>583</v>
      </c>
      <c r="C227" s="224">
        <v>1.3012079920074399E-3</v>
      </c>
      <c r="D227" s="36"/>
      <c r="E227" s="36"/>
      <c r="F227" s="36"/>
      <c r="G227" s="36"/>
    </row>
    <row r="228" spans="1:7" ht="15" customHeight="1" x14ac:dyDescent="0.2">
      <c r="A228" s="36"/>
      <c r="B228" s="47">
        <f t="shared" si="3"/>
        <v>584</v>
      </c>
      <c r="C228" s="224">
        <v>1.2896761218316301E-3</v>
      </c>
      <c r="D228" s="36"/>
      <c r="E228" s="36"/>
      <c r="F228" s="36"/>
      <c r="G228" s="36"/>
    </row>
    <row r="229" spans="1:7" ht="15" customHeight="1" x14ac:dyDescent="0.2">
      <c r="A229" s="36"/>
      <c r="B229" s="47">
        <f t="shared" si="3"/>
        <v>585</v>
      </c>
      <c r="C229" s="224">
        <v>1.2780720109764399E-3</v>
      </c>
      <c r="D229" s="36"/>
      <c r="E229" s="36"/>
      <c r="F229" s="36"/>
      <c r="G229" s="36"/>
    </row>
    <row r="230" spans="1:7" ht="15" customHeight="1" x14ac:dyDescent="0.2">
      <c r="A230" s="36"/>
      <c r="B230" s="47">
        <f t="shared" si="3"/>
        <v>586</v>
      </c>
      <c r="C230" s="224">
        <v>1.26634367346313E-3</v>
      </c>
      <c r="D230" s="36"/>
      <c r="E230" s="36"/>
      <c r="F230" s="36"/>
      <c r="G230" s="36"/>
    </row>
    <row r="231" spans="1:7" ht="15" customHeight="1" x14ac:dyDescent="0.2">
      <c r="A231" s="36"/>
      <c r="B231" s="47">
        <f t="shared" si="3"/>
        <v>587</v>
      </c>
      <c r="C231" s="224">
        <v>1.2543770099839101E-3</v>
      </c>
      <c r="D231" s="36"/>
      <c r="E231" s="36"/>
      <c r="F231" s="36"/>
      <c r="G231" s="36"/>
    </row>
    <row r="232" spans="1:7" ht="15" customHeight="1" x14ac:dyDescent="0.2">
      <c r="A232" s="36"/>
      <c r="B232" s="47">
        <f t="shared" si="3"/>
        <v>588</v>
      </c>
      <c r="C232" s="224">
        <v>1.2432407729372999E-3</v>
      </c>
      <c r="D232" s="36"/>
      <c r="E232" s="36"/>
      <c r="F232" s="36"/>
      <c r="G232" s="36"/>
    </row>
    <row r="233" spans="1:7" ht="15" customHeight="1" x14ac:dyDescent="0.2">
      <c r="A233" s="36"/>
      <c r="B233" s="47">
        <f t="shared" si="3"/>
        <v>589</v>
      </c>
      <c r="C233" s="224">
        <v>1.23443940750996E-3</v>
      </c>
      <c r="D233" s="36"/>
      <c r="E233" s="36"/>
      <c r="F233" s="36"/>
      <c r="G233" s="36"/>
    </row>
    <row r="234" spans="1:7" ht="15" customHeight="1" x14ac:dyDescent="0.2">
      <c r="A234" s="36"/>
      <c r="B234" s="47">
        <f t="shared" si="3"/>
        <v>590</v>
      </c>
      <c r="C234" s="224">
        <v>1.2288755808138999E-3</v>
      </c>
      <c r="D234" s="36"/>
      <c r="E234" s="36"/>
      <c r="F234" s="36"/>
      <c r="G234" s="36"/>
    </row>
    <row r="235" spans="1:7" ht="15" customHeight="1" x14ac:dyDescent="0.2">
      <c r="A235" s="36"/>
      <c r="B235" s="47">
        <f t="shared" si="3"/>
        <v>591</v>
      </c>
      <c r="C235" s="224">
        <v>1.2264887184590301E-3</v>
      </c>
      <c r="D235" s="36"/>
      <c r="E235" s="36"/>
      <c r="F235" s="36"/>
      <c r="G235" s="36"/>
    </row>
    <row r="236" spans="1:7" ht="15" customHeight="1" x14ac:dyDescent="0.2">
      <c r="A236" s="36"/>
      <c r="B236" s="47">
        <f t="shared" si="3"/>
        <v>592</v>
      </c>
      <c r="C236" s="224">
        <v>1.2274999695886201E-3</v>
      </c>
      <c r="D236" s="36"/>
      <c r="E236" s="36"/>
      <c r="F236" s="36"/>
      <c r="G236" s="36"/>
    </row>
    <row r="237" spans="1:7" ht="15" customHeight="1" x14ac:dyDescent="0.2">
      <c r="A237" s="36"/>
      <c r="B237" s="47">
        <f t="shared" si="3"/>
        <v>593</v>
      </c>
      <c r="C237" s="224">
        <v>1.23084609233748E-3</v>
      </c>
      <c r="D237" s="36"/>
      <c r="E237" s="36"/>
      <c r="F237" s="36"/>
      <c r="G237" s="36"/>
    </row>
    <row r="238" spans="1:7" ht="15" customHeight="1" x14ac:dyDescent="0.2">
      <c r="A238" s="36"/>
      <c r="B238" s="47">
        <f t="shared" si="3"/>
        <v>594</v>
      </c>
      <c r="C238" s="224">
        <v>1.2347550169303099E-3</v>
      </c>
      <c r="D238" s="36"/>
      <c r="E238" s="36"/>
      <c r="F238" s="36"/>
      <c r="G238" s="36"/>
    </row>
    <row r="239" spans="1:7" ht="15" customHeight="1" x14ac:dyDescent="0.2">
      <c r="A239" s="36"/>
      <c r="B239" s="47">
        <f t="shared" si="3"/>
        <v>595</v>
      </c>
      <c r="C239" s="224">
        <v>1.2380509411331301E-3</v>
      </c>
      <c r="D239" s="36"/>
      <c r="E239" s="36"/>
      <c r="F239" s="36"/>
      <c r="G239" s="36"/>
    </row>
    <row r="240" spans="1:7" ht="15" customHeight="1" x14ac:dyDescent="0.2">
      <c r="A240" s="36"/>
      <c r="B240" s="47">
        <f t="shared" si="3"/>
        <v>596</v>
      </c>
      <c r="C240" s="224">
        <v>1.24090148917146E-3</v>
      </c>
      <c r="D240" s="36"/>
      <c r="E240" s="36"/>
      <c r="F240" s="36"/>
      <c r="G240" s="36"/>
    </row>
    <row r="241" spans="1:7" ht="15" customHeight="1" x14ac:dyDescent="0.2">
      <c r="A241" s="36"/>
      <c r="B241" s="47">
        <f t="shared" si="3"/>
        <v>597</v>
      </c>
      <c r="C241" s="224">
        <v>1.24325159718858E-3</v>
      </c>
      <c r="D241" s="36"/>
      <c r="E241" s="36"/>
      <c r="F241" s="36"/>
      <c r="G241" s="36"/>
    </row>
    <row r="242" spans="1:7" ht="15" customHeight="1" x14ac:dyDescent="0.2">
      <c r="A242" s="36"/>
      <c r="B242" s="47">
        <f t="shared" si="3"/>
        <v>598</v>
      </c>
      <c r="C242" s="224">
        <v>1.24503890336173E-3</v>
      </c>
      <c r="D242" s="36"/>
      <c r="E242" s="36"/>
      <c r="F242" s="36"/>
      <c r="G242" s="36"/>
    </row>
    <row r="243" spans="1:7" ht="15" customHeight="1" x14ac:dyDescent="0.2">
      <c r="A243" s="36"/>
      <c r="B243" s="47">
        <f t="shared" si="3"/>
        <v>599</v>
      </c>
      <c r="C243" s="224">
        <v>1.2463470719343099E-3</v>
      </c>
      <c r="D243" s="36"/>
      <c r="E243" s="36"/>
      <c r="F243" s="36"/>
      <c r="G243" s="36"/>
    </row>
    <row r="244" spans="1:7" ht="15" customHeight="1" x14ac:dyDescent="0.2">
      <c r="A244" s="36"/>
      <c r="B244" s="47">
        <f t="shared" si="3"/>
        <v>600</v>
      </c>
      <c r="C244" s="224">
        <v>1.24722630145236E-3</v>
      </c>
      <c r="D244" s="36"/>
      <c r="E244" s="36"/>
      <c r="F244" s="36"/>
      <c r="G244" s="36"/>
    </row>
    <row r="245" spans="1:7" ht="15" customHeight="1" x14ac:dyDescent="0.2">
      <c r="A245" s="36"/>
      <c r="B245" s="47">
        <f t="shared" si="3"/>
        <v>601</v>
      </c>
      <c r="C245" s="224">
        <v>1.2475115785013399E-3</v>
      </c>
      <c r="D245" s="36"/>
      <c r="E245" s="36"/>
      <c r="F245" s="36"/>
      <c r="G245" s="36"/>
    </row>
    <row r="246" spans="1:7" ht="15" customHeight="1" x14ac:dyDescent="0.2">
      <c r="A246" s="36"/>
      <c r="B246" s="47">
        <f t="shared" si="3"/>
        <v>602</v>
      </c>
      <c r="C246" s="224">
        <v>1.2470380678223801E-3</v>
      </c>
      <c r="D246" s="36"/>
      <c r="E246" s="36"/>
      <c r="F246" s="36"/>
      <c r="G246" s="36"/>
    </row>
    <row r="247" spans="1:7" ht="15" customHeight="1" x14ac:dyDescent="0.2">
      <c r="A247" s="36"/>
      <c r="B247" s="47">
        <f t="shared" si="3"/>
        <v>603</v>
      </c>
      <c r="C247" s="224">
        <v>1.24608541954285E-3</v>
      </c>
      <c r="D247" s="36"/>
      <c r="E247" s="36"/>
      <c r="F247" s="36"/>
      <c r="G247" s="36"/>
    </row>
    <row r="248" spans="1:7" ht="15" customHeight="1" x14ac:dyDescent="0.2">
      <c r="A248" s="36"/>
      <c r="B248" s="47">
        <f t="shared" si="3"/>
        <v>604</v>
      </c>
      <c r="C248" s="224">
        <v>1.24511971720836E-3</v>
      </c>
      <c r="D248" s="36"/>
      <c r="E248" s="36"/>
      <c r="F248" s="36"/>
      <c r="G248" s="36"/>
    </row>
    <row r="249" spans="1:7" ht="15" customHeight="1" x14ac:dyDescent="0.2">
      <c r="A249" s="36"/>
      <c r="B249" s="47">
        <f t="shared" si="3"/>
        <v>605</v>
      </c>
      <c r="C249" s="224">
        <v>1.2444232217572601E-3</v>
      </c>
      <c r="D249" s="36"/>
      <c r="E249" s="36"/>
      <c r="F249" s="36"/>
      <c r="G249" s="36"/>
    </row>
    <row r="250" spans="1:7" ht="15" customHeight="1" x14ac:dyDescent="0.2">
      <c r="A250" s="36"/>
      <c r="B250" s="47">
        <f t="shared" si="3"/>
        <v>606</v>
      </c>
      <c r="C250" s="224">
        <v>1.2439410474884901E-3</v>
      </c>
      <c r="D250" s="36"/>
      <c r="E250" s="36"/>
      <c r="F250" s="36"/>
      <c r="G250" s="36"/>
    </row>
    <row r="251" spans="1:7" ht="15" customHeight="1" x14ac:dyDescent="0.2">
      <c r="A251" s="36"/>
      <c r="B251" s="47">
        <f t="shared" si="3"/>
        <v>607</v>
      </c>
      <c r="C251" s="224">
        <v>1.2437254692921301E-3</v>
      </c>
      <c r="D251" s="36"/>
      <c r="E251" s="36"/>
      <c r="F251" s="36"/>
      <c r="G251" s="36"/>
    </row>
    <row r="252" spans="1:7" ht="15" customHeight="1" x14ac:dyDescent="0.2">
      <c r="A252" s="36"/>
      <c r="B252" s="47">
        <f t="shared" si="3"/>
        <v>608</v>
      </c>
      <c r="C252" s="224">
        <v>1.24352294515073E-3</v>
      </c>
      <c r="D252" s="36"/>
      <c r="E252" s="36"/>
      <c r="F252" s="36"/>
      <c r="G252" s="36"/>
    </row>
    <row r="253" spans="1:7" ht="15" customHeight="1" x14ac:dyDescent="0.2">
      <c r="A253" s="36"/>
      <c r="B253" s="47">
        <f t="shared" si="3"/>
        <v>609</v>
      </c>
      <c r="C253" s="224">
        <v>1.24290655368355E-3</v>
      </c>
      <c r="D253" s="36"/>
      <c r="E253" s="36"/>
      <c r="F253" s="36"/>
      <c r="G253" s="36"/>
    </row>
    <row r="254" spans="1:7" ht="15" customHeight="1" x14ac:dyDescent="0.2">
      <c r="A254" s="36"/>
      <c r="B254" s="47">
        <f t="shared" si="3"/>
        <v>610</v>
      </c>
      <c r="C254" s="224">
        <v>1.2416201420621701E-3</v>
      </c>
      <c r="D254" s="36"/>
      <c r="E254" s="36"/>
      <c r="F254" s="36"/>
      <c r="G254" s="36"/>
    </row>
    <row r="255" spans="1:7" ht="15" customHeight="1" x14ac:dyDescent="0.2">
      <c r="A255" s="36"/>
      <c r="B255" s="47">
        <f t="shared" si="3"/>
        <v>611</v>
      </c>
      <c r="C255" s="224">
        <v>1.2397073230622599E-3</v>
      </c>
      <c r="D255" s="36"/>
      <c r="E255" s="36"/>
      <c r="F255" s="36"/>
      <c r="G255" s="36"/>
    </row>
    <row r="256" spans="1:7" ht="15" customHeight="1" x14ac:dyDescent="0.2">
      <c r="A256" s="36"/>
      <c r="B256" s="47">
        <f t="shared" si="3"/>
        <v>612</v>
      </c>
      <c r="C256" s="224">
        <v>1.2370984975649099E-3</v>
      </c>
      <c r="D256" s="36"/>
      <c r="E256" s="36"/>
      <c r="F256" s="36"/>
      <c r="G256" s="36"/>
    </row>
    <row r="257" spans="1:7" ht="15" customHeight="1" x14ac:dyDescent="0.2">
      <c r="A257" s="36"/>
      <c r="B257" s="47">
        <f t="shared" si="3"/>
        <v>613</v>
      </c>
      <c r="C257" s="224">
        <v>1.2340758047417999E-3</v>
      </c>
      <c r="D257" s="36"/>
      <c r="E257" s="36"/>
      <c r="F257" s="36"/>
      <c r="G257" s="36"/>
    </row>
    <row r="258" spans="1:7" ht="15" customHeight="1" x14ac:dyDescent="0.2">
      <c r="A258" s="36"/>
      <c r="B258" s="47">
        <f t="shared" si="3"/>
        <v>614</v>
      </c>
      <c r="C258" s="224">
        <v>1.2311094765456801E-3</v>
      </c>
      <c r="D258" s="36"/>
      <c r="E258" s="36"/>
      <c r="F258" s="36"/>
      <c r="G258" s="36"/>
    </row>
    <row r="259" spans="1:7" ht="15" customHeight="1" x14ac:dyDescent="0.2">
      <c r="A259" s="36"/>
      <c r="B259" s="47">
        <f t="shared" si="3"/>
        <v>615</v>
      </c>
      <c r="C259" s="224">
        <v>1.2284703792228E-3</v>
      </c>
      <c r="D259" s="36"/>
      <c r="E259" s="36"/>
      <c r="F259" s="36"/>
      <c r="G259" s="36"/>
    </row>
    <row r="260" spans="1:7" ht="15" customHeight="1" x14ac:dyDescent="0.2">
      <c r="A260" s="36"/>
      <c r="B260" s="47">
        <f t="shared" si="3"/>
        <v>616</v>
      </c>
      <c r="C260" s="224">
        <v>1.2260975757686799E-3</v>
      </c>
      <c r="D260" s="36"/>
      <c r="E260" s="36"/>
      <c r="F260" s="36"/>
      <c r="G260" s="36"/>
    </row>
    <row r="261" spans="1:7" ht="15" customHeight="1" x14ac:dyDescent="0.2">
      <c r="A261" s="36"/>
      <c r="B261" s="47">
        <f t="shared" si="3"/>
        <v>617</v>
      </c>
      <c r="C261" s="224">
        <v>1.22406327611321E-3</v>
      </c>
      <c r="D261" s="36"/>
      <c r="E261" s="36"/>
      <c r="F261" s="36"/>
      <c r="G261" s="36"/>
    </row>
    <row r="262" spans="1:7" ht="15" customHeight="1" x14ac:dyDescent="0.2">
      <c r="A262" s="36"/>
      <c r="B262" s="47">
        <f t="shared" si="3"/>
        <v>618</v>
      </c>
      <c r="C262" s="224">
        <v>1.2219726118307499E-3</v>
      </c>
      <c r="D262" s="36"/>
      <c r="E262" s="36"/>
      <c r="F262" s="36"/>
      <c r="G262" s="36"/>
    </row>
    <row r="263" spans="1:7" ht="15" customHeight="1" x14ac:dyDescent="0.2">
      <c r="A263" s="36"/>
      <c r="B263" s="47">
        <f t="shared" si="3"/>
        <v>619</v>
      </c>
      <c r="C263" s="224">
        <v>1.2191862570875699E-3</v>
      </c>
      <c r="D263" s="36"/>
      <c r="E263" s="36"/>
      <c r="F263" s="36"/>
      <c r="G263" s="36"/>
    </row>
    <row r="264" spans="1:7" ht="15" customHeight="1" x14ac:dyDescent="0.2">
      <c r="A264" s="36"/>
      <c r="B264" s="47">
        <f t="shared" si="3"/>
        <v>620</v>
      </c>
      <c r="C264" s="224">
        <v>1.21532061638343E-3</v>
      </c>
      <c r="D264" s="36"/>
      <c r="E264" s="36"/>
      <c r="F264" s="36"/>
      <c r="G264" s="36"/>
    </row>
    <row r="265" spans="1:7" ht="15" customHeight="1" x14ac:dyDescent="0.2">
      <c r="A265" s="36"/>
      <c r="B265" s="47">
        <f t="shared" si="3"/>
        <v>621</v>
      </c>
      <c r="C265" s="224">
        <v>1.2105179056884801E-3</v>
      </c>
      <c r="D265" s="36"/>
      <c r="E265" s="36"/>
      <c r="F265" s="36"/>
      <c r="G265" s="36"/>
    </row>
    <row r="266" spans="1:7" ht="15" customHeight="1" x14ac:dyDescent="0.2">
      <c r="A266" s="36"/>
      <c r="B266" s="47">
        <f t="shared" si="3"/>
        <v>622</v>
      </c>
      <c r="C266" s="224">
        <v>1.20484592715332E-3</v>
      </c>
      <c r="D266" s="36"/>
      <c r="E266" s="36"/>
      <c r="F266" s="36"/>
      <c r="G266" s="36"/>
    </row>
    <row r="267" spans="1:7" ht="15" customHeight="1" x14ac:dyDescent="0.2">
      <c r="A267" s="36"/>
      <c r="B267" s="47">
        <f t="shared" si="3"/>
        <v>623</v>
      </c>
      <c r="C267" s="224">
        <v>1.1984782581574401E-3</v>
      </c>
      <c r="D267" s="36"/>
      <c r="E267" s="36"/>
      <c r="F267" s="36"/>
      <c r="G267" s="36"/>
    </row>
    <row r="268" spans="1:7" ht="15" customHeight="1" x14ac:dyDescent="0.2">
      <c r="A268" s="36"/>
      <c r="B268" s="47">
        <f t="shared" si="3"/>
        <v>624</v>
      </c>
      <c r="C268" s="224">
        <v>1.1917041943333301E-3</v>
      </c>
      <c r="D268" s="36"/>
      <c r="E268" s="36"/>
      <c r="F268" s="36"/>
      <c r="G268" s="36"/>
    </row>
    <row r="269" spans="1:7" ht="15" customHeight="1" x14ac:dyDescent="0.2">
      <c r="A269" s="36"/>
      <c r="B269" s="47">
        <f t="shared" si="3"/>
        <v>625</v>
      </c>
      <c r="C269" s="224">
        <v>1.18477859202613E-3</v>
      </c>
      <c r="D269" s="36"/>
      <c r="E269" s="36"/>
      <c r="F269" s="36"/>
      <c r="G269" s="36"/>
    </row>
    <row r="270" spans="1:7" ht="15" customHeight="1" x14ac:dyDescent="0.2">
      <c r="A270" s="36"/>
      <c r="B270" s="47">
        <f t="shared" si="3"/>
        <v>626</v>
      </c>
      <c r="C270" s="224">
        <v>1.1776992473462001E-3</v>
      </c>
      <c r="D270" s="36"/>
      <c r="E270" s="36"/>
      <c r="F270" s="36"/>
      <c r="G270" s="36"/>
    </row>
    <row r="271" spans="1:7" ht="15" customHeight="1" x14ac:dyDescent="0.2">
      <c r="A271" s="36"/>
      <c r="B271" s="47">
        <f t="shared" si="3"/>
        <v>627</v>
      </c>
      <c r="C271" s="224">
        <v>1.17038708521753E-3</v>
      </c>
      <c r="D271" s="36"/>
      <c r="E271" s="36"/>
      <c r="F271" s="36"/>
      <c r="G271" s="36"/>
    </row>
    <row r="272" spans="1:7" ht="15" customHeight="1" x14ac:dyDescent="0.2">
      <c r="A272" s="36"/>
      <c r="B272" s="47">
        <f t="shared" si="3"/>
        <v>628</v>
      </c>
      <c r="C272" s="224">
        <v>1.1634813179170901E-3</v>
      </c>
      <c r="D272" s="36"/>
      <c r="E272" s="36"/>
      <c r="F272" s="36"/>
      <c r="G272" s="36"/>
    </row>
    <row r="273" spans="1:7" ht="15" customHeight="1" x14ac:dyDescent="0.2">
      <c r="A273" s="36"/>
      <c r="B273" s="47">
        <f t="shared" si="3"/>
        <v>629</v>
      </c>
      <c r="C273" s="224">
        <v>1.15791183429708E-3</v>
      </c>
      <c r="D273" s="36"/>
      <c r="E273" s="36"/>
      <c r="F273" s="36"/>
      <c r="G273" s="36"/>
    </row>
    <row r="274" spans="1:7" ht="15" customHeight="1" x14ac:dyDescent="0.2">
      <c r="A274" s="36"/>
      <c r="B274" s="47">
        <f t="shared" si="3"/>
        <v>630</v>
      </c>
      <c r="C274" s="224">
        <v>1.15423656766883E-3</v>
      </c>
      <c r="D274" s="36"/>
      <c r="E274" s="36"/>
      <c r="F274" s="36"/>
      <c r="G274" s="36"/>
    </row>
    <row r="275" spans="1:7" ht="15" customHeight="1" x14ac:dyDescent="0.2">
      <c r="A275" s="36"/>
      <c r="B275" s="47">
        <f t="shared" si="3"/>
        <v>631</v>
      </c>
      <c r="C275" s="224">
        <v>1.1523589814104399E-3</v>
      </c>
      <c r="D275" s="36"/>
      <c r="E275" s="36"/>
      <c r="F275" s="36"/>
      <c r="G275" s="36"/>
    </row>
    <row r="276" spans="1:7" ht="15" customHeight="1" x14ac:dyDescent="0.2">
      <c r="A276" s="36"/>
      <c r="B276" s="47">
        <f t="shared" si="3"/>
        <v>632</v>
      </c>
      <c r="C276" s="224">
        <v>1.1523232275060899E-3</v>
      </c>
      <c r="D276" s="36"/>
      <c r="E276" s="36"/>
      <c r="F276" s="36"/>
      <c r="G276" s="36"/>
    </row>
    <row r="277" spans="1:7" ht="15" customHeight="1" x14ac:dyDescent="0.2">
      <c r="A277" s="36"/>
      <c r="B277" s="47">
        <f t="shared" si="3"/>
        <v>633</v>
      </c>
      <c r="C277" s="224">
        <v>1.15362375728218E-3</v>
      </c>
      <c r="D277" s="36"/>
      <c r="E277" s="36"/>
      <c r="F277" s="36"/>
      <c r="G277" s="36"/>
    </row>
    <row r="278" spans="1:7" ht="15" customHeight="1" x14ac:dyDescent="0.2">
      <c r="A278" s="36"/>
      <c r="B278" s="47">
        <f t="shared" si="3"/>
        <v>634</v>
      </c>
      <c r="C278" s="224">
        <v>1.15541798961601E-3</v>
      </c>
      <c r="D278" s="36"/>
      <c r="E278" s="36"/>
      <c r="F278" s="36"/>
      <c r="G278" s="36"/>
    </row>
    <row r="279" spans="1:7" ht="15" customHeight="1" x14ac:dyDescent="0.2">
      <c r="A279" s="36"/>
      <c r="B279" s="47">
        <f t="shared" si="3"/>
        <v>635</v>
      </c>
      <c r="C279" s="224">
        <v>1.1571016353224099E-3</v>
      </c>
      <c r="D279" s="36"/>
      <c r="E279" s="36"/>
      <c r="F279" s="36"/>
      <c r="G279" s="36"/>
    </row>
    <row r="280" spans="1:7" ht="15" customHeight="1" x14ac:dyDescent="0.2">
      <c r="A280" s="36"/>
      <c r="B280" s="47">
        <f t="shared" ref="B280:B343" si="4">IF(380+C$20*(ROW()-ROW(B$23)-1)&gt;780,"",380+C$20*(ROW()-ROW(B$23)-1))</f>
        <v>636</v>
      </c>
      <c r="C280" s="224">
        <v>1.15873630793149E-3</v>
      </c>
      <c r="D280" s="36"/>
      <c r="E280" s="36"/>
      <c r="F280" s="36"/>
      <c r="G280" s="36"/>
    </row>
    <row r="281" spans="1:7" ht="15" customHeight="1" x14ac:dyDescent="0.2">
      <c r="A281" s="36"/>
      <c r="B281" s="47">
        <f t="shared" si="4"/>
        <v>637</v>
      </c>
      <c r="C281" s="224">
        <v>1.16035913442469E-3</v>
      </c>
      <c r="D281" s="36"/>
      <c r="E281" s="36"/>
      <c r="F281" s="36"/>
      <c r="G281" s="36"/>
    </row>
    <row r="282" spans="1:7" ht="15" customHeight="1" x14ac:dyDescent="0.2">
      <c r="A282" s="36"/>
      <c r="B282" s="47">
        <f t="shared" si="4"/>
        <v>638</v>
      </c>
      <c r="C282" s="224">
        <v>1.1614882583601499E-3</v>
      </c>
      <c r="D282" s="36"/>
      <c r="E282" s="36"/>
      <c r="F282" s="36"/>
      <c r="G282" s="36"/>
    </row>
    <row r="283" spans="1:7" ht="15" customHeight="1" x14ac:dyDescent="0.2">
      <c r="A283" s="36"/>
      <c r="B283" s="47">
        <f t="shared" si="4"/>
        <v>639</v>
      </c>
      <c r="C283" s="224">
        <v>1.16148515318736E-3</v>
      </c>
      <c r="D283" s="36"/>
      <c r="E283" s="36"/>
      <c r="F283" s="36"/>
      <c r="G283" s="36"/>
    </row>
    <row r="284" spans="1:7" ht="15" customHeight="1" x14ac:dyDescent="0.2">
      <c r="A284" s="36"/>
      <c r="B284" s="47">
        <f t="shared" si="4"/>
        <v>640</v>
      </c>
      <c r="C284" s="224">
        <v>1.159966702976E-3</v>
      </c>
      <c r="D284" s="36"/>
      <c r="E284" s="36"/>
      <c r="F284" s="36"/>
      <c r="G284" s="36"/>
    </row>
    <row r="285" spans="1:7" ht="15" customHeight="1" x14ac:dyDescent="0.2">
      <c r="A285" s="36"/>
      <c r="B285" s="47">
        <f t="shared" si="4"/>
        <v>641</v>
      </c>
      <c r="C285" s="224">
        <v>1.1569593991632801E-3</v>
      </c>
      <c r="D285" s="36"/>
      <c r="E285" s="36"/>
      <c r="F285" s="36"/>
      <c r="G285" s="36"/>
    </row>
    <row r="286" spans="1:7" ht="15" customHeight="1" x14ac:dyDescent="0.2">
      <c r="A286" s="36"/>
      <c r="B286" s="47">
        <f t="shared" si="4"/>
        <v>642</v>
      </c>
      <c r="C286" s="224">
        <v>1.1524048436793301E-3</v>
      </c>
      <c r="D286" s="36"/>
      <c r="E286" s="36"/>
      <c r="F286" s="36"/>
      <c r="G286" s="36"/>
    </row>
    <row r="287" spans="1:7" ht="15" customHeight="1" x14ac:dyDescent="0.2">
      <c r="A287" s="36"/>
      <c r="B287" s="47">
        <f t="shared" si="4"/>
        <v>643</v>
      </c>
      <c r="C287" s="224">
        <v>1.1467180590871201E-3</v>
      </c>
      <c r="D287" s="36"/>
      <c r="E287" s="36"/>
      <c r="F287" s="36"/>
      <c r="G287" s="36"/>
    </row>
    <row r="288" spans="1:7" ht="15" customHeight="1" x14ac:dyDescent="0.2">
      <c r="A288" s="36"/>
      <c r="B288" s="47">
        <f t="shared" si="4"/>
        <v>644</v>
      </c>
      <c r="C288" s="224">
        <v>1.1405907496583E-3</v>
      </c>
      <c r="D288" s="36"/>
      <c r="E288" s="36"/>
      <c r="F288" s="36"/>
      <c r="G288" s="36"/>
    </row>
    <row r="289" spans="1:7" ht="15" customHeight="1" x14ac:dyDescent="0.2">
      <c r="A289" s="36"/>
      <c r="B289" s="47">
        <f t="shared" si="4"/>
        <v>645</v>
      </c>
      <c r="C289" s="224">
        <v>1.1345260429231601E-3</v>
      </c>
      <c r="D289" s="36"/>
      <c r="E289" s="36"/>
      <c r="F289" s="36"/>
      <c r="G289" s="36"/>
    </row>
    <row r="290" spans="1:7" ht="15" customHeight="1" x14ac:dyDescent="0.2">
      <c r="A290" s="36"/>
      <c r="B290" s="47">
        <f t="shared" si="4"/>
        <v>646</v>
      </c>
      <c r="C290" s="224">
        <v>1.12847617635605E-3</v>
      </c>
      <c r="D290" s="36"/>
      <c r="E290" s="36"/>
      <c r="F290" s="36"/>
      <c r="G290" s="36"/>
    </row>
    <row r="291" spans="1:7" ht="15" customHeight="1" x14ac:dyDescent="0.2">
      <c r="A291" s="36"/>
      <c r="B291" s="47">
        <f t="shared" si="4"/>
        <v>647</v>
      </c>
      <c r="C291" s="224">
        <v>1.12240080751531E-3</v>
      </c>
      <c r="D291" s="36"/>
      <c r="E291" s="36"/>
      <c r="F291" s="36"/>
      <c r="G291" s="36"/>
    </row>
    <row r="292" spans="1:7" ht="15" customHeight="1" x14ac:dyDescent="0.2">
      <c r="A292" s="36"/>
      <c r="B292" s="47">
        <f t="shared" si="4"/>
        <v>648</v>
      </c>
      <c r="C292" s="224">
        <v>1.1167659635111799E-3</v>
      </c>
      <c r="D292" s="36"/>
      <c r="E292" s="36"/>
      <c r="F292" s="36"/>
      <c r="G292" s="36"/>
    </row>
    <row r="293" spans="1:7" ht="15" customHeight="1" x14ac:dyDescent="0.2">
      <c r="A293" s="36"/>
      <c r="B293" s="47">
        <f t="shared" si="4"/>
        <v>649</v>
      </c>
      <c r="C293" s="224">
        <v>1.1122015145818801E-3</v>
      </c>
      <c r="D293" s="36"/>
      <c r="E293" s="36"/>
      <c r="F293" s="36"/>
      <c r="G293" s="36"/>
    </row>
    <row r="294" spans="1:7" ht="15" customHeight="1" x14ac:dyDescent="0.2">
      <c r="A294" s="36"/>
      <c r="B294" s="47">
        <f t="shared" si="4"/>
        <v>650</v>
      </c>
      <c r="C294" s="224">
        <v>1.1090853828703299E-3</v>
      </c>
      <c r="D294" s="36"/>
      <c r="E294" s="36"/>
      <c r="F294" s="36"/>
      <c r="G294" s="36"/>
    </row>
    <row r="295" spans="1:7" ht="15" customHeight="1" x14ac:dyDescent="0.2">
      <c r="A295" s="36"/>
      <c r="B295" s="47">
        <f t="shared" si="4"/>
        <v>651</v>
      </c>
      <c r="C295" s="224">
        <v>1.1074433125524E-3</v>
      </c>
      <c r="D295" s="36"/>
      <c r="E295" s="36"/>
      <c r="F295" s="36"/>
      <c r="G295" s="36"/>
    </row>
    <row r="296" spans="1:7" ht="15" customHeight="1" x14ac:dyDescent="0.2">
      <c r="A296" s="36"/>
      <c r="B296" s="47">
        <f t="shared" si="4"/>
        <v>652</v>
      </c>
      <c r="C296" s="224">
        <v>1.10744781930477E-3</v>
      </c>
      <c r="D296" s="36"/>
      <c r="E296" s="36"/>
      <c r="F296" s="36"/>
      <c r="G296" s="36"/>
    </row>
    <row r="297" spans="1:7" ht="15" customHeight="1" x14ac:dyDescent="0.2">
      <c r="A297" s="36"/>
      <c r="B297" s="47">
        <f t="shared" si="4"/>
        <v>653</v>
      </c>
      <c r="C297" s="224">
        <v>1.1085227211319699E-3</v>
      </c>
      <c r="D297" s="36"/>
      <c r="E297" s="36"/>
      <c r="F297" s="36"/>
      <c r="G297" s="36"/>
    </row>
    <row r="298" spans="1:7" ht="15" customHeight="1" x14ac:dyDescent="0.2">
      <c r="A298" s="36"/>
      <c r="B298" s="47">
        <f t="shared" si="4"/>
        <v>654</v>
      </c>
      <c r="C298" s="224">
        <v>1.1097077147082001E-3</v>
      </c>
      <c r="D298" s="36"/>
      <c r="E298" s="36"/>
      <c r="F298" s="36"/>
      <c r="G298" s="36"/>
    </row>
    <row r="299" spans="1:7" ht="15" customHeight="1" x14ac:dyDescent="0.2">
      <c r="A299" s="36"/>
      <c r="B299" s="47">
        <f t="shared" si="4"/>
        <v>655</v>
      </c>
      <c r="C299" s="224">
        <v>1.1104045996881899E-3</v>
      </c>
      <c r="D299" s="36"/>
      <c r="E299" s="36"/>
      <c r="F299" s="36"/>
      <c r="G299" s="36"/>
    </row>
    <row r="300" spans="1:7" ht="15" customHeight="1" x14ac:dyDescent="0.2">
      <c r="A300" s="36"/>
      <c r="B300" s="47">
        <f t="shared" si="4"/>
        <v>656</v>
      </c>
      <c r="C300" s="224">
        <v>1.1107198051311001E-3</v>
      </c>
      <c r="D300" s="36"/>
      <c r="E300" s="36"/>
      <c r="F300" s="36"/>
      <c r="G300" s="36"/>
    </row>
    <row r="301" spans="1:7" ht="15" customHeight="1" x14ac:dyDescent="0.2">
      <c r="A301" s="36"/>
      <c r="B301" s="47">
        <f t="shared" si="4"/>
        <v>657</v>
      </c>
      <c r="C301" s="224">
        <v>1.1105689203275699E-3</v>
      </c>
      <c r="D301" s="36"/>
      <c r="E301" s="36"/>
      <c r="F301" s="36"/>
      <c r="G301" s="36"/>
    </row>
    <row r="302" spans="1:7" ht="15" customHeight="1" x14ac:dyDescent="0.2">
      <c r="A302" s="36"/>
      <c r="B302" s="47">
        <f t="shared" si="4"/>
        <v>658</v>
      </c>
      <c r="C302" s="224">
        <v>1.11030794377501E-3</v>
      </c>
      <c r="D302" s="36"/>
      <c r="E302" s="36"/>
      <c r="F302" s="36"/>
      <c r="G302" s="36"/>
    </row>
    <row r="303" spans="1:7" ht="15" customHeight="1" x14ac:dyDescent="0.2">
      <c r="A303" s="36"/>
      <c r="B303" s="47">
        <f t="shared" si="4"/>
        <v>659</v>
      </c>
      <c r="C303" s="224">
        <v>1.1105669035521E-3</v>
      </c>
      <c r="D303" s="36"/>
      <c r="E303" s="36"/>
      <c r="F303" s="36"/>
      <c r="G303" s="36"/>
    </row>
    <row r="304" spans="1:7" ht="15" customHeight="1" x14ac:dyDescent="0.2">
      <c r="A304" s="36"/>
      <c r="B304" s="47">
        <f t="shared" si="4"/>
        <v>660</v>
      </c>
      <c r="C304" s="224">
        <v>1.1117238165060401E-3</v>
      </c>
      <c r="D304" s="36"/>
      <c r="E304" s="36"/>
      <c r="F304" s="36"/>
      <c r="G304" s="36"/>
    </row>
    <row r="305" spans="1:7" ht="15" customHeight="1" x14ac:dyDescent="0.2">
      <c r="A305" s="36"/>
      <c r="B305" s="47">
        <f t="shared" si="4"/>
        <v>661</v>
      </c>
      <c r="C305" s="224">
        <v>1.11358427806276E-3</v>
      </c>
      <c r="D305" s="36"/>
      <c r="E305" s="36"/>
      <c r="F305" s="36"/>
      <c r="G305" s="36"/>
    </row>
    <row r="306" spans="1:7" ht="15" customHeight="1" x14ac:dyDescent="0.2">
      <c r="A306" s="36"/>
      <c r="B306" s="47">
        <f t="shared" si="4"/>
        <v>662</v>
      </c>
      <c r="C306" s="224">
        <v>1.1160127112021601E-3</v>
      </c>
      <c r="D306" s="36"/>
      <c r="E306" s="36"/>
      <c r="F306" s="36"/>
      <c r="G306" s="36"/>
    </row>
    <row r="307" spans="1:7" ht="15" customHeight="1" x14ac:dyDescent="0.2">
      <c r="A307" s="36"/>
      <c r="B307" s="47">
        <f t="shared" si="4"/>
        <v>663</v>
      </c>
      <c r="C307" s="224">
        <v>1.1189610806712001E-3</v>
      </c>
      <c r="D307" s="36"/>
      <c r="E307" s="36"/>
      <c r="F307" s="36"/>
      <c r="G307" s="36"/>
    </row>
    <row r="308" spans="1:7" ht="15" customHeight="1" x14ac:dyDescent="0.2">
      <c r="A308" s="36"/>
      <c r="B308" s="47">
        <f t="shared" si="4"/>
        <v>664</v>
      </c>
      <c r="C308" s="224">
        <v>1.12234932771484E-3</v>
      </c>
      <c r="D308" s="36"/>
      <c r="E308" s="36"/>
      <c r="F308" s="36"/>
      <c r="G308" s="36"/>
    </row>
    <row r="309" spans="1:7" ht="15" customHeight="1" x14ac:dyDescent="0.2">
      <c r="A309" s="36"/>
      <c r="B309" s="47">
        <f t="shared" si="4"/>
        <v>665</v>
      </c>
      <c r="C309" s="224">
        <v>1.1260414415651099E-3</v>
      </c>
      <c r="D309" s="36"/>
      <c r="E309" s="36"/>
      <c r="F309" s="36"/>
      <c r="G309" s="36"/>
    </row>
    <row r="310" spans="1:7" ht="15" customHeight="1" x14ac:dyDescent="0.2">
      <c r="A310" s="36"/>
      <c r="B310" s="47">
        <f t="shared" si="4"/>
        <v>666</v>
      </c>
      <c r="C310" s="224">
        <v>1.1300118390666599E-3</v>
      </c>
      <c r="D310" s="36"/>
      <c r="E310" s="36"/>
      <c r="F310" s="36"/>
      <c r="G310" s="36"/>
    </row>
    <row r="311" spans="1:7" ht="15" customHeight="1" x14ac:dyDescent="0.2">
      <c r="A311" s="36"/>
      <c r="B311" s="47">
        <f t="shared" si="4"/>
        <v>667</v>
      </c>
      <c r="C311" s="224">
        <v>1.13437407888977E-3</v>
      </c>
      <c r="D311" s="36"/>
      <c r="E311" s="36"/>
      <c r="F311" s="36"/>
      <c r="G311" s="36"/>
    </row>
    <row r="312" spans="1:7" ht="15" customHeight="1" x14ac:dyDescent="0.2">
      <c r="A312" s="36"/>
      <c r="B312" s="47">
        <f t="shared" si="4"/>
        <v>668</v>
      </c>
      <c r="C312" s="224">
        <v>1.13829644113829E-3</v>
      </c>
      <c r="D312" s="36"/>
      <c r="E312" s="36"/>
      <c r="F312" s="36"/>
      <c r="G312" s="36"/>
    </row>
    <row r="313" spans="1:7" ht="15" customHeight="1" x14ac:dyDescent="0.2">
      <c r="A313" s="36"/>
      <c r="B313" s="47">
        <f t="shared" si="4"/>
        <v>669</v>
      </c>
      <c r="C313" s="224">
        <v>1.1405393518435E-3</v>
      </c>
      <c r="D313" s="36"/>
      <c r="E313" s="36"/>
      <c r="F313" s="36"/>
      <c r="G313" s="36"/>
    </row>
    <row r="314" spans="1:7" ht="15" customHeight="1" x14ac:dyDescent="0.2">
      <c r="A314" s="36"/>
      <c r="B314" s="47">
        <f t="shared" si="4"/>
        <v>670</v>
      </c>
      <c r="C314" s="224">
        <v>1.14035906662418E-3</v>
      </c>
      <c r="D314" s="36"/>
      <c r="E314" s="36"/>
      <c r="F314" s="36"/>
      <c r="G314" s="36"/>
    </row>
    <row r="315" spans="1:7" ht="15" customHeight="1" x14ac:dyDescent="0.2">
      <c r="A315" s="36"/>
      <c r="B315" s="47">
        <f t="shared" si="4"/>
        <v>671</v>
      </c>
      <c r="C315" s="224">
        <v>1.1377976633156399E-3</v>
      </c>
      <c r="D315" s="36"/>
      <c r="E315" s="36"/>
      <c r="F315" s="36"/>
      <c r="G315" s="36"/>
    </row>
    <row r="316" spans="1:7" ht="15" customHeight="1" x14ac:dyDescent="0.2">
      <c r="A316" s="36"/>
      <c r="B316" s="47">
        <f t="shared" si="4"/>
        <v>672</v>
      </c>
      <c r="C316" s="224">
        <v>1.1325986215776601E-3</v>
      </c>
      <c r="D316" s="36"/>
      <c r="E316" s="36"/>
      <c r="F316" s="36"/>
      <c r="G316" s="36"/>
    </row>
    <row r="317" spans="1:7" ht="15" customHeight="1" x14ac:dyDescent="0.2">
      <c r="A317" s="36"/>
      <c r="B317" s="47">
        <f t="shared" si="4"/>
        <v>673</v>
      </c>
      <c r="C317" s="224">
        <v>1.12572012829638E-3</v>
      </c>
      <c r="D317" s="36"/>
      <c r="E317" s="36"/>
      <c r="F317" s="36"/>
      <c r="G317" s="36"/>
    </row>
    <row r="318" spans="1:7" ht="15" customHeight="1" x14ac:dyDescent="0.2">
      <c r="A318" s="36"/>
      <c r="B318" s="47">
        <f t="shared" si="4"/>
        <v>674</v>
      </c>
      <c r="C318" s="224">
        <v>1.11875916161536E-3</v>
      </c>
      <c r="D318" s="36"/>
      <c r="E318" s="36"/>
      <c r="F318" s="36"/>
      <c r="G318" s="36"/>
    </row>
    <row r="319" spans="1:7" ht="15" customHeight="1" x14ac:dyDescent="0.2">
      <c r="A319" s="36"/>
      <c r="B319" s="47">
        <f t="shared" si="4"/>
        <v>675</v>
      </c>
      <c r="C319" s="224">
        <v>1.1126904031006899E-3</v>
      </c>
      <c r="D319" s="36"/>
      <c r="E319" s="36"/>
      <c r="F319" s="36"/>
      <c r="G319" s="36"/>
    </row>
    <row r="320" spans="1:7" ht="15" customHeight="1" x14ac:dyDescent="0.2">
      <c r="A320" s="36"/>
      <c r="B320" s="47">
        <f t="shared" si="4"/>
        <v>676</v>
      </c>
      <c r="C320" s="224">
        <v>1.1073288132471301E-3</v>
      </c>
      <c r="D320" s="36"/>
      <c r="E320" s="36"/>
      <c r="F320" s="36"/>
      <c r="G320" s="36"/>
    </row>
    <row r="321" spans="1:7" ht="15" customHeight="1" x14ac:dyDescent="0.2">
      <c r="A321" s="36"/>
      <c r="B321" s="47">
        <f t="shared" si="4"/>
        <v>677</v>
      </c>
      <c r="C321" s="224">
        <v>1.10284293687997E-3</v>
      </c>
      <c r="D321" s="36"/>
      <c r="E321" s="36"/>
      <c r="F321" s="36"/>
      <c r="G321" s="36"/>
    </row>
    <row r="322" spans="1:7" ht="15" customHeight="1" x14ac:dyDescent="0.2">
      <c r="A322" s="36"/>
      <c r="B322" s="47">
        <f t="shared" si="4"/>
        <v>678</v>
      </c>
      <c r="C322" s="224">
        <v>1.0984395339125499E-3</v>
      </c>
      <c r="D322" s="36"/>
      <c r="E322" s="36"/>
      <c r="F322" s="36"/>
      <c r="G322" s="36"/>
    </row>
    <row r="323" spans="1:7" ht="15" customHeight="1" x14ac:dyDescent="0.2">
      <c r="A323" s="36"/>
      <c r="B323" s="47">
        <f t="shared" si="4"/>
        <v>679</v>
      </c>
      <c r="C323" s="224">
        <v>1.0927690464004999E-3</v>
      </c>
      <c r="D323" s="36"/>
      <c r="E323" s="36"/>
      <c r="F323" s="36"/>
      <c r="G323" s="36"/>
    </row>
    <row r="324" spans="1:7" ht="15" customHeight="1" x14ac:dyDescent="0.2">
      <c r="A324" s="36"/>
      <c r="B324" s="47">
        <f t="shared" si="4"/>
        <v>680</v>
      </c>
      <c r="C324" s="224">
        <v>1.0850217395772001E-3</v>
      </c>
      <c r="D324" s="36"/>
      <c r="E324" s="36"/>
      <c r="F324" s="36"/>
      <c r="G324" s="36"/>
    </row>
    <row r="325" spans="1:7" ht="15" customHeight="1" x14ac:dyDescent="0.2">
      <c r="A325" s="36"/>
      <c r="B325" s="47">
        <f t="shared" si="4"/>
        <v>681</v>
      </c>
      <c r="C325" s="224">
        <v>1.07554924391561E-3</v>
      </c>
      <c r="D325" s="36"/>
      <c r="E325" s="36"/>
      <c r="F325" s="36"/>
      <c r="G325" s="36"/>
    </row>
    <row r="326" spans="1:7" ht="15" customHeight="1" x14ac:dyDescent="0.2">
      <c r="A326" s="36"/>
      <c r="B326" s="47">
        <f t="shared" si="4"/>
        <v>682</v>
      </c>
      <c r="C326" s="224">
        <v>1.0645491858857199E-3</v>
      </c>
      <c r="D326" s="36"/>
      <c r="E326" s="36"/>
      <c r="F326" s="36"/>
      <c r="G326" s="36"/>
    </row>
    <row r="327" spans="1:7" ht="15" customHeight="1" x14ac:dyDescent="0.2">
      <c r="A327" s="36"/>
      <c r="B327" s="47">
        <f t="shared" si="4"/>
        <v>683</v>
      </c>
      <c r="C327" s="224">
        <v>1.0522820433112E-3</v>
      </c>
      <c r="D327" s="36"/>
      <c r="E327" s="36"/>
      <c r="F327" s="36"/>
      <c r="G327" s="36"/>
    </row>
    <row r="328" spans="1:7" ht="15" customHeight="1" x14ac:dyDescent="0.2">
      <c r="A328" s="36"/>
      <c r="B328" s="47">
        <f t="shared" si="4"/>
        <v>684</v>
      </c>
      <c r="C328" s="224">
        <v>1.0391819458981601E-3</v>
      </c>
      <c r="D328" s="36"/>
      <c r="E328" s="36"/>
      <c r="F328" s="36"/>
      <c r="G328" s="36"/>
    </row>
    <row r="329" spans="1:7" ht="15" customHeight="1" x14ac:dyDescent="0.2">
      <c r="A329" s="36"/>
      <c r="B329" s="47">
        <f t="shared" si="4"/>
        <v>685</v>
      </c>
      <c r="C329" s="224">
        <v>1.02567596243796E-3</v>
      </c>
      <c r="D329" s="36"/>
      <c r="E329" s="36"/>
      <c r="F329" s="36"/>
      <c r="G329" s="36"/>
    </row>
    <row r="330" spans="1:7" ht="15" customHeight="1" x14ac:dyDescent="0.2">
      <c r="A330" s="36"/>
      <c r="B330" s="47">
        <f t="shared" si="4"/>
        <v>686</v>
      </c>
      <c r="C330" s="224">
        <v>1.0117786337529701E-3</v>
      </c>
      <c r="D330" s="36"/>
      <c r="E330" s="36"/>
      <c r="F330" s="36"/>
      <c r="G330" s="36"/>
    </row>
    <row r="331" spans="1:7" ht="15" customHeight="1" x14ac:dyDescent="0.2">
      <c r="A331" s="36"/>
      <c r="B331" s="47">
        <f t="shared" si="4"/>
        <v>687</v>
      </c>
      <c r="C331" s="224">
        <v>9.9730882805311406E-4</v>
      </c>
      <c r="D331" s="36"/>
      <c r="E331" s="36"/>
      <c r="F331" s="36"/>
      <c r="G331" s="36"/>
    </row>
    <row r="332" spans="1:7" ht="15" customHeight="1" x14ac:dyDescent="0.2">
      <c r="A332" s="36"/>
      <c r="B332" s="47">
        <f t="shared" si="4"/>
        <v>688</v>
      </c>
      <c r="C332" s="224">
        <v>9.8367197719178298E-4</v>
      </c>
      <c r="D332" s="36"/>
      <c r="E332" s="36"/>
      <c r="F332" s="36"/>
      <c r="G332" s="36"/>
    </row>
    <row r="333" spans="1:7" ht="15" customHeight="1" x14ac:dyDescent="0.2">
      <c r="A333" s="36"/>
      <c r="B333" s="47">
        <f t="shared" si="4"/>
        <v>689</v>
      </c>
      <c r="C333" s="224">
        <v>9.7293281597842895E-4</v>
      </c>
      <c r="D333" s="36"/>
      <c r="E333" s="36"/>
      <c r="F333" s="36"/>
      <c r="G333" s="36"/>
    </row>
    <row r="334" spans="1:7" ht="15" customHeight="1" x14ac:dyDescent="0.2">
      <c r="A334" s="36"/>
      <c r="B334" s="47">
        <f t="shared" si="4"/>
        <v>690</v>
      </c>
      <c r="C334" s="224">
        <v>9.6633018529872499E-4</v>
      </c>
      <c r="D334" s="36"/>
      <c r="E334" s="36"/>
      <c r="F334" s="36"/>
      <c r="G334" s="36"/>
    </row>
    <row r="335" spans="1:7" ht="15" customHeight="1" x14ac:dyDescent="0.2">
      <c r="A335" s="36"/>
      <c r="B335" s="47">
        <f t="shared" si="4"/>
        <v>691</v>
      </c>
      <c r="C335" s="224">
        <v>9.6374303852061203E-4</v>
      </c>
      <c r="D335" s="36"/>
      <c r="E335" s="36"/>
      <c r="F335" s="36"/>
      <c r="G335" s="36"/>
    </row>
    <row r="336" spans="1:7" ht="15" customHeight="1" x14ac:dyDescent="0.2">
      <c r="A336" s="36"/>
      <c r="B336" s="47">
        <f t="shared" si="4"/>
        <v>692</v>
      </c>
      <c r="C336" s="224">
        <v>9.6547267775013497E-4</v>
      </c>
      <c r="D336" s="36"/>
      <c r="E336" s="36"/>
      <c r="F336" s="36"/>
      <c r="G336" s="36"/>
    </row>
    <row r="337" spans="1:7" ht="15" customHeight="1" x14ac:dyDescent="0.2">
      <c r="A337" s="36"/>
      <c r="B337" s="47">
        <f t="shared" si="4"/>
        <v>693</v>
      </c>
      <c r="C337" s="224">
        <v>9.7010000662763301E-4</v>
      </c>
      <c r="D337" s="36"/>
      <c r="E337" s="36"/>
      <c r="F337" s="36"/>
      <c r="G337" s="36"/>
    </row>
    <row r="338" spans="1:7" ht="15" customHeight="1" x14ac:dyDescent="0.2">
      <c r="A338" s="36"/>
      <c r="B338" s="47">
        <f t="shared" si="4"/>
        <v>694</v>
      </c>
      <c r="C338" s="224">
        <v>9.7525986455367997E-4</v>
      </c>
      <c r="D338" s="36"/>
      <c r="E338" s="36"/>
      <c r="F338" s="36"/>
      <c r="G338" s="36"/>
    </row>
    <row r="339" spans="1:7" ht="15" customHeight="1" x14ac:dyDescent="0.2">
      <c r="A339" s="36"/>
      <c r="B339" s="47">
        <f t="shared" si="4"/>
        <v>695</v>
      </c>
      <c r="C339" s="224">
        <v>9.7942664935890891E-4</v>
      </c>
      <c r="D339" s="36"/>
      <c r="E339" s="36"/>
      <c r="F339" s="36"/>
      <c r="G339" s="36"/>
    </row>
    <row r="340" spans="1:7" ht="15" customHeight="1" x14ac:dyDescent="0.2">
      <c r="A340" s="36"/>
      <c r="B340" s="47">
        <f t="shared" si="4"/>
        <v>696</v>
      </c>
      <c r="C340" s="224">
        <v>9.8284157799136801E-4</v>
      </c>
      <c r="D340" s="36"/>
      <c r="E340" s="36"/>
      <c r="F340" s="36"/>
      <c r="G340" s="36"/>
    </row>
    <row r="341" spans="1:7" ht="15" customHeight="1" x14ac:dyDescent="0.2">
      <c r="A341" s="36"/>
      <c r="B341" s="47">
        <f t="shared" si="4"/>
        <v>697</v>
      </c>
      <c r="C341" s="224">
        <v>9.8536993931271706E-4</v>
      </c>
      <c r="D341" s="36"/>
      <c r="E341" s="36"/>
      <c r="F341" s="36"/>
      <c r="G341" s="36"/>
    </row>
    <row r="342" spans="1:7" ht="15" customHeight="1" x14ac:dyDescent="0.2">
      <c r="A342" s="36"/>
      <c r="B342" s="47">
        <f t="shared" si="4"/>
        <v>698</v>
      </c>
      <c r="C342" s="224">
        <v>9.8736577158551795E-4</v>
      </c>
      <c r="D342" s="36"/>
      <c r="E342" s="36"/>
      <c r="F342" s="36"/>
      <c r="G342" s="36"/>
    </row>
    <row r="343" spans="1:7" ht="15" customHeight="1" x14ac:dyDescent="0.2">
      <c r="A343" s="36"/>
      <c r="B343" s="47">
        <f t="shared" si="4"/>
        <v>699</v>
      </c>
      <c r="C343" s="224">
        <v>9.8959664826355409E-4</v>
      </c>
      <c r="D343" s="36"/>
      <c r="E343" s="36"/>
      <c r="F343" s="36"/>
      <c r="G343" s="36"/>
    </row>
    <row r="344" spans="1:7" ht="15" customHeight="1" x14ac:dyDescent="0.2">
      <c r="A344" s="36"/>
      <c r="B344" s="47">
        <f t="shared" ref="B344:B407" si="5">IF(380+C$20*(ROW()-ROW(B$23)-1)&gt;780,"",380+C$20*(ROW()-ROW(B$23)-1))</f>
        <v>700</v>
      </c>
      <c r="C344" s="224">
        <v>9.9252311341909501E-4</v>
      </c>
      <c r="D344" s="36"/>
      <c r="E344" s="36"/>
      <c r="F344" s="36"/>
      <c r="G344" s="36"/>
    </row>
    <row r="345" spans="1:7" ht="15" customHeight="1" x14ac:dyDescent="0.2">
      <c r="A345" s="36"/>
      <c r="B345" s="47">
        <f t="shared" si="5"/>
        <v>701</v>
      </c>
      <c r="C345" s="224">
        <v>9.9572287522722695E-4</v>
      </c>
      <c r="D345" s="36"/>
      <c r="E345" s="36"/>
      <c r="F345" s="36"/>
      <c r="G345" s="36"/>
    </row>
    <row r="346" spans="1:7" ht="15" customHeight="1" x14ac:dyDescent="0.2">
      <c r="A346" s="36"/>
      <c r="B346" s="47">
        <f t="shared" si="5"/>
        <v>702</v>
      </c>
      <c r="C346" s="224">
        <v>9.9875548345313802E-4</v>
      </c>
      <c r="D346" s="36"/>
      <c r="E346" s="36"/>
      <c r="F346" s="36"/>
      <c r="G346" s="36"/>
    </row>
    <row r="347" spans="1:7" ht="15" customHeight="1" x14ac:dyDescent="0.2">
      <c r="A347" s="36"/>
      <c r="B347" s="47">
        <f t="shared" si="5"/>
        <v>703</v>
      </c>
      <c r="C347" s="224">
        <v>1.00202313608428E-3</v>
      </c>
      <c r="D347" s="36"/>
      <c r="E347" s="36"/>
      <c r="F347" s="36"/>
      <c r="G347" s="36"/>
    </row>
    <row r="348" spans="1:7" ht="15" customHeight="1" x14ac:dyDescent="0.2">
      <c r="A348" s="36"/>
      <c r="B348" s="47">
        <f t="shared" si="5"/>
        <v>704</v>
      </c>
      <c r="C348" s="224">
        <v>1.00619616309976E-3</v>
      </c>
      <c r="D348" s="36"/>
      <c r="E348" s="36"/>
      <c r="F348" s="36"/>
      <c r="G348" s="36"/>
    </row>
    <row r="349" spans="1:7" ht="15" customHeight="1" x14ac:dyDescent="0.2">
      <c r="A349" s="36"/>
      <c r="B349" s="47">
        <f t="shared" si="5"/>
        <v>705</v>
      </c>
      <c r="C349" s="224">
        <v>1.0114956876101501E-3</v>
      </c>
      <c r="D349" s="36"/>
      <c r="E349" s="36"/>
      <c r="F349" s="36"/>
      <c r="G349" s="36"/>
    </row>
    <row r="350" spans="1:7" ht="15" customHeight="1" x14ac:dyDescent="0.2">
      <c r="A350" s="36"/>
      <c r="B350" s="47">
        <f t="shared" si="5"/>
        <v>706</v>
      </c>
      <c r="C350" s="224">
        <v>1.0177688400672201E-3</v>
      </c>
      <c r="D350" s="36"/>
      <c r="E350" s="36"/>
      <c r="F350" s="36"/>
      <c r="G350" s="36"/>
    </row>
    <row r="351" spans="1:7" ht="15" customHeight="1" x14ac:dyDescent="0.2">
      <c r="A351" s="36"/>
      <c r="B351" s="47">
        <f t="shared" si="5"/>
        <v>707</v>
      </c>
      <c r="C351" s="224">
        <v>1.0253495648960801E-3</v>
      </c>
      <c r="D351" s="36"/>
      <c r="E351" s="36"/>
      <c r="F351" s="36"/>
      <c r="G351" s="36"/>
    </row>
    <row r="352" spans="1:7" ht="15" customHeight="1" x14ac:dyDescent="0.2">
      <c r="A352" s="36"/>
      <c r="B352" s="47">
        <f t="shared" si="5"/>
        <v>708</v>
      </c>
      <c r="C352" s="224">
        <v>1.0320249153406001E-3</v>
      </c>
      <c r="D352" s="36"/>
      <c r="E352" s="36"/>
      <c r="F352" s="36"/>
      <c r="G352" s="36"/>
    </row>
    <row r="353" spans="1:7" ht="15" customHeight="1" x14ac:dyDescent="0.2">
      <c r="A353" s="36"/>
      <c r="B353" s="47">
        <f t="shared" si="5"/>
        <v>709</v>
      </c>
      <c r="C353" s="224">
        <v>1.03440843826873E-3</v>
      </c>
      <c r="D353" s="36"/>
      <c r="E353" s="36"/>
      <c r="F353" s="36"/>
      <c r="G353" s="36"/>
    </row>
    <row r="354" spans="1:7" ht="15" customHeight="1" x14ac:dyDescent="0.2">
      <c r="A354" s="36"/>
      <c r="B354" s="47">
        <f t="shared" si="5"/>
        <v>710</v>
      </c>
      <c r="C354" s="224">
        <v>1.0304682618012E-3</v>
      </c>
      <c r="D354" s="36"/>
      <c r="E354" s="36"/>
      <c r="F354" s="36"/>
      <c r="G354" s="36"/>
    </row>
    <row r="355" spans="1:7" ht="15" customHeight="1" x14ac:dyDescent="0.2">
      <c r="A355" s="36"/>
      <c r="B355" s="47">
        <f t="shared" si="5"/>
        <v>711</v>
      </c>
      <c r="C355" s="224">
        <v>1.0207620620618699E-3</v>
      </c>
      <c r="D355" s="36"/>
      <c r="E355" s="36"/>
      <c r="F355" s="36"/>
      <c r="G355" s="36"/>
    </row>
    <row r="356" spans="1:7" ht="15" customHeight="1" x14ac:dyDescent="0.2">
      <c r="A356" s="36"/>
      <c r="B356" s="47">
        <f t="shared" si="5"/>
        <v>712</v>
      </c>
      <c r="C356" s="224">
        <v>1.0054033580230901E-3</v>
      </c>
      <c r="D356" s="36"/>
      <c r="E356" s="36"/>
      <c r="F356" s="36"/>
      <c r="G356" s="36"/>
    </row>
    <row r="357" spans="1:7" ht="15" customHeight="1" x14ac:dyDescent="0.2">
      <c r="A357" s="36"/>
      <c r="B357" s="47">
        <f t="shared" si="5"/>
        <v>713</v>
      </c>
      <c r="C357" s="224">
        <v>9.8575282646791397E-4</v>
      </c>
      <c r="D357" s="36"/>
      <c r="E357" s="36"/>
      <c r="F357" s="36"/>
      <c r="G357" s="36"/>
    </row>
    <row r="358" spans="1:7" ht="15" customHeight="1" x14ac:dyDescent="0.2">
      <c r="A358" s="36"/>
      <c r="B358" s="47">
        <f t="shared" si="5"/>
        <v>714</v>
      </c>
      <c r="C358" s="224">
        <v>9.6407826203472903E-4</v>
      </c>
      <c r="D358" s="36"/>
      <c r="E358" s="36"/>
      <c r="F358" s="36"/>
      <c r="G358" s="36"/>
    </row>
    <row r="359" spans="1:7" ht="15" customHeight="1" x14ac:dyDescent="0.2">
      <c r="A359" s="36"/>
      <c r="B359" s="47">
        <f t="shared" si="5"/>
        <v>715</v>
      </c>
      <c r="C359" s="224">
        <v>9.4214514808217405E-4</v>
      </c>
      <c r="D359" s="36"/>
      <c r="E359" s="36"/>
      <c r="F359" s="36"/>
      <c r="G359" s="36"/>
    </row>
    <row r="360" spans="1:7" ht="15" customHeight="1" x14ac:dyDescent="0.2">
      <c r="A360" s="36"/>
      <c r="B360" s="47">
        <f t="shared" si="5"/>
        <v>716</v>
      </c>
      <c r="C360" s="224">
        <v>9.1984327188388405E-4</v>
      </c>
      <c r="D360" s="36"/>
      <c r="E360" s="36"/>
      <c r="F360" s="36"/>
      <c r="G360" s="36"/>
    </row>
    <row r="361" spans="1:7" ht="15" customHeight="1" x14ac:dyDescent="0.2">
      <c r="A361" s="36"/>
      <c r="B361" s="47">
        <f t="shared" si="5"/>
        <v>717</v>
      </c>
      <c r="C361" s="224">
        <v>8.9687803959062498E-4</v>
      </c>
      <c r="D361" s="36"/>
      <c r="E361" s="36"/>
      <c r="F361" s="36"/>
      <c r="G361" s="36"/>
    </row>
    <row r="362" spans="1:7" ht="15" customHeight="1" x14ac:dyDescent="0.2">
      <c r="A362" s="36"/>
      <c r="B362" s="47">
        <f t="shared" si="5"/>
        <v>718</v>
      </c>
      <c r="C362" s="224">
        <v>8.7593684017537405E-4</v>
      </c>
      <c r="D362" s="36"/>
      <c r="E362" s="36"/>
      <c r="F362" s="36"/>
      <c r="G362" s="36"/>
    </row>
    <row r="363" spans="1:7" ht="15" customHeight="1" x14ac:dyDescent="0.2">
      <c r="A363" s="36"/>
      <c r="B363" s="47">
        <f t="shared" si="5"/>
        <v>719</v>
      </c>
      <c r="C363" s="224">
        <v>8.6082397763375502E-4</v>
      </c>
      <c r="D363" s="36"/>
      <c r="E363" s="36"/>
      <c r="F363" s="36"/>
      <c r="G363" s="36"/>
    </row>
    <row r="364" spans="1:7" ht="15" customHeight="1" x14ac:dyDescent="0.2">
      <c r="A364" s="36"/>
      <c r="B364" s="47">
        <f t="shared" si="5"/>
        <v>720</v>
      </c>
      <c r="C364" s="224">
        <v>8.5382203436314705E-4</v>
      </c>
      <c r="D364" s="36"/>
      <c r="E364" s="36"/>
      <c r="F364" s="36"/>
      <c r="G364" s="36"/>
    </row>
    <row r="365" spans="1:7" ht="15" customHeight="1" x14ac:dyDescent="0.2">
      <c r="A365" s="36"/>
      <c r="B365" s="47">
        <f t="shared" si="5"/>
        <v>721</v>
      </c>
      <c r="C365" s="224">
        <v>8.5477393979244197E-4</v>
      </c>
      <c r="D365" s="36"/>
      <c r="E365" s="36"/>
      <c r="F365" s="36"/>
      <c r="G365" s="36"/>
    </row>
    <row r="366" spans="1:7" ht="15" customHeight="1" x14ac:dyDescent="0.2">
      <c r="A366" s="36"/>
      <c r="B366" s="47">
        <f t="shared" si="5"/>
        <v>722</v>
      </c>
      <c r="C366" s="224">
        <v>8.6424933432713302E-4</v>
      </c>
      <c r="D366" s="36"/>
      <c r="E366" s="36"/>
      <c r="F366" s="36"/>
      <c r="G366" s="36"/>
    </row>
    <row r="367" spans="1:7" ht="15" customHeight="1" x14ac:dyDescent="0.2">
      <c r="A367" s="36"/>
      <c r="B367" s="47">
        <f t="shared" si="5"/>
        <v>723</v>
      </c>
      <c r="C367" s="224">
        <v>8.7955306573545705E-4</v>
      </c>
      <c r="D367" s="36"/>
      <c r="E367" s="36"/>
      <c r="F367" s="36"/>
      <c r="G367" s="36"/>
    </row>
    <row r="368" spans="1:7" ht="15" customHeight="1" x14ac:dyDescent="0.2">
      <c r="A368" s="36"/>
      <c r="B368" s="47">
        <f t="shared" si="5"/>
        <v>724</v>
      </c>
      <c r="C368" s="224">
        <v>8.9619321363114597E-4</v>
      </c>
      <c r="D368" s="36"/>
      <c r="E368" s="36"/>
      <c r="F368" s="36"/>
      <c r="G368" s="36"/>
    </row>
    <row r="369" spans="1:7" ht="15" customHeight="1" x14ac:dyDescent="0.2">
      <c r="A369" s="36"/>
      <c r="B369" s="47">
        <f t="shared" si="5"/>
        <v>725</v>
      </c>
      <c r="C369" s="224">
        <v>9.1120734248496403E-4</v>
      </c>
      <c r="D369" s="36"/>
      <c r="E369" s="36"/>
      <c r="F369" s="36"/>
      <c r="G369" s="36"/>
    </row>
    <row r="370" spans="1:7" ht="15" customHeight="1" x14ac:dyDescent="0.2">
      <c r="A370" s="36"/>
      <c r="B370" s="47">
        <f t="shared" si="5"/>
        <v>726</v>
      </c>
      <c r="C370" s="224">
        <v>9.2502756942427404E-4</v>
      </c>
      <c r="D370" s="36"/>
      <c r="E370" s="36"/>
      <c r="F370" s="36"/>
      <c r="G370" s="36"/>
    </row>
    <row r="371" spans="1:7" ht="15" customHeight="1" x14ac:dyDescent="0.2">
      <c r="A371" s="36"/>
      <c r="B371" s="47">
        <f t="shared" si="5"/>
        <v>727</v>
      </c>
      <c r="C371" s="224">
        <v>9.37489060619186E-4</v>
      </c>
      <c r="D371" s="36"/>
      <c r="E371" s="36"/>
      <c r="F371" s="36"/>
      <c r="G371" s="36"/>
    </row>
    <row r="372" spans="1:7" ht="15" customHeight="1" x14ac:dyDescent="0.2">
      <c r="A372" s="36"/>
      <c r="B372" s="47">
        <f t="shared" si="5"/>
        <v>728</v>
      </c>
      <c r="C372" s="224">
        <v>9.4861413532673405E-4</v>
      </c>
      <c r="D372" s="36"/>
      <c r="E372" s="36"/>
      <c r="F372" s="36"/>
      <c r="G372" s="36"/>
    </row>
    <row r="373" spans="1:7" ht="15" customHeight="1" x14ac:dyDescent="0.2">
      <c r="A373" s="36"/>
      <c r="B373" s="47">
        <f t="shared" si="5"/>
        <v>729</v>
      </c>
      <c r="C373" s="224">
        <v>9.5888546447109703E-4</v>
      </c>
      <c r="D373" s="36"/>
      <c r="E373" s="36"/>
      <c r="F373" s="36"/>
      <c r="G373" s="36"/>
    </row>
    <row r="374" spans="1:7" ht="15" customHeight="1" x14ac:dyDescent="0.2">
      <c r="A374" s="36"/>
      <c r="B374" s="47">
        <f t="shared" si="5"/>
        <v>730</v>
      </c>
      <c r="C374" s="224">
        <v>9.6859265060678101E-4</v>
      </c>
      <c r="D374" s="36"/>
      <c r="E374" s="36"/>
      <c r="F374" s="36"/>
      <c r="G374" s="36"/>
    </row>
    <row r="375" spans="1:7" ht="15" customHeight="1" x14ac:dyDescent="0.2">
      <c r="A375" s="36"/>
      <c r="B375" s="47">
        <f t="shared" si="5"/>
        <v>731</v>
      </c>
      <c r="C375" s="224">
        <v>9.7715261207997591E-4</v>
      </c>
      <c r="D375" s="36"/>
      <c r="E375" s="36"/>
      <c r="F375" s="36"/>
      <c r="G375" s="36"/>
    </row>
    <row r="376" spans="1:7" ht="15" customHeight="1" x14ac:dyDescent="0.2">
      <c r="A376" s="36"/>
      <c r="B376" s="47">
        <f t="shared" si="5"/>
        <v>732</v>
      </c>
      <c r="C376" s="224">
        <v>9.8389368707273292E-4</v>
      </c>
      <c r="D376" s="36"/>
      <c r="E376" s="36"/>
      <c r="F376" s="36"/>
      <c r="G376" s="36"/>
    </row>
    <row r="377" spans="1:7" ht="15" customHeight="1" x14ac:dyDescent="0.2">
      <c r="A377" s="36"/>
      <c r="B377" s="47">
        <f t="shared" si="5"/>
        <v>733</v>
      </c>
      <c r="C377" s="224">
        <v>9.8978101650230399E-4</v>
      </c>
      <c r="D377" s="36"/>
      <c r="E377" s="36"/>
      <c r="F377" s="36"/>
      <c r="G377" s="36"/>
    </row>
    <row r="378" spans="1:7" ht="15" customHeight="1" x14ac:dyDescent="0.2">
      <c r="A378" s="36"/>
      <c r="B378" s="47">
        <f t="shared" si="5"/>
        <v>734</v>
      </c>
      <c r="C378" s="224">
        <v>9.9642316856410991E-4</v>
      </c>
      <c r="D378" s="36"/>
      <c r="E378" s="36"/>
      <c r="F378" s="36"/>
      <c r="G378" s="36"/>
    </row>
    <row r="379" spans="1:7" ht="15" customHeight="1" x14ac:dyDescent="0.2">
      <c r="A379" s="36"/>
      <c r="B379" s="47">
        <f t="shared" si="5"/>
        <v>735</v>
      </c>
      <c r="C379" s="224">
        <v>1.00463431964896E-3</v>
      </c>
      <c r="D379" s="36"/>
      <c r="E379" s="36"/>
      <c r="F379" s="36"/>
      <c r="G379" s="36"/>
    </row>
    <row r="380" spans="1:7" ht="15" customHeight="1" x14ac:dyDescent="0.2">
      <c r="A380" s="36"/>
      <c r="B380" s="47">
        <f t="shared" si="5"/>
        <v>736</v>
      </c>
      <c r="C380" s="224">
        <v>1.0141610557628199E-3</v>
      </c>
      <c r="D380" s="36"/>
      <c r="E380" s="36"/>
      <c r="F380" s="36"/>
      <c r="G380" s="36"/>
    </row>
    <row r="381" spans="1:7" ht="15" customHeight="1" x14ac:dyDescent="0.2">
      <c r="A381" s="36"/>
      <c r="B381" s="47">
        <f t="shared" si="5"/>
        <v>737</v>
      </c>
      <c r="C381" s="224">
        <v>1.0254077554261601E-3</v>
      </c>
      <c r="D381" s="36"/>
      <c r="E381" s="36"/>
      <c r="F381" s="36"/>
      <c r="G381" s="36"/>
    </row>
    <row r="382" spans="1:7" ht="15" customHeight="1" x14ac:dyDescent="0.2">
      <c r="A382" s="36"/>
      <c r="B382" s="47">
        <f t="shared" si="5"/>
        <v>738</v>
      </c>
      <c r="C382" s="224">
        <v>1.03589963245727E-3</v>
      </c>
      <c r="D382" s="36"/>
      <c r="E382" s="36"/>
      <c r="F382" s="36"/>
      <c r="G382" s="36"/>
    </row>
    <row r="383" spans="1:7" ht="15" customHeight="1" x14ac:dyDescent="0.2">
      <c r="A383" s="36"/>
      <c r="B383" s="47">
        <f t="shared" si="5"/>
        <v>739</v>
      </c>
      <c r="C383" s="224">
        <v>1.0417636507640199E-3</v>
      </c>
      <c r="D383" s="36"/>
      <c r="E383" s="36"/>
      <c r="F383" s="36"/>
      <c r="G383" s="36"/>
    </row>
    <row r="384" spans="1:7" ht="15" customHeight="1" x14ac:dyDescent="0.2">
      <c r="A384" s="36"/>
      <c r="B384" s="47">
        <f t="shared" si="5"/>
        <v>740</v>
      </c>
      <c r="C384" s="224">
        <v>1.0406759886911301E-3</v>
      </c>
      <c r="D384" s="36"/>
      <c r="E384" s="36"/>
      <c r="F384" s="36"/>
      <c r="G384" s="36"/>
    </row>
    <row r="385" spans="1:7" ht="15" customHeight="1" x14ac:dyDescent="0.2">
      <c r="A385" s="36"/>
      <c r="B385" s="47">
        <f t="shared" si="5"/>
        <v>741</v>
      </c>
      <c r="C385" s="224">
        <v>1.0330122051423101E-3</v>
      </c>
      <c r="D385" s="36"/>
      <c r="E385" s="36"/>
      <c r="F385" s="36"/>
      <c r="G385" s="36"/>
    </row>
    <row r="386" spans="1:7" ht="15" customHeight="1" x14ac:dyDescent="0.2">
      <c r="A386" s="36"/>
      <c r="B386" s="47">
        <f t="shared" si="5"/>
        <v>742</v>
      </c>
      <c r="C386" s="224">
        <v>1.0183102823634999E-3</v>
      </c>
      <c r="D386" s="36"/>
      <c r="E386" s="36"/>
      <c r="F386" s="36"/>
      <c r="G386" s="36"/>
    </row>
    <row r="387" spans="1:7" ht="15" customHeight="1" x14ac:dyDescent="0.2">
      <c r="A387" s="36"/>
      <c r="B387" s="47">
        <f t="shared" si="5"/>
        <v>743</v>
      </c>
      <c r="C387" s="224">
        <v>9.9898050086032805E-4</v>
      </c>
      <c r="D387" s="36"/>
      <c r="E387" s="36"/>
      <c r="F387" s="36"/>
      <c r="G387" s="36"/>
    </row>
    <row r="388" spans="1:7" ht="15" customHeight="1" x14ac:dyDescent="0.2">
      <c r="A388" s="36"/>
      <c r="B388" s="47">
        <f t="shared" si="5"/>
        <v>744</v>
      </c>
      <c r="C388" s="224">
        <v>9.7903999480882897E-4</v>
      </c>
      <c r="D388" s="36"/>
      <c r="E388" s="36"/>
      <c r="F388" s="36"/>
      <c r="G388" s="36"/>
    </row>
    <row r="389" spans="1:7" ht="15" customHeight="1" x14ac:dyDescent="0.2">
      <c r="A389" s="36"/>
      <c r="B389" s="47">
        <f t="shared" si="5"/>
        <v>745</v>
      </c>
      <c r="C389" s="224">
        <v>9.6102118962428703E-4</v>
      </c>
      <c r="D389" s="36"/>
      <c r="E389" s="36"/>
      <c r="F389" s="36"/>
      <c r="G389" s="36"/>
    </row>
    <row r="390" spans="1:7" ht="15" customHeight="1" x14ac:dyDescent="0.2">
      <c r="A390" s="36"/>
      <c r="B390" s="47">
        <f t="shared" si="5"/>
        <v>746</v>
      </c>
      <c r="C390" s="224">
        <v>9.4449088716944303E-4</v>
      </c>
      <c r="D390" s="36"/>
      <c r="E390" s="36"/>
      <c r="F390" s="36"/>
      <c r="G390" s="36"/>
    </row>
    <row r="391" spans="1:7" ht="15" customHeight="1" x14ac:dyDescent="0.2">
      <c r="A391" s="36"/>
      <c r="B391" s="47">
        <f t="shared" si="5"/>
        <v>747</v>
      </c>
      <c r="C391" s="224">
        <v>9.2976014067188903E-4</v>
      </c>
      <c r="D391" s="36"/>
      <c r="E391" s="36"/>
      <c r="F391" s="36"/>
      <c r="G391" s="36"/>
    </row>
    <row r="392" spans="1:7" ht="15" customHeight="1" x14ac:dyDescent="0.2">
      <c r="A392" s="36"/>
      <c r="B392" s="47">
        <f t="shared" si="5"/>
        <v>748</v>
      </c>
      <c r="C392" s="224">
        <v>9.1564011872266495E-4</v>
      </c>
      <c r="D392" s="36"/>
      <c r="E392" s="36"/>
      <c r="F392" s="36"/>
      <c r="G392" s="36"/>
    </row>
    <row r="393" spans="1:7" ht="15" customHeight="1" x14ac:dyDescent="0.2">
      <c r="A393" s="36"/>
      <c r="B393" s="47">
        <f t="shared" si="5"/>
        <v>749</v>
      </c>
      <c r="C393" s="224">
        <v>8.9994586079072405E-4</v>
      </c>
      <c r="D393" s="36"/>
      <c r="E393" s="36"/>
      <c r="F393" s="36"/>
      <c r="G393" s="36"/>
    </row>
    <row r="394" spans="1:7" ht="15" customHeight="1" x14ac:dyDescent="0.2">
      <c r="A394" s="36"/>
      <c r="B394" s="47">
        <f t="shared" si="5"/>
        <v>750</v>
      </c>
      <c r="C394" s="224">
        <v>8.8136639055743998E-4</v>
      </c>
      <c r="D394" s="36"/>
      <c r="E394" s="36"/>
      <c r="F394" s="36"/>
      <c r="G394" s="36"/>
    </row>
    <row r="395" spans="1:7" ht="15" customHeight="1" x14ac:dyDescent="0.2">
      <c r="A395" s="36"/>
      <c r="B395" s="47">
        <f t="shared" si="5"/>
        <v>751</v>
      </c>
      <c r="C395" s="224">
        <v>8.6081434102052096E-4</v>
      </c>
      <c r="D395" s="36"/>
      <c r="E395" s="36"/>
      <c r="F395" s="36"/>
      <c r="G395" s="36"/>
    </row>
    <row r="396" spans="1:7" ht="15" customHeight="1" x14ac:dyDescent="0.2">
      <c r="A396" s="36"/>
      <c r="B396" s="47">
        <f t="shared" si="5"/>
        <v>752</v>
      </c>
      <c r="C396" s="224">
        <v>8.3918181849261205E-4</v>
      </c>
      <c r="D396" s="36"/>
      <c r="E396" s="36"/>
      <c r="F396" s="36"/>
      <c r="G396" s="36"/>
    </row>
    <row r="397" spans="1:7" ht="15" customHeight="1" x14ac:dyDescent="0.2">
      <c r="A397" s="36"/>
      <c r="B397" s="47">
        <f t="shared" si="5"/>
        <v>753</v>
      </c>
      <c r="C397" s="224">
        <v>8.1597505998198903E-4</v>
      </c>
      <c r="D397" s="36"/>
      <c r="E397" s="36"/>
      <c r="F397" s="36"/>
      <c r="G397" s="36"/>
    </row>
    <row r="398" spans="1:7" ht="15" customHeight="1" x14ac:dyDescent="0.2">
      <c r="A398" s="36"/>
      <c r="B398" s="47">
        <f t="shared" si="5"/>
        <v>754</v>
      </c>
      <c r="C398" s="224">
        <v>7.9037112716910402E-4</v>
      </c>
      <c r="D398" s="36"/>
      <c r="E398" s="36"/>
      <c r="F398" s="36"/>
      <c r="G398" s="36"/>
    </row>
    <row r="399" spans="1:7" ht="15" customHeight="1" x14ac:dyDescent="0.2">
      <c r="A399" s="36"/>
      <c r="B399" s="47">
        <f t="shared" si="5"/>
        <v>755</v>
      </c>
      <c r="C399" s="224">
        <v>7.6235569192268499E-4</v>
      </c>
      <c r="D399" s="36"/>
      <c r="E399" s="36"/>
      <c r="F399" s="36"/>
      <c r="G399" s="36"/>
    </row>
    <row r="400" spans="1:7" ht="15" customHeight="1" x14ac:dyDescent="0.2">
      <c r="A400" s="36"/>
      <c r="B400" s="47">
        <f t="shared" si="5"/>
        <v>756</v>
      </c>
      <c r="C400" s="224">
        <v>7.3221928078525897E-4</v>
      </c>
      <c r="D400" s="36"/>
      <c r="E400" s="36"/>
      <c r="F400" s="36"/>
      <c r="G400" s="36"/>
    </row>
    <row r="401" spans="1:7" ht="15" customHeight="1" x14ac:dyDescent="0.2">
      <c r="A401" s="36"/>
      <c r="B401" s="47">
        <f t="shared" si="5"/>
        <v>757</v>
      </c>
      <c r="C401" s="224">
        <v>6.9919193235384695E-4</v>
      </c>
      <c r="D401" s="36"/>
      <c r="E401" s="36"/>
      <c r="F401" s="36"/>
      <c r="G401" s="36"/>
    </row>
    <row r="402" spans="1:7" ht="15" customHeight="1" x14ac:dyDescent="0.2">
      <c r="A402" s="36"/>
      <c r="B402" s="47">
        <f t="shared" si="5"/>
        <v>758</v>
      </c>
      <c r="C402" s="224">
        <v>6.6856175822469703E-4</v>
      </c>
      <c r="D402" s="36"/>
      <c r="E402" s="36"/>
      <c r="F402" s="36"/>
      <c r="G402" s="36"/>
    </row>
    <row r="403" spans="1:7" ht="15" customHeight="1" x14ac:dyDescent="0.2">
      <c r="A403" s="36"/>
      <c r="B403" s="47">
        <f t="shared" si="5"/>
        <v>759</v>
      </c>
      <c r="C403" s="224">
        <v>6.4834321962412705E-4</v>
      </c>
      <c r="D403" s="36"/>
      <c r="E403" s="36"/>
      <c r="F403" s="36"/>
      <c r="G403" s="36"/>
    </row>
    <row r="404" spans="1:7" ht="15" customHeight="1" x14ac:dyDescent="0.2">
      <c r="A404" s="36"/>
      <c r="B404" s="47">
        <f t="shared" si="5"/>
        <v>760</v>
      </c>
      <c r="C404" s="224">
        <v>6.4334499328793098E-4</v>
      </c>
      <c r="D404" s="36"/>
      <c r="E404" s="36"/>
      <c r="F404" s="36"/>
      <c r="G404" s="36"/>
    </row>
    <row r="405" spans="1:7" ht="15" customHeight="1" x14ac:dyDescent="0.2">
      <c r="A405" s="36"/>
      <c r="B405" s="47">
        <f t="shared" si="5"/>
        <v>761</v>
      </c>
      <c r="C405" s="224">
        <v>6.5259608485587805E-4</v>
      </c>
      <c r="D405" s="36"/>
      <c r="E405" s="36"/>
      <c r="F405" s="36"/>
      <c r="G405" s="36"/>
    </row>
    <row r="406" spans="1:7" ht="15" customHeight="1" x14ac:dyDescent="0.2">
      <c r="A406" s="36"/>
      <c r="B406" s="47">
        <f t="shared" si="5"/>
        <v>762</v>
      </c>
      <c r="C406" s="224">
        <v>6.7646438981643596E-4</v>
      </c>
      <c r="D406" s="36"/>
      <c r="E406" s="36"/>
      <c r="F406" s="36"/>
      <c r="G406" s="36"/>
    </row>
    <row r="407" spans="1:7" ht="15" customHeight="1" x14ac:dyDescent="0.2">
      <c r="A407" s="36"/>
      <c r="B407" s="47">
        <f t="shared" si="5"/>
        <v>763</v>
      </c>
      <c r="C407" s="224">
        <v>7.1074433030557296E-4</v>
      </c>
      <c r="D407" s="36"/>
      <c r="E407" s="36"/>
      <c r="F407" s="36"/>
      <c r="G407" s="36"/>
    </row>
    <row r="408" spans="1:7" ht="15" customHeight="1" x14ac:dyDescent="0.2">
      <c r="A408" s="36"/>
      <c r="B408" s="47">
        <f t="shared" ref="B408:B424" si="6">IF(380+C$20*(ROW()-ROW(B$23)-1)&gt;780,"",380+C$20*(ROW()-ROW(B$23)-1))</f>
        <v>764</v>
      </c>
      <c r="C408" s="224">
        <v>7.4842660988324499E-4</v>
      </c>
      <c r="D408" s="36"/>
      <c r="E408" s="36"/>
      <c r="F408" s="36"/>
      <c r="G408" s="36"/>
    </row>
    <row r="409" spans="1:7" ht="15" customHeight="1" x14ac:dyDescent="0.2">
      <c r="A409" s="36"/>
      <c r="B409" s="47">
        <f t="shared" si="6"/>
        <v>765</v>
      </c>
      <c r="C409" s="224">
        <v>7.8462518286771495E-4</v>
      </c>
      <c r="D409" s="36"/>
      <c r="E409" s="36"/>
      <c r="F409" s="36"/>
      <c r="G409" s="36"/>
    </row>
    <row r="410" spans="1:7" ht="15" customHeight="1" x14ac:dyDescent="0.2">
      <c r="A410" s="36"/>
      <c r="B410" s="47">
        <f t="shared" si="6"/>
        <v>766</v>
      </c>
      <c r="C410" s="224">
        <v>8.1990897770470598E-4</v>
      </c>
      <c r="D410" s="36"/>
      <c r="E410" s="36"/>
      <c r="F410" s="36"/>
      <c r="G410" s="36"/>
    </row>
    <row r="411" spans="1:7" ht="15" customHeight="1" x14ac:dyDescent="0.2">
      <c r="A411" s="36"/>
      <c r="B411" s="47">
        <f t="shared" si="6"/>
        <v>767</v>
      </c>
      <c r="C411" s="224">
        <v>8.5438953376619996E-4</v>
      </c>
      <c r="D411" s="36"/>
      <c r="E411" s="36"/>
      <c r="F411" s="36"/>
      <c r="G411" s="36"/>
    </row>
    <row r="412" spans="1:7" ht="15" customHeight="1" x14ac:dyDescent="0.2">
      <c r="A412" s="36"/>
      <c r="B412" s="47">
        <f t="shared" si="6"/>
        <v>768</v>
      </c>
      <c r="C412" s="224">
        <v>8.8546775073915901E-4</v>
      </c>
      <c r="D412" s="36"/>
      <c r="E412" s="36"/>
      <c r="F412" s="36"/>
      <c r="G412" s="36"/>
    </row>
    <row r="413" spans="1:7" ht="15" customHeight="1" x14ac:dyDescent="0.2">
      <c r="A413" s="36"/>
      <c r="B413" s="47">
        <f t="shared" si="6"/>
        <v>769</v>
      </c>
      <c r="C413" s="224">
        <v>9.0994590779803705E-4</v>
      </c>
      <c r="D413" s="36"/>
      <c r="E413" s="36"/>
      <c r="F413" s="36"/>
      <c r="G413" s="36"/>
    </row>
    <row r="414" spans="1:7" ht="15" customHeight="1" x14ac:dyDescent="0.2">
      <c r="A414" s="36"/>
      <c r="B414" s="47">
        <f t="shared" si="6"/>
        <v>770</v>
      </c>
      <c r="C414" s="224">
        <v>9.2590537244749904E-4</v>
      </c>
      <c r="D414" s="36"/>
      <c r="E414" s="36"/>
      <c r="F414" s="36"/>
      <c r="G414" s="36"/>
    </row>
    <row r="415" spans="1:7" ht="15" customHeight="1" x14ac:dyDescent="0.2">
      <c r="A415" s="36"/>
      <c r="B415" s="47">
        <f t="shared" si="6"/>
        <v>771</v>
      </c>
      <c r="C415" s="224">
        <v>9.3308938821797199E-4</v>
      </c>
      <c r="D415" s="36"/>
      <c r="E415" s="36"/>
      <c r="F415" s="36"/>
      <c r="G415" s="36"/>
    </row>
    <row r="416" spans="1:7" ht="15" customHeight="1" x14ac:dyDescent="0.2">
      <c r="A416" s="36"/>
      <c r="B416" s="47">
        <f t="shared" si="6"/>
        <v>772</v>
      </c>
      <c r="C416" s="224">
        <v>9.3064982405435402E-4</v>
      </c>
      <c r="D416" s="36"/>
      <c r="E416" s="36"/>
      <c r="F416" s="36"/>
      <c r="G416" s="36"/>
    </row>
    <row r="417" spans="1:7" ht="15" customHeight="1" x14ac:dyDescent="0.2">
      <c r="A417" s="36"/>
      <c r="B417" s="47">
        <f t="shared" si="6"/>
        <v>773</v>
      </c>
      <c r="C417" s="224">
        <v>9.2161019997665297E-4</v>
      </c>
      <c r="D417" s="36"/>
      <c r="E417" s="36"/>
      <c r="F417" s="36"/>
      <c r="G417" s="36"/>
    </row>
    <row r="418" spans="1:7" ht="15" customHeight="1" x14ac:dyDescent="0.2">
      <c r="A418" s="36"/>
      <c r="B418" s="47">
        <f t="shared" si="6"/>
        <v>774</v>
      </c>
      <c r="C418" s="224">
        <v>9.1100971601821201E-4</v>
      </c>
      <c r="D418" s="36"/>
      <c r="E418" s="36"/>
      <c r="F418" s="36"/>
      <c r="G418" s="36"/>
    </row>
    <row r="419" spans="1:7" ht="15" customHeight="1" x14ac:dyDescent="0.2">
      <c r="A419" s="36"/>
      <c r="B419" s="47">
        <f t="shared" si="6"/>
        <v>775</v>
      </c>
      <c r="C419" s="224">
        <v>9.0218406417518805E-4</v>
      </c>
      <c r="D419" s="36"/>
      <c r="E419" s="36"/>
      <c r="F419" s="36"/>
      <c r="G419" s="36"/>
    </row>
    <row r="420" spans="1:7" ht="15" customHeight="1" x14ac:dyDescent="0.2">
      <c r="A420" s="36"/>
      <c r="B420" s="47">
        <f t="shared" si="6"/>
        <v>776</v>
      </c>
      <c r="C420" s="224">
        <v>8.9465340923403601E-4</v>
      </c>
      <c r="D420" s="36"/>
      <c r="E420" s="36"/>
      <c r="F420" s="36"/>
      <c r="G420" s="36"/>
    </row>
    <row r="421" spans="1:7" ht="15" customHeight="1" x14ac:dyDescent="0.2">
      <c r="A421" s="36"/>
      <c r="B421" s="47">
        <f t="shared" si="6"/>
        <v>777</v>
      </c>
      <c r="C421" s="224">
        <v>8.8858541443215299E-4</v>
      </c>
      <c r="D421" s="36"/>
      <c r="E421" s="36"/>
      <c r="F421" s="36"/>
      <c r="G421" s="36"/>
    </row>
    <row r="422" spans="1:7" ht="15" customHeight="1" x14ac:dyDescent="0.2">
      <c r="A422" s="36"/>
      <c r="B422" s="47">
        <f t="shared" si="6"/>
        <v>778</v>
      </c>
      <c r="C422" s="224">
        <v>8.8407827951100901E-4</v>
      </c>
      <c r="D422" s="36"/>
      <c r="E422" s="36"/>
      <c r="F422" s="36"/>
      <c r="G422" s="36"/>
    </row>
    <row r="423" spans="1:7" ht="15" customHeight="1" x14ac:dyDescent="0.2">
      <c r="A423" s="36"/>
      <c r="B423" s="47">
        <f t="shared" si="6"/>
        <v>779</v>
      </c>
      <c r="C423" s="224">
        <v>8.8077538407947502E-4</v>
      </c>
      <c r="D423" s="36"/>
      <c r="E423" s="36"/>
      <c r="F423" s="36"/>
      <c r="G423" s="36"/>
    </row>
    <row r="424" spans="1:7" x14ac:dyDescent="0.2">
      <c r="A424" s="36"/>
      <c r="B424" s="47">
        <f t="shared" si="6"/>
        <v>780</v>
      </c>
      <c r="C424" s="224">
        <v>8.7846275590287501E-4</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0.48820007494660522</v>
      </c>
      <c r="C15" s="56"/>
      <c r="D15" s="193">
        <f ca="1">Calculations!$J$14*Physics!$F$12*SUMPRODUCT(Calculations!$M$21:$M$421,Calculations!$L$21:$L$421,Calculations!$K$21:$K$421)*$F$6</f>
        <v>100.00022661643138</v>
      </c>
      <c r="E15" s="56"/>
      <c r="F15" s="194">
        <f ca="1">LOG(Calculations!$J$14*SUMPRODUCT(Calculations!$S$21:$S$421,Calculations!$K$21:$K$421)*$F$6)</f>
        <v>18.143476666833948</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8.1710760589731327E-2</v>
      </c>
      <c r="C21" s="199">
        <f ca="1">Calculations!$J$14*SUMPRODUCT(Calculations!$M$21:$M$421,Calculations!O$21:O$421,Calculations!$K$21:$K$421)*$F$6</f>
        <v>0.14557483848942987</v>
      </c>
      <c r="D21" s="200">
        <f ca="1">Calculations!$J$14*SUMPRODUCT(Calculations!$M$21:$M$421,Calculations!P$21:P$421,Calculations!$K$21:$K$421)*$F$6</f>
        <v>0.16288998212984865</v>
      </c>
      <c r="E21" s="201">
        <f ca="1">Calculations!$J$14*SUMPRODUCT(Calculations!$M$21:$M$421,Calculations!Q$21:Q$421,Calculations!$K$21:$K$421)*$F$6</f>
        <v>0.14495258461336985</v>
      </c>
      <c r="F21" s="202">
        <f ca="1">Calculations!$J$14*SUMPRODUCT(Calculations!$M$21:$M$421,Calculations!R$21:R$421,Calculations!$K$21:$K$421)*$F$6</f>
        <v>0.13260158752508255</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0.81710575420141252</v>
      </c>
      <c r="C27" s="204">
        <f ca="1">1000*(C21/$D15)</f>
        <v>1.4557450859367349</v>
      </c>
      <c r="D27" s="205">
        <f ca="1">1000*(D21/$D15)</f>
        <v>1.628896129952206</v>
      </c>
      <c r="E27" s="206">
        <f ca="1">1000*(E21/$D15)</f>
        <v>1.4495225612773983</v>
      </c>
      <c r="F27" s="207">
        <f ca="1">1000*(F21/$D15)</f>
        <v>1.3260128702877791</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99.977726502832894</v>
      </c>
      <c r="C33" s="199">
        <f ca="1">1000*(C21/VLOOKUP(C$32,Photobiology!$C$10:$D$14,2,0))</f>
        <v>99.994645383164737</v>
      </c>
      <c r="D33" s="200">
        <f ca="1">1000*(D21/VLOOKUP(D$32,Photobiology!$C$10:$D$14,2,0))</f>
        <v>99.999512274907772</v>
      </c>
      <c r="E33" s="201">
        <f ca="1">1000*(E21/VLOOKUP(E$32,Photobiology!$C$10:$D$14,2,0))</f>
        <v>99.98774025772353</v>
      </c>
      <c r="F33" s="202">
        <f ca="1">1000*(F21/VLOOKUP(F$32,Photobiology!$C$10:$D$14,2,0))</f>
        <v>99.985122010217964</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17.265049621652111</v>
      </c>
      <c r="C39" s="209">
        <f ca="1">LOG(Calculations!$J$14*SUMPRODUCT(Calculations!$S$21:$S$421,Calculations!U$21:U$421,Calculations!$K$21:$K$421)*$F$6)</f>
        <v>17.597989438966465</v>
      </c>
      <c r="D39" s="210">
        <f ca="1">LOG(Calculations!$J$14*SUMPRODUCT(Calculations!$S$21:$S$421,Calculations!V$21:V$421,Calculations!$K$21:$K$421)*$F$6)</f>
        <v>17.667301665960316</v>
      </c>
      <c r="E39" s="211">
        <f ca="1">LOG(Calculations!$J$14*SUMPRODUCT(Calculations!$S$21:$S$421,Calculations!W$21:W$421,Calculations!$K$21:$K$421)*$F$6)</f>
        <v>17.567006194763767</v>
      </c>
      <c r="F39" s="212">
        <f ca="1">LOG(Calculations!$J$14*SUMPRODUCT(Calculations!$S$21:$S$421,Calculations!X$21:X$421,Calculations!$K$21:$K$421)*$F$6)</f>
        <v>17.513879376019336</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3,265E+17 = 10^17,514, with rounding to 3 decimal places</v>
      </c>
      <c r="C42" s="262"/>
      <c r="D42" s="262"/>
      <c r="E42" s="266"/>
      <c r="F42" s="238">
        <f ca="1">10^F15</f>
        <v>1.3914790333984707E+18</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1.8409823365530246E+17</v>
      </c>
      <c r="C44" s="240">
        <f t="shared" ref="C44:F44" ca="1" si="0">10^C39</f>
        <v>3.9626839781082176E+17</v>
      </c>
      <c r="D44" s="241">
        <f t="shared" ca="1" si="0"/>
        <v>4.648380449817769E+17</v>
      </c>
      <c r="E44" s="242">
        <f t="shared" ca="1" si="0"/>
        <v>3.6898286169334509E+17</v>
      </c>
      <c r="F44" s="243">
        <f t="shared" ca="1" si="0"/>
        <v>3.2649713598421338E+17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6.9175339606768096E-4</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6.9510688543010404E-4</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7.0202246920527897E-4</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7.1081871212569099E-4</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7.18693222078812E-4</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7.2414891039058202E-4</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7.2759580275188996E-4</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7.2843952687838998E-4</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7.30204983972181E-4</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7.3845976504766499E-4</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7.5654442471348297E-4</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7.8357469958789899E-4</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8.19565179760476E-4</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8.6204498391474597E-4</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9.06895976523262E-4</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9.5117303857870505E-4</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9.9518065126802998E-4</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1.03908857109513E-3</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1.0806253024679901E-3</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1.11679541555131E-3</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1.1458016524439299E-3</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1.1674790579304099E-3</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1.18098845206825E-3</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1.18913122791655E-3</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1.1965763739071799E-3</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1.2062648090707801E-3</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1.21769206518415E-3</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1.2312230844989699E-3</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1.24545173367146E-3</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1.2578019138427799E-3</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1.26672796569763E-3</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1.27271317652297E-3</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1.2756292941376801E-3</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1.2766669427512101E-3</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1.2778104960460401E-3</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1.2802293972953699E-3</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1.2836770492828001E-3</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1.2884212301609999E-3</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1.2930595063579101E-3</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1.2952897901472101E-3</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1.2937308288931001E-3</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1.28900179676877E-3</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1.28153770766262E-3</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1.2716656261488499E-3</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1.25993065985117E-3</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1.2470324503005799E-3</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1.2330546153649501E-3</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1.21754096021963E-3</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1.2038901898582201E-3</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1.1971458510087599E-3</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1.20033407170806E-3</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1.2130280419646901E-3</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1.23574272626976E-3</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1.2653638420867699E-3</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1.29670091852158E-3</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1.3262964809141399E-3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1.3546361089223199E-3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1.38157741501181E-3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1.4068027604835099E-3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1.4303547343781601E-3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1.45225889012022E-3</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1.4719709462399199E-3</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1.48882950240069E-3</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1.50401468698441E-3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1.5194933806275601E-3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1.5363870099001399E-3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1.5544360684010101E-3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1.57395876434319E-3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1.59318795122595E-3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1.60927622123452E-3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1.62051512968006E-3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1.62724820902612E-3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1.6292078995607999E-3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1.6280266732213E-3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1.6264253165696101E-3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1.6261203276054001E-3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1.6268188223661801E-3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1.62872965875199E-3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1.6310606254499799E-3</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1.63235132683466E-3</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1.6317255255307399E-3</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1.6295621835701699E-3</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1.6259926513167301E-3</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1.62138285374997E-3</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1.61634266583585E-3</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1.6113240906234E-3</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1.6062883743445E-3</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1.6011881926977899E-3</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1.59651840139845E-3</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1.59296029652264E-3</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1.59092265571606E-3</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1.5903091735595899E-3</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1.591069212119E-3</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1.59294093710195E-3</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1.59548795802117E-3</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1.5983133813970601E-3</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1.60141555041318E-3</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1.60493118107322E-3</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1.60777151579699E-3</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1.6083470572629099E-3</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1.6057041070780501E-3</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1.6000197682598E-3</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1.59123809883189E-3</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1.58019163614613E-3</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1.5682679424555499E-3</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1.5564750013129301E-3</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1.5447164837282901E-3</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1.53291327249064E-3</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1.52198729225781E-3</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1.5131826737912501E-3</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1.5072458955478201E-3</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1.5041651782348999E-3</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1.50415431490023E-3</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1.5062648133318301E-3</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1.50891585317639E-3</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1.5110508339393101E-3</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1.5128162107499699E-3</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1.51417363676159E-3</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1.51499052136026E-3</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1.5152260606604399E-3</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1.5148557723308001E-3</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1.5137403047126099E-3</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1.5117159950286999E-3</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1.5091103400463001E-3</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1.50646916771077E-3</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1.5041270782599799E-3</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1.50202141372871E-3</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1.5002077286115499E-3</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1.4984295608475101E-3</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1.4962476345505801E-3</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1.4933983841891501E-3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1.49002611458033E-3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1.48625277187462E-3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1.48207567063602E-3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1.4774903351378499E-3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1.4725757267960301E-3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1.4673650414385099E-3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1.4617434363854199E-3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1.4565300655918899E-3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1.45295410756331E-3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1.4517530694028999E-3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1.45275970909501E-3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1.45598407064794E-3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1.4608458449658101E-3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1.4663778502221601E-3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1.4718657311334001E-3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1.4773719310436401E-3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1.48296805279646E-3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1.48789394361081E-3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1.49110609249775E-3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1.4919783928639E-3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1.4905493734684E-3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1.4866812832986999E-3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1.48109945120158E-3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1.4750127585883501E-3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1.4692475064090201E-3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1.4636990177355101E-3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1.45837099739267E-3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1.4535478375659399E-3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1.44953523839235E-3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1.44651661995414E-3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1.44452336424095E-3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1.4436071207575699E-3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1.44350143792734E-3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1.4437622297891401E-3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1.44404974982791E-3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1.4443879703836099E-3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1.44482621405468E-3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1.4448979830337201E-3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1.44394793920572E-3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1.4415828797016801E-3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1.43782391601855E-3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1.4325653033548801E-3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1.42628487788417E-3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1.4197790332289299E-3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1.4135706893995601E-3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1.4075823126961299E-3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1.4018463529816699E-3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1.39633581245175E-3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1.3909305550374501E-3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1.3855584990974501E-3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1.3803275513203899E-3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1.3753561754945201E-3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1.3704900827842901E-3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1.3654721251304301E-3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1.3601783866861201E-3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1.35465187441397E-3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1.3488192083626401E-3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1.3431384072549401E-3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1.33832221398097E-3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1.3347982742748E-3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1.3324163064387399E-3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1.33109588693136E-3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1.3306400752577099E-3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1.3307206372595701E-3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1.3310333577068901E-3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1.3315747148046201E-3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1.3324555050829199E-3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1.3327999216857199E-3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1.3313270777447199E-3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1.3272684411389801E-3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1.3207936189500601E-3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1.31190943575064E-3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1.3012079920074399E-3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1.2896761218316301E-3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1.2780720109764399E-3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1.26634367346313E-3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1.2543770099839101E-3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1.2432407729372999E-3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1.23443940750996E-3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1.2288755808138999E-3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1.2264887184590301E-3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1.2274999695886201E-3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1.23084609233748E-3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1.2347550169303099E-3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1.2380509411331301E-3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1.24090148917146E-3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1.24325159718858E-3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1.24503890336173E-3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1.2463470719343099E-3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1.24722630145236E-3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1.2475115785013399E-3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1.2470380678223801E-3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1.24608541954285E-3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1.24511971720836E-3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1.2444232217572601E-3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1.2439410474884901E-3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1.2437254692921301E-3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1.24352294515073E-3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1.24290655368355E-3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1.2416201420621701E-3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1.2397073230622599E-3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1.2370984975649099E-3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1.2340758047417999E-3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1.2311094765456801E-3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1.2284703792228E-3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1.2260975757686799E-3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1.22406327611321E-3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1.2219726118307499E-3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1.2191862570875699E-3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1.21532061638343E-3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1.2105179056884801E-3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1.20484592715332E-3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1.1984782581574401E-3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1.1917041943333301E-3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1.18477859202613E-3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1.1776992473462001E-3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1.17038708521753E-3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1.1634813179170901E-3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1.15791183429708E-3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1.15423656766883E-3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1.1523589814104399E-3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1.1523232275060899E-3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1.15362375728218E-3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1.15541798961601E-3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1.1571016353224099E-3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1.15873630793149E-3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1.16035913442469E-3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1.1614882583601499E-3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1.16148515318736E-3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1.159966702976E-3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1.1569593991632801E-3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1.1524048436793301E-3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1.1467180590871201E-3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1.1405907496583E-3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1.1345260429231601E-3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1.12847617635605E-3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1.12240080751531E-3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1.1167659635111799E-3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1.1122015145818801E-3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1.1090853828703299E-3</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1.1074433125524E-3</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1.10744781930477E-3</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1.1085227211319699E-3</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1.1097077147082001E-3</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1.1104045996881899E-3</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1.1107198051311001E-3</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1.1105689203275699E-3</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1.11030794377501E-3</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1.1105669035521E-3</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1.1117238165060401E-3</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1.11358427806276E-3</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1.1160127112021601E-3</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1.1189610806712001E-3</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1.12234932771484E-3</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1.1260414415651099E-3</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1.1300118390666599E-3</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1.13437407888977E-3</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1.13829644113829E-3</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1.1405393518435E-3</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1.14035906662418E-3</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1.1377976633156399E-3</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1.1325986215776601E-3</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1.12572012829638E-3</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1.11875916161536E-3</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1.1126904031006899E-3</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1.1073288132471301E-3</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1.10284293687997E-3</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1.0984395339125499E-3</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1.0927690464004999E-3</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1.0850217395772001E-3</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1.07554924391561E-3</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1.0645491858857199E-3</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1.0522820433112E-3</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1.0391819458981601E-3</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1.02567596243796E-3</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1.0117786337529701E-3</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9.9730882805311406E-4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9.8367197719178298E-4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9.7293281597842895E-4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9.6633018529872499E-4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9.6374303852061203E-4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9.6547267775013497E-4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9.7010000662763301E-4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9.7525986455367997E-4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9.7942664935890891E-4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9.8284157799136801E-4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9.8536993931271706E-4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9.8736577158551795E-4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9.8959664826355409E-4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9.9252311341909501E-4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9.9572287522722695E-4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9.9875548345313802E-4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1.00202313608428E-3</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1.00619616309976E-3</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1.0114956876101501E-3</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1.0177688400672201E-3</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1.0253495648960801E-3</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1.0320249153406001E-3</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1.03440843826873E-3</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1.0304682618012E-3</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1.0207620620618699E-3</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1.0054033580230901E-3</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9.8575282646791397E-4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9.6407826203472903E-4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9.4214514808217405E-4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9.1984327188388405E-4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8.9687803959062498E-4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8.7593684017537405E-4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8.6082397763375502E-4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8.5382203436314705E-4</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8.5477393979244197E-4</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8.6424933432713302E-4</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8.7955306573545705E-4</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8.9619321363114597E-4</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9.1120734248496403E-4</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9.2502756942427404E-4</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9.37489060619186E-4</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9.4861413532673405E-4</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9.5888546447109703E-4</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9.6859265060678101E-4</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9.7715261207997591E-4</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9.8389368707273292E-4</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9.8978101650230399E-4</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9.9642316856410991E-4</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1.00463431964896E-3</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1.0141610557628199E-3</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1.0254077554261601E-3</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1.03589963245727E-3</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1.0417636507640199E-3</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1.0406759886911301E-3</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1.0330122051423101E-3</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1.0183102823634999E-3</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9.9898050086032805E-4</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9.7903999480882897E-4</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9.6102118962428703E-4</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9.4449088716944303E-4</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9.2976014067188903E-4</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9.1564011872266495E-4</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8.9994586079072405E-4</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8.8136639055743998E-4</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8.6081434102052096E-4</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8.3918181849261205E-4</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8.1597505998198903E-4</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7.9037112716910402E-4</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7.6235569192268499E-4</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7.3221928078525897E-4</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6.9919193235384695E-4</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6.6856175822469703E-4</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6.4834321962412705E-4</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6.4334499328793098E-4</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6.5259608485587805E-4</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6.7646438981643596E-4</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7.1074433030557296E-4</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7.4842660988324499E-4</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7.8462518286771495E-4</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8.1990897770470598E-4</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8.5438953376619996E-4</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8.8546775073915901E-4</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9.0994590779803705E-4</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9.2590537244749904E-4</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9.3308938821797199E-4</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9.3064982405435402E-4</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9.2161019997665297E-4</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9.1100971601821201E-4</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9.0218406417518805E-4</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8.9465340923403601E-4</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8.8858541443215299E-4</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8.8407827951100901E-4</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8.8077538407947502E-4</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8.7846275590287501E-4</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48.82000749466053</v>
      </c>
      <c r="Q5" s="149">
        <f ca="1">Physics!$F$12*SUMPRODUCT($M$21:$M$421,$K$21:$K$421,$L$21:$L$421)*Q4</f>
        <v>0.10000022661643138</v>
      </c>
      <c r="R5" s="150">
        <f ca="1">LOG(SUMPRODUCT($S$21:$S$421,$K$21:$K$421)*R4)</f>
        <v>14.143476666833946</v>
      </c>
      <c r="AM5" s="148" t="s">
        <v>224</v>
      </c>
      <c r="AN5" s="149">
        <f>Inputs!AC17</f>
        <v>0</v>
      </c>
      <c r="AO5" s="148" t="s">
        <v>248</v>
      </c>
      <c r="AP5" s="149">
        <f ca="1">SUMPRODUCT($AM$21:$AM$421,$AK$21:$AK$421)*AP4</f>
        <v>48.82285656024635</v>
      </c>
      <c r="AQ5" s="149">
        <f ca="1">Physics!$F$12*SUMPRODUCT($AM$21:$AM$421,$AK$21:$AK$421,$AL$21:$AL$421)*AQ4</f>
        <v>0.10000022661643136</v>
      </c>
      <c r="AR5" s="150">
        <f ca="1">LOG(SUMPRODUCT($AS$21:$AS$421,$AK$21:$AK$421)*AR4)</f>
        <v>14.143474542868347</v>
      </c>
    </row>
    <row r="6" spans="1:57" s="147" customFormat="1" ht="0.25" customHeight="1" x14ac:dyDescent="0.2">
      <c r="A6" s="147" t="s">
        <v>319</v>
      </c>
      <c r="M6" s="148"/>
      <c r="AM6" s="148"/>
    </row>
    <row r="7" spans="1:57" s="147" customFormat="1" ht="0.25" customHeight="1" x14ac:dyDescent="0.2">
      <c r="M7" s="148" t="s">
        <v>245</v>
      </c>
      <c r="N7" s="149">
        <f ca="1">SUMPRODUCT($M$21:$M$421,$K$21:$K$421,N$21:N$421)*$P$4</f>
        <v>8.1710760589731333</v>
      </c>
      <c r="O7" s="149">
        <f t="shared" ref="O7:R7" ca="1" si="0">SUMPRODUCT($M$21:$M$421,$K$21:$K$421,O$21:O$421)*$P$4</f>
        <v>14.557483848942988</v>
      </c>
      <c r="P7" s="149">
        <f t="shared" ca="1" si="0"/>
        <v>16.288998212984868</v>
      </c>
      <c r="Q7" s="149">
        <f t="shared" ca="1" si="0"/>
        <v>14.495258461336988</v>
      </c>
      <c r="R7" s="149">
        <f t="shared" ca="1" si="0"/>
        <v>13.260158752508257</v>
      </c>
      <c r="AM7" s="148" t="s">
        <v>245</v>
      </c>
      <c r="AN7" s="149">
        <f ca="1">SUMPRODUCT($AM$21:$AM$421,$AK$21:$AK$421,AN$21:AN$421)*$AP$4</f>
        <v>8.1729169153157919</v>
      </c>
      <c r="AO7" s="149">
        <f t="shared" ref="AO7:AR7" ca="1" si="1">SUMPRODUCT($AM$21:$AM$421,$AK$21:$AK$421,AO$21:AO$421)*$AP$4</f>
        <v>14.558298071468855</v>
      </c>
      <c r="AP7" s="149">
        <f t="shared" ca="1" si="1"/>
        <v>16.289114203995336</v>
      </c>
      <c r="AQ7" s="149">
        <f t="shared" ca="1" si="1"/>
        <v>14.497072097001775</v>
      </c>
      <c r="AR7" s="149">
        <f t="shared" ca="1" si="1"/>
        <v>13.26216532516316</v>
      </c>
    </row>
    <row r="8" spans="1:57" s="147" customFormat="1" ht="0.25" customHeight="1" x14ac:dyDescent="0.2">
      <c r="M8" s="148" t="s">
        <v>238</v>
      </c>
      <c r="N8" s="151">
        <f ca="1">1000*N7/$Q$5*$Q$4/$P$4</f>
        <v>0.81710575420141252</v>
      </c>
      <c r="O8" s="151">
        <f t="shared" ref="O8:R8" ca="1" si="2">1000*O7/$Q$5*$Q$4/$P$4</f>
        <v>1.4557450859367347</v>
      </c>
      <c r="P8" s="151">
        <f t="shared" ca="1" si="2"/>
        <v>1.628896129952206</v>
      </c>
      <c r="Q8" s="151">
        <f t="shared" ca="1" si="2"/>
        <v>1.4495225612773983</v>
      </c>
      <c r="R8" s="151">
        <f t="shared" ca="1" si="2"/>
        <v>1.3260128702877794</v>
      </c>
      <c r="AM8" s="148" t="s">
        <v>238</v>
      </c>
      <c r="AN8" s="151">
        <f ca="1">1000*AN7/$AQ$5*$AQ$4/$AP$4</f>
        <v>0.81728983941851119</v>
      </c>
      <c r="AO8" s="151">
        <f t="shared" ref="AO8:AR8" ca="1" si="3">1000*AO7/$AQ$5*$AQ$4/$AP$4</f>
        <v>1.4558265080048061</v>
      </c>
      <c r="AP8" s="151">
        <f t="shared" ca="1" si="3"/>
        <v>1.6289077290269678</v>
      </c>
      <c r="AQ8" s="151">
        <f t="shared" ca="1" si="3"/>
        <v>1.4497039244328784</v>
      </c>
      <c r="AR8" s="151">
        <f t="shared" ca="1" si="3"/>
        <v>1.3262135270985487</v>
      </c>
    </row>
    <row r="9" spans="1:57" s="147" customFormat="1" ht="0.25" customHeight="1" x14ac:dyDescent="0.2">
      <c r="M9" s="148" t="s">
        <v>239</v>
      </c>
      <c r="N9" s="151">
        <f ca="1">N8/AN8</f>
        <v>0.99977476140260146</v>
      </c>
      <c r="O9" s="151">
        <f t="shared" ref="O9:R9" ca="1" si="4">O8/AO8</f>
        <v>0.99994407158571186</v>
      </c>
      <c r="P9" s="151">
        <f t="shared" ca="1" si="4"/>
        <v>0.99999287923155189</v>
      </c>
      <c r="Q9" s="151">
        <f t="shared" ca="1" si="4"/>
        <v>0.99987489641683136</v>
      </c>
      <c r="R9" s="151">
        <f t="shared" ca="1" si="4"/>
        <v>0.99984869946907551</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9.9977702705648763E-2</v>
      </c>
      <c r="O10" s="149">
        <f t="shared" ref="O10:R10" ca="1" si="6">1000*O7/AO8*$Q$4/$P$4</f>
        <v>9.9994633762328269E-2</v>
      </c>
      <c r="P10" s="149">
        <f t="shared" ca="1" si="6"/>
        <v>9.9999514537972886E-2</v>
      </c>
      <c r="Q10" s="149">
        <f t="shared" ca="1" si="6"/>
        <v>9.9987716229763976E-2</v>
      </c>
      <c r="R10" s="149">
        <f t="shared" ca="1" si="6"/>
        <v>9.9985096529051742E-2</v>
      </c>
      <c r="AM10" s="148" t="s">
        <v>241</v>
      </c>
      <c r="AN10" s="149">
        <f ca="1">1000*AN7/AN8*$AQ$4/$AP$4</f>
        <v>0.10000022661643136</v>
      </c>
      <c r="AO10" s="149">
        <f t="shared" ref="AO10:AR10" ca="1" si="7">1000*AO7/AO8*$AQ$4/$AP$4</f>
        <v>0.10000022661643136</v>
      </c>
      <c r="AP10" s="149">
        <f t="shared" ca="1" si="7"/>
        <v>0.10000022661643136</v>
      </c>
      <c r="AQ10" s="149">
        <f t="shared" ca="1" si="7"/>
        <v>0.10000022661643136</v>
      </c>
      <c r="AR10" s="149">
        <f t="shared" ca="1" si="7"/>
        <v>0.10000022661643135</v>
      </c>
    </row>
    <row r="11" spans="1:57" s="147" customFormat="1" ht="0.25" customHeight="1" x14ac:dyDescent="0.2">
      <c r="M11" s="148" t="s">
        <v>246</v>
      </c>
      <c r="N11" s="150">
        <f ca="1">LOG(SUMPRODUCT($S$21:$S$421,$K$21:$K$421,T$21:T$421)*$R$4)</f>
        <v>13.265049621652112</v>
      </c>
      <c r="O11" s="150">
        <f t="shared" ref="O11:R11" ca="1" si="8">LOG(SUMPRODUCT($S$21:$S$421,$K$21:$K$421,U$21:U$421)*$R$4)</f>
        <v>13.597989438966467</v>
      </c>
      <c r="P11" s="150">
        <f t="shared" ca="1" si="8"/>
        <v>13.667301665960316</v>
      </c>
      <c r="Q11" s="150">
        <f t="shared" ca="1" si="8"/>
        <v>13.567006194763769</v>
      </c>
      <c r="R11" s="150">
        <f t="shared" ca="1" si="8"/>
        <v>13.513879376019334</v>
      </c>
      <c r="AM11" s="148" t="s">
        <v>246</v>
      </c>
      <c r="AN11" s="150">
        <f ca="1">LOG(SUMPRODUCT($AS$21:$AS$421,$AK$21:$AK$421,AT$21:AT$421)*$AR$4)</f>
        <v>13.265147452550135</v>
      </c>
      <c r="AO11" s="150">
        <f t="shared" ref="AO11:AR11" ca="1" si="9">LOG(SUMPRODUCT($AS$21:$AS$421,$AK$21:$AK$421,AU$21:AU$421)*$AR$4)</f>
        <v>13.598013729047434</v>
      </c>
      <c r="AP11" s="150">
        <f t="shared" ca="1" si="9"/>
        <v>13.667304758481771</v>
      </c>
      <c r="AQ11" s="150">
        <f t="shared" ca="1" si="9"/>
        <v>13.567060529958439</v>
      </c>
      <c r="AR11" s="150">
        <f t="shared" ca="1" si="9"/>
        <v>13.513945089976428</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0.48820007494660522</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1.3855600218386427E-5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100.00022661643138</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1.3914790333984594E+18</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0.48820007494660522</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6.9175339606768096E-4</v>
      </c>
      <c r="J21" s="147">
        <f>((Physics!$C$9*Physics!$C$10)/(Physics!$C$11*Physics!$C$12*$H21))^($J$17-$J$18)</f>
        <v>1.9134999256690163E+18</v>
      </c>
      <c r="K21" s="147">
        <f>(H21&lt;&gt;H20)*1</f>
        <v>1</v>
      </c>
      <c r="L21" s="147">
        <f>INDEX(Photobiology!$21:$421,1+$H21-380,10)</f>
        <v>3.8999999999999999E-5</v>
      </c>
      <c r="M21" s="147">
        <f>$I21*$J$15*IF($J$18,1,$J21)</f>
        <v>6.9175339606768096E-4</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1323670071956797</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6.9175339606768096E-4</v>
      </c>
      <c r="Z21" s="147">
        <f ca="1">$Y21*N21</f>
        <v>0</v>
      </c>
      <c r="AA21" s="147">
        <f t="shared" ref="AA21:AA84" ca="1" si="15">$Y21*O21</f>
        <v>0</v>
      </c>
      <c r="AB21" s="147">
        <f t="shared" ref="AB21:AB84" ca="1" si="16">$Y21*P21</f>
        <v>0</v>
      </c>
      <c r="AC21" s="147">
        <f t="shared" ref="AC21:AC84" ca="1" si="17">$Y21*Q21</f>
        <v>4.0744275028386411E-7</v>
      </c>
      <c r="AD21" s="147">
        <f t="shared" ref="AD21:AD84" ca="1" si="18">$Y21*R21</f>
        <v>6.3514375690048229E-7</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6.9244054871397086E-4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1324984938494396</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6.9244054871397086E-4</v>
      </c>
      <c r="AZ21" s="147">
        <f ca="1">$AY21*AN21</f>
        <v>0</v>
      </c>
      <c r="BA21" s="147">
        <f t="shared" ref="BA21:BA84" ca="1" si="20">$AY21*AO21</f>
        <v>0</v>
      </c>
      <c r="BB21" s="147">
        <f t="shared" ref="BB21:BB84" ca="1" si="21">$AY21*AP21</f>
        <v>0</v>
      </c>
      <c r="BC21" s="147">
        <f t="shared" ref="BC21:BC84" ca="1" si="22">$AY21*AQ21</f>
        <v>4.0784748319252886E-7</v>
      </c>
      <c r="BD21" s="147">
        <f t="shared" ref="BD21:BD84" ca="1" si="23">$AY21*AR21</f>
        <v>6.3577467640996305E-7</v>
      </c>
    </row>
    <row r="22" spans="8:56" s="147" customFormat="1" ht="0.25" customHeight="1" x14ac:dyDescent="0.2">
      <c r="H22" s="147">
        <f t="shared" ref="H22:H85" si="24">MIN(780,H21+$J$14)</f>
        <v>381</v>
      </c>
      <c r="I22" s="147">
        <f>IF($H22&gt;$H21,INDEX(Spectra!22:22,1,MATCH($I$20,Spectra!$20:$20,0)),I21)</f>
        <v>6.9510688543010404E-4</v>
      </c>
      <c r="J22" s="147">
        <f>((Physics!$C$9*Physics!$C$10)/(Physics!$C$11*Physics!$C$12*$H22))^($J$17-$J$18)</f>
        <v>1.9185354517891983E+18</v>
      </c>
      <c r="K22" s="147">
        <f t="shared" ref="K22:K85" si="25">(H22&lt;&gt;H21)*1</f>
        <v>1</v>
      </c>
      <c r="L22" s="147">
        <f>INDEX(Photobiology!$21:$421,1+$H22-380,10)</f>
        <v>4.28264E-5</v>
      </c>
      <c r="M22" s="147">
        <f t="shared" ref="M22:M85" si="26">$I22*$J$15*IF($J$18,1,$J22)</f>
        <v>6.9510688543010404E-4</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1333587202480427.2</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6.9510688543010404E-4</v>
      </c>
      <c r="Z22" s="147">
        <f t="shared" ref="Z22:Z85" ca="1" si="28">$Y22*N22</f>
        <v>0</v>
      </c>
      <c r="AA22" s="147">
        <f t="shared" ca="1" si="15"/>
        <v>0</v>
      </c>
      <c r="AB22" s="147">
        <f t="shared" ca="1" si="16"/>
        <v>0</v>
      </c>
      <c r="AC22" s="147">
        <f t="shared" ca="1" si="17"/>
        <v>4.6224607881101918E-7</v>
      </c>
      <c r="AD22" s="147">
        <f t="shared" ca="1" si="18"/>
        <v>7.2678290619915386E-7</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6.9891527069602282E-4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1340893724627164</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6.9891527069602282E-4</v>
      </c>
      <c r="AZ22" s="147">
        <f t="shared" ref="AZ22:AZ85" ca="1" si="33">$AY22*AN22</f>
        <v>0</v>
      </c>
      <c r="BA22" s="147">
        <f t="shared" ca="1" si="20"/>
        <v>0</v>
      </c>
      <c r="BB22" s="147">
        <f t="shared" ca="1" si="21"/>
        <v>0</v>
      </c>
      <c r="BC22" s="147">
        <f t="shared" ca="1" si="22"/>
        <v>4.6477865501285516E-7</v>
      </c>
      <c r="BD22" s="147">
        <f t="shared" ca="1" si="23"/>
        <v>7.3076483958164058E-7</v>
      </c>
    </row>
    <row r="23" spans="8:56" s="147" customFormat="1" ht="0.25" customHeight="1" x14ac:dyDescent="0.2">
      <c r="H23" s="147">
        <f t="shared" si="24"/>
        <v>382</v>
      </c>
      <c r="I23" s="147">
        <f>IF($H23&gt;$H22,INDEX(Spectra!23:23,1,MATCH($I$20,Spectra!$20:$20,0)),I22)</f>
        <v>7.0202246920527897E-4</v>
      </c>
      <c r="J23" s="147">
        <f>((Physics!$C$9*Physics!$C$10)/(Physics!$C$11*Physics!$C$12*$H23))^($J$17-$J$18)</f>
        <v>1.9235709779093798E+18</v>
      </c>
      <c r="K23" s="147">
        <f t="shared" si="25"/>
        <v>1</v>
      </c>
      <c r="L23" s="147">
        <f>INDEX(Photobiology!$21:$421,1+$H23-380,10)</f>
        <v>4.69146E-5</v>
      </c>
      <c r="M23" s="147">
        <f t="shared" si="26"/>
        <v>7.0202246920527897E-4</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1350390047603556</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7.0202246920527897E-4</v>
      </c>
      <c r="Z23" s="147">
        <f t="shared" ca="1" si="28"/>
        <v>0</v>
      </c>
      <c r="AA23" s="147">
        <f t="shared" ca="1" si="15"/>
        <v>0</v>
      </c>
      <c r="AB23" s="147">
        <f t="shared" ca="1" si="16"/>
        <v>0</v>
      </c>
      <c r="AC23" s="147">
        <f t="shared" ca="1" si="17"/>
        <v>5.2792089684236977E-7</v>
      </c>
      <c r="AD23" s="147">
        <f t="shared" ca="1" si="18"/>
        <v>8.2738964175595776E-7</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7.0538860711805292E-4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1356865052800208.5</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7.0538860711805292E-4</v>
      </c>
      <c r="AZ23" s="147">
        <f t="shared" ca="1" si="33"/>
        <v>0</v>
      </c>
      <c r="BA23" s="147">
        <f t="shared" ca="1" si="20"/>
        <v>0</v>
      </c>
      <c r="BB23" s="147">
        <f t="shared" ca="1" si="21"/>
        <v>0</v>
      </c>
      <c r="BC23" s="147">
        <f t="shared" ca="1" si="22"/>
        <v>5.304522325527758E-7</v>
      </c>
      <c r="BD23" s="147">
        <f t="shared" ca="1" si="23"/>
        <v>8.3135690457719487E-7</v>
      </c>
    </row>
    <row r="24" spans="8:56" s="147" customFormat="1" ht="0.25" customHeight="1" x14ac:dyDescent="0.2">
      <c r="H24" s="147">
        <f t="shared" si="24"/>
        <v>383</v>
      </c>
      <c r="I24" s="147">
        <f>IF($H24&gt;$H23,INDEX(Spectra!24:24,1,MATCH($I$20,Spectra!$20:$20,0)),I23)</f>
        <v>7.1081871212569099E-4</v>
      </c>
      <c r="J24" s="147">
        <f>((Physics!$C$9*Physics!$C$10)/(Physics!$C$11*Physics!$C$12*$H24))^($J$17-$J$18)</f>
        <v>1.9286065040295616E+18</v>
      </c>
      <c r="K24" s="147">
        <f t="shared" si="25"/>
        <v>1</v>
      </c>
      <c r="L24" s="147">
        <f>INDEX(Photobiology!$21:$421,1+$H24-380,10)</f>
        <v>5.1589599999999998E-5</v>
      </c>
      <c r="M24" s="147">
        <f t="shared" si="26"/>
        <v>7.1081871212569099E-4</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1370889591391524.2</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7.1081871212569099E-4</v>
      </c>
      <c r="Z24" s="147">
        <f t="shared" ca="1" si="28"/>
        <v>0</v>
      </c>
      <c r="AA24" s="147">
        <f t="shared" ca="1" si="15"/>
        <v>0</v>
      </c>
      <c r="AB24" s="147">
        <f t="shared" ca="1" si="16"/>
        <v>0</v>
      </c>
      <c r="AC24" s="147">
        <f t="shared" ca="1" si="17"/>
        <v>6.0703918015534013E-7</v>
      </c>
      <c r="AD24" s="147">
        <f t="shared" ca="1" si="18"/>
        <v>9.4026388421274269E-7</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7.1186332910010499E-4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1372904246482598.8</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7.1186332910010499E-4</v>
      </c>
      <c r="AZ24" s="147">
        <f t="shared" ca="1" si="33"/>
        <v>0</v>
      </c>
      <c r="BA24" s="147">
        <f t="shared" ca="1" si="20"/>
        <v>0</v>
      </c>
      <c r="BB24" s="147">
        <f t="shared" ca="1" si="21"/>
        <v>0</v>
      </c>
      <c r="BC24" s="147">
        <f t="shared" ca="1" si="22"/>
        <v>6.0793128305148966E-7</v>
      </c>
      <c r="BD24" s="147">
        <f t="shared" ca="1" si="23"/>
        <v>9.4164569310032783E-7</v>
      </c>
    </row>
    <row r="25" spans="8:56" s="147" customFormat="1" ht="0.25" customHeight="1" x14ac:dyDescent="0.2">
      <c r="H25" s="147">
        <f t="shared" si="24"/>
        <v>384</v>
      </c>
      <c r="I25" s="147">
        <f>IF($H25&gt;$H24,INDEX(Spectra!25:25,1,MATCH($I$20,Spectra!$20:$20,0)),I24)</f>
        <v>7.18693222078812E-4</v>
      </c>
      <c r="J25" s="147">
        <f>((Physics!$C$9*Physics!$C$10)/(Physics!$C$11*Physics!$C$12*$H25))^($J$17-$J$18)</f>
        <v>1.9336420301497428E+18</v>
      </c>
      <c r="K25" s="147">
        <f t="shared" si="25"/>
        <v>1</v>
      </c>
      <c r="L25" s="147">
        <f>INDEX(Photobiology!$21:$421,1+$H25-380,10)</f>
        <v>5.7176399999999997E-5</v>
      </c>
      <c r="M25" s="147">
        <f>$I25*$J$15*IF($J$18,1,$J25)</f>
        <v>7.18693222078812E-4</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1389695420995334</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7.18693222078812E-4</v>
      </c>
      <c r="Z25" s="147">
        <f t="shared" ca="1" si="28"/>
        <v>0</v>
      </c>
      <c r="AA25" s="147">
        <f t="shared" ca="1" si="15"/>
        <v>0</v>
      </c>
      <c r="AB25" s="147">
        <f t="shared" ca="1" si="16"/>
        <v>0</v>
      </c>
      <c r="AC25" s="147">
        <f t="shared" ca="1" si="17"/>
        <v>6.9856981186060521E-7</v>
      </c>
      <c r="AD25" s="147">
        <f t="shared" ca="1" si="18"/>
        <v>1.066404189852762E-6</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7.1833805108215696E-4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1389008647428311.8</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7.1833805108215696E-4</v>
      </c>
      <c r="AZ25" s="147">
        <f t="shared" ca="1" si="33"/>
        <v>0</v>
      </c>
      <c r="BA25" s="147">
        <f t="shared" ca="1" si="20"/>
        <v>0</v>
      </c>
      <c r="BB25" s="147">
        <f t="shared" ca="1" si="21"/>
        <v>0</v>
      </c>
      <c r="BC25" s="147">
        <f t="shared" ca="1" si="22"/>
        <v>6.9822458565185652E-7</v>
      </c>
      <c r="BD25" s="147">
        <f t="shared" ca="1" si="23"/>
        <v>1.0658771835762153E-6</v>
      </c>
    </row>
    <row r="26" spans="8:56" s="147" customFormat="1" ht="0.25" customHeight="1" x14ac:dyDescent="0.2">
      <c r="H26" s="147">
        <f t="shared" si="24"/>
        <v>385</v>
      </c>
      <c r="I26" s="147">
        <f>IF($H26&gt;$H25,INDEX(Spectra!26:26,1,MATCH($I$20,Spectra!$20:$20,0)),I25)</f>
        <v>7.2414891039058202E-4</v>
      </c>
      <c r="J26" s="147">
        <f>((Physics!$C$9*Physics!$C$10)/(Physics!$C$11*Physics!$C$12*$H26))^($J$17-$J$18)</f>
        <v>1.9386775562699246E+18</v>
      </c>
      <c r="K26" s="147">
        <f t="shared" si="25"/>
        <v>1</v>
      </c>
      <c r="L26" s="147">
        <f>INDEX(Photobiology!$21:$421,1+$H26-380,10)</f>
        <v>6.3999999999999997E-5</v>
      </c>
      <c r="M26" s="147">
        <f t="shared" si="26"/>
        <v>7.2414891039058202E-4</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1403891239971542.2</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7.2414891039058202E-4</v>
      </c>
      <c r="Z26" s="147">
        <f t="shared" ca="1" si="28"/>
        <v>0</v>
      </c>
      <c r="AA26" s="147">
        <f t="shared" ca="1" si="15"/>
        <v>0</v>
      </c>
      <c r="AB26" s="147">
        <f t="shared" ca="1" si="16"/>
        <v>0</v>
      </c>
      <c r="AC26" s="147">
        <f t="shared" ca="1" si="17"/>
        <v>8.0235699271276487E-7</v>
      </c>
      <c r="AD26" s="147">
        <f t="shared" ca="1" si="18"/>
        <v>1.2073300293595939E-6</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7.2481138750418706E-4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1405175569483230.8</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7.2481138750418706E-4</v>
      </c>
      <c r="AZ26" s="147">
        <f t="shared" ca="1" si="33"/>
        <v>0</v>
      </c>
      <c r="BA26" s="147">
        <f t="shared" ca="1" si="20"/>
        <v>0</v>
      </c>
      <c r="BB26" s="147">
        <f t="shared" ca="1" si="21"/>
        <v>0</v>
      </c>
      <c r="BC26" s="147">
        <f t="shared" ca="1" si="22"/>
        <v>8.0309101735463926E-7</v>
      </c>
      <c r="BD26" s="147">
        <f t="shared" ca="1" si="23"/>
        <v>1.2084345377024808E-6</v>
      </c>
    </row>
    <row r="27" spans="8:56" s="147" customFormat="1" ht="0.25" customHeight="1" x14ac:dyDescent="0.2">
      <c r="H27" s="147">
        <f t="shared" si="24"/>
        <v>386</v>
      </c>
      <c r="I27" s="147">
        <f>IF($H27&gt;$H26,INDEX(Spectra!27:27,1,MATCH($I$20,Spectra!$20:$20,0)),I26)</f>
        <v>7.2759580275188996E-4</v>
      </c>
      <c r="J27" s="147">
        <f>((Physics!$C$9*Physics!$C$10)/(Physics!$C$11*Physics!$C$12*$H27))^($J$17-$J$18)</f>
        <v>1.9437130823901064E+18</v>
      </c>
      <c r="K27" s="147">
        <f t="shared" si="25"/>
        <v>1</v>
      </c>
      <c r="L27" s="147">
        <f>INDEX(Photobiology!$21:$421,1+$H27-380,10)</f>
        <v>7.2344209999999998E-5</v>
      </c>
      <c r="M27" s="147">
        <f t="shared" si="26"/>
        <v>7.2759580275188996E-4</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1414237480500979.8</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7.2759580275188996E-4</v>
      </c>
      <c r="Z27" s="147">
        <f t="shared" ca="1" si="28"/>
        <v>0</v>
      </c>
      <c r="AA27" s="147">
        <f t="shared" ca="1" si="15"/>
        <v>0</v>
      </c>
      <c r="AB27" s="147">
        <f t="shared" ca="1" si="16"/>
        <v>0</v>
      </c>
      <c r="AC27" s="147">
        <f t="shared" ca="1" si="17"/>
        <v>9.2259147788939652E-7</v>
      </c>
      <c r="AD27" s="147">
        <f t="shared" ca="1" si="18"/>
        <v>1.36862225689236E-6</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7.3128610948623902E-4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1421410377978566.5</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7.3128610948623902E-4</v>
      </c>
      <c r="AZ27" s="147">
        <f t="shared" ca="1" si="33"/>
        <v>0</v>
      </c>
      <c r="BA27" s="147">
        <f t="shared" ca="1" si="20"/>
        <v>0</v>
      </c>
      <c r="BB27" s="147">
        <f t="shared" ca="1" si="21"/>
        <v>0</v>
      </c>
      <c r="BC27" s="147">
        <f t="shared" ca="1" si="22"/>
        <v>9.2727078682855112E-7</v>
      </c>
      <c r="BD27" s="147">
        <f t="shared" ca="1" si="23"/>
        <v>1.3755637976658052E-6</v>
      </c>
    </row>
    <row r="28" spans="8:56" s="147" customFormat="1" ht="0.25" customHeight="1" x14ac:dyDescent="0.2">
      <c r="H28" s="147">
        <f t="shared" si="24"/>
        <v>387</v>
      </c>
      <c r="I28" s="147">
        <f>IF($H28&gt;$H27,INDEX(Spectra!28:28,1,MATCH($I$20,Spectra!$20:$20,0)),I27)</f>
        <v>7.2843952687838998E-4</v>
      </c>
      <c r="J28" s="147">
        <f>((Physics!$C$9*Physics!$C$10)/(Physics!$C$11*Physics!$C$12*$H28))^($J$17-$J$18)</f>
        <v>1.9487486085102879E+18</v>
      </c>
      <c r="K28" s="147">
        <f t="shared" si="25"/>
        <v>1</v>
      </c>
      <c r="L28" s="147">
        <f>INDEX(Photobiology!$21:$421,1+$H28-380,10)</f>
        <v>8.2212239999999995E-5</v>
      </c>
      <c r="M28" s="147">
        <f t="shared" si="26"/>
        <v>7.2843952687838998E-4</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1419545514388155</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7.2843952687838998E-4</v>
      </c>
      <c r="Z28" s="147">
        <f t="shared" ca="1" si="28"/>
        <v>0</v>
      </c>
      <c r="AA28" s="147">
        <f t="shared" ca="1" si="15"/>
        <v>0</v>
      </c>
      <c r="AB28" s="147">
        <f t="shared" ca="1" si="16"/>
        <v>0</v>
      </c>
      <c r="AC28" s="147">
        <f t="shared" ca="1" si="17"/>
        <v>1.0584226325543007E-6</v>
      </c>
      <c r="AD28" s="147">
        <f t="shared" ca="1" si="18"/>
        <v>1.5514960639030141E-6</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7.3776083146829109E-4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1437710393737225.2</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7.3776083146829109E-4</v>
      </c>
      <c r="AZ28" s="147">
        <f t="shared" ca="1" si="33"/>
        <v>0</v>
      </c>
      <c r="BA28" s="147">
        <f t="shared" ca="1" si="20"/>
        <v>0</v>
      </c>
      <c r="BB28" s="147">
        <f t="shared" ca="1" si="21"/>
        <v>0</v>
      </c>
      <c r="BC28" s="147">
        <f t="shared" ca="1" si="22"/>
        <v>1.0719664881234269E-6</v>
      </c>
      <c r="BD28" s="147">
        <f t="shared" ca="1" si="23"/>
        <v>1.5713494173359986E-6</v>
      </c>
    </row>
    <row r="29" spans="8:56" s="147" customFormat="1" ht="0.25" customHeight="1" x14ac:dyDescent="0.2">
      <c r="H29" s="147">
        <f t="shared" si="24"/>
        <v>388</v>
      </c>
      <c r="I29" s="147">
        <f>IF($H29&gt;$H28,INDEX(Spectra!29:29,1,MATCH($I$20,Spectra!$20:$20,0)),I28)</f>
        <v>7.30204983972181E-4</v>
      </c>
      <c r="J29" s="147">
        <f>((Physics!$C$9*Physics!$C$10)/(Physics!$C$11*Physics!$C$12*$H29))^($J$17-$J$18)</f>
        <v>1.9537841346304696E+18</v>
      </c>
      <c r="K29" s="147">
        <f t="shared" si="25"/>
        <v>1</v>
      </c>
      <c r="L29" s="147">
        <f>INDEX(Photobiology!$21:$421,1+$H29-380,10)</f>
        <v>9.3508159999999998E-5</v>
      </c>
      <c r="M29" s="147">
        <f t="shared" si="26"/>
        <v>7.30204983972181E-4</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1426662912712943.5</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7.30204983972181E-4</v>
      </c>
      <c r="Z29" s="147">
        <f t="shared" ca="1" si="28"/>
        <v>0</v>
      </c>
      <c r="AA29" s="147">
        <f t="shared" ca="1" si="15"/>
        <v>0</v>
      </c>
      <c r="AB29" s="147">
        <f t="shared" ca="1" si="16"/>
        <v>0</v>
      </c>
      <c r="AC29" s="147">
        <f t="shared" ca="1" si="17"/>
        <v>1.2179819132655979E-6</v>
      </c>
      <c r="AD29" s="147">
        <f t="shared" ca="1" si="18"/>
        <v>1.7631310481497091E-6</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7.4423555345034306E-4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1454075616759207.2</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7.4423555345034306E-4</v>
      </c>
      <c r="AZ29" s="147">
        <f t="shared" ca="1" si="33"/>
        <v>0</v>
      </c>
      <c r="BA29" s="147">
        <f t="shared" ca="1" si="20"/>
        <v>0</v>
      </c>
      <c r="BB29" s="147">
        <f t="shared" ca="1" si="21"/>
        <v>0</v>
      </c>
      <c r="BC29" s="147">
        <f t="shared" ca="1" si="22"/>
        <v>1.2413849031551723E-6</v>
      </c>
      <c r="BD29" s="147">
        <f t="shared" ca="1" si="23"/>
        <v>1.7970088402945949E-6</v>
      </c>
    </row>
    <row r="30" spans="8:56" s="147" customFormat="1" ht="0.25" customHeight="1" x14ac:dyDescent="0.2">
      <c r="H30" s="147">
        <f t="shared" si="24"/>
        <v>389</v>
      </c>
      <c r="I30" s="147">
        <f>IF($H30&gt;$H29,INDEX(Spectra!30:30,1,MATCH($I$20,Spectra!$20:$20,0)),I29)</f>
        <v>7.3845976504766499E-4</v>
      </c>
      <c r="J30" s="147">
        <f>((Physics!$C$9*Physics!$C$10)/(Physics!$C$11*Physics!$C$12*$H30))^($J$17-$J$18)</f>
        <v>1.9588196607506509E+18</v>
      </c>
      <c r="K30" s="147">
        <f t="shared" si="25"/>
        <v>1</v>
      </c>
      <c r="L30" s="147">
        <f>INDEX(Photobiology!$21:$421,1+$H30-380,10)</f>
        <v>1.061361E-4</v>
      </c>
      <c r="M30" s="147">
        <f t="shared" si="26"/>
        <v>7.3845976504766499E-4</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1446509506448672.5</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7.3845976504766499E-4</v>
      </c>
      <c r="Z30" s="147">
        <f t="shared" ca="1" si="28"/>
        <v>0</v>
      </c>
      <c r="AA30" s="147">
        <f t="shared" ca="1" si="15"/>
        <v>0</v>
      </c>
      <c r="AB30" s="147">
        <f t="shared" ca="1" si="16"/>
        <v>0</v>
      </c>
      <c r="AC30" s="147">
        <f t="shared" ca="1" si="17"/>
        <v>1.4163658293614215E-6</v>
      </c>
      <c r="AD30" s="147">
        <f t="shared" ca="1" si="18"/>
        <v>2.020300379010353E-6</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7.5070888987237316E-4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1470503332982299.8</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7.5070888987237316E-4</v>
      </c>
      <c r="AZ30" s="147">
        <f t="shared" ca="1" si="33"/>
        <v>0</v>
      </c>
      <c r="BA30" s="147">
        <f t="shared" ca="1" si="20"/>
        <v>0</v>
      </c>
      <c r="BB30" s="147">
        <f t="shared" ca="1" si="21"/>
        <v>0</v>
      </c>
      <c r="BC30" s="147">
        <f t="shared" ca="1" si="22"/>
        <v>1.4398596507752117E-6</v>
      </c>
      <c r="BD30" s="147">
        <f t="shared" ca="1" si="23"/>
        <v>2.0538119021795345E-6</v>
      </c>
    </row>
    <row r="31" spans="8:56" s="147" customFormat="1" ht="0.25" customHeight="1" x14ac:dyDescent="0.2">
      <c r="H31" s="147">
        <f t="shared" si="24"/>
        <v>390</v>
      </c>
      <c r="I31" s="147">
        <f>IF($H31&gt;$H30,INDEX(Spectra!31:31,1,MATCH($I$20,Spectra!$20:$20,0)),I30)</f>
        <v>7.5654442471348297E-4</v>
      </c>
      <c r="J31" s="147">
        <f>((Physics!$C$9*Physics!$C$10)/(Physics!$C$11*Physics!$C$12*$H31))^($J$17-$J$18)</f>
        <v>1.9638551868708326E+18</v>
      </c>
      <c r="K31" s="147">
        <f t="shared" si="25"/>
        <v>1</v>
      </c>
      <c r="L31" s="147">
        <f>INDEX(Photobiology!$21:$421,1+$H31-380,10)</f>
        <v>1.2E-4</v>
      </c>
      <c r="M31" s="147">
        <f t="shared" si="26"/>
        <v>7.5654442471348297E-4</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1485743692571783.8</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7.5654442471348297E-4</v>
      </c>
      <c r="Z31" s="147">
        <f t="shared" ca="1" si="28"/>
        <v>4.6471876104662763E-6</v>
      </c>
      <c r="AA31" s="147">
        <f t="shared" ca="1" si="15"/>
        <v>2.710146396318369E-7</v>
      </c>
      <c r="AB31" s="147">
        <f t="shared" ca="1" si="16"/>
        <v>3.0838188185728523E-7</v>
      </c>
      <c r="AC31" s="147">
        <f t="shared" ca="1" si="17"/>
        <v>1.6712066341920839E-6</v>
      </c>
      <c r="AD31" s="147">
        <f t="shared" ca="1" si="18"/>
        <v>2.341066198721896E-6</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7.5718361185442523E-4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1486998963553904.2</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7.5718361185442523E-4</v>
      </c>
      <c r="AZ31" s="147">
        <f t="shared" ca="1" si="33"/>
        <v>4.6511139133575853E-6</v>
      </c>
      <c r="BA31" s="147">
        <f t="shared" ca="1" si="20"/>
        <v>2.7124361372377522E-7</v>
      </c>
      <c r="BB31" s="147">
        <f t="shared" ca="1" si="21"/>
        <v>3.0864242668048896E-7</v>
      </c>
      <c r="BC31" s="147">
        <f t="shared" ca="1" si="22"/>
        <v>1.6726185985864253E-6</v>
      </c>
      <c r="BD31" s="147">
        <f t="shared" ca="1" si="23"/>
        <v>2.3430441121945704E-6</v>
      </c>
    </row>
    <row r="32" spans="8:56" s="147" customFormat="1" ht="0.25" customHeight="1" x14ac:dyDescent="0.2">
      <c r="H32" s="147">
        <f t="shared" si="24"/>
        <v>391</v>
      </c>
      <c r="I32" s="147">
        <f>IF($H32&gt;$H31,INDEX(Spectra!32:32,1,MATCH($I$20,Spectra!$20:$20,0)),I31)</f>
        <v>7.8357469958789899E-4</v>
      </c>
      <c r="J32" s="147">
        <f>((Physics!$C$9*Physics!$C$10)/(Physics!$C$11*Physics!$C$12*$H32))^($J$17-$J$18)</f>
        <v>1.9688907129910144E+18</v>
      </c>
      <c r="K32" s="147">
        <f t="shared" si="25"/>
        <v>1</v>
      </c>
      <c r="L32" s="147">
        <f>INDEX(Photobiology!$21:$421,1+$H32-380,10)</f>
        <v>1.3498399999999999E-4</v>
      </c>
      <c r="M32" s="147">
        <f t="shared" si="26"/>
        <v>7.8357469958789899E-4</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1542772948953338.2</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7.8357469958789899E-4</v>
      </c>
      <c r="Z32" s="147">
        <f t="shared" ca="1" si="28"/>
        <v>5.8319897740928151E-6</v>
      </c>
      <c r="AA32" s="147">
        <f t="shared" ca="1" si="15"/>
        <v>3.4372287772122777E-7</v>
      </c>
      <c r="AB32" s="147">
        <f t="shared" ca="1" si="16"/>
        <v>3.8948990877475781E-7</v>
      </c>
      <c r="AC32" s="147">
        <f t="shared" ca="1" si="17"/>
        <v>1.9957647598503785E-6</v>
      </c>
      <c r="AD32" s="147">
        <f t="shared" ca="1" si="18"/>
        <v>2.7480434859367374E-6</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7.9612754738824388E-4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1567488134409027</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7.9612754738824388E-4</v>
      </c>
      <c r="AZ32" s="147">
        <f t="shared" ca="1" si="33"/>
        <v>5.9254181097012217E-6</v>
      </c>
      <c r="BA32" s="147">
        <f t="shared" ca="1" si="20"/>
        <v>3.4922930993732708E-7</v>
      </c>
      <c r="BB32" s="147">
        <f t="shared" ca="1" si="21"/>
        <v>3.9572952772517962E-7</v>
      </c>
      <c r="BC32" s="147">
        <f t="shared" ca="1" si="22"/>
        <v>2.0277368631978568E-6</v>
      </c>
      <c r="BD32" s="147">
        <f t="shared" ca="1" si="23"/>
        <v>2.7920670763434146E-6</v>
      </c>
    </row>
    <row r="33" spans="8:56" s="147" customFormat="1" ht="0.25" customHeight="1" x14ac:dyDescent="0.2">
      <c r="H33" s="147">
        <f t="shared" si="24"/>
        <v>392</v>
      </c>
      <c r="I33" s="147">
        <f>IF($H33&gt;$H32,INDEX(Spectra!33:33,1,MATCH($I$20,Spectra!$20:$20,0)),I32)</f>
        <v>8.19565179760476E-4</v>
      </c>
      <c r="J33" s="147">
        <f>((Physics!$C$9*Physics!$C$10)/(Physics!$C$11*Physics!$C$12*$H33))^($J$17-$J$18)</f>
        <v>1.9739262391111962E+18</v>
      </c>
      <c r="K33" s="147">
        <f t="shared" si="25"/>
        <v>1</v>
      </c>
      <c r="L33" s="147">
        <f>INDEX(Photobiology!$21:$421,1+$H33-380,10)</f>
        <v>1.5149200000000001E-4</v>
      </c>
      <c r="M33" s="147">
        <f t="shared" si="26"/>
        <v>8.19565179760476E-4</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1617761212991087.8</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8.19565179760476E-4</v>
      </c>
      <c r="Z33" s="147">
        <f t="shared" ca="1" si="28"/>
        <v>7.3896995954801051E-6</v>
      </c>
      <c r="AA33" s="147">
        <f t="shared" ca="1" si="15"/>
        <v>4.3947543634296002E-7</v>
      </c>
      <c r="AB33" s="147">
        <f t="shared" ca="1" si="16"/>
        <v>4.9560171854849677E-7</v>
      </c>
      <c r="AC33" s="147">
        <f t="shared" ca="1" si="17"/>
        <v>2.4087020633160393E-6</v>
      </c>
      <c r="AD33" s="147">
        <f t="shared" ca="1" si="18"/>
        <v>3.2707043280845126E-6</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8.3507009736204078E-4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1648366776680073.5</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8.3507009736204078E-4</v>
      </c>
      <c r="AZ33" s="147">
        <f t="shared" ca="1" si="33"/>
        <v>7.5295013905755502E-6</v>
      </c>
      <c r="BA33" s="147">
        <f t="shared" ca="1" si="20"/>
        <v>4.4778963830844707E-7</v>
      </c>
      <c r="BB33" s="147">
        <f t="shared" ca="1" si="21"/>
        <v>5.0497774378609176E-7</v>
      </c>
      <c r="BC33" s="147">
        <f t="shared" ca="1" si="22"/>
        <v>2.454271016147038E-6</v>
      </c>
      <c r="BD33" s="147">
        <f t="shared" ca="1" si="23"/>
        <v>3.3325810431504852E-6</v>
      </c>
    </row>
    <row r="34" spans="8:56" s="147" customFormat="1" ht="0.25" customHeight="1" x14ac:dyDescent="0.2">
      <c r="H34" s="147">
        <f t="shared" si="24"/>
        <v>393</v>
      </c>
      <c r="I34" s="147">
        <f>IF($H34&gt;$H33,INDEX(Spectra!34:34,1,MATCH($I$20,Spectra!$20:$20,0)),I33)</f>
        <v>8.6204498391474597E-4</v>
      </c>
      <c r="J34" s="147">
        <f>((Physics!$C$9*Physics!$C$10)/(Physics!$C$11*Physics!$C$12*$H34))^($J$17-$J$18)</f>
        <v>1.9789617652313777E+18</v>
      </c>
      <c r="K34" s="147">
        <f t="shared" si="25"/>
        <v>1</v>
      </c>
      <c r="L34" s="147">
        <f>INDEX(Photobiology!$21:$421,1+$H34-380,10)</f>
        <v>1.7020800000000001E-4</v>
      </c>
      <c r="M34" s="147">
        <f t="shared" si="26"/>
        <v>8.6204498391474597E-4</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1705954063076780.2</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8.6204498391474597E-4</v>
      </c>
      <c r="Z34" s="147">
        <f t="shared" ca="1" si="28"/>
        <v>9.4109450893972817E-6</v>
      </c>
      <c r="AA34" s="147">
        <f t="shared" ca="1" si="15"/>
        <v>5.6383000422426267E-7</v>
      </c>
      <c r="AB34" s="147">
        <f t="shared" ca="1" si="16"/>
        <v>6.3243068199921426E-7</v>
      </c>
      <c r="AC34" s="147">
        <f t="shared" ca="1" si="17"/>
        <v>2.9257806754066477E-6</v>
      </c>
      <c r="AD34" s="147">
        <f t="shared" ca="1" si="18"/>
        <v>3.9195375124137282E-6</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8.7401403289585943E-4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1729640353376585.2</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8.7401403289585943E-4</v>
      </c>
      <c r="AZ34" s="147">
        <f t="shared" ca="1" si="33"/>
        <v>9.5416111971240964E-6</v>
      </c>
      <c r="BA34" s="147">
        <f t="shared" ca="1" si="20"/>
        <v>5.7165849236989871E-7</v>
      </c>
      <c r="BB34" s="147">
        <f t="shared" ca="1" si="21"/>
        <v>6.412116550937183E-7</v>
      </c>
      <c r="BC34" s="147">
        <f t="shared" ca="1" si="22"/>
        <v>2.9664036276485467E-6</v>
      </c>
      <c r="BD34" s="147">
        <f t="shared" ca="1" si="23"/>
        <v>3.973958264630565E-6</v>
      </c>
    </row>
    <row r="35" spans="8:56" s="147" customFormat="1" ht="0.25" customHeight="1" x14ac:dyDescent="0.2">
      <c r="H35" s="147">
        <f t="shared" si="24"/>
        <v>394</v>
      </c>
      <c r="I35" s="147">
        <f>IF($H35&gt;$H34,INDEX(Spectra!35:35,1,MATCH($I$20,Spectra!$20:$20,0)),I34)</f>
        <v>9.06895976523262E-4</v>
      </c>
      <c r="J35" s="147">
        <f>((Physics!$C$9*Physics!$C$10)/(Physics!$C$11*Physics!$C$12*$H35))^($J$17-$J$18)</f>
        <v>1.9839972913515592E+18</v>
      </c>
      <c r="K35" s="147">
        <f t="shared" si="25"/>
        <v>1</v>
      </c>
      <c r="L35" s="147">
        <f>INDEX(Photobiology!$21:$421,1+$H35-380,10)</f>
        <v>1.9181600000000001E-4</v>
      </c>
      <c r="M35" s="147">
        <f t="shared" si="26"/>
        <v>9.06895976523262E-4</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1799279160959779</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9.06895976523262E-4</v>
      </c>
      <c r="Z35" s="147">
        <f t="shared" ca="1" si="28"/>
        <v>1.1975833438782631E-5</v>
      </c>
      <c r="AA35" s="147">
        <f t="shared" ca="1" si="15"/>
        <v>7.2157087682475696E-7</v>
      </c>
      <c r="AB35" s="147">
        <f t="shared" ca="1" si="16"/>
        <v>8.046407344823346E-7</v>
      </c>
      <c r="AC35" s="147">
        <f t="shared" ca="1" si="17"/>
        <v>3.5559391239477103E-6</v>
      </c>
      <c r="AD35" s="147">
        <f t="shared" ca="1" si="18"/>
        <v>4.6943202984785353E-6</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9.1295796842967829E-4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1811306136482304</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9.1295796842967829E-4</v>
      </c>
      <c r="AZ35" s="147">
        <f t="shared" ca="1" si="33"/>
        <v>1.205588386050443E-5</v>
      </c>
      <c r="BA35" s="147">
        <f t="shared" ca="1" si="20"/>
        <v>7.2639409462310519E-7</v>
      </c>
      <c r="BB35" s="147">
        <f t="shared" ca="1" si="21"/>
        <v>8.1001921861532679E-7</v>
      </c>
      <c r="BC35" s="147">
        <f t="shared" ca="1" si="22"/>
        <v>3.5797081942127684E-6</v>
      </c>
      <c r="BD35" s="147">
        <f t="shared" ca="1" si="23"/>
        <v>4.7256986840841225E-6</v>
      </c>
    </row>
    <row r="36" spans="8:56" s="147" customFormat="1" ht="0.25" customHeight="1" x14ac:dyDescent="0.2">
      <c r="H36" s="147">
        <f t="shared" si="24"/>
        <v>395</v>
      </c>
      <c r="I36" s="147">
        <f>IF($H36&gt;$H35,INDEX(Spectra!36:36,1,MATCH($I$20,Spectra!$20:$20,0)),I35)</f>
        <v>9.5117303857870505E-4</v>
      </c>
      <c r="J36" s="147">
        <f>((Physics!$C$9*Physics!$C$10)/(Physics!$C$11*Physics!$C$12*$H36))^($J$17-$J$18)</f>
        <v>1.9890328174717409E+18</v>
      </c>
      <c r="K36" s="147">
        <f t="shared" si="25"/>
        <v>1</v>
      </c>
      <c r="L36" s="147">
        <f>INDEX(Photobiology!$21:$421,1+$H36-380,10)</f>
        <v>2.1699999999999999E-4</v>
      </c>
      <c r="M36" s="147">
        <f t="shared" si="26"/>
        <v>9.5117303857870505E-4</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1891914388827358.5</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9.5117303857870505E-4</v>
      </c>
      <c r="Z36" s="147">
        <f t="shared" ca="1" si="28"/>
        <v>1.5172636724888214E-5</v>
      </c>
      <c r="AA36" s="147">
        <f t="shared" ca="1" si="15"/>
        <v>9.1771838046581485E-7</v>
      </c>
      <c r="AB36" s="147">
        <f t="shared" ca="1" si="16"/>
        <v>1.0170037245787371E-6</v>
      </c>
      <c r="AC36" s="147">
        <f t="shared" ca="1" si="17"/>
        <v>4.3088138647615339E-6</v>
      </c>
      <c r="AD36" s="147">
        <f t="shared" ca="1" si="18"/>
        <v>5.5932303774062883E-6</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9.5190051840347509E-4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1893361370072874.8</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9.5190051840347509E-4</v>
      </c>
      <c r="AZ36" s="147">
        <f t="shared" ca="1" si="33"/>
        <v>1.5184241119313034E-5</v>
      </c>
      <c r="BA36" s="147">
        <f t="shared" ca="1" si="20"/>
        <v>9.1842027337018805E-7</v>
      </c>
      <c r="BB36" s="147">
        <f t="shared" ca="1" si="21"/>
        <v>1.0177815532821794E-6</v>
      </c>
      <c r="BC36" s="147">
        <f t="shared" ca="1" si="22"/>
        <v>4.3121093483677421E-6</v>
      </c>
      <c r="BD36" s="147">
        <f t="shared" ca="1" si="23"/>
        <v>5.5975082133938748E-6</v>
      </c>
    </row>
    <row r="37" spans="8:56" s="147" customFormat="1" ht="0.25" customHeight="1" x14ac:dyDescent="0.2">
      <c r="H37" s="147">
        <f t="shared" si="24"/>
        <v>396</v>
      </c>
      <c r="I37" s="147">
        <f>IF($H37&gt;$H36,INDEX(Spectra!37:37,1,MATCH($I$20,Spectra!$20:$20,0)),I36)</f>
        <v>9.9518065126802998E-4</v>
      </c>
      <c r="J37" s="147">
        <f>((Physics!$C$9*Physics!$C$10)/(Physics!$C$11*Physics!$C$12*$H37))^($J$17-$J$18)</f>
        <v>1.9940683435919224E+18</v>
      </c>
      <c r="K37" s="147">
        <f t="shared" si="25"/>
        <v>1</v>
      </c>
      <c r="L37" s="147">
        <f>INDEX(Photobiology!$21:$421,1+$H37-380,10)</f>
        <v>2.4690669999999999E-4</v>
      </c>
      <c r="M37" s="147">
        <f t="shared" si="26"/>
        <v>9.9518065126802998E-4</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1984458232848771.2</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9.9518065126802998E-4</v>
      </c>
      <c r="Z37" s="147">
        <f t="shared" ca="1" si="28"/>
        <v>1.9142001272945176E-5</v>
      </c>
      <c r="AA37" s="147">
        <f t="shared" ca="1" si="15"/>
        <v>1.1601019887961679E-6</v>
      </c>
      <c r="AB37" s="147">
        <f t="shared" ca="1" si="16"/>
        <v>1.2772148478373897E-6</v>
      </c>
      <c r="AC37" s="147">
        <f t="shared" ca="1" si="17"/>
        <v>5.2147466126444772E-6</v>
      </c>
      <c r="AD37" s="147">
        <f t="shared" ca="1" si="18"/>
        <v>6.6610824603583559E-6</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9.9084445393729406E-4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1975811559019982.8</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9.9084445393729406E-4</v>
      </c>
      <c r="AZ37" s="147">
        <f t="shared" ca="1" si="33"/>
        <v>1.9058595818147671E-5</v>
      </c>
      <c r="BA37" s="147">
        <f t="shared" ca="1" si="20"/>
        <v>1.1550471968437825E-6</v>
      </c>
      <c r="BB37" s="147">
        <f t="shared" ca="1" si="21"/>
        <v>1.2716497721831232E-6</v>
      </c>
      <c r="BC37" s="147">
        <f t="shared" ca="1" si="22"/>
        <v>5.1920249386314208E-6</v>
      </c>
      <c r="BD37" s="147">
        <f t="shared" ca="1" si="23"/>
        <v>6.6320588173166476E-6</v>
      </c>
    </row>
    <row r="38" spans="8:56" s="147" customFormat="1" ht="0.25" customHeight="1" x14ac:dyDescent="0.2">
      <c r="H38" s="147">
        <f t="shared" si="24"/>
        <v>397</v>
      </c>
      <c r="I38" s="147">
        <f>IF($H38&gt;$H37,INDEX(Spectra!38:38,1,MATCH($I$20,Spectra!$20:$20,0)),I37)</f>
        <v>1.03908857109513E-3</v>
      </c>
      <c r="J38" s="147">
        <f>((Physics!$C$9*Physics!$C$10)/(Physics!$C$11*Physics!$C$12*$H38))^($J$17-$J$18)</f>
        <v>1.9991038697121039E+18</v>
      </c>
      <c r="K38" s="147">
        <f t="shared" si="25"/>
        <v>1</v>
      </c>
      <c r="L38" s="147">
        <f>INDEX(Photobiology!$21:$421,1+$H38-380,10)</f>
        <v>2.8123999999999998E-4</v>
      </c>
      <c r="M38" s="147">
        <f t="shared" si="26"/>
        <v>1.03908857109513E-3</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2077245983449895</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1.03908857109513E-3</v>
      </c>
      <c r="Z38" s="147">
        <f t="shared" ca="1" si="28"/>
        <v>2.404825025399725E-5</v>
      </c>
      <c r="AA38" s="147">
        <f t="shared" ca="1" si="15"/>
        <v>1.4574568024751622E-6</v>
      </c>
      <c r="AB38" s="147">
        <f t="shared" ca="1" si="16"/>
        <v>1.5937748321171322E-6</v>
      </c>
      <c r="AC38" s="147">
        <f t="shared" ca="1" si="17"/>
        <v>6.2864858551255361E-6</v>
      </c>
      <c r="AD38" s="147">
        <f t="shared" ca="1" si="18"/>
        <v>7.9500874392202609E-6</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1.0297883894711127E-3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2058653954376296.8</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1.0297883894711127E-3</v>
      </c>
      <c r="AZ38" s="147">
        <f t="shared" ca="1" si="33"/>
        <v>2.3833010570563644E-5</v>
      </c>
      <c r="BA38" s="147">
        <f t="shared" ca="1" si="20"/>
        <v>1.4444120887238668E-6</v>
      </c>
      <c r="BB38" s="147">
        <f t="shared" ca="1" si="21"/>
        <v>1.579510027538582E-6</v>
      </c>
      <c r="BC38" s="147">
        <f t="shared" ca="1" si="22"/>
        <v>6.2302197563002318E-6</v>
      </c>
      <c r="BD38" s="147">
        <f t="shared" ca="1" si="23"/>
        <v>7.8789315636112727E-6</v>
      </c>
    </row>
    <row r="39" spans="8:56" s="147" customFormat="1" ht="0.25" customHeight="1" x14ac:dyDescent="0.2">
      <c r="H39" s="147">
        <f t="shared" si="24"/>
        <v>398</v>
      </c>
      <c r="I39" s="147">
        <f>IF($H39&gt;$H38,INDEX(Spectra!39:39,1,MATCH($I$20,Spectra!$20:$20,0)),I38)</f>
        <v>1.0806253024679901E-3</v>
      </c>
      <c r="J39" s="147">
        <f>((Physics!$C$9*Physics!$C$10)/(Physics!$C$11*Physics!$C$12*$H39))^($J$17-$J$18)</f>
        <v>2.004139395832286E+18</v>
      </c>
      <c r="K39" s="147">
        <f t="shared" si="25"/>
        <v>1</v>
      </c>
      <c r="L39" s="147">
        <f>INDEX(Photobiology!$21:$421,1+$H39-380,10)</f>
        <v>3.1851999999999998E-4</v>
      </c>
      <c r="M39" s="147">
        <f t="shared" si="26"/>
        <v>1.0806253024679901E-3</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2165723740809279</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1.0806253024679901E-3</v>
      </c>
      <c r="Z39" s="147">
        <f t="shared" ca="1" si="28"/>
        <v>3.0014367776048427E-5</v>
      </c>
      <c r="AA39" s="147">
        <f t="shared" ca="1" si="15"/>
        <v>1.8153640581220258E-6</v>
      </c>
      <c r="AB39" s="147">
        <f t="shared" ca="1" si="16"/>
        <v>1.971525220581675E-6</v>
      </c>
      <c r="AC39" s="147">
        <f t="shared" ca="1" si="17"/>
        <v>7.5427646112265708E-6</v>
      </c>
      <c r="AD39" s="147">
        <f t="shared" ca="1" si="18"/>
        <v>9.4629709361940412E-6</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1.0687323250049314E-3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2141888556141817.5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1.0687323250049314E-3</v>
      </c>
      <c r="AZ39" s="147">
        <f t="shared" ca="1" si="33"/>
        <v>2.9684040327011969E-5</v>
      </c>
      <c r="BA39" s="147">
        <f t="shared" ca="1" si="20"/>
        <v>1.7953848074222841E-6</v>
      </c>
      <c r="BB39" s="147">
        <f t="shared" ca="1" si="21"/>
        <v>1.9498273157087468E-6</v>
      </c>
      <c r="BC39" s="147">
        <f t="shared" ca="1" si="22"/>
        <v>7.4597516285344206E-6</v>
      </c>
      <c r="BD39" s="147">
        <f t="shared" ca="1" si="23"/>
        <v>9.3588248461286836E-6</v>
      </c>
    </row>
    <row r="40" spans="8:56" s="147" customFormat="1" ht="0.25" customHeight="1" x14ac:dyDescent="0.2">
      <c r="H40" s="147">
        <f t="shared" si="24"/>
        <v>399</v>
      </c>
      <c r="I40" s="147">
        <f>IF($H40&gt;$H39,INDEX(Spectra!40:40,1,MATCH($I$20,Spectra!$20:$20,0)),I39)</f>
        <v>1.11679541555131E-3</v>
      </c>
      <c r="J40" s="147">
        <f>((Physics!$C$9*Physics!$C$10)/(Physics!$C$11*Physics!$C$12*$H40))^($J$17-$J$18)</f>
        <v>2.0091749219524672E+18</v>
      </c>
      <c r="K40" s="147">
        <f t="shared" si="25"/>
        <v>1</v>
      </c>
      <c r="L40" s="147">
        <f>INDEX(Photobiology!$21:$421,1+$H40-380,10)</f>
        <v>3.5726669999999999E-4</v>
      </c>
      <c r="M40" s="147">
        <f t="shared" si="26"/>
        <v>1.11679541555131E-3</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2243837341877176.5</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1.11679541555131E-3</v>
      </c>
      <c r="Z40" s="147">
        <f t="shared" ca="1" si="28"/>
        <v>3.711546716089068E-5</v>
      </c>
      <c r="AA40" s="147">
        <f t="shared" ca="1" si="15"/>
        <v>2.2356010628506126E-6</v>
      </c>
      <c r="AB40" s="147">
        <f t="shared" ca="1" si="16"/>
        <v>2.4111166303586563E-6</v>
      </c>
      <c r="AC40" s="147">
        <f t="shared" ca="1" si="17"/>
        <v>9.0013710493435577E-6</v>
      </c>
      <c r="AD40" s="147">
        <f t="shared" ca="1" si="18"/>
        <v>1.118425936858015E-5</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1.107674874978728E-3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2225512580484094.8</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1.107674874978728E-3</v>
      </c>
      <c r="AZ40" s="147">
        <f t="shared" ca="1" si="33"/>
        <v>3.6812356027555547E-5</v>
      </c>
      <c r="BA40" s="147">
        <f t="shared" ca="1" si="20"/>
        <v>2.2173435647324179E-6</v>
      </c>
      <c r="BB40" s="147">
        <f t="shared" ca="1" si="21"/>
        <v>2.3914257480840747E-6</v>
      </c>
      <c r="BC40" s="147">
        <f t="shared" ca="1" si="22"/>
        <v>8.9278594923285468E-6</v>
      </c>
      <c r="BD40" s="147">
        <f t="shared" ca="1" si="23"/>
        <v>1.109292080296197E-5</v>
      </c>
    </row>
    <row r="41" spans="8:56" s="147" customFormat="1" ht="0.25" customHeight="1" x14ac:dyDescent="0.2">
      <c r="H41" s="147">
        <f t="shared" si="24"/>
        <v>400</v>
      </c>
      <c r="I41" s="147">
        <f>IF($H41&gt;$H40,INDEX(Spectra!41:41,1,MATCH($I$20,Spectra!$20:$20,0)),I40)</f>
        <v>1.1458016524439299E-3</v>
      </c>
      <c r="J41" s="147">
        <f>((Physics!$C$9*Physics!$C$10)/(Physics!$C$11*Physics!$C$12*$H41))^($J$17-$J$18)</f>
        <v>2.014210448072649E+18</v>
      </c>
      <c r="K41" s="147">
        <f t="shared" si="25"/>
        <v>1</v>
      </c>
      <c r="L41" s="147">
        <f>INDEX(Photobiology!$21:$421,1+$H41-380,10)</f>
        <v>3.9599999999999998E-4</v>
      </c>
      <c r="M41" s="147">
        <f t="shared" si="26"/>
        <v>1.1458016524439299E-3</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2307885659771469.5</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1.1458016524439299E-3</v>
      </c>
      <c r="Z41" s="147">
        <f t="shared" ca="1" si="28"/>
        <v>4.5409036127674899E-5</v>
      </c>
      <c r="AA41" s="147">
        <f t="shared" ca="1" si="15"/>
        <v>2.7179331837291972E-6</v>
      </c>
      <c r="AB41" s="147">
        <f t="shared" ca="1" si="16"/>
        <v>2.9111726324138662E-6</v>
      </c>
      <c r="AC41" s="147">
        <f t="shared" ca="1" si="17"/>
        <v>1.0644497351204108E-5</v>
      </c>
      <c r="AD41" s="147">
        <f t="shared" ca="1" si="18"/>
        <v>1.30938775436335E-5</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1.1466188105125471E-3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2309531588091005.5</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1.1466188105125471E-3</v>
      </c>
      <c r="AZ41" s="147">
        <f t="shared" ca="1" si="33"/>
        <v>4.5441420755660654E-5</v>
      </c>
      <c r="BA41" s="147">
        <f t="shared" ca="1" si="20"/>
        <v>2.7198715480406026E-6</v>
      </c>
      <c r="BB41" s="147">
        <f t="shared" ca="1" si="21"/>
        <v>2.9132488104335442E-6</v>
      </c>
      <c r="BC41" s="147">
        <f t="shared" ca="1" si="22"/>
        <v>1.0652088749661563E-5</v>
      </c>
      <c r="BD41" s="147">
        <f t="shared" ca="1" si="23"/>
        <v>1.3103215780894236E-5</v>
      </c>
    </row>
    <row r="42" spans="8:56" s="147" customFormat="1" ht="0.25" customHeight="1" x14ac:dyDescent="0.2">
      <c r="H42" s="147">
        <f t="shared" si="24"/>
        <v>401</v>
      </c>
      <c r="I42" s="147">
        <f>IF($H42&gt;$H41,INDEX(Spectra!42:42,1,MATCH($I$20,Spectra!$20:$20,0)),I41)</f>
        <v>1.1674790579304099E-3</v>
      </c>
      <c r="J42" s="147">
        <f>((Physics!$C$9*Physics!$C$10)/(Physics!$C$11*Physics!$C$12*$H42))^($J$17-$J$18)</f>
        <v>2.0192459741928307E+18</v>
      </c>
      <c r="K42" s="147">
        <f t="shared" si="25"/>
        <v>1</v>
      </c>
      <c r="L42" s="147">
        <f>INDEX(Photobiology!$21:$421,1+$H42-380,10)</f>
        <v>4.337147E-4</v>
      </c>
      <c r="M42" s="147">
        <f t="shared" si="26"/>
        <v>1.1674790579304099E-3</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2357427387680419</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1.1674790579304099E-3</v>
      </c>
      <c r="Z42" s="147">
        <f t="shared" ca="1" si="28"/>
        <v>5.4965030795269492E-5</v>
      </c>
      <c r="AA42" s="147">
        <f t="shared" ca="1" si="15"/>
        <v>3.2623217559466821E-6</v>
      </c>
      <c r="AB42" s="147">
        <f t="shared" ca="1" si="16"/>
        <v>3.4707050929966816E-6</v>
      </c>
      <c r="AC42" s="147">
        <f t="shared" ca="1" si="17"/>
        <v>1.2492025919855385E-5</v>
      </c>
      <c r="AD42" s="147">
        <f t="shared" ca="1" si="18"/>
        <v>1.5266773396838592E-5</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1.1587161350632201E-3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2339732890958683.5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1.1587161350632201E-3</v>
      </c>
      <c r="AZ42" s="147">
        <f t="shared" ca="1" si="33"/>
        <v>5.4552471510389911E-5</v>
      </c>
      <c r="BA42" s="147">
        <f t="shared" ca="1" si="20"/>
        <v>3.2378352576912077E-6</v>
      </c>
      <c r="BB42" s="147">
        <f t="shared" ca="1" si="21"/>
        <v>3.444654500638642E-6</v>
      </c>
      <c r="BC42" s="147">
        <f t="shared" ca="1" si="22"/>
        <v>1.2398262645176455E-5</v>
      </c>
      <c r="BD42" s="147">
        <f t="shared" ca="1" si="23"/>
        <v>1.5152183283381211E-5</v>
      </c>
    </row>
    <row r="43" spans="8:56" s="147" customFormat="1" ht="0.25" customHeight="1" x14ac:dyDescent="0.2">
      <c r="H43" s="147">
        <f t="shared" si="24"/>
        <v>402</v>
      </c>
      <c r="I43" s="147">
        <f>IF($H43&gt;$H42,INDEX(Spectra!43:43,1,MATCH($I$20,Spectra!$20:$20,0)),I42)</f>
        <v>1.18098845206825E-3</v>
      </c>
      <c r="J43" s="147">
        <f>((Physics!$C$9*Physics!$C$10)/(Physics!$C$11*Physics!$C$12*$H43))^($J$17-$J$18)</f>
        <v>2.0242815003130122E+18</v>
      </c>
      <c r="K43" s="147">
        <f t="shared" si="25"/>
        <v>1</v>
      </c>
      <c r="L43" s="147">
        <f>INDEX(Photobiology!$21:$421,1+$H43-380,10)</f>
        <v>4.73024E-4</v>
      </c>
      <c r="M43" s="147">
        <f t="shared" si="26"/>
        <v>1.18098845206825E-3</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2390653075605059</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1.18098845206825E-3</v>
      </c>
      <c r="Z43" s="147">
        <f t="shared" ca="1" si="28"/>
        <v>6.5782473966344011E-5</v>
      </c>
      <c r="AA43" s="147">
        <f t="shared" ca="1" si="15"/>
        <v>3.8662491350739125E-6</v>
      </c>
      <c r="AB43" s="147">
        <f t="shared" ca="1" si="16"/>
        <v>4.0861373749645003E-6</v>
      </c>
      <c r="AC43" s="147">
        <f t="shared" ca="1" si="17"/>
        <v>1.4537967844960158E-5</v>
      </c>
      <c r="AD43" s="147">
        <f t="shared" ca="1" si="18"/>
        <v>1.7761712022570859E-5</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1.1708134596138933E-3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2370056026613880.5</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1.1708134596138933E-3</v>
      </c>
      <c r="AZ43" s="147">
        <f t="shared" ca="1" si="33"/>
        <v>6.5215714676645397E-5</v>
      </c>
      <c r="BA43" s="147">
        <f t="shared" ca="1" si="20"/>
        <v>3.8329388552763871E-6</v>
      </c>
      <c r="BB43" s="147">
        <f t="shared" ca="1" si="21"/>
        <v>4.050932613321898E-6</v>
      </c>
      <c r="BC43" s="147">
        <f t="shared" ca="1" si="22"/>
        <v>1.4412713687847026E-5</v>
      </c>
      <c r="BD43" s="147">
        <f t="shared" ca="1" si="23"/>
        <v>1.760868318855507E-5</v>
      </c>
    </row>
    <row r="44" spans="8:56" s="147" customFormat="1" ht="0.25" customHeight="1" x14ac:dyDescent="0.2">
      <c r="H44" s="147">
        <f t="shared" si="24"/>
        <v>403</v>
      </c>
      <c r="I44" s="147">
        <f>IF($H44&gt;$H43,INDEX(Spectra!44:44,1,MATCH($I$20,Spectra!$20:$20,0)),I43)</f>
        <v>1.18913122791655E-3</v>
      </c>
      <c r="J44" s="147">
        <f>((Physics!$C$9*Physics!$C$10)/(Physics!$C$11*Physics!$C$12*$H44))^($J$17-$J$18)</f>
        <v>2.0293170264331942E+18</v>
      </c>
      <c r="K44" s="147">
        <f t="shared" si="25"/>
        <v>1</v>
      </c>
      <c r="L44" s="147">
        <f>INDEX(Photobiology!$21:$421,1+$H44-380,10)</f>
        <v>5.1787600000000001E-4</v>
      </c>
      <c r="M44" s="147">
        <f t="shared" si="26"/>
        <v>1.18913122791655E-3</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2413124247474466</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1.18913122791655E-3</v>
      </c>
      <c r="Z44" s="147">
        <f t="shared" ca="1" si="28"/>
        <v>7.8023299649148127E-5</v>
      </c>
      <c r="AA44" s="147">
        <f t="shared" ca="1" si="15"/>
        <v>4.5384382444663042E-6</v>
      </c>
      <c r="AB44" s="147">
        <f t="shared" ca="1" si="16"/>
        <v>4.7659547223035779E-6</v>
      </c>
      <c r="AC44" s="147">
        <f t="shared" ca="1" si="17"/>
        <v>1.6802424250460852E-5</v>
      </c>
      <c r="AD44" s="147">
        <f t="shared" ca="1" si="18"/>
        <v>2.059170982133973E-5</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1.1829107841645665E-3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2400500995056596</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1.1829107841645665E-3</v>
      </c>
      <c r="AZ44" s="147">
        <f t="shared" ca="1" si="33"/>
        <v>7.7615153318938621E-5</v>
      </c>
      <c r="BA44" s="147">
        <f t="shared" ca="1" si="20"/>
        <v>4.5146972988424847E-6</v>
      </c>
      <c r="BB44" s="147">
        <f t="shared" ca="1" si="21"/>
        <v>4.7410236191766913E-6</v>
      </c>
      <c r="BC44" s="147">
        <f t="shared" ca="1" si="22"/>
        <v>1.6714529380245325E-5</v>
      </c>
      <c r="BD44" s="147">
        <f t="shared" ca="1" si="23"/>
        <v>2.0483992885064134E-5</v>
      </c>
    </row>
    <row r="45" spans="8:56" s="147" customFormat="1" ht="0.25" customHeight="1" x14ac:dyDescent="0.2">
      <c r="H45" s="147">
        <f t="shared" si="24"/>
        <v>404</v>
      </c>
      <c r="I45" s="147">
        <f>IF($H45&gt;$H44,INDEX(Spectra!45:45,1,MATCH($I$20,Spectra!$20:$20,0)),I44)</f>
        <v>1.1965763739071799E-3</v>
      </c>
      <c r="J45" s="147">
        <f>((Physics!$C$9*Physics!$C$10)/(Physics!$C$11*Physics!$C$12*$H45))^($J$17-$J$18)</f>
        <v>2.0343525525533752E+18</v>
      </c>
      <c r="K45" s="147">
        <f t="shared" si="25"/>
        <v>1</v>
      </c>
      <c r="L45" s="147">
        <f>INDEX(Photobiology!$21:$421,1+$H45-380,10)</f>
        <v>5.7221870000000001E-4</v>
      </c>
      <c r="M45" s="147">
        <f t="shared" si="26"/>
        <v>1.1965763739071799E-3</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2434258200583133.5</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1.1965763739071799E-3</v>
      </c>
      <c r="Z45" s="147">
        <f t="shared" ca="1" si="28"/>
        <v>9.2055372570339338E-5</v>
      </c>
      <c r="AA45" s="147">
        <f t="shared" ca="1" si="15"/>
        <v>5.3010846174473278E-6</v>
      </c>
      <c r="AB45" s="147">
        <f t="shared" ca="1" si="16"/>
        <v>5.5326101800346278E-6</v>
      </c>
      <c r="AC45" s="147">
        <f t="shared" ca="1" si="17"/>
        <v>1.9372571493557244E-5</v>
      </c>
      <c r="AD45" s="147">
        <f t="shared" ca="1" si="18"/>
        <v>2.3820365533007622E-5</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1.1950081087152397E-3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2431067796286829.5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1.1950081087152397E-3</v>
      </c>
      <c r="AZ45" s="147">
        <f t="shared" ca="1" si="33"/>
        <v>9.1934722322113436E-5</v>
      </c>
      <c r="BA45" s="147">
        <f t="shared" ca="1" si="20"/>
        <v>5.2941368733113423E-6</v>
      </c>
      <c r="BB45" s="147">
        <f t="shared" ca="1" si="21"/>
        <v>5.5253589922666536E-6</v>
      </c>
      <c r="BC45" s="147">
        <f t="shared" ca="1" si="22"/>
        <v>1.934718128009973E-5</v>
      </c>
      <c r="BD45" s="147">
        <f t="shared" ca="1" si="23"/>
        <v>2.378914592100515E-5</v>
      </c>
    </row>
    <row r="46" spans="8:56" s="147" customFormat="1" ht="0.25" customHeight="1" x14ac:dyDescent="0.2">
      <c r="H46" s="147">
        <f t="shared" si="24"/>
        <v>405</v>
      </c>
      <c r="I46" s="147">
        <f>IF($H46&gt;$H45,INDEX(Spectra!46:46,1,MATCH($I$20,Spectra!$20:$20,0)),I45)</f>
        <v>1.2062648090707801E-3</v>
      </c>
      <c r="J46" s="147">
        <f>((Physics!$C$9*Physics!$C$10)/(Physics!$C$11*Physics!$C$12*$H46))^($J$17-$J$18)</f>
        <v>2.039388078673557E+18</v>
      </c>
      <c r="K46" s="147">
        <f t="shared" si="25"/>
        <v>1</v>
      </c>
      <c r="L46" s="147">
        <f>INDEX(Photobiology!$21:$421,1+$H46-380,10)</f>
        <v>6.4000000000000005E-4</v>
      </c>
      <c r="M46" s="147">
        <f t="shared" si="26"/>
        <v>1.2062648090707801E-3</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2460042071342383</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1.2062648090707801E-3</v>
      </c>
      <c r="Z46" s="147">
        <f t="shared" ca="1" si="28"/>
        <v>1.082757767799641E-4</v>
      </c>
      <c r="AA46" s="147">
        <f t="shared" ca="1" si="15"/>
        <v>6.1798876192390573E-6</v>
      </c>
      <c r="AB46" s="147">
        <f t="shared" ca="1" si="16"/>
        <v>6.4118523420233685E-6</v>
      </c>
      <c r="AC46" s="147">
        <f t="shared" ca="1" si="17"/>
        <v>2.2340024263990844E-5</v>
      </c>
      <c r="AD46" s="147">
        <f t="shared" ca="1" si="18"/>
        <v>2.7516347812675378E-5</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1.2071054332659129E-3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2461756430304581.5</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1.2071054332659129E-3</v>
      </c>
      <c r="AZ46" s="147">
        <f t="shared" ca="1" si="33"/>
        <v>1.0835123221646826E-4</v>
      </c>
      <c r="BA46" s="147">
        <f t="shared" ca="1" si="20"/>
        <v>6.184194271490594E-6</v>
      </c>
      <c r="BB46" s="147">
        <f t="shared" ca="1" si="21"/>
        <v>6.4163206463076301E-6</v>
      </c>
      <c r="BC46" s="147">
        <f t="shared" ca="1" si="22"/>
        <v>2.2355592624084705E-5</v>
      </c>
      <c r="BD46" s="147">
        <f t="shared" ca="1" si="23"/>
        <v>2.7535523459315393E-5</v>
      </c>
    </row>
    <row r="47" spans="8:56" s="147" customFormat="1" ht="0.25" customHeight="1" x14ac:dyDescent="0.2">
      <c r="H47" s="147">
        <f t="shared" si="24"/>
        <v>406</v>
      </c>
      <c r="I47" s="147">
        <f>IF($H47&gt;$H46,INDEX(Spectra!47:47,1,MATCH($I$20,Spectra!$20:$20,0)),I46)</f>
        <v>1.21769206518415E-3</v>
      </c>
      <c r="J47" s="147">
        <f>((Physics!$C$9*Physics!$C$10)/(Physics!$C$11*Physics!$C$12*$H47))^($J$17-$J$18)</f>
        <v>2.0444236047937385E+18</v>
      </c>
      <c r="K47" s="147">
        <f t="shared" si="25"/>
        <v>1</v>
      </c>
      <c r="L47" s="147">
        <f>INDEX(Photobiology!$21:$421,1+$H47-380,10)</f>
        <v>7.2455999999999996E-4</v>
      </c>
      <c r="M47" s="147">
        <f t="shared" si="26"/>
        <v>1.21769206518415E-3</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2489478401432512</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1.21769206518415E-3</v>
      </c>
      <c r="Z47" s="147">
        <f t="shared" ca="1" si="28"/>
        <v>1.2686890088740621E-4</v>
      </c>
      <c r="AA47" s="147">
        <f t="shared" ca="1" si="15"/>
        <v>7.1899602142450285E-6</v>
      </c>
      <c r="AB47" s="147">
        <f t="shared" ca="1" si="16"/>
        <v>7.4174250920214277E-6</v>
      </c>
      <c r="AC47" s="147">
        <f t="shared" ca="1" si="17"/>
        <v>2.5729833337341089E-5</v>
      </c>
      <c r="AD47" s="147">
        <f t="shared" ca="1" si="18"/>
        <v>3.2048924540407715E-5</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1.2192041433766079E-3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2492569729781466.5</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1.2192041433766079E-3</v>
      </c>
      <c r="AZ47" s="147">
        <f t="shared" ca="1" si="33"/>
        <v>1.2702644129012204E-4</v>
      </c>
      <c r="BA47" s="147">
        <f t="shared" ca="1" si="20"/>
        <v>7.1988884008986521E-6</v>
      </c>
      <c r="BB47" s="147">
        <f t="shared" ca="1" si="21"/>
        <v>7.4266357348814026E-6</v>
      </c>
      <c r="BC47" s="147">
        <f t="shared" ca="1" si="22"/>
        <v>2.5761783549547724E-5</v>
      </c>
      <c r="BD47" s="147">
        <f t="shared" ca="1" si="23"/>
        <v>3.2088721531186295E-5</v>
      </c>
    </row>
    <row r="48" spans="8:56" s="147" customFormat="1" ht="0.25" customHeight="1" x14ac:dyDescent="0.2">
      <c r="H48" s="147">
        <f t="shared" si="24"/>
        <v>407</v>
      </c>
      <c r="I48" s="147">
        <f>IF($H48&gt;$H47,INDEX(Spectra!48:48,1,MATCH($I$20,Spectra!$20:$20,0)),I47)</f>
        <v>1.2312230844989699E-3</v>
      </c>
      <c r="J48" s="147">
        <f>((Physics!$C$9*Physics!$C$10)/(Physics!$C$11*Physics!$C$12*$H48))^($J$17-$J$18)</f>
        <v>2.0494591309139205E+18</v>
      </c>
      <c r="K48" s="147">
        <f t="shared" si="25"/>
        <v>1</v>
      </c>
      <c r="L48" s="147">
        <f>INDEX(Photobiology!$21:$421,1+$H48-380,10)</f>
        <v>8.2549999999999995E-4</v>
      </c>
      <c r="M48" s="147">
        <f t="shared" si="26"/>
        <v>1.2312230844989699E-3</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2523341392718415.5</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1.2312230844989699E-3</v>
      </c>
      <c r="Z48" s="147">
        <f t="shared" ca="1" si="28"/>
        <v>1.4808289404194463E-4</v>
      </c>
      <c r="AA48" s="147">
        <f t="shared" ca="1" si="15"/>
        <v>8.3477540740572416E-6</v>
      </c>
      <c r="AB48" s="147">
        <f t="shared" ca="1" si="16"/>
        <v>8.5605832964437328E-6</v>
      </c>
      <c r="AC48" s="147">
        <f t="shared" ca="1" si="17"/>
        <v>2.9610915182200225E-5</v>
      </c>
      <c r="AD48" s="147">
        <f t="shared" ca="1" si="18"/>
        <v>3.7670993982564283E-5</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1.2313014679272811E-3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2523502036351280</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1.2313014679272811E-3</v>
      </c>
      <c r="AZ48" s="147">
        <f t="shared" ca="1" si="33"/>
        <v>1.4809232145201789E-4</v>
      </c>
      <c r="BA48" s="147">
        <f t="shared" ca="1" si="20"/>
        <v>8.3482855176203619E-6</v>
      </c>
      <c r="BB48" s="147">
        <f t="shared" ca="1" si="21"/>
        <v>8.561128289366272E-6</v>
      </c>
      <c r="BC48" s="147">
        <f t="shared" ca="1" si="22"/>
        <v>2.9612800303651109E-5</v>
      </c>
      <c r="BD48" s="147">
        <f t="shared" ca="1" si="23"/>
        <v>3.7673392233290264E-5</v>
      </c>
    </row>
    <row r="49" spans="8:56" s="147" customFormat="1" ht="0.25" customHeight="1" x14ac:dyDescent="0.2">
      <c r="H49" s="147">
        <f t="shared" si="24"/>
        <v>408</v>
      </c>
      <c r="I49" s="147">
        <f>IF($H49&gt;$H48,INDEX(Spectra!49:49,1,MATCH($I$20,Spectra!$20:$20,0)),I48)</f>
        <v>1.24545173367146E-3</v>
      </c>
      <c r="J49" s="147">
        <f>((Physics!$C$9*Physics!$C$10)/(Physics!$C$11*Physics!$C$12*$H49))^($J$17-$J$18)</f>
        <v>2.0544946570341023E+18</v>
      </c>
      <c r="K49" s="147">
        <f t="shared" si="25"/>
        <v>1</v>
      </c>
      <c r="L49" s="147">
        <f>INDEX(Photobiology!$21:$421,1+$H49-380,10)</f>
        <v>9.4116000000000002E-4</v>
      </c>
      <c r="M49" s="147">
        <f t="shared" si="26"/>
        <v>1.24545173367146E-3</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2558773932421874.5</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1.24545173367146E-3</v>
      </c>
      <c r="Z49" s="147">
        <f t="shared" ca="1" si="28"/>
        <v>1.7192713912294303E-4</v>
      </c>
      <c r="AA49" s="147">
        <f t="shared" ca="1" si="15"/>
        <v>9.6554891104613609E-6</v>
      </c>
      <c r="AB49" s="147">
        <f t="shared" ca="1" si="16"/>
        <v>9.8345103426592958E-6</v>
      </c>
      <c r="AC49" s="147">
        <f t="shared" ca="1" si="17"/>
        <v>3.400083232923086E-5</v>
      </c>
      <c r="AD49" s="147">
        <f t="shared" ca="1" si="18"/>
        <v>4.4155996675241212E-5</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1.2433987924779543E-3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2554556175708611.5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1.2433987924779543E-3</v>
      </c>
      <c r="AZ49" s="147">
        <f t="shared" ca="1" si="33"/>
        <v>1.7164374290882671E-4</v>
      </c>
      <c r="BA49" s="147">
        <f t="shared" ca="1" si="20"/>
        <v>9.6395734785645887E-6</v>
      </c>
      <c r="BB49" s="147">
        <f t="shared" ca="1" si="21"/>
        <v>9.8182996209953691E-6</v>
      </c>
      <c r="BC49" s="147">
        <f t="shared" ca="1" si="22"/>
        <v>3.3944787034648152E-5</v>
      </c>
      <c r="BD49" s="147">
        <f t="shared" ca="1" si="23"/>
        <v>4.4083212108754895E-5</v>
      </c>
    </row>
    <row r="50" spans="8:56" s="147" customFormat="1" ht="0.25" customHeight="1" x14ac:dyDescent="0.2">
      <c r="H50" s="147">
        <f t="shared" si="24"/>
        <v>409</v>
      </c>
      <c r="I50" s="147">
        <f>IF($H50&gt;$H49,INDEX(Spectra!50:50,1,MATCH($I$20,Spectra!$20:$20,0)),I49)</f>
        <v>1.2578019138427799E-3</v>
      </c>
      <c r="J50" s="147">
        <f>((Physics!$C$9*Physics!$C$10)/(Physics!$C$11*Physics!$C$12*$H50))^($J$17-$J$18)</f>
        <v>2.0595301831542835E+18</v>
      </c>
      <c r="K50" s="147">
        <f t="shared" si="25"/>
        <v>1</v>
      </c>
      <c r="L50" s="147">
        <f>INDEX(Photobiology!$21:$421,1+$H50-380,10)</f>
        <v>1.06988E-3</v>
      </c>
      <c r="M50" s="147">
        <f t="shared" si="26"/>
        <v>1.2578019138427799E-3</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2590481005988429</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1.2578019138427799E-3</v>
      </c>
      <c r="Z50" s="147">
        <f t="shared" ca="1" si="28"/>
        <v>1.980849344015302E-4</v>
      </c>
      <c r="AA50" s="147">
        <f t="shared" ca="1" si="15"/>
        <v>1.1097410193566909E-5</v>
      </c>
      <c r="AB50" s="147">
        <f t="shared" ca="1" si="16"/>
        <v>1.1210788458080698E-5</v>
      </c>
      <c r="AC50" s="147">
        <f t="shared" ca="1" si="17"/>
        <v>3.885350111860347E-5</v>
      </c>
      <c r="AD50" s="147">
        <f t="shared" ca="1" si="18"/>
        <v>5.1196059738759901E-5</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1.2554961170286275E-3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2585732147853461</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1.2554961170286275E-3</v>
      </c>
      <c r="AZ50" s="147">
        <f t="shared" ca="1" si="33"/>
        <v>1.9772180599025342E-4</v>
      </c>
      <c r="BA50" s="147">
        <f t="shared" ca="1" si="20"/>
        <v>1.1077066471087197E-5</v>
      </c>
      <c r="BB50" s="147">
        <f t="shared" ca="1" si="21"/>
        <v>1.1190236891076159E-5</v>
      </c>
      <c r="BC50" s="147">
        <f t="shared" ca="1" si="22"/>
        <v>3.8782275055014303E-5</v>
      </c>
      <c r="BD50" s="147">
        <f t="shared" ca="1" si="23"/>
        <v>5.1102207352192816E-5</v>
      </c>
    </row>
    <row r="51" spans="8:56" s="147" customFormat="1" ht="0.25" customHeight="1" x14ac:dyDescent="0.2">
      <c r="H51" s="147">
        <f t="shared" si="24"/>
        <v>410</v>
      </c>
      <c r="I51" s="147">
        <f>IF($H51&gt;$H50,INDEX(Spectra!51:51,1,MATCH($I$20,Spectra!$20:$20,0)),I50)</f>
        <v>1.26672796569763E-3</v>
      </c>
      <c r="J51" s="147">
        <f>((Physics!$C$9*Physics!$C$10)/(Physics!$C$11*Physics!$C$12*$H51))^($J$17-$J$18)</f>
        <v>2.0645657092744653E+18</v>
      </c>
      <c r="K51" s="147">
        <f t="shared" si="25"/>
        <v>1</v>
      </c>
      <c r="L51" s="147">
        <f>INDEX(Photobiology!$21:$421,1+$H51-380,10)</f>
        <v>1.2099999999999999E-3</v>
      </c>
      <c r="M51" s="147">
        <f t="shared" si="26"/>
        <v>1.26672796569763E-3</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2615243120958328</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1.26672796569763E-3</v>
      </c>
      <c r="Z51" s="147">
        <f t="shared" ca="1" si="28"/>
        <v>2.2614894371599786E-4</v>
      </c>
      <c r="AA51" s="147">
        <f t="shared" ca="1" si="15"/>
        <v>1.2652598279853864E-5</v>
      </c>
      <c r="AB51" s="147">
        <f t="shared" ca="1" si="16"/>
        <v>1.2652522276175922E-5</v>
      </c>
      <c r="AC51" s="147">
        <f t="shared" ca="1" si="17"/>
        <v>4.4132802324905431E-5</v>
      </c>
      <c r="AD51" s="147">
        <f t="shared" ca="1" si="18"/>
        <v>5.8465829256774112E-5</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1.2675934415793007E-3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2617029952785829.5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1.2675934415793007E-3</v>
      </c>
      <c r="AZ51" s="147">
        <f t="shared" ca="1" si="33"/>
        <v>2.2630345712515256E-4</v>
      </c>
      <c r="BA51" s="147">
        <f t="shared" ca="1" si="20"/>
        <v>1.2661243007805103E-5</v>
      </c>
      <c r="BB51" s="147">
        <f t="shared" ca="1" si="21"/>
        <v>1.2661166952198608E-5</v>
      </c>
      <c r="BC51" s="147">
        <f t="shared" ca="1" si="22"/>
        <v>4.416295550462284E-5</v>
      </c>
      <c r="BD51" s="147">
        <f t="shared" ca="1" si="23"/>
        <v>5.8505775296092628E-5</v>
      </c>
    </row>
    <row r="52" spans="8:56" s="147" customFormat="1" ht="0.25" customHeight="1" x14ac:dyDescent="0.2">
      <c r="H52" s="147">
        <f t="shared" si="24"/>
        <v>411</v>
      </c>
      <c r="I52" s="147">
        <f>IF($H52&gt;$H51,INDEX(Spectra!52:52,1,MATCH($I$20,Spectra!$20:$20,0)),I51)</f>
        <v>1.27271317652297E-3</v>
      </c>
      <c r="J52" s="147">
        <f>((Physics!$C$9*Physics!$C$10)/(Physics!$C$11*Physics!$C$12*$H52))^($J$17-$J$18)</f>
        <v>2.0696012353946468E+18</v>
      </c>
      <c r="K52" s="147">
        <f t="shared" si="25"/>
        <v>1</v>
      </c>
      <c r="L52" s="147">
        <f>INDEX(Photobiology!$21:$421,1+$H52-380,10)</f>
        <v>1.362091E-3</v>
      </c>
      <c r="M52" s="147">
        <f t="shared" si="26"/>
        <v>1.27271317652297E-3</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2634008762434984</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1.27271317652297E-3</v>
      </c>
      <c r="Z52" s="147">
        <f t="shared" ca="1" si="28"/>
        <v>2.5591334739570923E-4</v>
      </c>
      <c r="AA52" s="147">
        <f t="shared" ca="1" si="15"/>
        <v>1.4311914212636103E-5</v>
      </c>
      <c r="AB52" s="147">
        <f t="shared" ca="1" si="16"/>
        <v>1.4133988910558192E-5</v>
      </c>
      <c r="AC52" s="147">
        <f t="shared" ca="1" si="17"/>
        <v>4.9839447992639508E-5</v>
      </c>
      <c r="AD52" s="147">
        <f t="shared" ca="1" si="18"/>
        <v>6.5903888249347741E-5</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1.2702897413817986E-3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2628993218072916.5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1.2702897413817986E-3</v>
      </c>
      <c r="AZ52" s="147">
        <f t="shared" ca="1" si="33"/>
        <v>2.554260503278279E-4</v>
      </c>
      <c r="BA52" s="147">
        <f t="shared" ca="1" si="20"/>
        <v>1.4284662199786602E-5</v>
      </c>
      <c r="BB52" s="147">
        <f t="shared" ca="1" si="21"/>
        <v>1.4107075693941426E-5</v>
      </c>
      <c r="BC52" s="147">
        <f t="shared" ca="1" si="22"/>
        <v>4.9744546272511231E-5</v>
      </c>
      <c r="BD52" s="147">
        <f t="shared" ca="1" si="23"/>
        <v>6.5778397446180574E-5</v>
      </c>
    </row>
    <row r="53" spans="8:56" s="147" customFormat="1" ht="0.25" customHeight="1" x14ac:dyDescent="0.2">
      <c r="H53" s="147">
        <f t="shared" si="24"/>
        <v>412</v>
      </c>
      <c r="I53" s="147">
        <f>IF($H53&gt;$H52,INDEX(Spectra!53:53,1,MATCH($I$20,Spectra!$20:$20,0)),I52)</f>
        <v>1.2756292941376801E-3</v>
      </c>
      <c r="J53" s="147">
        <f>((Physics!$C$9*Physics!$C$10)/(Physics!$C$11*Physics!$C$12*$H53))^($J$17-$J$18)</f>
        <v>2.0746367615148285E+18</v>
      </c>
      <c r="K53" s="147">
        <f t="shared" si="25"/>
        <v>1</v>
      </c>
      <c r="L53" s="147">
        <f>INDEX(Photobiology!$21:$421,1+$H53-380,10)</f>
        <v>1.530752E-3</v>
      </c>
      <c r="M53" s="147">
        <f t="shared" si="26"/>
        <v>1.2756292941376801E-3</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2646467427683243</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1.2756292941376801E-3</v>
      </c>
      <c r="Z53" s="147">
        <f t="shared" ca="1" si="28"/>
        <v>2.8713267344674455E-4</v>
      </c>
      <c r="AA53" s="147">
        <f t="shared" ca="1" si="15"/>
        <v>1.6066423396734666E-5</v>
      </c>
      <c r="AB53" s="147">
        <f t="shared" ca="1" si="16"/>
        <v>1.5640108086633854E-5</v>
      </c>
      <c r="AC53" s="147">
        <f t="shared" ca="1" si="17"/>
        <v>5.6000126012644159E-5</v>
      </c>
      <c r="AD53" s="147">
        <f t="shared" ca="1" si="18"/>
        <v>7.3706370866992812E-5</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1.2729860411842967E-3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2640983637936171.5</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1.2729860411842967E-3</v>
      </c>
      <c r="AZ53" s="147">
        <f t="shared" ca="1" si="33"/>
        <v>2.8653770099621454E-4</v>
      </c>
      <c r="BA53" s="147">
        <f t="shared" ca="1" si="20"/>
        <v>1.6033131890112096E-5</v>
      </c>
      <c r="BB53" s="147">
        <f t="shared" ca="1" si="21"/>
        <v>1.5607699955148304E-5</v>
      </c>
      <c r="BC53" s="147">
        <f t="shared" ca="1" si="22"/>
        <v>5.5884087207990628E-5</v>
      </c>
      <c r="BD53" s="147">
        <f t="shared" ca="1" si="23"/>
        <v>7.3553642654045138E-5</v>
      </c>
    </row>
    <row r="54" spans="8:56" s="147" customFormat="1" ht="0.25" customHeight="1" x14ac:dyDescent="0.2">
      <c r="H54" s="147">
        <f t="shared" si="24"/>
        <v>413</v>
      </c>
      <c r="I54" s="147">
        <f>IF($H54&gt;$H53,INDEX(Spectra!54:54,1,MATCH($I$20,Spectra!$20:$20,0)),I53)</f>
        <v>1.2766669427512101E-3</v>
      </c>
      <c r="J54" s="147">
        <f>((Physics!$C$9*Physics!$C$10)/(Physics!$C$11*Physics!$C$12*$H54))^($J$17-$J$18)</f>
        <v>2.07967228763501E+18</v>
      </c>
      <c r="K54" s="147">
        <f t="shared" si="25"/>
        <v>1</v>
      </c>
      <c r="L54" s="147">
        <f>INDEX(Photobiology!$21:$421,1+$H54-380,10)</f>
        <v>1.7203679999999999E-3</v>
      </c>
      <c r="M54" s="147">
        <f t="shared" si="26"/>
        <v>1.2766669427512101E-3</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2655048861379403.5</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1.2766669427512101E-3</v>
      </c>
      <c r="Z54" s="147">
        <f t="shared" ca="1" si="28"/>
        <v>3.1988932917739971E-4</v>
      </c>
      <c r="AA54" s="147">
        <f t="shared" ca="1" si="15"/>
        <v>1.7927595543583865E-5</v>
      </c>
      <c r="AB54" s="147">
        <f t="shared" ca="1" si="16"/>
        <v>1.7181128382157234E-5</v>
      </c>
      <c r="AC54" s="147">
        <f t="shared" ca="1" si="17"/>
        <v>6.2556680194809293E-5</v>
      </c>
      <c r="AD54" s="147">
        <f t="shared" ca="1" si="18"/>
        <v>8.2086109751463099E-5</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1.2756809554267728E-3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2652998330864812</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1.2756809554267728E-3</v>
      </c>
      <c r="AZ54" s="147">
        <f t="shared" ca="1" si="33"/>
        <v>3.1964227427746475E-4</v>
      </c>
      <c r="BA54" s="147">
        <f t="shared" ca="1" si="20"/>
        <v>1.7913749816580458E-5</v>
      </c>
      <c r="BB54" s="147">
        <f t="shared" ca="1" si="21"/>
        <v>1.7167859161942423E-5</v>
      </c>
      <c r="BC54" s="147">
        <f t="shared" ca="1" si="22"/>
        <v>6.2508366815911866E-5</v>
      </c>
      <c r="BD54" s="147">
        <f t="shared" ca="1" si="23"/>
        <v>8.2022713527266292E-5</v>
      </c>
    </row>
    <row r="55" spans="8:56" s="147" customFormat="1" ht="0.25" customHeight="1" x14ac:dyDescent="0.2">
      <c r="H55" s="147">
        <f t="shared" si="24"/>
        <v>414</v>
      </c>
      <c r="I55" s="147">
        <f>IF($H55&gt;$H54,INDEX(Spectra!55:55,1,MATCH($I$20,Spectra!$20:$20,0)),I54)</f>
        <v>1.2778104960460401E-3</v>
      </c>
      <c r="J55" s="147">
        <f>((Physics!$C$9*Physics!$C$10)/(Physics!$C$11*Physics!$C$12*$H55))^($J$17-$J$18)</f>
        <v>2.0847078137551916E+18</v>
      </c>
      <c r="K55" s="147">
        <f t="shared" si="25"/>
        <v>1</v>
      </c>
      <c r="L55" s="147">
        <f>INDEX(Photobiology!$21:$421,1+$H55-380,10)</f>
        <v>1.9353230000000001E-3</v>
      </c>
      <c r="M55" s="147">
        <f t="shared" si="26"/>
        <v>1.2778104960460401E-3</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2663861525605577</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1.2778104960460401E-3</v>
      </c>
      <c r="Z55" s="147">
        <f t="shared" ca="1" si="28"/>
        <v>3.5460135732624847E-4</v>
      </c>
      <c r="AA55" s="147">
        <f t="shared" ca="1" si="15"/>
        <v>1.9926687999540367E-5</v>
      </c>
      <c r="AB55" s="147">
        <f t="shared" ca="1" si="16"/>
        <v>1.878943665805939E-5</v>
      </c>
      <c r="AC55" s="147">
        <f t="shared" ca="1" si="17"/>
        <v>6.9640672034509182E-5</v>
      </c>
      <c r="AD55" s="147">
        <f t="shared" ca="1" si="18"/>
        <v>9.1338022038420553E-5</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1.2783772552292709E-3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2665043052903376</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1.2783772552292709E-3</v>
      </c>
      <c r="AZ55" s="147">
        <f t="shared" ca="1" si="33"/>
        <v>3.5475863696690928E-4</v>
      </c>
      <c r="BA55" s="147">
        <f t="shared" ca="1" si="20"/>
        <v>1.993552626894734E-5</v>
      </c>
      <c r="BB55" s="147">
        <f t="shared" ca="1" si="21"/>
        <v>1.8797770511793291E-5</v>
      </c>
      <c r="BC55" s="147">
        <f t="shared" ca="1" si="22"/>
        <v>6.9671560409995269E-5</v>
      </c>
      <c r="BD55" s="147">
        <f t="shared" ca="1" si="23"/>
        <v>9.1378534041513816E-5</v>
      </c>
    </row>
    <row r="56" spans="8:56" s="147" customFormat="1" ht="0.25" customHeight="1" x14ac:dyDescent="0.2">
      <c r="H56" s="147">
        <f t="shared" si="24"/>
        <v>415</v>
      </c>
      <c r="I56" s="147">
        <f>IF($H56&gt;$H55,INDEX(Spectra!56:56,1,MATCH($I$20,Spectra!$20:$20,0)),I55)</f>
        <v>1.2802293972953699E-3</v>
      </c>
      <c r="J56" s="147">
        <f>((Physics!$C$9*Physics!$C$10)/(Physics!$C$11*Physics!$C$12*$H56))^($J$17-$J$18)</f>
        <v>2.0897433398753733E+18</v>
      </c>
      <c r="K56" s="147">
        <f t="shared" si="25"/>
        <v>1</v>
      </c>
      <c r="L56" s="147">
        <f>INDEX(Photobiology!$21:$421,1+$H56-380,10)</f>
        <v>2.1800000000000001E-3</v>
      </c>
      <c r="M56" s="147">
        <f t="shared" si="26"/>
        <v>1.2802293972953699E-3</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2675350856510662.5</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1.2802293972953699E-3</v>
      </c>
      <c r="Z56" s="147">
        <f t="shared" ca="1" si="28"/>
        <v>3.9167466203794281E-4</v>
      </c>
      <c r="AA56" s="147">
        <f t="shared" ca="1" si="15"/>
        <v>2.2096247305559166E-5</v>
      </c>
      <c r="AB56" s="147">
        <f t="shared" ca="1" si="16"/>
        <v>2.0500313338890757E-5</v>
      </c>
      <c r="AC56" s="147">
        <f t="shared" ca="1" si="17"/>
        <v>7.732585559664034E-5</v>
      </c>
      <c r="AD56" s="147">
        <f t="shared" ca="1" si="18"/>
        <v>1.0174827971708519E-4</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1.2810735550317688E-3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2677114929518106.5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1.2810735550317688E-3</v>
      </c>
      <c r="AZ56" s="147">
        <f t="shared" ca="1" si="33"/>
        <v>3.9193292449997441E-4</v>
      </c>
      <c r="BA56" s="147">
        <f t="shared" ca="1" si="20"/>
        <v>2.2110817130426318E-5</v>
      </c>
      <c r="BB56" s="147">
        <f t="shared" ca="1" si="21"/>
        <v>2.0513830836723711E-5</v>
      </c>
      <c r="BC56" s="147">
        <f t="shared" ca="1" si="22"/>
        <v>7.7376842723918832E-5</v>
      </c>
      <c r="BD56" s="147">
        <f t="shared" ca="1" si="23"/>
        <v>1.0181537050383787E-4</v>
      </c>
    </row>
    <row r="57" spans="8:56" s="147" customFormat="1" ht="0.25" customHeight="1" x14ac:dyDescent="0.2">
      <c r="H57" s="147">
        <f t="shared" si="24"/>
        <v>416</v>
      </c>
      <c r="I57" s="147">
        <f>IF($H57&gt;$H56,INDEX(Spectra!57:57,1,MATCH($I$20,Spectra!$20:$20,0)),I56)</f>
        <v>1.2836770492828001E-3</v>
      </c>
      <c r="J57" s="147">
        <f>((Physics!$C$9*Physics!$C$10)/(Physics!$C$11*Physics!$C$12*$H57))^($J$17-$J$18)</f>
        <v>2.0947788659955548E+18</v>
      </c>
      <c r="K57" s="147">
        <f t="shared" si="25"/>
        <v>1</v>
      </c>
      <c r="L57" s="147">
        <f>INDEX(Photobiology!$21:$421,1+$H57-380,10)</f>
        <v>2.4548E-3</v>
      </c>
      <c r="M57" s="147">
        <f t="shared" si="26"/>
        <v>1.2836770492828001E-3</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2689019553601144</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1.2836770492828001E-3</v>
      </c>
      <c r="Z57" s="147">
        <f t="shared" ca="1" si="28"/>
        <v>4.3113320641802264E-4</v>
      </c>
      <c r="AA57" s="147">
        <f t="shared" ca="1" si="15"/>
        <v>2.4449811654574706E-5</v>
      </c>
      <c r="AB57" s="147">
        <f t="shared" ca="1" si="16"/>
        <v>2.2330589213913732E-5</v>
      </c>
      <c r="AC57" s="147">
        <f t="shared" ca="1" si="17"/>
        <v>8.5749626892091035E-5</v>
      </c>
      <c r="AD57" s="147">
        <f t="shared" ca="1" si="18"/>
        <v>1.1447921782897461E-4</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1.2837698548342667E-3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2689213960709003</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1.2837698548342667E-3</v>
      </c>
      <c r="AZ57" s="147">
        <f t="shared" ca="1" si="33"/>
        <v>4.3116437590492713E-4</v>
      </c>
      <c r="BA57" s="147">
        <f t="shared" ca="1" si="20"/>
        <v>2.4451579294071825E-5</v>
      </c>
      <c r="BB57" s="147">
        <f t="shared" ca="1" si="21"/>
        <v>2.2332203640725934E-5</v>
      </c>
      <c r="BC57" s="147">
        <f t="shared" ca="1" si="22"/>
        <v>8.5755826302929015E-5</v>
      </c>
      <c r="BD57" s="147">
        <f t="shared" ca="1" si="23"/>
        <v>1.1448749429301829E-4</v>
      </c>
    </row>
    <row r="58" spans="8:56" s="147" customFormat="1" ht="0.25" customHeight="1" x14ac:dyDescent="0.2">
      <c r="H58" s="147">
        <f t="shared" si="24"/>
        <v>417</v>
      </c>
      <c r="I58" s="147">
        <f>IF($H58&gt;$H57,INDEX(Spectra!58:58,1,MATCH($I$20,Spectra!$20:$20,0)),I57)</f>
        <v>1.2884212301609999E-3</v>
      </c>
      <c r="J58" s="147">
        <f>((Physics!$C$9*Physics!$C$10)/(Physics!$C$11*Physics!$C$12*$H58))^($J$17-$J$18)</f>
        <v>2.0998143921157366E+18</v>
      </c>
      <c r="K58" s="147">
        <f t="shared" si="25"/>
        <v>1</v>
      </c>
      <c r="L58" s="147">
        <f>INDEX(Photobiology!$21:$421,1+$H58-380,10)</f>
        <v>2.764E-3</v>
      </c>
      <c r="M58" s="147">
        <f t="shared" si="26"/>
        <v>1.2884212301609999E-3</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2705445442199529.5</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1.2884212301609999E-3</v>
      </c>
      <c r="Z58" s="147">
        <f t="shared" ca="1" si="28"/>
        <v>4.7282611146571391E-4</v>
      </c>
      <c r="AA58" s="147">
        <f t="shared" ca="1" si="15"/>
        <v>2.6998222667408676E-5</v>
      </c>
      <c r="AB58" s="147">
        <f t="shared" ca="1" si="16"/>
        <v>2.4280555766630076E-5</v>
      </c>
      <c r="AC58" s="147">
        <f t="shared" ca="1" si="17"/>
        <v>9.482780253984959E-5</v>
      </c>
      <c r="AD58" s="147">
        <f t="shared" ca="1" si="18"/>
        <v>1.2981616946610171E-4</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1.2864661546367648E-3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2701340146476067.5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1.2864661546367648E-3</v>
      </c>
      <c r="AZ58" s="147">
        <f t="shared" ca="1" si="33"/>
        <v>4.7210863589475455E-4</v>
      </c>
      <c r="BA58" s="147">
        <f t="shared" ca="1" si="20"/>
        <v>2.6957255037336088E-5</v>
      </c>
      <c r="BB58" s="147">
        <f t="shared" ca="1" si="21"/>
        <v>2.424371197736076E-5</v>
      </c>
      <c r="BC58" s="147">
        <f t="shared" ca="1" si="22"/>
        <v>9.4683908981265882E-5</v>
      </c>
      <c r="BD58" s="147">
        <f t="shared" ca="1" si="23"/>
        <v>1.2961918387658186E-4</v>
      </c>
    </row>
    <row r="59" spans="8:56" s="147" customFormat="1" ht="0.25" customHeight="1" x14ac:dyDescent="0.2">
      <c r="H59" s="147">
        <f t="shared" si="24"/>
        <v>418</v>
      </c>
      <c r="I59" s="147">
        <f>IF($H59&gt;$H58,INDEX(Spectra!59:59,1,MATCH($I$20,Spectra!$20:$20,0)),I58)</f>
        <v>1.2930595063579101E-3</v>
      </c>
      <c r="J59" s="147">
        <f>((Physics!$C$9*Physics!$C$10)/(Physics!$C$11*Physics!$C$12*$H59))^($J$17-$J$18)</f>
        <v>2.1048499182359183E+18</v>
      </c>
      <c r="K59" s="147">
        <f t="shared" si="25"/>
        <v>1</v>
      </c>
      <c r="L59" s="147">
        <f>INDEX(Photobiology!$21:$421,1+$H59-380,10)</f>
        <v>3.1178E-3</v>
      </c>
      <c r="M59" s="147">
        <f t="shared" si="26"/>
        <v>1.2930595063579101E-3</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2721696196231624</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1.2930595063579101E-3</v>
      </c>
      <c r="Z59" s="147">
        <f t="shared" ca="1" si="28"/>
        <v>5.1577040365801774E-4</v>
      </c>
      <c r="AA59" s="147">
        <f t="shared" ca="1" si="15"/>
        <v>2.9709723135931252E-5</v>
      </c>
      <c r="AB59" s="147">
        <f t="shared" ca="1" si="16"/>
        <v>2.6306002597345325E-5</v>
      </c>
      <c r="AC59" s="147">
        <f t="shared" ca="1" si="17"/>
        <v>1.0447920811371913E-4</v>
      </c>
      <c r="AD59" s="147">
        <f t="shared" ca="1" si="18"/>
        <v>1.4644674745207146E-4</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1.2891610688792409E-3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2713490570423399.5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1.2891610688792409E-3</v>
      </c>
      <c r="AZ59" s="147">
        <f t="shared" ca="1" si="33"/>
        <v>5.142154105102761E-4</v>
      </c>
      <c r="BA59" s="147">
        <f t="shared" ca="1" si="20"/>
        <v>2.9620151466890104E-5</v>
      </c>
      <c r="BB59" s="147">
        <f t="shared" ca="1" si="21"/>
        <v>2.6226692785279277E-5</v>
      </c>
      <c r="BC59" s="147">
        <f t="shared" ca="1" si="22"/>
        <v>1.0416421436544266E-4</v>
      </c>
      <c r="BD59" s="147">
        <f t="shared" ca="1" si="23"/>
        <v>1.4600522601698729E-4</v>
      </c>
    </row>
    <row r="60" spans="8:56" s="147" customFormat="1" ht="0.25" customHeight="1" x14ac:dyDescent="0.2">
      <c r="H60" s="147">
        <f t="shared" si="24"/>
        <v>419</v>
      </c>
      <c r="I60" s="147">
        <f>IF($H60&gt;$H59,INDEX(Spectra!60:60,1,MATCH($I$20,Spectra!$20:$20,0)),I59)</f>
        <v>1.2952897901472101E-3</v>
      </c>
      <c r="J60" s="147">
        <f>((Physics!$C$9*Physics!$C$10)/(Physics!$C$11*Physics!$C$12*$H60))^($J$17-$J$18)</f>
        <v>2.1098854443560998E+18</v>
      </c>
      <c r="K60" s="147">
        <f t="shared" si="25"/>
        <v>1</v>
      </c>
      <c r="L60" s="147">
        <f>INDEX(Photobiology!$21:$421,1+$H60-380,10)</f>
        <v>3.5263999999999998E-3</v>
      </c>
      <c r="M60" s="147">
        <f t="shared" si="26"/>
        <v>1.2952897901472101E-3</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2732913074454665.5</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1.2952897901472101E-3</v>
      </c>
      <c r="Z60" s="147">
        <f t="shared" ca="1" si="28"/>
        <v>5.582673089738672E-4</v>
      </c>
      <c r="AA60" s="147">
        <f t="shared" ca="1" si="15"/>
        <v>3.2513975725338225E-5</v>
      </c>
      <c r="AB60" s="147">
        <f t="shared" ca="1" si="16"/>
        <v>2.8327987710519485E-5</v>
      </c>
      <c r="AC60" s="147">
        <f t="shared" ca="1" si="17"/>
        <v>1.1463314642802808E-4</v>
      </c>
      <c r="AD60" s="147">
        <f t="shared" ca="1" si="18"/>
        <v>1.6285937589478902E-4</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1.291857368681739E-3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2725671058365773</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1.291857368681739E-3</v>
      </c>
      <c r="AZ60" s="147">
        <f t="shared" ca="1" si="33"/>
        <v>5.5678794218709212E-4</v>
      </c>
      <c r="BA60" s="147">
        <f t="shared" ca="1" si="20"/>
        <v>3.2427816111438411E-5</v>
      </c>
      <c r="BB60" s="147">
        <f t="shared" ca="1" si="21"/>
        <v>2.8252920653069632E-5</v>
      </c>
      <c r="BC60" s="147">
        <f t="shared" ca="1" si="22"/>
        <v>1.1432937712833389E-4</v>
      </c>
      <c r="BD60" s="147">
        <f t="shared" ca="1" si="23"/>
        <v>1.6242781067909241E-4</v>
      </c>
    </row>
    <row r="61" spans="8:56" s="147" customFormat="1" ht="0.25" customHeight="1" x14ac:dyDescent="0.2">
      <c r="H61" s="147">
        <f t="shared" si="24"/>
        <v>420</v>
      </c>
      <c r="I61" s="147">
        <f>IF($H61&gt;$H60,INDEX(Spectra!61:61,1,MATCH($I$20,Spectra!$20:$20,0)),I60)</f>
        <v>1.2937308288931001E-3</v>
      </c>
      <c r="J61" s="147">
        <f>((Physics!$C$9*Physics!$C$10)/(Physics!$C$11*Physics!$C$12*$H61))^($J$17-$J$18)</f>
        <v>2.1149209704762813E+18</v>
      </c>
      <c r="K61" s="147">
        <f t="shared" si="25"/>
        <v>1</v>
      </c>
      <c r="L61" s="147">
        <f>INDEX(Photobiology!$21:$421,1+$H61-380,10)</f>
        <v>4.0000000000000001E-3</v>
      </c>
      <c r="M61" s="147">
        <f t="shared" si="26"/>
        <v>1.2937308288931001E-3</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2736138460177679</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1.2937308288931001E-3</v>
      </c>
      <c r="Z61" s="147">
        <f t="shared" ca="1" si="28"/>
        <v>5.9859890468220631E-4</v>
      </c>
      <c r="AA61" s="147">
        <f t="shared" ca="1" si="15"/>
        <v>3.5339939441292595E-5</v>
      </c>
      <c r="AB61" s="147">
        <f t="shared" ca="1" si="16"/>
        <v>3.0267738353534299E-5</v>
      </c>
      <c r="AC61" s="147">
        <f t="shared" ca="1" si="17"/>
        <v>1.2497439807107347E-4</v>
      </c>
      <c r="AD61" s="147">
        <f t="shared" ca="1" si="18"/>
        <v>1.7754773776480236E-4</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1.2945536684842369E-3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2737878700884312.5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1.2945536684842369E-3</v>
      </c>
      <c r="AZ61" s="147">
        <f t="shared" ca="1" si="33"/>
        <v>5.9897962597830849E-4</v>
      </c>
      <c r="BA61" s="147">
        <f t="shared" ca="1" si="20"/>
        <v>3.5362416374415962E-5</v>
      </c>
      <c r="BB61" s="147">
        <f t="shared" ca="1" si="21"/>
        <v>3.0286989261756657E-5</v>
      </c>
      <c r="BC61" s="147">
        <f t="shared" ca="1" si="22"/>
        <v>1.250538843755773E-4</v>
      </c>
      <c r="BD61" s="147">
        <f t="shared" ca="1" si="23"/>
        <v>1.7766066180177121E-4</v>
      </c>
    </row>
    <row r="62" spans="8:56" s="147" customFormat="1" ht="0.25" customHeight="1" x14ac:dyDescent="0.2">
      <c r="H62" s="147">
        <f t="shared" si="24"/>
        <v>421</v>
      </c>
      <c r="I62" s="147">
        <f>IF($H62&gt;$H61,INDEX(Spectra!62:62,1,MATCH($I$20,Spectra!$20:$20,0)),I61)</f>
        <v>1.28900179676877E-3</v>
      </c>
      <c r="J62" s="147">
        <f>((Physics!$C$9*Physics!$C$10)/(Physics!$C$11*Physics!$C$12*$H62))^($J$17-$J$18)</f>
        <v>2.1199564965964634E+18</v>
      </c>
      <c r="K62" s="147">
        <f t="shared" si="25"/>
        <v>1</v>
      </c>
      <c r="L62" s="147">
        <f>INDEX(Photobiology!$21:$421,1+$H62-380,10)</f>
        <v>4.54624E-3</v>
      </c>
      <c r="M62" s="147">
        <f t="shared" si="26"/>
        <v>1.28900179676877E-3</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2732627733184468</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1.28900179676877E-3</v>
      </c>
      <c r="Z62" s="147">
        <f t="shared" ca="1" si="28"/>
        <v>6.3593805944845002E-4</v>
      </c>
      <c r="AA62" s="147">
        <f t="shared" ca="1" si="15"/>
        <v>3.8162444995495556E-5</v>
      </c>
      <c r="AB62" s="147">
        <f t="shared" ca="1" si="16"/>
        <v>3.2091117632534974E-5</v>
      </c>
      <c r="AC62" s="147">
        <f t="shared" ca="1" si="17"/>
        <v>1.356029890200746E-4</v>
      </c>
      <c r="AD62" s="147">
        <f t="shared" ca="1" si="18"/>
        <v>1.9005815892636805E-4</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1.2852011383368261E-3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2724570502650324.5</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1.2852011383368261E-3</v>
      </c>
      <c r="AZ62" s="147">
        <f t="shared" ca="1" si="33"/>
        <v>6.3406297800644147E-4</v>
      </c>
      <c r="BA62" s="147">
        <f t="shared" ca="1" si="20"/>
        <v>3.8049921941827739E-5</v>
      </c>
      <c r="BB62" s="147">
        <f t="shared" ca="1" si="21"/>
        <v>3.1996496060147457E-5</v>
      </c>
      <c r="BC62" s="147">
        <f t="shared" ca="1" si="22"/>
        <v>1.352031597530341E-4</v>
      </c>
      <c r="BD62" s="147">
        <f t="shared" ca="1" si="23"/>
        <v>1.8949776704321164E-4</v>
      </c>
    </row>
    <row r="63" spans="8:56" s="147" customFormat="1" ht="0.25" customHeight="1" x14ac:dyDescent="0.2">
      <c r="H63" s="147">
        <f t="shared" si="24"/>
        <v>422</v>
      </c>
      <c r="I63" s="147">
        <f>IF($H63&gt;$H62,INDEX(Spectra!63:63,1,MATCH($I$20,Spectra!$20:$20,0)),I62)</f>
        <v>1.28153770766262E-3</v>
      </c>
      <c r="J63" s="147">
        <f>((Physics!$C$9*Physics!$C$10)/(Physics!$C$11*Physics!$C$12*$H63))^($J$17-$J$18)</f>
        <v>2.1249920227166446E+18</v>
      </c>
      <c r="K63" s="147">
        <f t="shared" si="25"/>
        <v>1</v>
      </c>
      <c r="L63" s="147">
        <f>INDEX(Photobiology!$21:$421,1+$H63-380,10)</f>
        <v>5.1593200000000002E-3</v>
      </c>
      <c r="M63" s="147">
        <f t="shared" si="26"/>
        <v>1.28153770766262E-3</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2723257405593643</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1.28153770766262E-3</v>
      </c>
      <c r="Z63" s="147">
        <f t="shared" ca="1" si="28"/>
        <v>6.7025191033379626E-4</v>
      </c>
      <c r="AA63" s="147">
        <f t="shared" ca="1" si="15"/>
        <v>4.0976655587429208E-5</v>
      </c>
      <c r="AB63" s="147">
        <f t="shared" ca="1" si="16"/>
        <v>3.3801966731080032E-5</v>
      </c>
      <c r="AC63" s="147">
        <f t="shared" ca="1" si="17"/>
        <v>1.4622345244430493E-4</v>
      </c>
      <c r="AD63" s="147">
        <f t="shared" ca="1" si="18"/>
        <v>2.0121936163093861E-4</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1.2758499937494372E-3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2711171058900635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1.2758499937494372E-3</v>
      </c>
      <c r="AZ63" s="147">
        <f t="shared" ca="1" si="33"/>
        <v>6.6727720183091816E-4</v>
      </c>
      <c r="BA63" s="147">
        <f t="shared" ca="1" si="20"/>
        <v>4.0794793210140755E-5</v>
      </c>
      <c r="BB63" s="147">
        <f t="shared" ca="1" si="21"/>
        <v>3.3651947020134533E-5</v>
      </c>
      <c r="BC63" s="147">
        <f t="shared" ca="1" si="22"/>
        <v>1.4557448428681078E-4</v>
      </c>
      <c r="BD63" s="147">
        <f t="shared" ca="1" si="23"/>
        <v>2.0032631091857411E-4</v>
      </c>
    </row>
    <row r="64" spans="8:56" s="147" customFormat="1" ht="0.25" customHeight="1" x14ac:dyDescent="0.2">
      <c r="H64" s="147">
        <f t="shared" si="24"/>
        <v>423</v>
      </c>
      <c r="I64" s="147">
        <f>IF($H64&gt;$H63,INDEX(Spectra!64:64,1,MATCH($I$20,Spectra!$20:$20,0)),I63)</f>
        <v>1.2716656261488499E-3</v>
      </c>
      <c r="J64" s="147">
        <f>((Physics!$C$9*Physics!$C$10)/(Physics!$C$11*Physics!$C$12*$H64))^($J$17-$J$18)</f>
        <v>2.1300275488368264E+18</v>
      </c>
      <c r="K64" s="147">
        <f t="shared" si="25"/>
        <v>1</v>
      </c>
      <c r="L64" s="147">
        <f>INDEX(Photobiology!$21:$421,1+$H64-380,10)</f>
        <v>5.8292800000000001E-3</v>
      </c>
      <c r="M64" s="147">
        <f t="shared" si="26"/>
        <v>1.2716656261488499E-3</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2708682816605883</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1.2716656261488499E-3</v>
      </c>
      <c r="Z64" s="147">
        <f t="shared" ca="1" si="28"/>
        <v>7.0188185403097009E-4</v>
      </c>
      <c r="AA64" s="147">
        <f t="shared" ca="1" si="15"/>
        <v>4.3787262505183348E-5</v>
      </c>
      <c r="AB64" s="147">
        <f t="shared" ca="1" si="16"/>
        <v>3.5421101517312682E-5</v>
      </c>
      <c r="AC64" s="147">
        <f t="shared" ca="1" si="17"/>
        <v>1.5705070482938298E-4</v>
      </c>
      <c r="AD64" s="147">
        <f t="shared" ca="1" si="18"/>
        <v>2.1168527512561601E-4</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1.2664974636020262E-3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2697674488004281.5</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1.2664974636020262E-3</v>
      </c>
      <c r="AZ64" s="147">
        <f t="shared" ca="1" si="33"/>
        <v>6.9902934356303869E-4</v>
      </c>
      <c r="BA64" s="147">
        <f t="shared" ca="1" si="20"/>
        <v>4.3609307164208567E-5</v>
      </c>
      <c r="BB64" s="147">
        <f t="shared" ca="1" si="21"/>
        <v>3.5277147000917198E-5</v>
      </c>
      <c r="BC64" s="147">
        <f t="shared" ca="1" si="22"/>
        <v>1.5641243675485023E-4</v>
      </c>
      <c r="BD64" s="147">
        <f t="shared" ca="1" si="23"/>
        <v>2.1082496728358409E-4</v>
      </c>
    </row>
    <row r="65" spans="8:56" s="147" customFormat="1" ht="0.25" customHeight="1" x14ac:dyDescent="0.2">
      <c r="H65" s="147">
        <f t="shared" si="24"/>
        <v>424</v>
      </c>
      <c r="I65" s="147">
        <f>IF($H65&gt;$H64,INDEX(Spectra!65:65,1,MATCH($I$20,Spectra!$20:$20,0)),I64)</f>
        <v>1.25993065985117E-3</v>
      </c>
      <c r="J65" s="147">
        <f>((Physics!$C$9*Physics!$C$10)/(Physics!$C$11*Physics!$C$12*$H65))^($J$17-$J$18)</f>
        <v>2.1350630749570079E+18</v>
      </c>
      <c r="K65" s="147">
        <f t="shared" si="25"/>
        <v>1</v>
      </c>
      <c r="L65" s="147">
        <f>INDEX(Photobiology!$21:$421,1+$H65-380,10)</f>
        <v>6.5461599999999997E-3</v>
      </c>
      <c r="M65" s="147">
        <f t="shared" si="26"/>
        <v>1.25993065985117E-3</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2690031428854451</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1.25993065985117E-3</v>
      </c>
      <c r="Z65" s="147">
        <f t="shared" ca="1" si="28"/>
        <v>7.3151448117892944E-4</v>
      </c>
      <c r="AA65" s="147">
        <f t="shared" ca="1" si="15"/>
        <v>4.6615292532371543E-5</v>
      </c>
      <c r="AB65" s="147">
        <f t="shared" ca="1" si="16"/>
        <v>3.6985390512997081E-5</v>
      </c>
      <c r="AC65" s="147">
        <f t="shared" ca="1" si="17"/>
        <v>1.6807475002414608E-4</v>
      </c>
      <c r="AD65" s="147">
        <f t="shared" ca="1" si="18"/>
        <v>2.221459342223189E-4</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1.2571463190146372E-3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2684086685546275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1.2571463190146372E-3</v>
      </c>
      <c r="AZ65" s="147">
        <f t="shared" ca="1" si="33"/>
        <v>7.2989789567357933E-4</v>
      </c>
      <c r="BA65" s="147">
        <f t="shared" ca="1" si="20"/>
        <v>4.6512276654799246E-5</v>
      </c>
      <c r="BB65" s="147">
        <f t="shared" ca="1" si="21"/>
        <v>3.6903655909306573E-5</v>
      </c>
      <c r="BC65" s="147">
        <f t="shared" ca="1" si="22"/>
        <v>1.6770331895655258E-4</v>
      </c>
      <c r="BD65" s="147">
        <f t="shared" ca="1" si="23"/>
        <v>2.2165501038338476E-4</v>
      </c>
    </row>
    <row r="66" spans="8:56" s="147" customFormat="1" ht="0.25" customHeight="1" x14ac:dyDescent="0.2">
      <c r="H66" s="147">
        <f t="shared" si="24"/>
        <v>425</v>
      </c>
      <c r="I66" s="147">
        <f>IF($H66&gt;$H65,INDEX(Spectra!66:66,1,MATCH($I$20,Spectra!$20:$20,0)),I65)</f>
        <v>1.2470324503005799E-3</v>
      </c>
      <c r="J66" s="147">
        <f>((Physics!$C$9*Physics!$C$10)/(Physics!$C$11*Physics!$C$12*$H66))^($J$17-$J$18)</f>
        <v>2.1400986010771894E+18</v>
      </c>
      <c r="K66" s="147">
        <f t="shared" si="25"/>
        <v>1</v>
      </c>
      <c r="L66" s="147">
        <f>INDEX(Photobiology!$21:$421,1+$H66-380,10)</f>
        <v>7.3000000000000001E-3</v>
      </c>
      <c r="M66" s="147">
        <f t="shared" si="26"/>
        <v>1.2470324503005799E-3</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2668772402386131</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1.2470324503005799E-3</v>
      </c>
      <c r="Z66" s="147">
        <f t="shared" ca="1" si="28"/>
        <v>7.601535707297244E-4</v>
      </c>
      <c r="AA66" s="147">
        <f t="shared" ca="1" si="15"/>
        <v>4.9498209643290859E-5</v>
      </c>
      <c r="AB66" s="147">
        <f t="shared" ca="1" si="16"/>
        <v>3.8546271851771048E-5</v>
      </c>
      <c r="AC66" s="147">
        <f t="shared" ca="1" si="17"/>
        <v>1.7907385986316328E-4</v>
      </c>
      <c r="AD66" s="147">
        <f t="shared" ca="1" si="18"/>
        <v>2.3331478332143732E-4</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1.2477937888672264E-3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2670401741987557</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1.2477937888672264E-3</v>
      </c>
      <c r="AZ66" s="147">
        <f t="shared" ca="1" si="33"/>
        <v>7.6061765987979512E-4</v>
      </c>
      <c r="BA66" s="147">
        <f t="shared" ca="1" si="20"/>
        <v>4.9528429302749041E-5</v>
      </c>
      <c r="BB66" s="147">
        <f t="shared" ca="1" si="21"/>
        <v>3.8569805131401514E-5</v>
      </c>
      <c r="BC66" s="147">
        <f t="shared" ca="1" si="22"/>
        <v>1.7918318808133371E-4</v>
      </c>
      <c r="BD66" s="147">
        <f t="shared" ca="1" si="23"/>
        <v>2.334572267219026E-4</v>
      </c>
    </row>
    <row r="67" spans="8:56" s="147" customFormat="1" ht="0.25" customHeight="1" x14ac:dyDescent="0.2">
      <c r="H67" s="147">
        <f t="shared" si="24"/>
        <v>426</v>
      </c>
      <c r="I67" s="147">
        <f>IF($H67&gt;$H66,INDEX(Spectra!67:67,1,MATCH($I$20,Spectra!$20:$20,0)),I66)</f>
        <v>1.2330546153649501E-3</v>
      </c>
      <c r="J67" s="147">
        <f>((Physics!$C$9*Physics!$C$10)/(Physics!$C$11*Physics!$C$12*$H67))^($J$17-$J$18)</f>
        <v>2.1451341271973714E+18</v>
      </c>
      <c r="K67" s="147">
        <f t="shared" si="25"/>
        <v>1</v>
      </c>
      <c r="L67" s="147">
        <f>INDEX(Photobiology!$21:$421,1+$H67-380,10)</f>
        <v>8.0865069999999997E-3</v>
      </c>
      <c r="M67" s="147">
        <f t="shared" si="26"/>
        <v>1.2330546153649501E-3</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2645067536117582.5</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1.2330546153649501E-3</v>
      </c>
      <c r="Z67" s="147">
        <f t="shared" ca="1" si="28"/>
        <v>7.8836456582511913E-4</v>
      </c>
      <c r="AA67" s="147">
        <f t="shared" ca="1" si="15"/>
        <v>5.2454389948548051E-5</v>
      </c>
      <c r="AB67" s="147">
        <f t="shared" ca="1" si="16"/>
        <v>4.0135681119206047E-5</v>
      </c>
      <c r="AC67" s="147">
        <f t="shared" ca="1" si="17"/>
        <v>1.9001371622773879E-4</v>
      </c>
      <c r="AD67" s="147">
        <f t="shared" ca="1" si="18"/>
        <v>2.4563680992685169E-4</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1.2384426442798374E-3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2656625580821233.5</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1.2384426442798374E-3</v>
      </c>
      <c r="AZ67" s="147">
        <f t="shared" ca="1" si="33"/>
        <v>7.9180945060411249E-4</v>
      </c>
      <c r="BA67" s="147">
        <f t="shared" ca="1" si="20"/>
        <v>5.2683597776193139E-5</v>
      </c>
      <c r="BB67" s="147">
        <f t="shared" ca="1" si="21"/>
        <v>4.0311060382779845E-5</v>
      </c>
      <c r="BC67" s="147">
        <f t="shared" ca="1" si="22"/>
        <v>1.9084401148352292E-4</v>
      </c>
      <c r="BD67" s="147">
        <f t="shared" ca="1" si="23"/>
        <v>2.4671015916698642E-4</v>
      </c>
    </row>
    <row r="68" spans="8:56" s="147" customFormat="1" ht="0.25" customHeight="1" x14ac:dyDescent="0.2">
      <c r="H68" s="147">
        <f t="shared" si="24"/>
        <v>427</v>
      </c>
      <c r="I68" s="147">
        <f>IF($H68&gt;$H67,INDEX(Spectra!68:68,1,MATCH($I$20,Spectra!$20:$20,0)),I67)</f>
        <v>1.21754096021963E-3</v>
      </c>
      <c r="J68" s="147">
        <f>((Physics!$C$9*Physics!$C$10)/(Physics!$C$11*Physics!$C$12*$H68))^($J$17-$J$18)</f>
        <v>2.1501696533175526E+18</v>
      </c>
      <c r="K68" s="147">
        <f t="shared" si="25"/>
        <v>1</v>
      </c>
      <c r="L68" s="147">
        <f>INDEX(Photobiology!$21:$421,1+$H68-380,10)</f>
        <v>8.9087200000000002E-3</v>
      </c>
      <c r="M68" s="147">
        <f t="shared" si="26"/>
        <v>1.21754096021963E-3</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2617919624335362</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1.21754096021963E-3</v>
      </c>
      <c r="Z68" s="147">
        <f t="shared" ca="1" si="28"/>
        <v>8.1532752155203541E-4</v>
      </c>
      <c r="AA68" s="147">
        <f t="shared" ca="1" si="15"/>
        <v>5.5455825131507578E-5</v>
      </c>
      <c r="AB68" s="147">
        <f t="shared" ca="1" si="16"/>
        <v>4.1726833264071024E-5</v>
      </c>
      <c r="AC68" s="147">
        <f t="shared" ca="1" si="17"/>
        <v>2.0101601253226092E-4</v>
      </c>
      <c r="AD68" s="147">
        <f t="shared" ca="1" si="18"/>
        <v>2.5861544027833117E-4</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1.2290901141324266E-3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2642752264600151</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1.2290901141324266E-3</v>
      </c>
      <c r="AZ68" s="147">
        <f t="shared" ca="1" si="33"/>
        <v>8.230614240188936E-4</v>
      </c>
      <c r="BA68" s="147">
        <f t="shared" ca="1" si="20"/>
        <v>5.5981859064435288E-5</v>
      </c>
      <c r="BB68" s="147">
        <f t="shared" ca="1" si="21"/>
        <v>4.2122638937478047E-5</v>
      </c>
      <c r="BC68" s="147">
        <f t="shared" ca="1" si="22"/>
        <v>2.0292277784326362E-4</v>
      </c>
      <c r="BD68" s="147">
        <f t="shared" ca="1" si="23"/>
        <v>2.6106857296264048E-4</v>
      </c>
    </row>
    <row r="69" spans="8:56" s="147" customFormat="1" ht="0.25" customHeight="1" x14ac:dyDescent="0.2">
      <c r="H69" s="147">
        <f t="shared" si="24"/>
        <v>428</v>
      </c>
      <c r="I69" s="147">
        <f>IF($H69&gt;$H68,INDEX(Spectra!69:69,1,MATCH($I$20,Spectra!$20:$20,0)),I68)</f>
        <v>1.2038901898582201E-3</v>
      </c>
      <c r="J69" s="147">
        <f>((Physics!$C$9*Physics!$C$10)/(Physics!$C$11*Physics!$C$12*$H69))^($J$17-$J$18)</f>
        <v>2.1552051794377347E+18</v>
      </c>
      <c r="K69" s="147">
        <f t="shared" si="25"/>
        <v>1</v>
      </c>
      <c r="L69" s="147">
        <f>INDEX(Photobiology!$21:$421,1+$H69-380,10)</f>
        <v>9.7676800000000008E-3</v>
      </c>
      <c r="M69" s="147">
        <f t="shared" si="26"/>
        <v>1.2038901898582201E-3</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2594630372656713.5</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1.2038901898582201E-3</v>
      </c>
      <c r="Z69" s="147">
        <f t="shared" ca="1" si="28"/>
        <v>8.4251726767828837E-4</v>
      </c>
      <c r="AA69" s="147">
        <f t="shared" ca="1" si="15"/>
        <v>5.8648834878152029E-5</v>
      </c>
      <c r="AB69" s="147">
        <f t="shared" ca="1" si="16"/>
        <v>4.3414688026667128E-5</v>
      </c>
      <c r="AC69" s="147">
        <f t="shared" ca="1" si="17"/>
        <v>2.1236622949099003E-4</v>
      </c>
      <c r="AD69" s="147">
        <f t="shared" ca="1" si="18"/>
        <v>2.7235005820067587E-4</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1.2197389695450377E-3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2628787744725510.5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1.2197389695450377E-3</v>
      </c>
      <c r="AZ69" s="147">
        <f t="shared" ca="1" si="33"/>
        <v>8.536087033177343E-4</v>
      </c>
      <c r="BA69" s="147">
        <f t="shared" ca="1" si="20"/>
        <v>5.9420925614253014E-5</v>
      </c>
      <c r="BB69" s="147">
        <f t="shared" ca="1" si="21"/>
        <v>4.3986226719733145E-5</v>
      </c>
      <c r="BC69" s="147">
        <f t="shared" ca="1" si="22"/>
        <v>2.1516195422774465E-4</v>
      </c>
      <c r="BD69" s="147">
        <f t="shared" ca="1" si="23"/>
        <v>2.7593544838532615E-4</v>
      </c>
    </row>
    <row r="70" spans="8:56" s="147" customFormat="1" ht="0.25" customHeight="1" x14ac:dyDescent="0.2">
      <c r="H70" s="147">
        <f t="shared" si="24"/>
        <v>429</v>
      </c>
      <c r="I70" s="147">
        <f>IF($H70&gt;$H69,INDEX(Spectra!70:70,1,MATCH($I$20,Spectra!$20:$20,0)),I69)</f>
        <v>1.1971458510087599E-3</v>
      </c>
      <c r="J70" s="147">
        <f>((Physics!$C$9*Physics!$C$10)/(Physics!$C$11*Physics!$C$12*$H70))^($J$17-$J$18)</f>
        <v>2.1602407055579162E+18</v>
      </c>
      <c r="K70" s="147">
        <f t="shared" si="25"/>
        <v>1</v>
      </c>
      <c r="L70" s="147">
        <f>INDEX(Photobiology!$21:$421,1+$H70-380,10)</f>
        <v>1.0664430000000001E-2</v>
      </c>
      <c r="M70" s="147">
        <f t="shared" si="26"/>
        <v>1.1971458510087599E-3</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2586123197838895.5</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1.1971458510087599E-3</v>
      </c>
      <c r="Z70" s="147">
        <f t="shared" ca="1" si="28"/>
        <v>8.7293122020101451E-4</v>
      </c>
      <c r="AA70" s="147">
        <f t="shared" ca="1" si="15"/>
        <v>6.2307490963697633E-5</v>
      </c>
      <c r="AB70" s="147">
        <f t="shared" ca="1" si="16"/>
        <v>4.5378052911657245E-5</v>
      </c>
      <c r="AC70" s="147">
        <f t="shared" ca="1" si="17"/>
        <v>2.2494370540454599E-4</v>
      </c>
      <c r="AD70" s="147">
        <f t="shared" ca="1" si="18"/>
        <v>2.8755323626645314E-4</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1.2103864393976269E-3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2614726055842063.5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1.2103864393976269E-3</v>
      </c>
      <c r="AZ70" s="147">
        <f t="shared" ca="1" si="33"/>
        <v>8.8258595272064334E-4</v>
      </c>
      <c r="BA70" s="147">
        <f t="shared" ca="1" si="20"/>
        <v>6.2996619895396466E-5</v>
      </c>
      <c r="BB70" s="147">
        <f t="shared" ca="1" si="21"/>
        <v>4.5879940062654929E-5</v>
      </c>
      <c r="BC70" s="147">
        <f t="shared" ca="1" si="22"/>
        <v>2.2743161196281411E-4</v>
      </c>
      <c r="BD70" s="147">
        <f t="shared" ca="1" si="23"/>
        <v>2.9073361235687061E-4</v>
      </c>
    </row>
    <row r="71" spans="8:56" s="147" customFormat="1" ht="0.25" customHeight="1" x14ac:dyDescent="0.2">
      <c r="H71" s="147">
        <f t="shared" si="24"/>
        <v>430</v>
      </c>
      <c r="I71" s="147">
        <f>IF($H71&gt;$H70,INDEX(Spectra!71:71,1,MATCH($I$20,Spectra!$20:$20,0)),I70)</f>
        <v>1.20033407170806E-3</v>
      </c>
      <c r="J71" s="147">
        <f>((Physics!$C$9*Physics!$C$10)/(Physics!$C$11*Physics!$C$12*$H71))^($J$17-$J$18)</f>
        <v>2.1652762316780974E+18</v>
      </c>
      <c r="K71" s="147">
        <f t="shared" si="25"/>
        <v>1</v>
      </c>
      <c r="L71" s="147">
        <f>INDEX(Photobiology!$21:$421,1+$H71-380,10)</f>
        <v>1.1599999999999999E-2</v>
      </c>
      <c r="M71" s="147">
        <f t="shared" si="26"/>
        <v>1.20033407170806E-3</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2599054835542855.5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1.20033407170806E-3</v>
      </c>
      <c r="Z71" s="147">
        <f t="shared" ca="1" si="28"/>
        <v>9.0851485386475507E-4</v>
      </c>
      <c r="AA71" s="147">
        <f t="shared" ca="1" si="15"/>
        <v>6.6664633808150925E-5</v>
      </c>
      <c r="AB71" s="147">
        <f t="shared" ca="1" si="16"/>
        <v>4.775048970661833E-5</v>
      </c>
      <c r="AC71" s="147">
        <f t="shared" ca="1" si="17"/>
        <v>2.3982674752727039E-4</v>
      </c>
      <c r="AD71" s="147">
        <f t="shared" ca="1" si="18"/>
        <v>3.0472280911416667E-4</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1.2010352948102377E-3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2600573177259104</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1.2010352948102377E-3</v>
      </c>
      <c r="AZ71" s="147">
        <f t="shared" ca="1" si="33"/>
        <v>9.0904559911244675E-4</v>
      </c>
      <c r="BA71" s="147">
        <f t="shared" ca="1" si="20"/>
        <v>6.6703578617288904E-5</v>
      </c>
      <c r="BB71" s="147">
        <f t="shared" ca="1" si="21"/>
        <v>4.7778385062846059E-5</v>
      </c>
      <c r="BC71" s="147">
        <f t="shared" ca="1" si="22"/>
        <v>2.399668519030855E-4</v>
      </c>
      <c r="BD71" s="147">
        <f t="shared" ca="1" si="23"/>
        <v>3.0490082511700102E-4</v>
      </c>
    </row>
    <row r="72" spans="8:56" s="147" customFormat="1" ht="0.25" customHeight="1" x14ac:dyDescent="0.2">
      <c r="H72" s="147">
        <f t="shared" si="24"/>
        <v>431</v>
      </c>
      <c r="I72" s="147">
        <f>IF($H72&gt;$H71,INDEX(Spectra!72:72,1,MATCH($I$20,Spectra!$20:$20,0)),I71)</f>
        <v>1.2130280419646901E-3</v>
      </c>
      <c r="J72" s="147">
        <f>((Physics!$C$9*Physics!$C$10)/(Physics!$C$11*Physics!$C$12*$H72))^($J$17-$J$18)</f>
        <v>2.1703117577982794E+18</v>
      </c>
      <c r="K72" s="147">
        <f t="shared" si="25"/>
        <v>1</v>
      </c>
      <c r="L72" s="147">
        <f>INDEX(Photobiology!$21:$421,1+$H72-380,10)</f>
        <v>1.257317E-2</v>
      </c>
      <c r="M72" s="147">
        <f t="shared" si="26"/>
        <v>1.2130280419646901E-3</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2632649022014991.5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1.2130280419646901E-3</v>
      </c>
      <c r="Z72" s="147">
        <f t="shared" ca="1" si="28"/>
        <v>9.489421330046413E-4</v>
      </c>
      <c r="AA72" s="147">
        <f t="shared" ca="1" si="15"/>
        <v>7.1796218536589285E-5</v>
      </c>
      <c r="AB72" s="147">
        <f t="shared" ca="1" si="16"/>
        <v>5.0547485022689616E-5</v>
      </c>
      <c r="AC72" s="147">
        <f t="shared" ca="1" si="17"/>
        <v>2.5704064209231784E-4</v>
      </c>
      <c r="AD72" s="147">
        <f t="shared" ca="1" si="18"/>
        <v>3.2390396079345354E-4</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1.2262289326873299E-3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2661299070363747</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1.2262289326873299E-3</v>
      </c>
      <c r="AZ72" s="147">
        <f t="shared" ca="1" si="33"/>
        <v>9.592690842098367E-4</v>
      </c>
      <c r="BA72" s="147">
        <f t="shared" ca="1" si="20"/>
        <v>7.2577547576324608E-5</v>
      </c>
      <c r="BB72" s="147">
        <f t="shared" ca="1" si="21"/>
        <v>5.109757273954738E-5</v>
      </c>
      <c r="BC72" s="147">
        <f t="shared" ca="1" si="22"/>
        <v>2.5983791083644523E-4</v>
      </c>
      <c r="BD72" s="147">
        <f t="shared" ca="1" si="23"/>
        <v>3.2742887583510355E-4</v>
      </c>
    </row>
    <row r="73" spans="8:56" s="147" customFormat="1" ht="0.25" customHeight="1" x14ac:dyDescent="0.2">
      <c r="H73" s="147">
        <f t="shared" si="24"/>
        <v>432</v>
      </c>
      <c r="I73" s="147">
        <f>IF($H73&gt;$H72,INDEX(Spectra!73:73,1,MATCH($I$20,Spectra!$20:$20,0)),I72)</f>
        <v>1.23574272626976E-3</v>
      </c>
      <c r="J73" s="147">
        <f>((Physics!$C$9*Physics!$C$10)/(Physics!$C$11*Physics!$C$12*$H73))^($J$17-$J$18)</f>
        <v>2.1753472839184609E+18</v>
      </c>
      <c r="K73" s="147">
        <f t="shared" si="25"/>
        <v>1</v>
      </c>
      <c r="L73" s="147">
        <f>INDEX(Photobiology!$21:$421,1+$H73-380,10)</f>
        <v>1.358272E-2</v>
      </c>
      <c r="M73" s="147">
        <f t="shared" si="26"/>
        <v>1.23574272626976E-3</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2688169583212916.5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1.23574272626976E-3</v>
      </c>
      <c r="Z73" s="147">
        <f t="shared" ca="1" si="28"/>
        <v>9.955958993028524E-4</v>
      </c>
      <c r="AA73" s="147">
        <f t="shared" ca="1" si="15"/>
        <v>7.7829424811649389E-5</v>
      </c>
      <c r="AB73" s="147">
        <f t="shared" ca="1" si="16"/>
        <v>5.3844770663206999E-5</v>
      </c>
      <c r="AC73" s="147">
        <f t="shared" ca="1" si="17"/>
        <v>2.7717709350230717E-4</v>
      </c>
      <c r="AD73" s="147">
        <f t="shared" ca="1" si="18"/>
        <v>3.4597830553010234E-4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1.2514211850044E-3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2722275675837343.5</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1.2514211850044E-3</v>
      </c>
      <c r="AZ73" s="147">
        <f t="shared" ca="1" si="33"/>
        <v>1.0082275004377548E-3</v>
      </c>
      <c r="BA73" s="147">
        <f t="shared" ca="1" si="20"/>
        <v>7.881688393182861E-5</v>
      </c>
      <c r="BB73" s="147">
        <f t="shared" ca="1" si="21"/>
        <v>5.4527925009959724E-5</v>
      </c>
      <c r="BC73" s="147">
        <f t="shared" ca="1" si="22"/>
        <v>2.806937717964869E-4</v>
      </c>
      <c r="BD73" s="147">
        <f t="shared" ca="1" si="23"/>
        <v>3.5036789769279187E-4</v>
      </c>
    </row>
    <row r="74" spans="8:56" s="147" customFormat="1" ht="0.25" customHeight="1" x14ac:dyDescent="0.2">
      <c r="H74" s="147">
        <f t="shared" si="24"/>
        <v>433</v>
      </c>
      <c r="I74" s="147">
        <f>IF($H74&gt;$H73,INDEX(Spectra!74:74,1,MATCH($I$20,Spectra!$20:$20,0)),I73)</f>
        <v>1.2653638420867699E-3</v>
      </c>
      <c r="J74" s="147">
        <f>((Physics!$C$9*Physics!$C$10)/(Physics!$C$11*Physics!$C$12*$H74))^($J$17-$J$18)</f>
        <v>2.1803828100386427E+18</v>
      </c>
      <c r="K74" s="147">
        <f t="shared" si="25"/>
        <v>1</v>
      </c>
      <c r="L74" s="147">
        <f>INDEX(Photobiology!$21:$421,1+$H74-380,10)</f>
        <v>1.4629680000000001E-2</v>
      </c>
      <c r="M74" s="147">
        <f t="shared" si="26"/>
        <v>1.2653638420867699E-3</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2758977569730444.5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1.2653638420867699E-3</v>
      </c>
      <c r="Z74" s="147">
        <f t="shared" ca="1" si="28"/>
        <v>1.0472138503471687E-3</v>
      </c>
      <c r="AA74" s="147">
        <f t="shared" ca="1" si="15"/>
        <v>8.4656763663515369E-5</v>
      </c>
      <c r="AB74" s="147">
        <f t="shared" ca="1" si="16"/>
        <v>5.7565450340821839E-5</v>
      </c>
      <c r="AC74" s="147">
        <f t="shared" ca="1" si="17"/>
        <v>2.997646941903558E-4</v>
      </c>
      <c r="AD74" s="147">
        <f t="shared" ca="1" si="18"/>
        <v>3.7079462810205455E-4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1.276614822881492E-3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2783509014851331.5</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1.276614822881492E-3</v>
      </c>
      <c r="AZ74" s="147">
        <f t="shared" ca="1" si="33"/>
        <v>1.0565251508018998E-3</v>
      </c>
      <c r="BA74" s="147">
        <f t="shared" ca="1" si="20"/>
        <v>8.5409489156722745E-5</v>
      </c>
      <c r="BB74" s="147">
        <f t="shared" ca="1" si="21"/>
        <v>5.8077293460312291E-5</v>
      </c>
      <c r="BC74" s="147">
        <f t="shared" ca="1" si="22"/>
        <v>3.0243005154062546E-4</v>
      </c>
      <c r="BD74" s="147">
        <f t="shared" ca="1" si="23"/>
        <v>3.7409154800825516E-4</v>
      </c>
    </row>
    <row r="75" spans="8:56" s="147" customFormat="1" ht="0.25" customHeight="1" x14ac:dyDescent="0.2">
      <c r="H75" s="147">
        <f t="shared" si="24"/>
        <v>434</v>
      </c>
      <c r="I75" s="147">
        <f>IF($H75&gt;$H74,INDEX(Spectra!75:75,1,MATCH($I$20,Spectra!$20:$20,0)),I74)</f>
        <v>1.29670091852158E-3</v>
      </c>
      <c r="J75" s="147">
        <f>((Physics!$C$9*Physics!$C$10)/(Physics!$C$11*Physics!$C$12*$H75))^($J$17-$J$18)</f>
        <v>2.1854183361588242E+18</v>
      </c>
      <c r="K75" s="147">
        <f t="shared" si="25"/>
        <v>1</v>
      </c>
      <c r="L75" s="147">
        <f>INDEX(Photobiology!$21:$421,1+$H75-380,10)</f>
        <v>1.5715090000000001E-2</v>
      </c>
      <c r="M75" s="147">
        <f t="shared" si="26"/>
        <v>1.29670091852158E-3</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2833833963851050.5</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1.29670091852158E-3</v>
      </c>
      <c r="Z75" s="147">
        <f t="shared" ca="1" si="28"/>
        <v>1.1006138056227468E-3</v>
      </c>
      <c r="AA75" s="147">
        <f t="shared" ca="1" si="15"/>
        <v>9.1973051099357894E-5</v>
      </c>
      <c r="AB75" s="147">
        <f t="shared" ca="1" si="16"/>
        <v>6.1513546523285969E-5</v>
      </c>
      <c r="AC75" s="147">
        <f t="shared" ca="1" si="17"/>
        <v>3.2365654926298635E-4</v>
      </c>
      <c r="AD75" s="147">
        <f t="shared" ca="1" si="18"/>
        <v>3.9743883152686425E-4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1.3018084607585841E-3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2844996080308505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1.3018084607585841E-3</v>
      </c>
      <c r="AZ75" s="147">
        <f t="shared" ca="1" si="33"/>
        <v>1.104948985322671E-3</v>
      </c>
      <c r="BA75" s="147">
        <f t="shared" ca="1" si="20"/>
        <v>9.2335321408915232E-5</v>
      </c>
      <c r="BB75" s="147">
        <f t="shared" ca="1" si="21"/>
        <v>6.1755840665696094E-5</v>
      </c>
      <c r="BC75" s="147">
        <f t="shared" ca="1" si="22"/>
        <v>3.2493139180534255E-4</v>
      </c>
      <c r="BD75" s="147">
        <f t="shared" ca="1" si="23"/>
        <v>3.9900429322250601E-4</v>
      </c>
    </row>
    <row r="76" spans="8:56" s="147" customFormat="1" ht="0.25" customHeight="1" x14ac:dyDescent="0.2">
      <c r="H76" s="147">
        <f t="shared" si="24"/>
        <v>435</v>
      </c>
      <c r="I76" s="147">
        <f>IF($H76&gt;$H75,INDEX(Spectra!76:76,1,MATCH($I$20,Spectra!$20:$20,0)),I75)</f>
        <v>1.3262964809141399E-3</v>
      </c>
      <c r="J76" s="147">
        <f>((Physics!$C$9*Physics!$C$10)/(Physics!$C$11*Physics!$C$12*$H76))^($J$17-$J$18)</f>
        <v>2.1904538622790054E+18</v>
      </c>
      <c r="K76" s="147">
        <f t="shared" si="25"/>
        <v>1</v>
      </c>
      <c r="L76" s="147">
        <f>INDEX(Photobiology!$21:$421,1+$H76-380,10)</f>
        <v>1.6840000000000001E-2</v>
      </c>
      <c r="M76" s="147">
        <f t="shared" si="26"/>
        <v>1.3262964809141399E-3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2905191249145431</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1.3262964809141399E-3</v>
      </c>
      <c r="Z76" s="147">
        <f t="shared" ca="1" si="28"/>
        <v>1.1538567176516072E-3</v>
      </c>
      <c r="AA76" s="147">
        <f t="shared" ca="1" si="15"/>
        <v>9.9511892333339818E-5</v>
      </c>
      <c r="AB76" s="147">
        <f t="shared" ca="1" si="16"/>
        <v>6.5541858456630232E-5</v>
      </c>
      <c r="AC76" s="147">
        <f t="shared" ca="1" si="17"/>
        <v>3.4815282623996177E-4</v>
      </c>
      <c r="AD76" s="147">
        <f t="shared" ca="1" si="18"/>
        <v>4.2531542920306545E-4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1.3270007130756544E-3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2906733837203561.5</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1.3270007130756544E-3</v>
      </c>
      <c r="AZ76" s="147">
        <f t="shared" ca="1" si="33"/>
        <v>1.1544693883644101E-3</v>
      </c>
      <c r="BA76" s="147">
        <f t="shared" ca="1" si="20"/>
        <v>9.9564730801995034E-5</v>
      </c>
      <c r="BB76" s="147">
        <f t="shared" ca="1" si="21"/>
        <v>6.5576659638202225E-5</v>
      </c>
      <c r="BC76" s="147">
        <f t="shared" ca="1" si="22"/>
        <v>3.483376871823593E-4</v>
      </c>
      <c r="BD76" s="147">
        <f t="shared" ca="1" si="23"/>
        <v>4.2554126166838773E-4</v>
      </c>
    </row>
    <row r="77" spans="8:56" s="147" customFormat="1" ht="0.25" customHeight="1" x14ac:dyDescent="0.2">
      <c r="H77" s="147">
        <f t="shared" si="24"/>
        <v>436</v>
      </c>
      <c r="I77" s="147">
        <f>IF($H77&gt;$H76,INDEX(Spectra!77:77,1,MATCH($I$20,Spectra!$20:$20,0)),I76)</f>
        <v>1.3546361089223199E-3</v>
      </c>
      <c r="J77" s="147">
        <f>((Physics!$C$9*Physics!$C$10)/(Physics!$C$11*Physics!$C$12*$H77))^($J$17-$J$18)</f>
        <v>2.1954893883991872E+18</v>
      </c>
      <c r="K77" s="147">
        <f t="shared" si="25"/>
        <v>1</v>
      </c>
      <c r="L77" s="147">
        <f>INDEX(Photobiology!$21:$421,1+$H77-380,10)</f>
        <v>1.800736E-2</v>
      </c>
      <c r="M77" s="147">
        <f t="shared" si="26"/>
        <v>1.3546361089223199E-3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2974089202281319</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1.3546361089223199E-3</v>
      </c>
      <c r="Z77" s="147">
        <f t="shared" ca="1" si="28"/>
        <v>1.208011651128677E-3</v>
      </c>
      <c r="AA77" s="147">
        <f t="shared" ca="1" si="15"/>
        <v>1.0725588773253162E-4</v>
      </c>
      <c r="AB77" s="147">
        <f t="shared" ca="1" si="16"/>
        <v>6.9674760017143279E-5</v>
      </c>
      <c r="AC77" s="147">
        <f t="shared" ca="1" si="17"/>
        <v>3.7320224800809919E-4</v>
      </c>
      <c r="AD77" s="147">
        <f t="shared" ca="1" si="18"/>
        <v>4.5517940677564225E-4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1.3521943509527464E-3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2968728348570081</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1.3521943509527464E-3</v>
      </c>
      <c r="AZ77" s="147">
        <f t="shared" ca="1" si="33"/>
        <v>1.205834186599972E-3</v>
      </c>
      <c r="BA77" s="147">
        <f t="shared" ca="1" si="20"/>
        <v>1.070625569059505E-4</v>
      </c>
      <c r="BB77" s="147">
        <f t="shared" ca="1" si="21"/>
        <v>6.9549169905208847E-5</v>
      </c>
      <c r="BC77" s="147">
        <f t="shared" ca="1" si="22"/>
        <v>3.7252954368748167E-4</v>
      </c>
      <c r="BD77" s="147">
        <f t="shared" ca="1" si="23"/>
        <v>4.5435893702973801E-4</v>
      </c>
    </row>
    <row r="78" spans="8:56" s="147" customFormat="1" ht="0.25" customHeight="1" x14ac:dyDescent="0.2">
      <c r="H78" s="147">
        <f t="shared" si="24"/>
        <v>437</v>
      </c>
      <c r="I78" s="147">
        <f>IF($H78&gt;$H77,INDEX(Spectra!78:78,1,MATCH($I$20,Spectra!$20:$20,0)),I77)</f>
        <v>1.38157741501181E-3</v>
      </c>
      <c r="J78" s="147">
        <f>((Physics!$C$9*Physics!$C$10)/(Physics!$C$11*Physics!$C$12*$H78))^($J$17-$J$18)</f>
        <v>2.200524914519369E+18</v>
      </c>
      <c r="K78" s="147">
        <f t="shared" si="25"/>
        <v>1</v>
      </c>
      <c r="L78" s="147">
        <f>INDEX(Photobiology!$21:$421,1+$H78-380,10)</f>
        <v>1.9214479999999999E-2</v>
      </c>
      <c r="M78" s="147">
        <f t="shared" si="26"/>
        <v>1.38157741501181E-3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3040195523070754</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1.38157741501181E-3</v>
      </c>
      <c r="Z78" s="147">
        <f t="shared" ca="1" si="28"/>
        <v>1.2619936002780479E-3</v>
      </c>
      <c r="AA78" s="147">
        <f t="shared" ca="1" si="15"/>
        <v>1.1514936570479882E-4</v>
      </c>
      <c r="AB78" s="147">
        <f t="shared" ca="1" si="16"/>
        <v>7.3877779901634021E-5</v>
      </c>
      <c r="AC78" s="147">
        <f t="shared" ca="1" si="17"/>
        <v>3.9872324197240839E-4</v>
      </c>
      <c r="AD78" s="147">
        <f t="shared" ca="1" si="18"/>
        <v>4.8681399953097638E-4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1.3773879888298384E-3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3030976586379785.5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1.3773879888298384E-3</v>
      </c>
      <c r="AZ78" s="147">
        <f t="shared" ca="1" si="33"/>
        <v>1.258166794068683E-3</v>
      </c>
      <c r="BA78" s="147">
        <f t="shared" ca="1" si="20"/>
        <v>1.1480019253340836E-4</v>
      </c>
      <c r="BB78" s="147">
        <f t="shared" ca="1" si="21"/>
        <v>7.3653756620692363E-5</v>
      </c>
      <c r="BC78" s="147">
        <f t="shared" ca="1" si="22"/>
        <v>3.9751417357629138E-4</v>
      </c>
      <c r="BD78" s="147">
        <f t="shared" ca="1" si="23"/>
        <v>4.8533780913207066E-4</v>
      </c>
    </row>
    <row r="79" spans="8:56" s="147" customFormat="1" ht="0.25" customHeight="1" x14ac:dyDescent="0.2">
      <c r="H79" s="147">
        <f t="shared" si="24"/>
        <v>438</v>
      </c>
      <c r="I79" s="147">
        <f>IF($H79&gt;$H78,INDEX(Spectra!79:79,1,MATCH($I$20,Spectra!$20:$20,0)),I78)</f>
        <v>1.4068027604835099E-3</v>
      </c>
      <c r="J79" s="147">
        <f>((Physics!$C$9*Physics!$C$10)/(Physics!$C$11*Physics!$C$12*$H79))^($J$17-$J$18)</f>
        <v>2.2055604406395507E+18</v>
      </c>
      <c r="K79" s="147">
        <f t="shared" si="25"/>
        <v>1</v>
      </c>
      <c r="L79" s="147">
        <f>INDEX(Photobiology!$21:$421,1+$H79-380,10)</f>
        <v>2.045392E-2</v>
      </c>
      <c r="M79" s="147">
        <f t="shared" si="26"/>
        <v>1.4068027604835099E-3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3102788516304946.5</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1.4068027604835099E-3</v>
      </c>
      <c r="Z79" s="147">
        <f t="shared" ca="1" si="28"/>
        <v>1.313921421828107E-3</v>
      </c>
      <c r="AA79" s="147">
        <f t="shared" ca="1" si="15"/>
        <v>1.2311775038647483E-4</v>
      </c>
      <c r="AB79" s="147">
        <f t="shared" ca="1" si="16"/>
        <v>7.809190259499173E-5</v>
      </c>
      <c r="AC79" s="147">
        <f t="shared" ca="1" si="17"/>
        <v>4.2443239283787495E-4</v>
      </c>
      <c r="AD79" s="147">
        <f t="shared" ca="1" si="18"/>
        <v>5.1929028937175708E-4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1.4025746989068213E-3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3093463270950814</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1.4025746989068213E-3</v>
      </c>
      <c r="AZ79" s="147">
        <f t="shared" ca="1" si="33"/>
        <v>1.309972509560896E-3</v>
      </c>
      <c r="BA79" s="147">
        <f t="shared" ca="1" si="20"/>
        <v>1.2274772734952936E-4</v>
      </c>
      <c r="BB79" s="147">
        <f t="shared" ca="1" si="21"/>
        <v>7.7857202051257436E-5</v>
      </c>
      <c r="BC79" s="147">
        <f t="shared" ca="1" si="22"/>
        <v>4.23156786660188E-4</v>
      </c>
      <c r="BD79" s="147">
        <f t="shared" ca="1" si="23"/>
        <v>5.1772959345807714E-4</v>
      </c>
    </row>
    <row r="80" spans="8:56" s="147" customFormat="1" ht="0.25" customHeight="1" x14ac:dyDescent="0.2">
      <c r="H80" s="147">
        <f t="shared" si="24"/>
        <v>439</v>
      </c>
      <c r="I80" s="147">
        <f>IF($H80&gt;$H79,INDEX(Spectra!80:80,1,MATCH($I$20,Spectra!$20:$20,0)),I79)</f>
        <v>1.4303547343781601E-3</v>
      </c>
      <c r="J80" s="147">
        <f>((Physics!$C$9*Physics!$C$10)/(Physics!$C$11*Physics!$C$12*$H80))^($J$17-$J$18)</f>
        <v>2.2105959667597325E+18</v>
      </c>
      <c r="K80" s="147">
        <f t="shared" si="25"/>
        <v>1</v>
      </c>
      <c r="L80" s="147">
        <f>INDEX(Photobiology!$21:$421,1+$H80-380,10)</f>
        <v>2.171824E-2</v>
      </c>
      <c r="M80" s="147">
        <f t="shared" si="26"/>
        <v>1.4303547343781601E-3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3161936406852049</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1.4303547343781601E-3</v>
      </c>
      <c r="Z80" s="147">
        <f t="shared" ca="1" si="28"/>
        <v>1.3620095244601029E-3</v>
      </c>
      <c r="AA80" s="147">
        <f t="shared" ca="1" si="15"/>
        <v>1.3110989083993808E-4</v>
      </c>
      <c r="AB80" s="147">
        <f t="shared" ca="1" si="16"/>
        <v>8.226914111533488E-5</v>
      </c>
      <c r="AC80" s="147">
        <f t="shared" ca="1" si="17"/>
        <v>4.5041870585568262E-4</v>
      </c>
      <c r="AD80" s="147">
        <f t="shared" ca="1" si="18"/>
        <v>5.5173359240115645E-4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1.4277780357040662E-3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3156240367155542</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1.4277780357040662E-3</v>
      </c>
      <c r="AZ80" s="147">
        <f t="shared" ca="1" si="33"/>
        <v>1.3595559456020545E-3</v>
      </c>
      <c r="BA80" s="147">
        <f t="shared" ca="1" si="20"/>
        <v>1.3087370419772397E-4</v>
      </c>
      <c r="BB80" s="147">
        <f t="shared" ca="1" si="21"/>
        <v>8.2120938168376502E-5</v>
      </c>
      <c r="BC80" s="147">
        <f t="shared" ca="1" si="22"/>
        <v>4.4960730344321048E-4</v>
      </c>
      <c r="BD80" s="147">
        <f t="shared" ca="1" si="23"/>
        <v>5.507396772682009E-4</v>
      </c>
    </row>
    <row r="81" spans="8:56" s="147" customFormat="1" ht="0.25" customHeight="1" x14ac:dyDescent="0.2">
      <c r="H81" s="147">
        <f t="shared" si="24"/>
        <v>440</v>
      </c>
      <c r="I81" s="147">
        <f>IF($H81&gt;$H80,INDEX(Spectra!81:81,1,MATCH($I$20,Spectra!$20:$20,0)),I80)</f>
        <v>1.45225889012022E-3</v>
      </c>
      <c r="J81" s="147">
        <f>((Physics!$C$9*Physics!$C$10)/(Physics!$C$11*Physics!$C$12*$H81))^($J$17-$J$18)</f>
        <v>2.215631492879914E+18</v>
      </c>
      <c r="K81" s="147">
        <f t="shared" si="25"/>
        <v>1</v>
      </c>
      <c r="L81" s="147">
        <f>INDEX(Photobiology!$21:$421,1+$H81-380,10)</f>
        <v>2.3E-2</v>
      </c>
      <c r="M81" s="147">
        <f t="shared" si="26"/>
        <v>1.45225889012022E-3</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3217670532765190</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1.45225889012022E-3</v>
      </c>
      <c r="Z81" s="147">
        <f t="shared" ca="1" si="28"/>
        <v>1.404276256390648E-3</v>
      </c>
      <c r="AA81" s="147">
        <f t="shared" ca="1" si="15"/>
        <v>1.3907005402858042E-4</v>
      </c>
      <c r="AB81" s="147">
        <f t="shared" ca="1" si="16"/>
        <v>8.6354072898439503E-5</v>
      </c>
      <c r="AC81" s="147">
        <f t="shared" ca="1" si="17"/>
        <v>4.7648614184844421E-4</v>
      </c>
      <c r="AD81" s="147">
        <f t="shared" ca="1" si="18"/>
        <v>5.8320829090670887E-4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1.4529675169010926E-3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3219240588577589.5</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1.4529675169010926E-3</v>
      </c>
      <c r="AZ81" s="147">
        <f t="shared" ca="1" si="33"/>
        <v>1.4049614701426806E-3</v>
      </c>
      <c r="BA81" s="147">
        <f t="shared" ca="1" si="20"/>
        <v>1.3913791297946891E-4</v>
      </c>
      <c r="BB81" s="147">
        <f t="shared" ca="1" si="21"/>
        <v>8.6396209193221072E-5</v>
      </c>
      <c r="BC81" s="147">
        <f t="shared" ca="1" si="22"/>
        <v>4.7671864229524845E-4</v>
      </c>
      <c r="BD81" s="147">
        <f t="shared" ca="1" si="23"/>
        <v>5.834928662097591E-4</v>
      </c>
    </row>
    <row r="82" spans="8:56" s="147" customFormat="1" ht="0.25" customHeight="1" x14ac:dyDescent="0.2">
      <c r="H82" s="147">
        <f t="shared" si="24"/>
        <v>441</v>
      </c>
      <c r="I82" s="147">
        <f>IF($H82&gt;$H81,INDEX(Spectra!82:82,1,MATCH($I$20,Spectra!$20:$20,0)),I81)</f>
        <v>1.4719709462399199E-3</v>
      </c>
      <c r="J82" s="147">
        <f>((Physics!$C$9*Physics!$C$10)/(Physics!$C$11*Physics!$C$12*$H82))^($J$17-$J$18)</f>
        <v>2.2206670190000955E+18</v>
      </c>
      <c r="K82" s="147">
        <f t="shared" si="25"/>
        <v>1</v>
      </c>
      <c r="L82" s="147">
        <f>INDEX(Photobiology!$21:$421,1+$H82-380,10)</f>
        <v>2.4294610000000001E-2</v>
      </c>
      <c r="M82" s="147">
        <f t="shared" si="26"/>
        <v>1.4719709462399199E-3</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3268757333241353</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1.4719709462399199E-3</v>
      </c>
      <c r="Z82" s="147">
        <f t="shared" ca="1" si="28"/>
        <v>1.4386160845981234E-3</v>
      </c>
      <c r="AA82" s="147">
        <f t="shared" ca="1" si="15"/>
        <v>1.4689931490156766E-4</v>
      </c>
      <c r="AB82" s="147">
        <f t="shared" ca="1" si="16"/>
        <v>9.0267146307216838E-5</v>
      </c>
      <c r="AC82" s="147">
        <f t="shared" ca="1" si="17"/>
        <v>5.0223648685706072E-4</v>
      </c>
      <c r="AD82" s="147">
        <f t="shared" ca="1" si="18"/>
        <v>6.1303468392243197E-4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1.4697882155662136E-3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3263910215222893.5</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1.4697882155662136E-3</v>
      </c>
      <c r="AZ82" s="147">
        <f t="shared" ca="1" si="33"/>
        <v>1.4364828146014833E-3</v>
      </c>
      <c r="BA82" s="147">
        <f t="shared" ca="1" si="20"/>
        <v>1.4668148340061233E-4</v>
      </c>
      <c r="BB82" s="147">
        <f t="shared" ca="1" si="21"/>
        <v>9.0133292531382485E-5</v>
      </c>
      <c r="BC82" s="147">
        <f t="shared" ca="1" si="22"/>
        <v>5.0149173915119214E-4</v>
      </c>
      <c r="BD82" s="147">
        <f t="shared" ca="1" si="23"/>
        <v>6.1212563771329215E-4</v>
      </c>
    </row>
    <row r="83" spans="8:56" s="147" customFormat="1" ht="0.25" customHeight="1" x14ac:dyDescent="0.2">
      <c r="H83" s="147">
        <f t="shared" si="24"/>
        <v>442</v>
      </c>
      <c r="I83" s="147">
        <f>IF($H83&gt;$H82,INDEX(Spectra!83:83,1,MATCH($I$20,Spectra!$20:$20,0)),I82)</f>
        <v>1.48882950240069E-3</v>
      </c>
      <c r="J83" s="147">
        <f>((Physics!$C$9*Physics!$C$10)/(Physics!$C$11*Physics!$C$12*$H83))^($J$17-$J$18)</f>
        <v>2.225702545120277E+18</v>
      </c>
      <c r="K83" s="147">
        <f t="shared" si="25"/>
        <v>1</v>
      </c>
      <c r="L83" s="147">
        <f>INDEX(Photobiology!$21:$421,1+$H83-380,10)</f>
        <v>2.5610239999999999E-2</v>
      </c>
      <c r="M83" s="147">
        <f t="shared" si="26"/>
        <v>1.48882950240069E-3</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3313691612743371</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1.48882950240069E-3</v>
      </c>
      <c r="Z83" s="147">
        <f t="shared" ca="1" si="28"/>
        <v>1.4650499175883462E-3</v>
      </c>
      <c r="AA83" s="147">
        <f t="shared" ca="1" si="15"/>
        <v>1.5454645766720121E-4</v>
      </c>
      <c r="AB83" s="147">
        <f t="shared" ca="1" si="16"/>
        <v>9.3988019891152672E-5</v>
      </c>
      <c r="AC83" s="147">
        <f t="shared" ca="1" si="17"/>
        <v>5.2749229270056448E-4</v>
      </c>
      <c r="AD83" s="147">
        <f t="shared" ca="1" si="18"/>
        <v>6.4138328314571004E-4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1.4866227698315533E-3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3308780082447844</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1.4866227698315533E-3</v>
      </c>
      <c r="AZ83" s="147">
        <f t="shared" ca="1" si="33"/>
        <v>1.4628784309518037E-3</v>
      </c>
      <c r="BA83" s="147">
        <f t="shared" ca="1" si="20"/>
        <v>1.5431738999959456E-4</v>
      </c>
      <c r="BB83" s="147">
        <f t="shared" ca="1" si="21"/>
        <v>9.3848711512142159E-5</v>
      </c>
      <c r="BC83" s="147">
        <f t="shared" ca="1" si="22"/>
        <v>5.2671044735131929E-4</v>
      </c>
      <c r="BD83" s="147">
        <f t="shared" ca="1" si="23"/>
        <v>6.4043262937512366E-4</v>
      </c>
    </row>
    <row r="84" spans="8:56" s="147" customFormat="1" ht="0.25" customHeight="1" x14ac:dyDescent="0.2">
      <c r="H84" s="147">
        <f t="shared" si="24"/>
        <v>443</v>
      </c>
      <c r="I84" s="147">
        <f>IF($H84&gt;$H83,INDEX(Spectra!84:84,1,MATCH($I$20,Spectra!$20:$20,0)),I83)</f>
        <v>1.50401468698441E-3</v>
      </c>
      <c r="J84" s="147">
        <f>((Physics!$C$9*Physics!$C$10)/(Physics!$C$11*Physics!$C$12*$H84))^($J$17-$J$18)</f>
        <v>2.2307380712404588E+18</v>
      </c>
      <c r="K84" s="147">
        <f t="shared" si="25"/>
        <v>1</v>
      </c>
      <c r="L84" s="147">
        <f>INDEX(Photobiology!$21:$421,1+$H84-380,10)</f>
        <v>2.6958570000000001E-2</v>
      </c>
      <c r="M84" s="147">
        <f t="shared" si="26"/>
        <v>1.50401468698441E-3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3355062821960925</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1.50401468698441E-3</v>
      </c>
      <c r="Z84" s="147">
        <f t="shared" ca="1" si="28"/>
        <v>1.4861830888555228E-3</v>
      </c>
      <c r="AA84" s="147">
        <f t="shared" ca="1" si="15"/>
        <v>1.6218391975627688E-4</v>
      </c>
      <c r="AB84" s="147">
        <f t="shared" ca="1" si="16"/>
        <v>9.7638979062872214E-5</v>
      </c>
      <c r="AC84" s="147">
        <f t="shared" ca="1" si="17"/>
        <v>5.5242459452937379E-4</v>
      </c>
      <c r="AD84" s="147">
        <f t="shared" ca="1" si="18"/>
        <v>6.6916771854779074E-4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1.5034434684966743E-3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3353788583133336.5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1.5034434684966743E-3</v>
      </c>
      <c r="AZ84" s="147">
        <f t="shared" ca="1" si="33"/>
        <v>1.4856186427341777E-3</v>
      </c>
      <c r="BA84" s="147">
        <f t="shared" ca="1" si="20"/>
        <v>1.6212232298187037E-4</v>
      </c>
      <c r="BB84" s="147">
        <f t="shared" ca="1" si="21"/>
        <v>9.7601896186988758E-5</v>
      </c>
      <c r="BC84" s="147">
        <f t="shared" ca="1" si="22"/>
        <v>5.5221478597882855E-4</v>
      </c>
      <c r="BD84" s="147">
        <f t="shared" ca="1" si="23"/>
        <v>6.6891357144700889E-4</v>
      </c>
    </row>
    <row r="85" spans="8:56" s="147" customFormat="1" ht="0.25" customHeight="1" x14ac:dyDescent="0.2">
      <c r="H85" s="147">
        <f t="shared" si="24"/>
        <v>444</v>
      </c>
      <c r="I85" s="147">
        <f>IF($H85&gt;$H84,INDEX(Spectra!85:85,1,MATCH($I$20,Spectra!$20:$20,0)),I84)</f>
        <v>1.5194933806275601E-3</v>
      </c>
      <c r="J85" s="147">
        <f>((Physics!$C$9*Physics!$C$10)/(Physics!$C$11*Physics!$C$12*$H85))^($J$17-$J$18)</f>
        <v>2.2357735973606403E+18</v>
      </c>
      <c r="K85" s="147">
        <f t="shared" si="25"/>
        <v>1</v>
      </c>
      <c r="L85" s="147">
        <f>INDEX(Photobiology!$21:$421,1+$H85-380,10)</f>
        <v>2.8351250000000001E-2</v>
      </c>
      <c r="M85" s="147">
        <f t="shared" si="26"/>
        <v>1.5194933806275601E-3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3397243181771360.5</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1.5194933806275601E-3</v>
      </c>
      <c r="Z85" s="147">
        <f t="shared" ca="1" si="28"/>
        <v>1.5055915356881986E-3</v>
      </c>
      <c r="AA85" s="147">
        <f t="shared" ref="AA85:AA148" ca="1" si="35">$Y85*O85</f>
        <v>1.7010424497449411E-4</v>
      </c>
      <c r="AB85" s="147">
        <f t="shared" ref="AB85:AB148" ca="1" si="36">$Y85*P85</f>
        <v>1.0141478695653492E-4</v>
      </c>
      <c r="AC85" s="147">
        <f t="shared" ref="AC85:AC148" ca="1" si="37">$Y85*Q85</f>
        <v>5.7786333265266113E-4</v>
      </c>
      <c r="AD85" s="147">
        <f t="shared" ref="AD85:AD148" ca="1" si="38">$Y85*R85</f>
        <v>6.9775591886431741E-4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1.5202641671617954E-3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3398966485953805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1.5202641671617954E-3</v>
      </c>
      <c r="AZ85" s="147">
        <f t="shared" ca="1" si="33"/>
        <v>1.5063552702964322E-3</v>
      </c>
      <c r="BA85" s="147">
        <f t="shared" ref="BA85:BA148" ca="1" si="40">$AY85*AO85</f>
        <v>1.7019053298542868E-4</v>
      </c>
      <c r="BB85" s="147">
        <f t="shared" ref="BB85:BB148" ca="1" si="41">$AY85*AP85</f>
        <v>1.0146623117679612E-4</v>
      </c>
      <c r="BC85" s="147">
        <f t="shared" ref="BC85:BC148" ca="1" si="42">$AY85*AQ85</f>
        <v>5.7815646277163083E-4</v>
      </c>
      <c r="BD85" s="147">
        <f t="shared" ref="BD85:BD148" ca="1" si="43">$AY85*AR85</f>
        <v>6.9810986635319787E-4</v>
      </c>
    </row>
    <row r="86" spans="8:56" s="147" customFormat="1" ht="0.25" customHeight="1" x14ac:dyDescent="0.2">
      <c r="H86" s="147">
        <f t="shared" ref="H86:H149" si="44">MIN(780,H85+$J$14)</f>
        <v>445</v>
      </c>
      <c r="I86" s="147">
        <f>IF($H86&gt;$H85,INDEX(Spectra!86:86,1,MATCH($I$20,Spectra!$20:$20,0)),I85)</f>
        <v>1.5363870099001399E-3</v>
      </c>
      <c r="J86" s="147">
        <f>((Physics!$C$9*Physics!$C$10)/(Physics!$C$11*Physics!$C$12*$H86))^($J$17-$J$18)</f>
        <v>2.240809123480822E+18</v>
      </c>
      <c r="K86" s="147">
        <f t="shared" ref="K86:K149" si="45">(H86&lt;&gt;H85)*1</f>
        <v>1</v>
      </c>
      <c r="L86" s="147">
        <f>INDEX(Photobiology!$21:$421,1+$H86-380,10)</f>
        <v>2.98E-2</v>
      </c>
      <c r="M86" s="147">
        <f t="shared" ref="M86:M149" si="46">$I86*$J$15*IF($J$18,1,$J86)</f>
        <v>1.5363870099001399E-3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3442750028981653.5</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1.5363870099001399E-3</v>
      </c>
      <c r="Z86" s="147">
        <f t="shared" ref="Z86:Z149" ca="1" si="48">$Y86*N86</f>
        <v>1.5261485268661655E-3</v>
      </c>
      <c r="AA86" s="147">
        <f t="shared" ca="1" si="35"/>
        <v>1.7855889829059427E-4</v>
      </c>
      <c r="AB86" s="147">
        <f t="shared" ca="1" si="36"/>
        <v>1.0547880650028223E-4</v>
      </c>
      <c r="AC86" s="147">
        <f t="shared" ca="1" si="37"/>
        <v>6.0395373359174503E-4</v>
      </c>
      <c r="AD86" s="147">
        <f t="shared" ca="1" si="38"/>
        <v>7.282505154666861E-4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1.5370848658269169E-3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3444313790909250.5</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1.5370848658269169E-3</v>
      </c>
      <c r="AZ86" s="147">
        <f t="shared" ref="AZ86:AZ149" ca="1" si="53">$AY86*AN86</f>
        <v>1.5268417322810463E-3</v>
      </c>
      <c r="BA86" s="147">
        <f t="shared" ca="1" si="40"/>
        <v>1.7864000310640428E-4</v>
      </c>
      <c r="BB86" s="147">
        <f t="shared" ca="1" si="41"/>
        <v>1.0552671696150799E-4</v>
      </c>
      <c r="BC86" s="147">
        <f t="shared" ca="1" si="42"/>
        <v>6.0422806075656108E-4</v>
      </c>
      <c r="BD86" s="147">
        <f t="shared" ca="1" si="43"/>
        <v>7.2858130057169021E-4</v>
      </c>
    </row>
    <row r="87" spans="8:56" s="147" customFormat="1" ht="0.25" customHeight="1" x14ac:dyDescent="0.2">
      <c r="H87" s="147">
        <f t="shared" si="44"/>
        <v>446</v>
      </c>
      <c r="I87" s="147">
        <f>IF($H87&gt;$H86,INDEX(Spectra!87:87,1,MATCH($I$20,Spectra!$20:$20,0)),I86)</f>
        <v>1.5544360684010101E-3</v>
      </c>
      <c r="J87" s="147">
        <f>((Physics!$C$9*Physics!$C$10)/(Physics!$C$11*Physics!$C$12*$H87))^($J$17-$J$18)</f>
        <v>2.2458446496010038E+18</v>
      </c>
      <c r="K87" s="147">
        <f t="shared" si="45"/>
        <v>1</v>
      </c>
      <c r="L87" s="147">
        <f>INDEX(Photobiology!$21:$421,1+$H87-380,10)</f>
        <v>3.1310829999999998E-2</v>
      </c>
      <c r="M87" s="147">
        <f t="shared" si="46"/>
        <v>1.5544360684010101E-3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3491021927365228.5</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1.5544360684010101E-3</v>
      </c>
      <c r="Z87" s="147">
        <f t="shared" ca="1" si="48"/>
        <v>1.5487981287809196E-3</v>
      </c>
      <c r="AA87" s="147">
        <f t="shared" ca="1" si="35"/>
        <v>1.8762976007241232E-4</v>
      </c>
      <c r="AB87" s="147">
        <f t="shared" ca="1" si="36"/>
        <v>1.0989287862249834E-4</v>
      </c>
      <c r="AC87" s="147">
        <f t="shared" ca="1" si="37"/>
        <v>6.3110104377081012E-4</v>
      </c>
      <c r="AD87" s="147">
        <f t="shared" ca="1" si="38"/>
        <v>7.6092288089545719E-4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1.5539194200922561E-3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3489861615525288</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1.5539194200922561E-3</v>
      </c>
      <c r="AZ87" s="147">
        <f t="shared" ca="1" si="53"/>
        <v>1.5482833543555815E-3</v>
      </c>
      <c r="BA87" s="147">
        <f t="shared" ca="1" si="40"/>
        <v>1.8756739752165584E-4</v>
      </c>
      <c r="BB87" s="147">
        <f t="shared" ca="1" si="41"/>
        <v>1.0985635349866816E-4</v>
      </c>
      <c r="BC87" s="147">
        <f t="shared" ca="1" si="42"/>
        <v>6.3089128455745601E-4</v>
      </c>
      <c r="BD87" s="147">
        <f t="shared" ca="1" si="43"/>
        <v>7.6066997276530088E-4</v>
      </c>
    </row>
    <row r="88" spans="8:56" s="147" customFormat="1" ht="0.25" customHeight="1" x14ac:dyDescent="0.2">
      <c r="H88" s="147">
        <f t="shared" si="44"/>
        <v>447</v>
      </c>
      <c r="I88" s="147">
        <f>IF($H88&gt;$H87,INDEX(Spectra!88:88,1,MATCH($I$20,Spectra!$20:$20,0)),I87)</f>
        <v>1.57395876434319E-3</v>
      </c>
      <c r="J88" s="147">
        <f>((Physics!$C$9*Physics!$C$10)/(Physics!$C$11*Physics!$C$12*$H88))^($J$17-$J$18)</f>
        <v>2.250880175721185E+18</v>
      </c>
      <c r="K88" s="147">
        <f t="shared" si="45"/>
        <v>1</v>
      </c>
      <c r="L88" s="147">
        <f>INDEX(Photobiology!$21:$421,1+$H88-380,10)</f>
        <v>3.2883679999999998E-2</v>
      </c>
      <c r="M88" s="147">
        <f t="shared" si="46"/>
        <v>1.57395876434319E-3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3542792580062698.5</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1.57395876434319E-3</v>
      </c>
      <c r="Z88" s="147">
        <f t="shared" ca="1" si="48"/>
        <v>1.5724446160118918E-3</v>
      </c>
      <c r="AA88" s="147">
        <f t="shared" ca="1" si="35"/>
        <v>1.9731619257435531E-4</v>
      </c>
      <c r="AB88" s="147">
        <f t="shared" ca="1" si="36"/>
        <v>1.1466415514941285E-4</v>
      </c>
      <c r="AC88" s="147">
        <f t="shared" ca="1" si="37"/>
        <v>6.5791476349545339E-4</v>
      </c>
      <c r="AD88" s="147">
        <f t="shared" ca="1" si="38"/>
        <v>7.9567078246829811E-4</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1.5707401187573771E-3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3535547794520920</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1.5707401187573771E-3</v>
      </c>
      <c r="AZ88" s="147">
        <f t="shared" ca="1" si="53"/>
        <v>1.5692290667631325E-3</v>
      </c>
      <c r="BA88" s="147">
        <f t="shared" ca="1" si="40"/>
        <v>1.9691269350778108E-4</v>
      </c>
      <c r="BB88" s="147">
        <f t="shared" ca="1" si="41"/>
        <v>1.1442967424356992E-4</v>
      </c>
      <c r="BC88" s="147">
        <f t="shared" ca="1" si="42"/>
        <v>6.5656936964058363E-4</v>
      </c>
      <c r="BD88" s="147">
        <f t="shared" ca="1" si="43"/>
        <v>7.9404368631446687E-4</v>
      </c>
    </row>
    <row r="89" spans="8:56" s="147" customFormat="1" ht="0.25" customHeight="1" x14ac:dyDescent="0.2">
      <c r="H89" s="147">
        <f t="shared" si="44"/>
        <v>448</v>
      </c>
      <c r="I89" s="147">
        <f>IF($H89&gt;$H88,INDEX(Spectra!89:89,1,MATCH($I$20,Spectra!$20:$20,0)),I88)</f>
        <v>1.59318795122595E-3</v>
      </c>
      <c r="J89" s="147">
        <f>((Physics!$C$9*Physics!$C$10)/(Physics!$C$11*Physics!$C$12*$H89))^($J$17-$J$18)</f>
        <v>2.2559157018413665E+18</v>
      </c>
      <c r="K89" s="147">
        <f t="shared" si="45"/>
        <v>1</v>
      </c>
      <c r="L89" s="147">
        <f>INDEX(Photobiology!$21:$421,1+$H89-380,10)</f>
        <v>3.4521120000000002E-2</v>
      </c>
      <c r="M89" s="147">
        <f t="shared" si="46"/>
        <v>1.59318795122595E-3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3594097715155098</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1.59318795122595E-3</v>
      </c>
      <c r="Z89" s="147">
        <f t="shared" ca="1" si="48"/>
        <v>1.5931529010910232E-3</v>
      </c>
      <c r="AA89" s="147">
        <f t="shared" ca="1" si="35"/>
        <v>2.0729127752195959E-4</v>
      </c>
      <c r="AB89" s="147">
        <f t="shared" ca="1" si="36"/>
        <v>1.1961304636455164E-4</v>
      </c>
      <c r="AC89" s="147">
        <f t="shared" ca="1" si="37"/>
        <v>6.8666400697838447E-4</v>
      </c>
      <c r="AD89" s="147">
        <f t="shared" ca="1" si="38"/>
        <v>8.3123147486057847E-4</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1.5875608174224984E-3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3581403375651529</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1.5875608174224984E-3</v>
      </c>
      <c r="AZ89" s="147">
        <f t="shared" ca="1" si="53"/>
        <v>1.5875258910845152E-3</v>
      </c>
      <c r="BA89" s="147">
        <f t="shared" ca="1" si="40"/>
        <v>2.065591255156587E-4</v>
      </c>
      <c r="BB89" s="147">
        <f t="shared" ca="1" si="41"/>
        <v>1.1919057353828285E-4</v>
      </c>
      <c r="BC89" s="147">
        <f t="shared" ca="1" si="42"/>
        <v>6.8423871230909679E-4</v>
      </c>
      <c r="BD89" s="147">
        <f t="shared" ca="1" si="43"/>
        <v>8.2829556844283181E-4</v>
      </c>
    </row>
    <row r="90" spans="8:56" s="147" customFormat="1" ht="0.25" customHeight="1" x14ac:dyDescent="0.2">
      <c r="H90" s="147">
        <f t="shared" si="44"/>
        <v>449</v>
      </c>
      <c r="I90" s="147">
        <f>IF($H90&gt;$H89,INDEX(Spectra!90:90,1,MATCH($I$20,Spectra!$20:$20,0)),I89)</f>
        <v>1.60927622123452E-3</v>
      </c>
      <c r="J90" s="147">
        <f>((Physics!$C$9*Physics!$C$10)/(Physics!$C$11*Physics!$C$12*$H90))^($J$17-$J$18)</f>
        <v>2.2609512279615483E+18</v>
      </c>
      <c r="K90" s="147">
        <f t="shared" si="45"/>
        <v>1</v>
      </c>
      <c r="L90" s="147">
        <f>INDEX(Photobiology!$21:$421,1+$H90-380,10)</f>
        <v>3.6225710000000001E-2</v>
      </c>
      <c r="M90" s="147">
        <f t="shared" si="46"/>
        <v>1.60927622123452E-3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3638495048529508.5</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1.60927622123452E-3</v>
      </c>
      <c r="Z90" s="147">
        <f t="shared" ca="1" si="48"/>
        <v>1.6058066217015383E-3</v>
      </c>
      <c r="AA90" s="147">
        <f t="shared" ca="1" si="35"/>
        <v>2.1702055409080243E-4</v>
      </c>
      <c r="AB90" s="147">
        <f t="shared" ca="1" si="36"/>
        <v>1.2444935337861852E-4</v>
      </c>
      <c r="AC90" s="147">
        <f t="shared" ca="1" si="37"/>
        <v>7.129093660068924E-4</v>
      </c>
      <c r="AD90" s="147">
        <f t="shared" ca="1" si="38"/>
        <v>8.6562646084960585E-4</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1.6043953716878378E-3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3627459685753441.5</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1.6043953716878378E-3</v>
      </c>
      <c r="AZ90" s="147">
        <f t="shared" ca="1" si="53"/>
        <v>1.6009362952664789E-3</v>
      </c>
      <c r="BA90" s="147">
        <f t="shared" ca="1" si="40"/>
        <v>2.1636234224433506E-4</v>
      </c>
      <c r="BB90" s="147">
        <f t="shared" ca="1" si="41"/>
        <v>1.2407190508104972E-4</v>
      </c>
      <c r="BC90" s="147">
        <f t="shared" ca="1" si="42"/>
        <v>7.1074714965771218E-4</v>
      </c>
      <c r="BD90" s="147">
        <f t="shared" ca="1" si="43"/>
        <v>8.6300106164014455E-4</v>
      </c>
    </row>
    <row r="91" spans="8:56" s="147" customFormat="1" ht="0.25" customHeight="1" x14ac:dyDescent="0.2">
      <c r="H91" s="147">
        <f t="shared" si="44"/>
        <v>450</v>
      </c>
      <c r="I91" s="147">
        <f>IF($H91&gt;$H90,INDEX(Spectra!91:91,1,MATCH($I$20,Spectra!$20:$20,0)),I90)</f>
        <v>1.62051512968006E-3</v>
      </c>
      <c r="J91" s="147">
        <f>((Physics!$C$9*Physics!$C$10)/(Physics!$C$11*Physics!$C$12*$H91))^($J$17-$J$18)</f>
        <v>2.2659867540817298E+18</v>
      </c>
      <c r="K91" s="147">
        <f t="shared" si="45"/>
        <v>1</v>
      </c>
      <c r="L91" s="147">
        <f>INDEX(Photobiology!$21:$421,1+$H91-380,10)</f>
        <v>3.7999999999999999E-2</v>
      </c>
      <c r="M91" s="147">
        <f t="shared" si="46"/>
        <v>1.62051512968006E-3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3672065818644052.5</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1.62051512968006E-3</v>
      </c>
      <c r="Z91" s="147">
        <f t="shared" ca="1" si="48"/>
        <v>1.6064636429906042E-3</v>
      </c>
      <c r="AA91" s="147">
        <f t="shared" ca="1" si="35"/>
        <v>2.260505169844606E-4</v>
      </c>
      <c r="AB91" s="147">
        <f t="shared" ca="1" si="36"/>
        <v>1.2893580013845508E-4</v>
      </c>
      <c r="AC91" s="147">
        <f t="shared" ca="1" si="37"/>
        <v>7.3733438400442729E-4</v>
      </c>
      <c r="AD91" s="147">
        <f t="shared" ca="1" si="38"/>
        <v>8.9730353503079431E-4</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1.6212160703529591E-3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3673654140924239</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1.6212160703529591E-3</v>
      </c>
      <c r="AZ91" s="147">
        <f t="shared" ca="1" si="53"/>
        <v>1.6071585058069287E-3</v>
      </c>
      <c r="BA91" s="147">
        <f t="shared" ca="1" si="40"/>
        <v>2.2614829330174532E-4</v>
      </c>
      <c r="BB91" s="147">
        <f t="shared" ca="1" si="41"/>
        <v>1.2899157027281209E-4</v>
      </c>
      <c r="BC91" s="147">
        <f t="shared" ca="1" si="42"/>
        <v>7.376533120105964E-4</v>
      </c>
      <c r="BD91" s="147">
        <f t="shared" ca="1" si="43"/>
        <v>8.9769165639548868E-4</v>
      </c>
    </row>
    <row r="92" spans="8:56" s="147" customFormat="1" ht="0.25" customHeight="1" x14ac:dyDescent="0.2">
      <c r="H92" s="147">
        <f t="shared" si="44"/>
        <v>451</v>
      </c>
      <c r="I92" s="147">
        <f>IF($H92&gt;$H91,INDEX(Spectra!92:92,1,MATCH($I$20,Spectra!$20:$20,0)),I91)</f>
        <v>1.62724820902612E-3</v>
      </c>
      <c r="J92" s="147">
        <f>((Physics!$C$9*Physics!$C$10)/(Physics!$C$11*Physics!$C$12*$H92))^($J$17-$J$18)</f>
        <v>2.2710222802019118E+18</v>
      </c>
      <c r="K92" s="147">
        <f t="shared" si="45"/>
        <v>1</v>
      </c>
      <c r="L92" s="147">
        <f>INDEX(Photobiology!$21:$421,1+$H92-380,10)</f>
        <v>3.9846670000000001E-2</v>
      </c>
      <c r="M92" s="147">
        <f t="shared" si="46"/>
        <v>1.62724820902612E-3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3695516938116976</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1.62724820902612E-3</v>
      </c>
      <c r="Z92" s="147">
        <f t="shared" ca="1" si="48"/>
        <v>1.5941450987099015E-3</v>
      </c>
      <c r="AA92" s="147">
        <f t="shared" ca="1" si="35"/>
        <v>2.3423098895184678E-4</v>
      </c>
      <c r="AB92" s="147">
        <f t="shared" ca="1" si="36"/>
        <v>1.3300606141152617E-4</v>
      </c>
      <c r="AC92" s="147">
        <f t="shared" ca="1" si="37"/>
        <v>7.5992491361519807E-4</v>
      </c>
      <c r="AD92" s="147">
        <f t="shared" ca="1" si="38"/>
        <v>9.2606695575676498E-4</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1.62232451837043E-3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3684335126937082.5</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1.62232451837043E-3</v>
      </c>
      <c r="AZ92" s="147">
        <f t="shared" ca="1" si="53"/>
        <v>1.5893215706932204E-3</v>
      </c>
      <c r="BA92" s="147">
        <f t="shared" ca="1" si="40"/>
        <v>2.3352225814779478E-4</v>
      </c>
      <c r="BB92" s="147">
        <f t="shared" ca="1" si="41"/>
        <v>1.3260361469314016E-4</v>
      </c>
      <c r="BC92" s="147">
        <f t="shared" ca="1" si="42"/>
        <v>7.5762555007899087E-4</v>
      </c>
      <c r="BD92" s="147">
        <f t="shared" ca="1" si="43"/>
        <v>9.2326488340461175E-4</v>
      </c>
    </row>
    <row r="93" spans="8:56" s="147" customFormat="1" ht="0.25" customHeight="1" x14ac:dyDescent="0.2">
      <c r="H93" s="147">
        <f t="shared" si="44"/>
        <v>452</v>
      </c>
      <c r="I93" s="147">
        <f>IF($H93&gt;$H92,INDEX(Spectra!93:93,1,MATCH($I$20,Spectra!$20:$20,0)),I92)</f>
        <v>1.6292078995607999E-3</v>
      </c>
      <c r="J93" s="147">
        <f>((Physics!$C$9*Physics!$C$10)/(Physics!$C$11*Physics!$C$12*$H93))^($J$17-$J$18)</f>
        <v>2.2760578063220936E+18</v>
      </c>
      <c r="K93" s="147">
        <f t="shared" si="45"/>
        <v>1</v>
      </c>
      <c r="L93" s="147">
        <f>INDEX(Photobiology!$21:$421,1+$H93-380,10)</f>
        <v>4.1768E-2</v>
      </c>
      <c r="M93" s="147">
        <f t="shared" si="46"/>
        <v>1.6292078995607999E-3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3708171357916980</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1.6292078995607999E-3</v>
      </c>
      <c r="Z93" s="147">
        <f t="shared" ca="1" si="48"/>
        <v>1.5704016404261528E-3</v>
      </c>
      <c r="AA93" s="147">
        <f t="shared" ca="1" si="35"/>
        <v>2.4158057655477495E-4</v>
      </c>
      <c r="AB93" s="147">
        <f t="shared" ca="1" si="36"/>
        <v>1.3666219455569877E-4</v>
      </c>
      <c r="AC93" s="147">
        <f t="shared" ca="1" si="37"/>
        <v>7.8039058388962312E-4</v>
      </c>
      <c r="AD93" s="147">
        <f t="shared" ca="1" si="38"/>
        <v>9.5184842323940168E-4</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1.6234468219881192E-3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3695058812334853</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1.6234468219881192E-3</v>
      </c>
      <c r="AZ93" s="147">
        <f t="shared" ca="1" si="53"/>
        <v>1.564848508948458E-3</v>
      </c>
      <c r="BA93" s="147">
        <f t="shared" ca="1" si="40"/>
        <v>2.4072631821122031E-4</v>
      </c>
      <c r="BB93" s="147">
        <f t="shared" ca="1" si="41"/>
        <v>1.3617894039010063E-4</v>
      </c>
      <c r="BC93" s="147">
        <f t="shared" ca="1" si="42"/>
        <v>7.7763102773230905E-4</v>
      </c>
      <c r="BD93" s="147">
        <f t="shared" ca="1" si="43"/>
        <v>9.4848257127833871E-4</v>
      </c>
    </row>
    <row r="94" spans="8:56" s="147" customFormat="1" ht="0.25" customHeight="1" x14ac:dyDescent="0.2">
      <c r="H94" s="147">
        <f t="shared" si="44"/>
        <v>453</v>
      </c>
      <c r="I94" s="147">
        <f>IF($H94&gt;$H93,INDEX(Spectra!94:94,1,MATCH($I$20,Spectra!$20:$20,0)),I93)</f>
        <v>1.6280266732213E-3</v>
      </c>
      <c r="J94" s="147">
        <f>((Physics!$C$9*Physics!$C$10)/(Physics!$C$11*Physics!$C$12*$H94))^($J$17-$J$18)</f>
        <v>2.2810933324422748E+18</v>
      </c>
      <c r="K94" s="147">
        <f t="shared" si="45"/>
        <v>1</v>
      </c>
      <c r="L94" s="147">
        <f>INDEX(Photobiology!$21:$421,1+$H94-380,10)</f>
        <v>4.3765999999999999E-2</v>
      </c>
      <c r="M94" s="147">
        <f t="shared" si="46"/>
        <v>1.6280266732213E-3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3713680789323285.5</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1.6280266732213E-3</v>
      </c>
      <c r="Z94" s="147">
        <f t="shared" ca="1" si="48"/>
        <v>1.5394180654778843E-3</v>
      </c>
      <c r="AA94" s="147">
        <f t="shared" ca="1" si="35"/>
        <v>2.4849710732047957E-4</v>
      </c>
      <c r="AB94" s="147">
        <f t="shared" ca="1" si="36"/>
        <v>1.4010764989209044E-4</v>
      </c>
      <c r="AC94" s="147">
        <f t="shared" ca="1" si="37"/>
        <v>7.9773306987843693E-4</v>
      </c>
      <c r="AD94" s="147">
        <f t="shared" ca="1" si="38"/>
        <v>9.756454527547338E-4</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1.6245552700055901E-3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3705762194593711</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1.6245552700055901E-3</v>
      </c>
      <c r="AZ94" s="147">
        <f t="shared" ca="1" si="53"/>
        <v>1.5361356003249958E-3</v>
      </c>
      <c r="BA94" s="147">
        <f t="shared" ca="1" si="40"/>
        <v>2.4796724274784324E-4</v>
      </c>
      <c r="BB94" s="147">
        <f t="shared" ca="1" si="41"/>
        <v>1.3980890162562711E-4</v>
      </c>
      <c r="BC94" s="147">
        <f t="shared" ca="1" si="42"/>
        <v>7.9603208230273918E-4</v>
      </c>
      <c r="BD94" s="147">
        <f t="shared" ca="1" si="43"/>
        <v>9.7356510676421999E-4</v>
      </c>
    </row>
    <row r="95" spans="8:56" s="147" customFormat="1" ht="0.25" customHeight="1" x14ac:dyDescent="0.2">
      <c r="H95" s="147">
        <f t="shared" si="44"/>
        <v>454</v>
      </c>
      <c r="I95" s="147">
        <f>IF($H95&gt;$H94,INDEX(Spectra!95:95,1,MATCH($I$20,Spectra!$20:$20,0)),I94)</f>
        <v>1.6264253165696101E-3</v>
      </c>
      <c r="J95" s="147">
        <f>((Physics!$C$9*Physics!$C$10)/(Physics!$C$11*Physics!$C$12*$H95))^($J$17-$J$18)</f>
        <v>2.2861288585624568E+18</v>
      </c>
      <c r="K95" s="147">
        <f t="shared" si="45"/>
        <v>1</v>
      </c>
      <c r="L95" s="147">
        <f>INDEX(Photobiology!$21:$421,1+$H95-380,10)</f>
        <v>4.5842670000000002E-2</v>
      </c>
      <c r="M95" s="147">
        <f t="shared" si="46"/>
        <v>1.6264253165696101E-3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3718217852506365</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1.6264253165696101E-3</v>
      </c>
      <c r="Z95" s="147">
        <f t="shared" ca="1" si="48"/>
        <v>1.5061967043181513E-3</v>
      </c>
      <c r="AA95" s="147">
        <f t="shared" ca="1" si="35"/>
        <v>2.5560412347613019E-4</v>
      </c>
      <c r="AB95" s="147">
        <f t="shared" ca="1" si="36"/>
        <v>1.4366572634829012E-4</v>
      </c>
      <c r="AC95" s="147">
        <f t="shared" ca="1" si="37"/>
        <v>8.164655089179443E-4</v>
      </c>
      <c r="AD95" s="147">
        <f t="shared" ca="1" si="38"/>
        <v>9.9922692174087132E-4</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1.6256775736232794E-3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3716508415777972</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1.6256775736232794E-3</v>
      </c>
      <c r="AZ95" s="147">
        <f t="shared" ca="1" si="53"/>
        <v>1.5055042360258993E-3</v>
      </c>
      <c r="BA95" s="147">
        <f t="shared" ca="1" si="40"/>
        <v>2.5548661043791368E-4</v>
      </c>
      <c r="BB95" s="147">
        <f t="shared" ca="1" si="41"/>
        <v>1.4359967656880625E-4</v>
      </c>
      <c r="BC95" s="147">
        <f t="shared" ca="1" si="42"/>
        <v>8.1609014195888627E-4</v>
      </c>
      <c r="BD95" s="147">
        <f t="shared" ca="1" si="43"/>
        <v>9.987675309069341E-4</v>
      </c>
    </row>
    <row r="96" spans="8:56" s="147" customFormat="1" ht="0.25" customHeight="1" x14ac:dyDescent="0.2">
      <c r="H96" s="147">
        <f t="shared" si="44"/>
        <v>455</v>
      </c>
      <c r="I96" s="147">
        <f>IF($H96&gt;$H95,INDEX(Spectra!96:96,1,MATCH($I$20,Spectra!$20:$20,0)),I95)</f>
        <v>1.6261203276054001E-3</v>
      </c>
      <c r="J96" s="147">
        <f>((Physics!$C$9*Physics!$C$10)/(Physics!$C$11*Physics!$C$12*$H96))^($J$17-$J$18)</f>
        <v>2.2911643846826378E+18</v>
      </c>
      <c r="K96" s="147">
        <f t="shared" si="45"/>
        <v>1</v>
      </c>
      <c r="L96" s="147">
        <f>INDEX(Photobiology!$21:$421,1+$H96-380,10)</f>
        <v>4.8000000000000001E-2</v>
      </c>
      <c r="M96" s="147">
        <f t="shared" si="46"/>
        <v>1.6261203276054001E-3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3725708979817956</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1.6261203276054001E-3</v>
      </c>
      <c r="Z96" s="147">
        <f t="shared" ca="1" si="48"/>
        <v>1.4744602152512824E-3</v>
      </c>
      <c r="AA96" s="147">
        <f t="shared" ca="1" si="35"/>
        <v>2.6344124979404043E-4</v>
      </c>
      <c r="AB96" s="147">
        <f t="shared" ca="1" si="36"/>
        <v>1.4760359258487321E-4</v>
      </c>
      <c r="AC96" s="147">
        <f t="shared" ca="1" si="37"/>
        <v>8.3419972806157022E-4</v>
      </c>
      <c r="AD96" s="147">
        <f t="shared" ca="1" si="38"/>
        <v>1.0238931687580506E-3</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1.6267860216407505E-3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3727234194282846.5</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1.6267860216407505E-3</v>
      </c>
      <c r="AZ96" s="147">
        <f t="shared" ca="1" si="53"/>
        <v>1.4750638233324259E-3</v>
      </c>
      <c r="BA96" s="147">
        <f t="shared" ca="1" si="40"/>
        <v>2.6354909622193143E-4</v>
      </c>
      <c r="BB96" s="147">
        <f t="shared" ca="1" si="41"/>
        <v>1.4766401789873958E-4</v>
      </c>
      <c r="BC96" s="147">
        <f t="shared" ca="1" si="42"/>
        <v>8.3454122910170501E-4</v>
      </c>
      <c r="BD96" s="147">
        <f t="shared" ca="1" si="43"/>
        <v>1.0243123256701851E-3</v>
      </c>
    </row>
    <row r="97" spans="8:56" s="147" customFormat="1" ht="0.25" customHeight="1" x14ac:dyDescent="0.2">
      <c r="H97" s="147">
        <f t="shared" si="44"/>
        <v>456</v>
      </c>
      <c r="I97" s="147">
        <f>IF($H97&gt;$H96,INDEX(Spectra!97:97,1,MATCH($I$20,Spectra!$20:$20,0)),I96)</f>
        <v>1.6268188223661801E-3</v>
      </c>
      <c r="J97" s="147">
        <f>((Physics!$C$9*Physics!$C$10)/(Physics!$C$11*Physics!$C$12*$H97))^($J$17-$J$18)</f>
        <v>2.2961999108028201E+18</v>
      </c>
      <c r="K97" s="147">
        <f t="shared" si="45"/>
        <v>1</v>
      </c>
      <c r="L97" s="147">
        <f>INDEX(Photobiology!$21:$421,1+$H97-380,10)</f>
        <v>5.0243679999999999E-2</v>
      </c>
      <c r="M97" s="147">
        <f t="shared" si="46"/>
        <v>1.6268188223661801E-3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3735501234809571.5</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1.6268188223661801E-3</v>
      </c>
      <c r="Z97" s="147">
        <f t="shared" ca="1" si="48"/>
        <v>1.4454431650417522E-3</v>
      </c>
      <c r="AA97" s="147">
        <f t="shared" ca="1" si="35"/>
        <v>2.722172203653553E-4</v>
      </c>
      <c r="AB97" s="147">
        <f t="shared" ca="1" si="36"/>
        <v>1.5200946271624915E-4</v>
      </c>
      <c r="AC97" s="147">
        <f t="shared" ca="1" si="37"/>
        <v>8.5245306291987838E-4</v>
      </c>
      <c r="AD97" s="147">
        <f t="shared" ca="1" si="38"/>
        <v>1.0496121164589027E-3</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1.6278944696582213E-3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3737971136025612</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1.6278944696582213E-3</v>
      </c>
      <c r="AZ97" s="147">
        <f t="shared" ca="1" si="53"/>
        <v>1.4463988873415566E-3</v>
      </c>
      <c r="BA97" s="147">
        <f t="shared" ca="1" si="40"/>
        <v>2.7239720950237987E-4</v>
      </c>
      <c r="BB97" s="147">
        <f t="shared" ca="1" si="41"/>
        <v>1.5210997087652332E-4</v>
      </c>
      <c r="BC97" s="147">
        <f t="shared" ca="1" si="42"/>
        <v>8.5301670210090796E-4</v>
      </c>
      <c r="BD97" s="147">
        <f t="shared" ca="1" si="43"/>
        <v>1.0503061165621967E-3</v>
      </c>
    </row>
    <row r="98" spans="8:56" s="147" customFormat="1" ht="0.25" customHeight="1" x14ac:dyDescent="0.2">
      <c r="H98" s="147">
        <f t="shared" si="44"/>
        <v>457</v>
      </c>
      <c r="I98" s="147">
        <f>IF($H98&gt;$H97,INDEX(Spectra!98:98,1,MATCH($I$20,Spectra!$20:$20,0)),I97)</f>
        <v>1.62872965875199E-3</v>
      </c>
      <c r="J98" s="147">
        <f>((Physics!$C$9*Physics!$C$10)/(Physics!$C$11*Physics!$C$12*$H98))^($J$17-$J$18)</f>
        <v>2.3012354369230013E+18</v>
      </c>
      <c r="K98" s="147">
        <f t="shared" si="45"/>
        <v>1</v>
      </c>
      <c r="L98" s="147">
        <f>INDEX(Photobiology!$21:$421,1+$H98-380,10)</f>
        <v>5.2573040000000001E-2</v>
      </c>
      <c r="M98" s="147">
        <f t="shared" si="46"/>
        <v>1.62872965875199E-3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3748090407887586.5</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1.62872965875199E-3</v>
      </c>
      <c r="Z98" s="147">
        <f t="shared" ca="1" si="48"/>
        <v>1.4191984743425227E-3</v>
      </c>
      <c r="AA98" s="147">
        <f t="shared" ca="1" si="35"/>
        <v>2.8200476803495457E-4</v>
      </c>
      <c r="AB98" s="147">
        <f t="shared" ca="1" si="36"/>
        <v>1.5694064383912662E-4</v>
      </c>
      <c r="AC98" s="147">
        <f t="shared" ca="1" si="37"/>
        <v>8.7137036743231472E-4</v>
      </c>
      <c r="AD98" s="147">
        <f t="shared" ca="1" si="38"/>
        <v>1.0764144016319201E-3</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1.6290167732759106E-3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3748751126004488</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1.6290167732759106E-3</v>
      </c>
      <c r="AZ98" s="147">
        <f t="shared" ca="1" si="53"/>
        <v>1.4194486524442846E-3</v>
      </c>
      <c r="BA98" s="147">
        <f t="shared" ca="1" si="40"/>
        <v>2.8205448019208424E-4</v>
      </c>
      <c r="BB98" s="147">
        <f t="shared" ca="1" si="41"/>
        <v>1.5696830953428821E-4</v>
      </c>
      <c r="BC98" s="147">
        <f t="shared" ca="1" si="42"/>
        <v>8.7152397370261227E-4</v>
      </c>
      <c r="BD98" s="147">
        <f t="shared" ca="1" si="43"/>
        <v>1.0766041533238633E-3</v>
      </c>
    </row>
    <row r="99" spans="8:56" s="147" customFormat="1" ht="0.25" customHeight="1" x14ac:dyDescent="0.2">
      <c r="H99" s="147">
        <f t="shared" si="44"/>
        <v>458</v>
      </c>
      <c r="I99" s="147">
        <f>IF($H99&gt;$H98,INDEX(Spectra!99:99,1,MATCH($I$20,Spectra!$20:$20,0)),I98)</f>
        <v>1.6310606254499799E-3</v>
      </c>
      <c r="J99" s="147">
        <f>((Physics!$C$9*Physics!$C$10)/(Physics!$C$11*Physics!$C$12*$H99))^($J$17-$J$18)</f>
        <v>2.3062709630431831E+18</v>
      </c>
      <c r="K99" s="147">
        <f t="shared" si="45"/>
        <v>1</v>
      </c>
      <c r="L99" s="147">
        <f>INDEX(Photobiology!$21:$421,1+$H99-380,10)</f>
        <v>5.4980559999999998E-2</v>
      </c>
      <c r="M99" s="147">
        <f t="shared" si="46"/>
        <v>1.6310606254499799E-3</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3761667759438342</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1.6310606254499799E-3</v>
      </c>
      <c r="Z99" s="147">
        <f t="shared" ca="1" si="48"/>
        <v>1.394553572638482E-3</v>
      </c>
      <c r="AA99" s="147">
        <f t="shared" ca="1" si="35"/>
        <v>2.9264000423635903E-4</v>
      </c>
      <c r="AB99" s="147">
        <f t="shared" ca="1" si="36"/>
        <v>1.6234011647528669E-4</v>
      </c>
      <c r="AC99" s="147">
        <f t="shared" ca="1" si="37"/>
        <v>8.905591014956891E-4</v>
      </c>
      <c r="AD99" s="147">
        <f t="shared" ca="1" si="38"/>
        <v>1.1036734828169836E-3</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1.6301252212933815E-3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3759510463993269</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1.6301252212933815E-3</v>
      </c>
      <c r="AZ99" s="147">
        <f t="shared" ca="1" si="53"/>
        <v>1.3937538039553985E-3</v>
      </c>
      <c r="BA99" s="147">
        <f t="shared" ca="1" si="40"/>
        <v>2.9247217682879461E-4</v>
      </c>
      <c r="BB99" s="147">
        <f t="shared" ca="1" si="41"/>
        <v>1.6224701532541877E-4</v>
      </c>
      <c r="BC99" s="147">
        <f t="shared" ca="1" si="42"/>
        <v>8.9004837082618633E-4</v>
      </c>
      <c r="BD99" s="147">
        <f t="shared" ca="1" si="43"/>
        <v>1.1030405322403796E-3</v>
      </c>
    </row>
    <row r="100" spans="8:56" s="147" customFormat="1" ht="0.25" customHeight="1" x14ac:dyDescent="0.2">
      <c r="H100" s="147">
        <f t="shared" si="44"/>
        <v>459</v>
      </c>
      <c r="I100" s="147">
        <f>IF($H100&gt;$H99,INDEX(Spectra!100:100,1,MATCH($I$20,Spectra!$20:$20,0)),I99)</f>
        <v>1.63235132683466E-3</v>
      </c>
      <c r="J100" s="147">
        <f>((Physics!$C$9*Physics!$C$10)/(Physics!$C$11*Physics!$C$12*$H100))^($J$17-$J$18)</f>
        <v>2.3113064891633649E+18</v>
      </c>
      <c r="K100" s="147">
        <f t="shared" si="45"/>
        <v>1</v>
      </c>
      <c r="L100" s="147">
        <f>INDEX(Photobiology!$21:$421,1+$H100-380,10)</f>
        <v>5.7458719999999998E-2</v>
      </c>
      <c r="M100" s="147">
        <f t="shared" si="46"/>
        <v>1.63235132683466E-3</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3772864214307378.5</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1.63235132683466E-3</v>
      </c>
      <c r="Z100" s="147">
        <f t="shared" ca="1" si="48"/>
        <v>1.3698659687769929E-3</v>
      </c>
      <c r="AA100" s="147">
        <f t="shared" ca="1" si="35"/>
        <v>3.0380833189648645E-4</v>
      </c>
      <c r="AB100" s="147">
        <f t="shared" ca="1" si="36"/>
        <v>1.6807342201620394E-4</v>
      </c>
      <c r="AC100" s="147">
        <f t="shared" ca="1" si="37"/>
        <v>9.0921968904690575E-4</v>
      </c>
      <c r="AD100" s="147">
        <f t="shared" ca="1" si="38"/>
        <v>1.1302547498622602E-3</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1.6312475249110707E-3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3770312989758635.5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1.6312475249110707E-3</v>
      </c>
      <c r="AZ100" s="147">
        <f t="shared" ca="1" si="53"/>
        <v>1.3689396604103206E-3</v>
      </c>
      <c r="BA100" s="147">
        <f t="shared" ca="1" si="40"/>
        <v>3.0360289559387373E-4</v>
      </c>
      <c r="BB100" s="147">
        <f t="shared" ca="1" si="41"/>
        <v>1.6795977015494348E-4</v>
      </c>
      <c r="BC100" s="147">
        <f t="shared" ca="1" si="42"/>
        <v>9.086048713754665E-4</v>
      </c>
      <c r="BD100" s="147">
        <f t="shared" ca="1" si="43"/>
        <v>1.1294904674761497E-3</v>
      </c>
    </row>
    <row r="101" spans="8:56" s="147" customFormat="1" ht="0.25" customHeight="1" x14ac:dyDescent="0.2">
      <c r="H101" s="147">
        <f t="shared" si="44"/>
        <v>460</v>
      </c>
      <c r="I101" s="147">
        <f>IF($H101&gt;$H100,INDEX(Spectra!101:101,1,MATCH($I$20,Spectra!$20:$20,0)),I100)</f>
        <v>1.6317255255307399E-3</v>
      </c>
      <c r="J101" s="147">
        <f>((Physics!$C$9*Physics!$C$10)/(Physics!$C$11*Physics!$C$12*$H101))^($J$17-$J$18)</f>
        <v>2.3163420152835461E+18</v>
      </c>
      <c r="K101" s="147">
        <f t="shared" si="45"/>
        <v>1</v>
      </c>
      <c r="L101" s="147">
        <f>INDEX(Photobiology!$21:$421,1+$H101-380,10)</f>
        <v>0.06</v>
      </c>
      <c r="M101" s="147">
        <f t="shared" si="46"/>
        <v>1.6317255255307399E-3</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3779634392197477.5</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1.6317255255307399E-3</v>
      </c>
      <c r="Z101" s="147">
        <f t="shared" ca="1" si="48"/>
        <v>1.3440947402433342E-3</v>
      </c>
      <c r="AA101" s="147">
        <f t="shared" ca="1" si="35"/>
        <v>3.1525263498359004E-4</v>
      </c>
      <c r="AB101" s="147">
        <f t="shared" ca="1" si="36"/>
        <v>1.7404473972968529E-4</v>
      </c>
      <c r="AC101" s="147">
        <f t="shared" ca="1" si="37"/>
        <v>9.251883729759294E-4</v>
      </c>
      <c r="AD101" s="147">
        <f t="shared" ca="1" si="38"/>
        <v>1.1553416266265148E-3</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1.6323559729285418E-3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3781094723993432</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1.6323559729285418E-3</v>
      </c>
      <c r="AZ101" s="147">
        <f t="shared" ca="1" si="53"/>
        <v>1.3446140561565361E-3</v>
      </c>
      <c r="BA101" s="147">
        <f t="shared" ca="1" si="40"/>
        <v>3.1537443868174018E-4</v>
      </c>
      <c r="BB101" s="147">
        <f t="shared" ca="1" si="41"/>
        <v>1.7411198514047705E-4</v>
      </c>
      <c r="BC101" s="147">
        <f t="shared" ca="1" si="42"/>
        <v>9.2554583665048311E-4</v>
      </c>
      <c r="BD101" s="147">
        <f t="shared" ca="1" si="43"/>
        <v>1.1557880142760812E-3</v>
      </c>
    </row>
    <row r="102" spans="8:56" s="147" customFormat="1" ht="0.25" customHeight="1" x14ac:dyDescent="0.2">
      <c r="H102" s="147">
        <f t="shared" si="44"/>
        <v>461</v>
      </c>
      <c r="I102" s="147">
        <f>IF($H102&gt;$H101,INDEX(Spectra!102:102,1,MATCH($I$20,Spectra!$20:$20,0)),I101)</f>
        <v>1.6295621835701699E-3</v>
      </c>
      <c r="J102" s="147">
        <f>((Physics!$C$9*Physics!$C$10)/(Physics!$C$11*Physics!$C$12*$H102))^($J$17-$J$18)</f>
        <v>2.3213775414037279E+18</v>
      </c>
      <c r="K102" s="147">
        <f t="shared" si="45"/>
        <v>1</v>
      </c>
      <c r="L102" s="147">
        <f>INDEX(Photobiology!$21:$421,1+$H102-380,10)</f>
        <v>6.2601970000000007E-2</v>
      </c>
      <c r="M102" s="147">
        <f t="shared" si="46"/>
        <v>1.6295621835701699E-3</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3782829055260611.5</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1.6295621835701699E-3</v>
      </c>
      <c r="Z102" s="147">
        <f t="shared" ca="1" si="48"/>
        <v>1.3171865199150534E-3</v>
      </c>
      <c r="AA102" s="147">
        <f t="shared" ca="1" si="35"/>
        <v>3.2692439483003106E-4</v>
      </c>
      <c r="AB102" s="147">
        <f t="shared" ca="1" si="36"/>
        <v>1.8027683480618432E-4</v>
      </c>
      <c r="AC102" s="147">
        <f t="shared" ca="1" si="37"/>
        <v>9.418869421035581E-4</v>
      </c>
      <c r="AD102" s="147">
        <f t="shared" ca="1" si="38"/>
        <v>1.1791414186582735E-3</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1.6282685708641177E-3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3779826091777507</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1.6282685708641177E-3</v>
      </c>
      <c r="AZ102" s="147">
        <f t="shared" ca="1" si="53"/>
        <v>1.3161408837094623E-3</v>
      </c>
      <c r="BA102" s="147">
        <f t="shared" ca="1" si="40"/>
        <v>3.2666486895533016E-4</v>
      </c>
      <c r="BB102" s="147">
        <f t="shared" ca="1" si="41"/>
        <v>1.8013372372612649E-4</v>
      </c>
      <c r="BC102" s="147">
        <f t="shared" ca="1" si="42"/>
        <v>9.4113923395946E-4</v>
      </c>
      <c r="BD102" s="147">
        <f t="shared" ca="1" si="43"/>
        <v>1.1782053682658502E-3</v>
      </c>
    </row>
    <row r="103" spans="8:56" s="147" customFormat="1" ht="0.25" customHeight="1" x14ac:dyDescent="0.2">
      <c r="H103" s="147">
        <f t="shared" si="44"/>
        <v>462</v>
      </c>
      <c r="I103" s="147">
        <f>IF($H103&gt;$H102,INDEX(Spectra!103:103,1,MATCH($I$20,Spectra!$20:$20,0)),I102)</f>
        <v>1.6259926513167301E-3</v>
      </c>
      <c r="J103" s="147">
        <f>((Physics!$C$9*Physics!$C$10)/(Physics!$C$11*Physics!$C$12*$H103))^($J$17-$J$18)</f>
        <v>2.3264130675239096E+18</v>
      </c>
      <c r="K103" s="147">
        <f t="shared" si="45"/>
        <v>1</v>
      </c>
      <c r="L103" s="147">
        <f>INDEX(Photobiology!$21:$421,1+$H103-380,10)</f>
        <v>6.5277520000000006E-2</v>
      </c>
      <c r="M103" s="147">
        <f t="shared" si="46"/>
        <v>1.6259926513167301E-3</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3782730551721089</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1.6259926513167301E-3</v>
      </c>
      <c r="Z103" s="147">
        <f t="shared" ca="1" si="48"/>
        <v>1.2884869826755678E-3</v>
      </c>
      <c r="AA103" s="147">
        <f t="shared" ca="1" si="35"/>
        <v>3.3871865915904463E-4</v>
      </c>
      <c r="AB103" s="147">
        <f t="shared" ca="1" si="36"/>
        <v>1.8670948416539749E-4</v>
      </c>
      <c r="AC103" s="147">
        <f t="shared" ca="1" si="37"/>
        <v>9.5608367897423723E-4</v>
      </c>
      <c r="AD103" s="147">
        <f t="shared" ca="1" si="38"/>
        <v>1.2017792985514518E-3</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1.6241811687996938E-3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3778516295121864.5</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1.6241811687996938E-3</v>
      </c>
      <c r="AZ103" s="147">
        <f t="shared" ca="1" si="53"/>
        <v>1.2870515077731102E-3</v>
      </c>
      <c r="BA103" s="147">
        <f t="shared" ca="1" si="40"/>
        <v>3.3834130017850822E-4</v>
      </c>
      <c r="BB103" s="147">
        <f t="shared" ca="1" si="41"/>
        <v>1.8650147525093124E-4</v>
      </c>
      <c r="BC103" s="147">
        <f t="shared" ca="1" si="42"/>
        <v>9.5501852725421985E-4</v>
      </c>
      <c r="BD103" s="147">
        <f t="shared" ca="1" si="43"/>
        <v>1.2004404227656978E-3</v>
      </c>
    </row>
    <row r="104" spans="8:56" s="147" customFormat="1" ht="0.25" customHeight="1" x14ac:dyDescent="0.2">
      <c r="H104" s="147">
        <f t="shared" si="44"/>
        <v>463</v>
      </c>
      <c r="I104" s="147">
        <f>IF($H104&gt;$H103,INDEX(Spectra!104:104,1,MATCH($I$20,Spectra!$20:$20,0)),I103)</f>
        <v>1.62138285374997E-3</v>
      </c>
      <c r="J104" s="147">
        <f>((Physics!$C$9*Physics!$C$10)/(Physics!$C$11*Physics!$C$12*$H104))^($J$17-$J$18)</f>
        <v>2.3314485936440914E+18</v>
      </c>
      <c r="K104" s="147">
        <f t="shared" si="45"/>
        <v>1</v>
      </c>
      <c r="L104" s="147">
        <f>INDEX(Photobiology!$21:$421,1+$H104-380,10)</f>
        <v>6.8042080000000005E-2</v>
      </c>
      <c r="M104" s="147">
        <f t="shared" si="46"/>
        <v>1.62138285374997E-3</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3780170774134011</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1.62138285374997E-3</v>
      </c>
      <c r="Z104" s="147">
        <f t="shared" ca="1" si="48"/>
        <v>1.2574942785000104E-3</v>
      </c>
      <c r="AA104" s="147">
        <f t="shared" ca="1" si="35"/>
        <v>3.5056242957498849E-4</v>
      </c>
      <c r="AB104" s="147">
        <f t="shared" ca="1" si="36"/>
        <v>1.9329639967551019E-4</v>
      </c>
      <c r="AC104" s="147">
        <f t="shared" ca="1" si="37"/>
        <v>9.7120832939623196E-4</v>
      </c>
      <c r="AD104" s="147">
        <f t="shared" ca="1" si="38"/>
        <v>1.2234306461255775E-3</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1.6200937667352699E-3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3777165334026503.5</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1.6200937667352699E-3</v>
      </c>
      <c r="AZ104" s="147">
        <f t="shared" ca="1" si="53"/>
        <v>1.2564945025731065E-3</v>
      </c>
      <c r="BA104" s="147">
        <f t="shared" ca="1" si="40"/>
        <v>3.5028371349336612E-4</v>
      </c>
      <c r="BB104" s="147">
        <f t="shared" ca="1" si="41"/>
        <v>1.9314271858887868E-4</v>
      </c>
      <c r="BC104" s="147">
        <f t="shared" ca="1" si="42"/>
        <v>9.704361662744266E-4</v>
      </c>
      <c r="BD104" s="147">
        <f t="shared" ca="1" si="43"/>
        <v>1.2224579526277652E-3</v>
      </c>
    </row>
    <row r="105" spans="8:56" s="147" customFormat="1" ht="0.25" customHeight="1" x14ac:dyDescent="0.2">
      <c r="H105" s="147">
        <f t="shared" si="44"/>
        <v>464</v>
      </c>
      <c r="I105" s="147">
        <f>IF($H105&gt;$H104,INDEX(Spectra!105:105,1,MATCH($I$20,Spectra!$20:$20,0)),I104)</f>
        <v>1.61634266583585E-3</v>
      </c>
      <c r="J105" s="147">
        <f>((Physics!$C$9*Physics!$C$10)/(Physics!$C$11*Physics!$C$12*$H105))^($J$17-$J$18)</f>
        <v>2.3364841197642726E+18</v>
      </c>
      <c r="K105" s="147">
        <f t="shared" si="45"/>
        <v>1</v>
      </c>
      <c r="L105" s="147">
        <f>INDEX(Photobiology!$21:$421,1+$H105-380,10)</f>
        <v>7.0911089999999996E-2</v>
      </c>
      <c r="M105" s="147">
        <f t="shared" si="46"/>
        <v>1.61634266583585E-3</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3776558970822914</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1.61634266583585E-3</v>
      </c>
      <c r="Z105" s="147">
        <f t="shared" ca="1" si="48"/>
        <v>1.2239657856482023E-3</v>
      </c>
      <c r="AA105" s="147">
        <f t="shared" ca="1" si="35"/>
        <v>3.624341323030385E-4</v>
      </c>
      <c r="AB105" s="147">
        <f t="shared" ca="1" si="36"/>
        <v>2.0000624147052808E-4</v>
      </c>
      <c r="AC105" s="147">
        <f t="shared" ca="1" si="37"/>
        <v>9.8596902615986849E-4</v>
      </c>
      <c r="AD105" s="147">
        <f t="shared" ca="1" si="38"/>
        <v>1.2444836394483226E-3</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1.6160063646708457E-3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3775773208491423</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1.6160063646708457E-3</v>
      </c>
      <c r="AZ105" s="147">
        <f t="shared" ca="1" si="53"/>
        <v>1.22371112360881E-3</v>
      </c>
      <c r="BA105" s="147">
        <f t="shared" ca="1" si="40"/>
        <v>3.6235872315650843E-4</v>
      </c>
      <c r="BB105" s="147">
        <f t="shared" ca="1" si="41"/>
        <v>1.9996462756437046E-4</v>
      </c>
      <c r="BC105" s="147">
        <f t="shared" ca="1" si="42"/>
        <v>9.8576388244921587E-4</v>
      </c>
      <c r="BD105" s="147">
        <f t="shared" ca="1" si="43"/>
        <v>1.2442247084019416E-3</v>
      </c>
    </row>
    <row r="106" spans="8:56" s="147" customFormat="1" ht="0.25" customHeight="1" x14ac:dyDescent="0.2">
      <c r="H106" s="147">
        <f t="shared" si="44"/>
        <v>465</v>
      </c>
      <c r="I106" s="147">
        <f>IF($H106&gt;$H105,INDEX(Spectra!106:106,1,MATCH($I$20,Spectra!$20:$20,0)),I105)</f>
        <v>1.6113240906234E-3</v>
      </c>
      <c r="J106" s="147">
        <f>((Physics!$C$9*Physics!$C$10)/(Physics!$C$11*Physics!$C$12*$H106))^($J$17-$J$18)</f>
        <v>2.3415196458844544E+18</v>
      </c>
      <c r="K106" s="147">
        <f t="shared" si="45"/>
        <v>1</v>
      </c>
      <c r="L106" s="147">
        <f>INDEX(Photobiology!$21:$421,1+$H106-380,10)</f>
        <v>7.3899999999999993E-2</v>
      </c>
      <c r="M106" s="147">
        <f t="shared" si="46"/>
        <v>1.6113240906234E-3</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3772947014081594</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1.6113240906234E-3</v>
      </c>
      <c r="Z106" s="147">
        <f t="shared" ca="1" si="48"/>
        <v>1.1876151417253426E-3</v>
      </c>
      <c r="AA106" s="147">
        <f t="shared" ca="1" si="35"/>
        <v>3.7427030314955023E-4</v>
      </c>
      <c r="AB106" s="147">
        <f t="shared" ca="1" si="36"/>
        <v>2.0679088849424467E-4</v>
      </c>
      <c r="AC106" s="147">
        <f t="shared" ca="1" si="37"/>
        <v>9.9902093618650808E-4</v>
      </c>
      <c r="AD106" s="147">
        <f t="shared" ca="1" si="38"/>
        <v>1.2652374571429437E-3</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1.6119051070062034E-3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3774307475356509</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1.6119051070062034E-3</v>
      </c>
      <c r="AZ106" s="147">
        <f t="shared" ca="1" si="53"/>
        <v>1.1880433757831732E-3</v>
      </c>
      <c r="BA106" s="147">
        <f t="shared" ca="1" si="40"/>
        <v>3.7440525872986595E-4</v>
      </c>
      <c r="BB106" s="147">
        <f t="shared" ca="1" si="41"/>
        <v>2.0686545381274813E-4</v>
      </c>
      <c r="BC106" s="147">
        <f t="shared" ca="1" si="42"/>
        <v>9.9938116634384617E-4</v>
      </c>
      <c r="BD106" s="147">
        <f t="shared" ca="1" si="43"/>
        <v>1.265693680502983E-3</v>
      </c>
    </row>
    <row r="107" spans="8:56" s="147" customFormat="1" ht="0.25" customHeight="1" x14ac:dyDescent="0.2">
      <c r="H107" s="147">
        <f t="shared" si="44"/>
        <v>466</v>
      </c>
      <c r="I107" s="147">
        <f>IF($H107&gt;$H106,INDEX(Spectra!107:107,1,MATCH($I$20,Spectra!$20:$20,0)),I106)</f>
        <v>1.6062883743445E-3</v>
      </c>
      <c r="J107" s="147">
        <f>((Physics!$C$9*Physics!$C$10)/(Physics!$C$11*Physics!$C$12*$H107))^($J$17-$J$18)</f>
        <v>2.3465551720046362E+18</v>
      </c>
      <c r="K107" s="147">
        <f t="shared" si="45"/>
        <v>1</v>
      </c>
      <c r="L107" s="147">
        <f>INDEX(Photobiology!$21:$421,1+$H107-380,10)</f>
        <v>7.7016000000000001E-2</v>
      </c>
      <c r="M107" s="147">
        <f t="shared" si="46"/>
        <v>1.6062883743445E-3</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3769244292549005.5</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1.6062883743445E-3</v>
      </c>
      <c r="Z107" s="147">
        <f t="shared" ca="1" si="48"/>
        <v>1.1480624897952446E-3</v>
      </c>
      <c r="AA107" s="147">
        <f t="shared" ca="1" si="35"/>
        <v>3.8592202595488654E-4</v>
      </c>
      <c r="AB107" s="147">
        <f t="shared" ca="1" si="36"/>
        <v>2.1355122050397825E-4</v>
      </c>
      <c r="AC107" s="147">
        <f t="shared" ca="1" si="37"/>
        <v>1.0135679642113795E-3</v>
      </c>
      <c r="AD107" s="147">
        <f t="shared" ca="1" si="38"/>
        <v>1.2861277944352773E-3</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1.6078177049417793E-3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3772832951171756.5</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1.6078177049417793E-3</v>
      </c>
      <c r="AZ107" s="147">
        <f t="shared" ca="1" si="53"/>
        <v>1.1491555482530378E-3</v>
      </c>
      <c r="BA107" s="147">
        <f t="shared" ca="1" si="40"/>
        <v>3.8628945833619707E-4</v>
      </c>
      <c r="BB107" s="147">
        <f t="shared" ca="1" si="41"/>
        <v>2.1375454041889475E-4</v>
      </c>
      <c r="BC107" s="147">
        <f t="shared" ca="1" si="42"/>
        <v>1.0145329718182629E-3</v>
      </c>
      <c r="BD107" s="147">
        <f t="shared" ca="1" si="43"/>
        <v>1.2873523034458987E-3</v>
      </c>
    </row>
    <row r="108" spans="8:56" s="147" customFormat="1" ht="0.25" customHeight="1" x14ac:dyDescent="0.2">
      <c r="H108" s="147">
        <f t="shared" si="44"/>
        <v>467</v>
      </c>
      <c r="I108" s="147">
        <f>IF($H108&gt;$H107,INDEX(Spectra!108:108,1,MATCH($I$20,Spectra!$20:$20,0)),I107)</f>
        <v>1.6011881926977899E-3</v>
      </c>
      <c r="J108" s="147">
        <f>((Physics!$C$9*Physics!$C$10)/(Physics!$C$11*Physics!$C$12*$H108))^($J$17-$J$18)</f>
        <v>2.3515906981248174E+18</v>
      </c>
      <c r="K108" s="147">
        <f t="shared" si="45"/>
        <v>1</v>
      </c>
      <c r="L108" s="147">
        <f>INDEX(Photobiology!$21:$421,1+$H108-380,10)</f>
        <v>8.0266400000000002E-2</v>
      </c>
      <c r="M108" s="147">
        <f t="shared" si="46"/>
        <v>1.6011881926977899E-3</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3765339259895410.5</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1.6011881926977899E-3</v>
      </c>
      <c r="Z108" s="147">
        <f t="shared" ca="1" si="48"/>
        <v>1.1057133159730005E-3</v>
      </c>
      <c r="AA108" s="147">
        <f t="shared" ca="1" si="35"/>
        <v>3.9735086189988353E-4</v>
      </c>
      <c r="AB108" s="147">
        <f t="shared" ca="1" si="36"/>
        <v>2.2027545966943495E-4</v>
      </c>
      <c r="AC108" s="147">
        <f t="shared" ca="1" si="37"/>
        <v>1.0279628197119811E-3</v>
      </c>
      <c r="AD108" s="147">
        <f t="shared" ca="1" si="38"/>
        <v>1.3071363858616117E-3</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1.6037303028773554E-3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3771317262547285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1.6037303028773554E-3</v>
      </c>
      <c r="AZ108" s="147">
        <f t="shared" ca="1" si="53"/>
        <v>1.1074687904943808E-3</v>
      </c>
      <c r="BA108" s="147">
        <f t="shared" ca="1" si="40"/>
        <v>3.9798171196204449E-4</v>
      </c>
      <c r="BB108" s="147">
        <f t="shared" ca="1" si="41"/>
        <v>2.2062517776683777E-4</v>
      </c>
      <c r="BC108" s="147">
        <f t="shared" ca="1" si="42"/>
        <v>1.0295948544472623E-3</v>
      </c>
      <c r="BD108" s="147">
        <f t="shared" ca="1" si="43"/>
        <v>1.3092116476751405E-3</v>
      </c>
    </row>
    <row r="109" spans="8:56" s="147" customFormat="1" ht="0.25" customHeight="1" x14ac:dyDescent="0.2">
      <c r="H109" s="147">
        <f t="shared" si="44"/>
        <v>468</v>
      </c>
      <c r="I109" s="147">
        <f>IF($H109&gt;$H108,INDEX(Spectra!109:109,1,MATCH($I$20,Spectra!$20:$20,0)),I108)</f>
        <v>1.59651840139845E-3</v>
      </c>
      <c r="J109" s="147">
        <f>((Physics!$C$9*Physics!$C$10)/(Physics!$C$11*Physics!$C$12*$H109))^($J$17-$J$18)</f>
        <v>2.3566262242449992E+18</v>
      </c>
      <c r="K109" s="147">
        <f t="shared" si="45"/>
        <v>1</v>
      </c>
      <c r="L109" s="147">
        <f>INDEX(Photobiology!$21:$421,1+$H109-380,10)</f>
        <v>8.36668E-2</v>
      </c>
      <c r="M109" s="147">
        <f t="shared" si="46"/>
        <v>1.59651840139845E-3</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3762397132225291</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1.59651840139845E-3</v>
      </c>
      <c r="Z109" s="147">
        <f t="shared" ca="1" si="48"/>
        <v>1.0615091199058153E-3</v>
      </c>
      <c r="AA109" s="147">
        <f t="shared" ca="1" si="35"/>
        <v>4.0868795601878505E-4</v>
      </c>
      <c r="AB109" s="147">
        <f t="shared" ca="1" si="36"/>
        <v>2.2705365401008479E-4</v>
      </c>
      <c r="AC109" s="147">
        <f t="shared" ca="1" si="37"/>
        <v>1.0425265161131878E-3</v>
      </c>
      <c r="AD109" s="147">
        <f t="shared" ca="1" si="38"/>
        <v>1.327980813246428E-3</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1.5996429008129313E-3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3769760409483096</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1.5996429008129313E-3</v>
      </c>
      <c r="AZ109" s="147">
        <f t="shared" ca="1" si="53"/>
        <v>1.0635865683215099E-3</v>
      </c>
      <c r="BA109" s="147">
        <f t="shared" ca="1" si="40"/>
        <v>4.0948778725039984E-4</v>
      </c>
      <c r="BB109" s="147">
        <f t="shared" ca="1" si="41"/>
        <v>2.2749801406781348E-4</v>
      </c>
      <c r="BC109" s="147">
        <f t="shared" ca="1" si="42"/>
        <v>1.0445668142308442E-3</v>
      </c>
      <c r="BD109" s="147">
        <f t="shared" ca="1" si="43"/>
        <v>1.3305797656103947E-3</v>
      </c>
    </row>
    <row r="110" spans="8:56" s="147" customFormat="1" ht="0.25" customHeight="1" x14ac:dyDescent="0.2">
      <c r="H110" s="147">
        <f t="shared" si="44"/>
        <v>469</v>
      </c>
      <c r="I110" s="147">
        <f>IF($H110&gt;$H109,INDEX(Spectra!110:110,1,MATCH($I$20,Spectra!$20:$20,0)),I109)</f>
        <v>1.59296029652264E-3</v>
      </c>
      <c r="J110" s="147">
        <f>((Physics!$C$9*Physics!$C$10)/(Physics!$C$11*Physics!$C$12*$H110))^($J$17-$J$18)</f>
        <v>2.3616617503651809E+18</v>
      </c>
      <c r="K110" s="147">
        <f t="shared" si="45"/>
        <v>1</v>
      </c>
      <c r="L110" s="147">
        <f>INDEX(Photobiology!$21:$421,1+$H110-380,10)</f>
        <v>8.7232799999999999E-2</v>
      </c>
      <c r="M110" s="147">
        <f t="shared" si="46"/>
        <v>1.59296029652264E-3</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3762033402147895.5</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1.59296029652264E-3</v>
      </c>
      <c r="Z110" s="147">
        <f t="shared" ca="1" si="48"/>
        <v>1.0164329200845733E-3</v>
      </c>
      <c r="AA110" s="147">
        <f t="shared" ca="1" si="35"/>
        <v>4.2013372044606711E-4</v>
      </c>
      <c r="AB110" s="147">
        <f t="shared" ca="1" si="36"/>
        <v>2.3401383236065844E-4</v>
      </c>
      <c r="AC110" s="147">
        <f t="shared" ca="1" si="37"/>
        <v>1.057725636891033E-3</v>
      </c>
      <c r="AD110" s="147">
        <f t="shared" ca="1" si="38"/>
        <v>1.3485794785522123E-3</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1.5955554987485076E-3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3768162391979189.5</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1.5955554987485076E-3</v>
      </c>
      <c r="AZ110" s="147">
        <f t="shared" ca="1" si="53"/>
        <v>1.0180888615304502E-3</v>
      </c>
      <c r="BA110" s="147">
        <f t="shared" ca="1" si="40"/>
        <v>4.2081818946192634E-4</v>
      </c>
      <c r="BB110" s="147">
        <f t="shared" ca="1" si="41"/>
        <v>2.3439508054364953E-4</v>
      </c>
      <c r="BC110" s="147">
        <f t="shared" ca="1" si="42"/>
        <v>1.0594488511690091E-3</v>
      </c>
      <c r="BD110" s="147">
        <f t="shared" ca="1" si="43"/>
        <v>1.3507765430190027E-3</v>
      </c>
    </row>
    <row r="111" spans="8:56" s="147" customFormat="1" ht="0.25" customHeight="1" x14ac:dyDescent="0.2">
      <c r="H111" s="147">
        <f t="shared" si="44"/>
        <v>470</v>
      </c>
      <c r="I111" s="147">
        <f>IF($H111&gt;$H110,INDEX(Spectra!111:111,1,MATCH($I$20,Spectra!$20:$20,0)),I110)</f>
        <v>1.59092265571606E-3</v>
      </c>
      <c r="J111" s="147">
        <f>((Physics!$C$9*Physics!$C$10)/(Physics!$C$11*Physics!$C$12*$H111))^($J$17-$J$18)</f>
        <v>2.3666972764853622E+18</v>
      </c>
      <c r="K111" s="147">
        <f t="shared" si="45"/>
        <v>1</v>
      </c>
      <c r="L111" s="147">
        <f>INDEX(Photobiology!$21:$421,1+$H111-380,10)</f>
        <v>9.0980000000000005E-2</v>
      </c>
      <c r="M111" s="147">
        <f t="shared" si="46"/>
        <v>1.59092265571606E-3</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3765232316382059</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1.59092265571606E-3</v>
      </c>
      <c r="Z111" s="147">
        <f t="shared" ca="1" si="48"/>
        <v>9.7118828071780317E-4</v>
      </c>
      <c r="AA111" s="147">
        <f t="shared" ca="1" si="35"/>
        <v>4.3184163659022305E-4</v>
      </c>
      <c r="AB111" s="147">
        <f t="shared" ca="1" si="36"/>
        <v>2.4126501166199624E-4</v>
      </c>
      <c r="AC111" s="147">
        <f t="shared" ca="1" si="37"/>
        <v>1.0754637152640566E-3</v>
      </c>
      <c r="AD111" s="147">
        <f t="shared" ca="1" si="38"/>
        <v>1.3686564424086251E-3</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1.5914680966840834E-3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3766523210035563.5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1.5914680966840834E-3</v>
      </c>
      <c r="AZ111" s="147">
        <f t="shared" ca="1" si="53"/>
        <v>9.7152124842937889E-4</v>
      </c>
      <c r="BA111" s="147">
        <f t="shared" ca="1" si="40"/>
        <v>4.3198969163202425E-4</v>
      </c>
      <c r="BB111" s="147">
        <f t="shared" ca="1" si="41"/>
        <v>2.4134772833023796E-4</v>
      </c>
      <c r="BC111" s="147">
        <f t="shared" ca="1" si="42"/>
        <v>1.0758324333584406E-3</v>
      </c>
      <c r="BD111" s="147">
        <f t="shared" ca="1" si="43"/>
        <v>1.369125680364447E-3</v>
      </c>
    </row>
    <row r="112" spans="8:56" s="147" customFormat="1" ht="0.25" customHeight="1" x14ac:dyDescent="0.2">
      <c r="H112" s="147">
        <f t="shared" si="44"/>
        <v>471</v>
      </c>
      <c r="I112" s="147">
        <f>IF($H112&gt;$H111,INDEX(Spectra!112:112,1,MATCH($I$20,Spectra!$20:$20,0)),I111)</f>
        <v>1.5903091735595899E-3</v>
      </c>
      <c r="J112" s="147">
        <f>((Physics!$C$9*Physics!$C$10)/(Physics!$C$11*Physics!$C$12*$H112))^($J$17-$J$18)</f>
        <v>2.3717328026055439E+18</v>
      </c>
      <c r="K112" s="147">
        <f t="shared" si="45"/>
        <v>1</v>
      </c>
      <c r="L112" s="147">
        <f>INDEX(Photobiology!$21:$421,1+$H112-380,10)</f>
        <v>9.4917550000000003E-2</v>
      </c>
      <c r="M112" s="147">
        <f t="shared" si="46"/>
        <v>1.5903091735595899E-3</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3771788433215792.5</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1.5903091735595899E-3</v>
      </c>
      <c r="Z112" s="147">
        <f t="shared" ca="1" si="48"/>
        <v>9.2611018598573295E-4</v>
      </c>
      <c r="AA112" s="147">
        <f t="shared" ca="1" si="35"/>
        <v>4.4385051941296086E-4</v>
      </c>
      <c r="AB112" s="147">
        <f t="shared" ca="1" si="36"/>
        <v>2.4884362793273684E-4</v>
      </c>
      <c r="AC112" s="147">
        <f t="shared" ca="1" si="37"/>
        <v>1.0925424022354383E-3</v>
      </c>
      <c r="AD112" s="147">
        <f t="shared" ca="1" si="38"/>
        <v>1.3882206353295048E-3</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1.5929367903072323E-3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3778020438048851.5</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1.5929367903072323E-3</v>
      </c>
      <c r="AZ112" s="147">
        <f t="shared" ca="1" si="53"/>
        <v>9.276403680882556E-4</v>
      </c>
      <c r="BA112" s="147">
        <f t="shared" ca="1" si="40"/>
        <v>4.4458387936437756E-4</v>
      </c>
      <c r="BB112" s="147">
        <f t="shared" ca="1" si="41"/>
        <v>2.4925478426332417E-4</v>
      </c>
      <c r="BC112" s="147">
        <f t="shared" ca="1" si="42"/>
        <v>1.0943475749410686E-3</v>
      </c>
      <c r="BD112" s="147">
        <f t="shared" ca="1" si="43"/>
        <v>1.3905143476789406E-3</v>
      </c>
    </row>
    <row r="113" spans="8:56" s="147" customFormat="1" ht="0.25" customHeight="1" x14ac:dyDescent="0.2">
      <c r="H113" s="147">
        <f t="shared" si="44"/>
        <v>472</v>
      </c>
      <c r="I113" s="147">
        <f>IF($H113&gt;$H112,INDEX(Spectra!113:113,1,MATCH($I$20,Spectra!$20:$20,0)),I112)</f>
        <v>1.591069212119E-3</v>
      </c>
      <c r="J113" s="147">
        <f>((Physics!$C$9*Physics!$C$10)/(Physics!$C$11*Physics!$C$12*$H113))^($J$17-$J$18)</f>
        <v>2.3767683287257257E+18</v>
      </c>
      <c r="K113" s="147">
        <f t="shared" si="45"/>
        <v>1</v>
      </c>
      <c r="L113" s="147">
        <f>INDEX(Photobiology!$21:$421,1+$H113-380,10)</f>
        <v>9.9045839999999996E-2</v>
      </c>
      <c r="M113" s="147">
        <f t="shared" si="46"/>
        <v>1.591069212119E-3</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3781602912175032.5</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1.591069212119E-3</v>
      </c>
      <c r="Z113" s="147">
        <f t="shared" ca="1" si="48"/>
        <v>8.8155576301271379E-4</v>
      </c>
      <c r="AA113" s="147">
        <f t="shared" ca="1" si="35"/>
        <v>4.5624705192118378E-4</v>
      </c>
      <c r="AB113" s="147">
        <f t="shared" ca="1" si="36"/>
        <v>2.5680493511285506E-4</v>
      </c>
      <c r="AC113" s="147">
        <f t="shared" ca="1" si="37"/>
        <v>1.112157379271181E-3</v>
      </c>
      <c r="AD113" s="147">
        <f t="shared" ca="1" si="38"/>
        <v>1.4078894137277396E-3</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1.5944054839303811E-3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3789532457352344</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1.5944054839303811E-3</v>
      </c>
      <c r="AZ113" s="147">
        <f t="shared" ca="1" si="53"/>
        <v>8.8340427445388666E-4</v>
      </c>
      <c r="BA113" s="147">
        <f t="shared" ca="1" si="40"/>
        <v>4.5720374454445641E-4</v>
      </c>
      <c r="BB113" s="147">
        <f t="shared" ca="1" si="41"/>
        <v>2.5734342272829924E-4</v>
      </c>
      <c r="BC113" s="147">
        <f t="shared" ca="1" si="42"/>
        <v>1.1144894332673363E-3</v>
      </c>
      <c r="BD113" s="147">
        <f t="shared" ca="1" si="43"/>
        <v>1.4108415805654765E-3</v>
      </c>
    </row>
    <row r="114" spans="8:56" s="147" customFormat="1" ht="0.25" customHeight="1" x14ac:dyDescent="0.2">
      <c r="H114" s="147">
        <f t="shared" si="44"/>
        <v>473</v>
      </c>
      <c r="I114" s="147">
        <f>IF($H114&gt;$H113,INDEX(Spectra!114:114,1,MATCH($I$20,Spectra!$20:$20,0)),I113)</f>
        <v>1.59294093710195E-3</v>
      </c>
      <c r="J114" s="147">
        <f>((Physics!$C$9*Physics!$C$10)/(Physics!$C$11*Physics!$C$12*$H114))^($J$17-$J$18)</f>
        <v>2.3818038548459075E+18</v>
      </c>
      <c r="K114" s="147">
        <f t="shared" si="45"/>
        <v>1</v>
      </c>
      <c r="L114" s="147">
        <f>INDEX(Photobiology!$21:$421,1+$H114-380,10)</f>
        <v>0.1033674</v>
      </c>
      <c r="M114" s="147">
        <f t="shared" si="46"/>
        <v>1.59294093710195E-3</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3794072864531276.5</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1.59294093710195E-3</v>
      </c>
      <c r="Z114" s="147">
        <f t="shared" ca="1" si="48"/>
        <v>8.3773241764472685E-4</v>
      </c>
      <c r="AA114" s="147">
        <f t="shared" ca="1" si="35"/>
        <v>4.6908287539403385E-4</v>
      </c>
      <c r="AB114" s="147">
        <f t="shared" ca="1" si="36"/>
        <v>2.6516732015373899E-4</v>
      </c>
      <c r="AC114" s="147">
        <f t="shared" ca="1" si="37"/>
        <v>1.1309880653423844E-3</v>
      </c>
      <c r="AD114" s="147">
        <f t="shared" ca="1" si="38"/>
        <v>1.4276605713501259E-3</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1.5958880331537488E-3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3801092269268052</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1.5958880331537488E-3</v>
      </c>
      <c r="AZ114" s="147">
        <f t="shared" ca="1" si="53"/>
        <v>8.3928230429965601E-4</v>
      </c>
      <c r="BA114" s="147">
        <f t="shared" ca="1" si="40"/>
        <v>4.6995072445098337E-4</v>
      </c>
      <c r="BB114" s="147">
        <f t="shared" ca="1" si="41"/>
        <v>2.6565790555090562E-4</v>
      </c>
      <c r="BC114" s="147">
        <f t="shared" ca="1" si="42"/>
        <v>1.1330805035391616E-3</v>
      </c>
      <c r="BD114" s="147">
        <f t="shared" ca="1" si="43"/>
        <v>1.4303018826097821E-3</v>
      </c>
    </row>
    <row r="115" spans="8:56" s="147" customFormat="1" ht="0.25" customHeight="1" x14ac:dyDescent="0.2">
      <c r="H115" s="147">
        <f t="shared" si="44"/>
        <v>474</v>
      </c>
      <c r="I115" s="147">
        <f>IF($H115&gt;$H114,INDEX(Spectra!115:115,1,MATCH($I$20,Spectra!$20:$20,0)),I114)</f>
        <v>1.59548795802117E-3</v>
      </c>
      <c r="J115" s="147">
        <f>((Physics!$C$9*Physics!$C$10)/(Physics!$C$11*Physics!$C$12*$H115))^($J$17-$J$18)</f>
        <v>2.3868393809660892E+18</v>
      </c>
      <c r="K115" s="147">
        <f t="shared" si="45"/>
        <v>1</v>
      </c>
      <c r="L115" s="147">
        <f>INDEX(Photobiology!$21:$421,1+$H115-380,10)</f>
        <v>0.1078846</v>
      </c>
      <c r="M115" s="147">
        <f t="shared" si="46"/>
        <v>1.59548795802117E-3</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3808173490062099</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1.59548795802117E-3</v>
      </c>
      <c r="Z115" s="147">
        <f t="shared" ca="1" si="48"/>
        <v>7.9472531579400892E-4</v>
      </c>
      <c r="AA115" s="147">
        <f t="shared" ca="1" si="35"/>
        <v>4.8235270593283418E-4</v>
      </c>
      <c r="AB115" s="147">
        <f t="shared" ca="1" si="36"/>
        <v>2.739293275126547E-4</v>
      </c>
      <c r="AC115" s="147">
        <f t="shared" ca="1" si="37"/>
        <v>1.1519423056912848E-3</v>
      </c>
      <c r="AD115" s="147">
        <f t="shared" ca="1" si="38"/>
        <v>1.4473596650225685E-3</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1.5973567267768976E-3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3812633940922189</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1.5973567267768976E-3</v>
      </c>
      <c r="AZ115" s="147">
        <f t="shared" ca="1" si="53"/>
        <v>7.9565616446138695E-4</v>
      </c>
      <c r="BA115" s="147">
        <f t="shared" ca="1" si="40"/>
        <v>4.8291767770937204E-4</v>
      </c>
      <c r="BB115" s="147">
        <f t="shared" ca="1" si="41"/>
        <v>2.7425017642032559E-4</v>
      </c>
      <c r="BC115" s="147">
        <f t="shared" ca="1" si="42"/>
        <v>1.15329155673292E-3</v>
      </c>
      <c r="BD115" s="147">
        <f t="shared" ca="1" si="43"/>
        <v>1.4490549335494768E-3</v>
      </c>
    </row>
    <row r="116" spans="8:56" s="147" customFormat="1" ht="0.25" customHeight="1" x14ac:dyDescent="0.2">
      <c r="H116" s="147">
        <f t="shared" si="44"/>
        <v>475</v>
      </c>
      <c r="I116" s="147">
        <f>IF($H116&gt;$H115,INDEX(Spectra!116:116,1,MATCH($I$20,Spectra!$20:$20,0)),I115)</f>
        <v>1.5983133813970601E-3</v>
      </c>
      <c r="J116" s="147">
        <f>((Physics!$C$9*Physics!$C$10)/(Physics!$C$11*Physics!$C$12*$H116))^($J$17-$J$18)</f>
        <v>2.3918749070862705E+18</v>
      </c>
      <c r="K116" s="147">
        <f t="shared" si="45"/>
        <v>1</v>
      </c>
      <c r="L116" s="147">
        <f>INDEX(Photobiology!$21:$421,1+$H116-380,10)</f>
        <v>0.11260000000000001</v>
      </c>
      <c r="M116" s="147">
        <f t="shared" si="46"/>
        <v>1.5983133813970601E-3</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3822965670623836</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1.5983133813970601E-3</v>
      </c>
      <c r="Z116" s="147">
        <f t="shared" ca="1" si="48"/>
        <v>7.5263618141958714E-4</v>
      </c>
      <c r="AA116" s="147">
        <f t="shared" ca="1" si="35"/>
        <v>4.9607172081096826E-4</v>
      </c>
      <c r="AB116" s="147">
        <f t="shared" ca="1" si="36"/>
        <v>2.8308687285952169E-4</v>
      </c>
      <c r="AC116" s="147">
        <f t="shared" ca="1" si="37"/>
        <v>1.1731620219454422E-3</v>
      </c>
      <c r="AD116" s="147">
        <f t="shared" ca="1" si="38"/>
        <v>1.4668265327630497E-3</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1.5988254204000465E-3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3824190403866528.5</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1.5988254204000465E-3</v>
      </c>
      <c r="AZ116" s="147">
        <f t="shared" ca="1" si="53"/>
        <v>7.5287729751385946E-4</v>
      </c>
      <c r="BA116" s="147">
        <f t="shared" ca="1" si="40"/>
        <v>4.9623064338040316E-4</v>
      </c>
      <c r="BB116" s="147">
        <f t="shared" ca="1" si="41"/>
        <v>2.831775631595746E-4</v>
      </c>
      <c r="BC116" s="147">
        <f t="shared" ca="1" si="42"/>
        <v>1.1735378585736342E-3</v>
      </c>
      <c r="BD116" s="147">
        <f t="shared" ca="1" si="43"/>
        <v>1.4672964483654163E-3</v>
      </c>
    </row>
    <row r="117" spans="8:56" s="147" customFormat="1" ht="0.25" customHeight="1" x14ac:dyDescent="0.2">
      <c r="H117" s="147">
        <f t="shared" si="44"/>
        <v>476</v>
      </c>
      <c r="I117" s="147">
        <f>IF($H117&gt;$H116,INDEX(Spectra!117:117,1,MATCH($I$20,Spectra!$20:$20,0)),I116)</f>
        <v>1.60141555041318E-3</v>
      </c>
      <c r="J117" s="147">
        <f>((Physics!$C$9*Physics!$C$10)/(Physics!$C$11*Physics!$C$12*$H117))^($J$17-$J$18)</f>
        <v>2.3969104332064522E+18</v>
      </c>
      <c r="K117" s="147">
        <f t="shared" si="45"/>
        <v>1</v>
      </c>
      <c r="L117" s="147">
        <f>INDEX(Photobiology!$21:$421,1+$H117-380,10)</f>
        <v>0.117532</v>
      </c>
      <c r="M117" s="147">
        <f t="shared" si="46"/>
        <v>1.60141555041318E-3</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3838449640684404.5</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1.60141555041318E-3</v>
      </c>
      <c r="Z117" s="147">
        <f t="shared" ca="1" si="48"/>
        <v>7.1174914138113783E-4</v>
      </c>
      <c r="AA117" s="147">
        <f t="shared" ca="1" si="35"/>
        <v>5.1035832459227714E-4</v>
      </c>
      <c r="AB117" s="147">
        <f t="shared" ca="1" si="36"/>
        <v>2.9270193005786978E-4</v>
      </c>
      <c r="AC117" s="147">
        <f t="shared" ca="1" si="37"/>
        <v>1.1930545850578191E-3</v>
      </c>
      <c r="AD117" s="147">
        <f t="shared" ca="1" si="38"/>
        <v>1.4866661191483236E-3</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1.6002941140231956E-3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3835761658101073.5</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1.6002941140231956E-3</v>
      </c>
      <c r="AZ117" s="147">
        <f t="shared" ca="1" si="53"/>
        <v>7.112507189776093E-4</v>
      </c>
      <c r="BA117" s="147">
        <f t="shared" ca="1" si="40"/>
        <v>5.1000093178628022E-4</v>
      </c>
      <c r="BB117" s="147">
        <f t="shared" ca="1" si="41"/>
        <v>2.9249695727881763E-4</v>
      </c>
      <c r="BC117" s="147">
        <f t="shared" ca="1" si="42"/>
        <v>1.1922191149472806E-3</v>
      </c>
      <c r="BD117" s="147">
        <f t="shared" ca="1" si="43"/>
        <v>1.4856250392828634E-3</v>
      </c>
    </row>
    <row r="118" spans="8:56" s="147" customFormat="1" ht="0.25" customHeight="1" x14ac:dyDescent="0.2">
      <c r="H118" s="147">
        <f t="shared" si="44"/>
        <v>477</v>
      </c>
      <c r="I118" s="147">
        <f>IF($H118&gt;$H117,INDEX(Spectra!118:118,1,MATCH($I$20,Spectra!$20:$20,0)),I117)</f>
        <v>1.60493118107322E-3</v>
      </c>
      <c r="J118" s="147">
        <f>((Physics!$C$9*Physics!$C$10)/(Physics!$C$11*Physics!$C$12*$H118))^($J$17-$J$18)</f>
        <v>2.401945959326634E+18</v>
      </c>
      <c r="K118" s="147">
        <f t="shared" si="45"/>
        <v>1</v>
      </c>
      <c r="L118" s="147">
        <f>INDEX(Photobiology!$21:$421,1+$H118-380,10)</f>
        <v>0.1226744</v>
      </c>
      <c r="M118" s="147">
        <f t="shared" si="46"/>
        <v>1.60493118107322E-3</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3854957965376143</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1.60493118107322E-3</v>
      </c>
      <c r="Z118" s="147">
        <f t="shared" ca="1" si="48"/>
        <v>6.7245332542023052E-4</v>
      </c>
      <c r="AA118" s="147">
        <f t="shared" ca="1" si="35"/>
        <v>5.2530521008353238E-4</v>
      </c>
      <c r="AB118" s="147">
        <f t="shared" ca="1" si="36"/>
        <v>3.0282643990080048E-4</v>
      </c>
      <c r="AC118" s="147">
        <f t="shared" ca="1" si="37"/>
        <v>1.2149329040724275E-3</v>
      </c>
      <c r="AD118" s="147">
        <f t="shared" ca="1" si="38"/>
        <v>1.5069501324686998E-3</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1.6017628076463446E-3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3847347703625822</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1.6017628076463446E-3</v>
      </c>
      <c r="AZ118" s="147">
        <f t="shared" ca="1" si="53"/>
        <v>6.7112580230135714E-4</v>
      </c>
      <c r="BA118" s="147">
        <f t="shared" ca="1" si="40"/>
        <v>5.2426817928230215E-4</v>
      </c>
      <c r="BB118" s="147">
        <f t="shared" ca="1" si="41"/>
        <v>3.0222861536075051E-4</v>
      </c>
      <c r="BC118" s="147">
        <f t="shared" ca="1" si="42"/>
        <v>1.2125344453882828E-3</v>
      </c>
      <c r="BD118" s="147">
        <f t="shared" ca="1" si="43"/>
        <v>1.5039751882395351E-3</v>
      </c>
    </row>
    <row r="119" spans="8:56" s="147" customFormat="1" ht="0.25" customHeight="1" x14ac:dyDescent="0.2">
      <c r="H119" s="147">
        <f t="shared" si="44"/>
        <v>478</v>
      </c>
      <c r="I119" s="147">
        <f>IF($H119&gt;$H118,INDEX(Spectra!119:119,1,MATCH($I$20,Spectra!$20:$20,0)),I118)</f>
        <v>1.60777151579699E-3</v>
      </c>
      <c r="J119" s="147">
        <f>((Physics!$C$9*Physics!$C$10)/(Physics!$C$11*Physics!$C$12*$H119))^($J$17-$J$18)</f>
        <v>2.4069814854468152E+18</v>
      </c>
      <c r="K119" s="147">
        <f t="shared" si="45"/>
        <v>1</v>
      </c>
      <c r="L119" s="147">
        <f>INDEX(Photobiology!$21:$421,1+$H119-380,10)</f>
        <v>0.12799279999999999</v>
      </c>
      <c r="M119" s="147">
        <f t="shared" si="46"/>
        <v>1.60777151579699E-3</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3869876271352116.5</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1.60777151579699E-3</v>
      </c>
      <c r="Z119" s="147">
        <f t="shared" ca="1" si="48"/>
        <v>6.3458580951355624E-4</v>
      </c>
      <c r="AA119" s="147">
        <f t="shared" ca="1" si="35"/>
        <v>5.4058423229945353E-4</v>
      </c>
      <c r="AB119" s="147">
        <f t="shared" ca="1" si="36"/>
        <v>3.132662409954645E-4</v>
      </c>
      <c r="AC119" s="147">
        <f t="shared" ca="1" si="37"/>
        <v>1.2363762956478853E-3</v>
      </c>
      <c r="AD119" s="147">
        <f t="shared" ca="1" si="38"/>
        <v>1.5258314404943964E-3</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1.6032453568697118E-3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3858981890613968.5</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1.6032453568697118E-3</v>
      </c>
      <c r="AZ119" s="147">
        <f t="shared" ca="1" si="53"/>
        <v>6.3279933911111839E-4</v>
      </c>
      <c r="BA119" s="147">
        <f t="shared" ca="1" si="40"/>
        <v>5.3906239283101694E-4</v>
      </c>
      <c r="BB119" s="147">
        <f t="shared" ca="1" si="41"/>
        <v>3.1238434155927898E-4</v>
      </c>
      <c r="BC119" s="147">
        <f t="shared" ca="1" si="42"/>
        <v>1.2328956794328085E-3</v>
      </c>
      <c r="BD119" s="147">
        <f t="shared" ca="1" si="43"/>
        <v>1.521535957256847E-3</v>
      </c>
    </row>
    <row r="120" spans="8:56" s="147" customFormat="1" ht="0.25" customHeight="1" x14ac:dyDescent="0.2">
      <c r="H120" s="147">
        <f t="shared" si="44"/>
        <v>479</v>
      </c>
      <c r="I120" s="147">
        <f>IF($H120&gt;$H119,INDEX(Spectra!120:120,1,MATCH($I$20,Spectra!$20:$20,0)),I119)</f>
        <v>1.6083470572629099E-3</v>
      </c>
      <c r="J120" s="147">
        <f>((Physics!$C$9*Physics!$C$10)/(Physics!$C$11*Physics!$C$12*$H120))^($J$17-$J$18)</f>
        <v>2.412017011566997E+18</v>
      </c>
      <c r="K120" s="147">
        <f t="shared" si="45"/>
        <v>1</v>
      </c>
      <c r="L120" s="147">
        <f>INDEX(Photobiology!$21:$421,1+$H120-380,10)</f>
        <v>0.13345280000000001</v>
      </c>
      <c r="M120" s="147">
        <f t="shared" si="46"/>
        <v>1.6083470572629099E-3</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3879360462621857.5</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1.6083470572629099E-3</v>
      </c>
      <c r="Z120" s="147">
        <f t="shared" ca="1" si="48"/>
        <v>5.9783385961402447E-4</v>
      </c>
      <c r="AA120" s="147">
        <f t="shared" ca="1" si="35"/>
        <v>5.5565174134319017E-4</v>
      </c>
      <c r="AB120" s="147">
        <f t="shared" ca="1" si="36"/>
        <v>3.2369753709179049E-4</v>
      </c>
      <c r="AC120" s="147">
        <f t="shared" ca="1" si="37"/>
        <v>1.2561190517223326E-3</v>
      </c>
      <c r="AD120" s="147">
        <f t="shared" ca="1" si="38"/>
        <v>1.5409428404400786E-3</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1.6047140504928607E-3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3870597588489361</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1.6047140504928607E-3</v>
      </c>
      <c r="AZ120" s="147">
        <f t="shared" ca="1" si="53"/>
        <v>5.9648344556654978E-4</v>
      </c>
      <c r="BA120" s="147">
        <f t="shared" ca="1" si="40"/>
        <v>5.5439661016427357E-4</v>
      </c>
      <c r="BB120" s="147">
        <f t="shared" ca="1" si="41"/>
        <v>3.2296635451624362E-4</v>
      </c>
      <c r="BC120" s="147">
        <f t="shared" ca="1" si="42"/>
        <v>1.2532816734349243E-3</v>
      </c>
      <c r="BD120" s="147">
        <f t="shared" ca="1" si="43"/>
        <v>1.5374620893507554E-3</v>
      </c>
    </row>
    <row r="121" spans="8:56" s="147" customFormat="1" ht="0.25" customHeight="1" x14ac:dyDescent="0.2">
      <c r="H121" s="147">
        <f t="shared" si="44"/>
        <v>480</v>
      </c>
      <c r="I121" s="147">
        <f>IF($H121&gt;$H120,INDEX(Spectra!121:121,1,MATCH($I$20,Spectra!$20:$20,0)),I120)</f>
        <v>1.6057041070780501E-3</v>
      </c>
      <c r="J121" s="147">
        <f>((Physics!$C$9*Physics!$C$10)/(Physics!$C$11*Physics!$C$12*$H121))^($J$17-$J$18)</f>
        <v>2.4170525376871788E+18</v>
      </c>
      <c r="K121" s="147">
        <f t="shared" si="45"/>
        <v>1</v>
      </c>
      <c r="L121" s="147">
        <f>INDEX(Photobiology!$21:$421,1+$H121-380,10)</f>
        <v>0.13902</v>
      </c>
      <c r="M121" s="147">
        <f t="shared" si="46"/>
        <v>1.6057041070780501E-3</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3881071186787726.5</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1.6057041070780501E-3</v>
      </c>
      <c r="Z121" s="147">
        <f t="shared" ca="1" si="48"/>
        <v>5.6216985352088196E-4</v>
      </c>
      <c r="AA121" s="147">
        <f t="shared" ca="1" si="35"/>
        <v>5.7013093448377494E-4</v>
      </c>
      <c r="AB121" s="147">
        <f t="shared" ca="1" si="36"/>
        <v>3.3389011202580973E-4</v>
      </c>
      <c r="AC121" s="147">
        <f t="shared" ca="1" si="37"/>
        <v>1.2733233569128938E-3</v>
      </c>
      <c r="AD121" s="147">
        <f t="shared" ca="1" si="38"/>
        <v>1.5504759143151006E-3</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1.6061827441160097E-3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3882228077654958</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1.6061827441160097E-3</v>
      </c>
      <c r="AZ121" s="147">
        <f t="shared" ca="1" si="53"/>
        <v>5.6233742817696794E-4</v>
      </c>
      <c r="BA121" s="147">
        <f t="shared" ca="1" si="40"/>
        <v>5.7030088222229515E-4</v>
      </c>
      <c r="BB121" s="147">
        <f t="shared" ca="1" si="41"/>
        <v>3.3398963981148307E-4</v>
      </c>
      <c r="BC121" s="147">
        <f t="shared" ca="1" si="42"/>
        <v>1.2737029160839958E-3</v>
      </c>
      <c r="BD121" s="147">
        <f t="shared" ca="1" si="43"/>
        <v>1.5509380886321396E-3</v>
      </c>
    </row>
    <row r="122" spans="8:56" s="147" customFormat="1" ht="0.25" customHeight="1" x14ac:dyDescent="0.2">
      <c r="H122" s="147">
        <f t="shared" si="44"/>
        <v>481</v>
      </c>
      <c r="I122" s="147">
        <f>IF($H122&gt;$H121,INDEX(Spectra!122:122,1,MATCH($I$20,Spectra!$20:$20,0)),I121)</f>
        <v>1.6000197682598E-3</v>
      </c>
      <c r="J122" s="147">
        <f>((Physics!$C$9*Physics!$C$10)/(Physics!$C$11*Physics!$C$12*$H122))^($J$17-$J$18)</f>
        <v>2.42208806380736E+18</v>
      </c>
      <c r="K122" s="147">
        <f t="shared" si="45"/>
        <v>1</v>
      </c>
      <c r="L122" s="147">
        <f>INDEX(Photobiology!$21:$421,1+$H122-380,10)</f>
        <v>0.14467640000000001</v>
      </c>
      <c r="M122" s="147">
        <f t="shared" si="46"/>
        <v>1.6000197682598E-3</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3875388782557880</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1.6000197682598E-3</v>
      </c>
      <c r="Z122" s="147">
        <f t="shared" ca="1" si="48"/>
        <v>5.2785292162798106E-4</v>
      </c>
      <c r="AA122" s="147">
        <f t="shared" ca="1" si="35"/>
        <v>5.839832151183031E-4</v>
      </c>
      <c r="AB122" s="147">
        <f t="shared" ca="1" si="36"/>
        <v>3.4380424770482455E-4</v>
      </c>
      <c r="AC122" s="147">
        <f t="shared" ca="1" si="37"/>
        <v>1.288015913449139E-3</v>
      </c>
      <c r="AD122" s="147">
        <f t="shared" ca="1" si="38"/>
        <v>1.5551808142740874E-3</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1.596331412360737E-3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3866455259759686</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1.596331412360737E-3</v>
      </c>
      <c r="AZ122" s="147">
        <f t="shared" ca="1" si="53"/>
        <v>5.2663611826345657E-4</v>
      </c>
      <c r="BA122" s="147">
        <f t="shared" ca="1" si="40"/>
        <v>5.8263702054048359E-4</v>
      </c>
      <c r="BB122" s="147">
        <f t="shared" ca="1" si="41"/>
        <v>3.4301171223101337E-4</v>
      </c>
      <c r="BC122" s="147">
        <f t="shared" ca="1" si="42"/>
        <v>1.2850467869503933E-3</v>
      </c>
      <c r="BD122" s="147">
        <f t="shared" ca="1" si="43"/>
        <v>1.5515958208607396E-3</v>
      </c>
    </row>
    <row r="123" spans="8:56" s="147" customFormat="1" ht="0.25" customHeight="1" x14ac:dyDescent="0.2">
      <c r="H123" s="147">
        <f t="shared" si="44"/>
        <v>482</v>
      </c>
      <c r="I123" s="147">
        <f>IF($H123&gt;$H122,INDEX(Spectra!123:123,1,MATCH($I$20,Spectra!$20:$20,0)),I122)</f>
        <v>1.59123809883189E-3</v>
      </c>
      <c r="J123" s="147">
        <f>((Physics!$C$9*Physics!$C$10)/(Physics!$C$11*Physics!$C$12*$H123))^($J$17-$J$18)</f>
        <v>2.4271235899275418E+18</v>
      </c>
      <c r="K123" s="147">
        <f t="shared" si="45"/>
        <v>1</v>
      </c>
      <c r="L123" s="147">
        <f>INDEX(Photobiology!$21:$421,1+$H123-380,10)</f>
        <v>0.1504693</v>
      </c>
      <c r="M123" s="147">
        <f t="shared" si="46"/>
        <v>1.59123809883189E-3</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3862131526866333.5</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1.59123809883189E-3</v>
      </c>
      <c r="Z123" s="147">
        <f t="shared" ca="1" si="48"/>
        <v>4.9465864035527665E-4</v>
      </c>
      <c r="AA123" s="147">
        <f t="shared" ca="1" si="35"/>
        <v>5.9694024287199282E-4</v>
      </c>
      <c r="AB123" s="147">
        <f t="shared" ca="1" si="36"/>
        <v>3.5328986517885386E-4</v>
      </c>
      <c r="AC123" s="147">
        <f t="shared" ca="1" si="37"/>
        <v>1.3000415267456541E-3</v>
      </c>
      <c r="AD123" s="147">
        <f t="shared" ca="1" si="38"/>
        <v>1.5559651238950833E-3</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1.5864800806054643E-3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3850583228587670.5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1.5864800806054643E-3</v>
      </c>
      <c r="AZ123" s="147">
        <f t="shared" ca="1" si="53"/>
        <v>4.9317954377733702E-4</v>
      </c>
      <c r="BA123" s="147">
        <f t="shared" ca="1" si="40"/>
        <v>5.9515531039849509E-4</v>
      </c>
      <c r="BB123" s="147">
        <f t="shared" ca="1" si="41"/>
        <v>3.5223348045618636E-4</v>
      </c>
      <c r="BC123" s="147">
        <f t="shared" ca="1" si="42"/>
        <v>1.2961542258546643E-3</v>
      </c>
      <c r="BD123" s="147">
        <f t="shared" ca="1" si="43"/>
        <v>1.5513125766586828E-3</v>
      </c>
    </row>
    <row r="124" spans="8:56" s="147" customFormat="1" ht="0.25" customHeight="1" x14ac:dyDescent="0.2">
      <c r="H124" s="147">
        <f t="shared" si="44"/>
        <v>483</v>
      </c>
      <c r="I124" s="147">
        <f>IF($H124&gt;$H123,INDEX(Spectra!124:124,1,MATCH($I$20,Spectra!$20:$20,0)),I123)</f>
        <v>1.58019163614613E-3</v>
      </c>
      <c r="J124" s="147">
        <f>((Physics!$C$9*Physics!$C$10)/(Physics!$C$11*Physics!$C$12*$H124))^($J$17-$J$18)</f>
        <v>2.432159116047724E+18</v>
      </c>
      <c r="K124" s="147">
        <f t="shared" si="45"/>
        <v>1</v>
      </c>
      <c r="L124" s="147">
        <f>INDEX(Photobiology!$21:$421,1+$H124-380,10)</f>
        <v>0.15646189999999999</v>
      </c>
      <c r="M124" s="147">
        <f t="shared" si="46"/>
        <v>1.58019163614613E-3</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3843277492955178.5</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1.58019163614613E-3</v>
      </c>
      <c r="Z124" s="147">
        <f t="shared" ca="1" si="48"/>
        <v>4.6258687975705423E-4</v>
      </c>
      <c r="AA124" s="147">
        <f t="shared" ca="1" si="35"/>
        <v>6.0902165848707992E-4</v>
      </c>
      <c r="AB124" s="147">
        <f t="shared" ca="1" si="36"/>
        <v>3.6236322523448594E-4</v>
      </c>
      <c r="AC124" s="147">
        <f t="shared" ca="1" si="37"/>
        <v>1.3083986747289957E-3</v>
      </c>
      <c r="AD124" s="147">
        <f t="shared" ca="1" si="38"/>
        <v>1.5533378594814627E-3</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1.5766148932499732E-3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3834578285114531.5</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1.5766148932499732E-3</v>
      </c>
      <c r="AZ124" s="147">
        <f t="shared" ca="1" si="53"/>
        <v>4.6153982046489038E-4</v>
      </c>
      <c r="BA124" s="147">
        <f t="shared" ca="1" si="40"/>
        <v>6.0764314600747211E-4</v>
      </c>
      <c r="BB124" s="147">
        <f t="shared" ca="1" si="41"/>
        <v>3.6154302086051083E-4</v>
      </c>
      <c r="BC124" s="147">
        <f t="shared" ca="1" si="42"/>
        <v>1.3054371316109778E-3</v>
      </c>
      <c r="BD124" s="147">
        <f t="shared" ca="1" si="43"/>
        <v>1.5498218997540831E-3</v>
      </c>
    </row>
    <row r="125" spans="8:56" s="147" customFormat="1" ht="0.25" customHeight="1" x14ac:dyDescent="0.2">
      <c r="H125" s="147">
        <f t="shared" si="44"/>
        <v>484</v>
      </c>
      <c r="I125" s="147">
        <f>IF($H125&gt;$H124,INDEX(Spectra!125:125,1,MATCH($I$20,Spectra!$20:$20,0)),I124)</f>
        <v>1.5682679424555499E-3</v>
      </c>
      <c r="J125" s="147">
        <f>((Physics!$C$9*Physics!$C$10)/(Physics!$C$11*Physics!$C$12*$H125))^($J$17-$J$18)</f>
        <v>2.4371946421679048E+18</v>
      </c>
      <c r="K125" s="147">
        <f t="shared" si="45"/>
        <v>1</v>
      </c>
      <c r="L125" s="147">
        <f>INDEX(Photobiology!$21:$421,1+$H125-380,10)</f>
        <v>0.16271769999999999</v>
      </c>
      <c r="M125" s="147">
        <f t="shared" si="46"/>
        <v>1.5682679424555499E-3</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3822174226836350.5</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1.5682679424555499E-3</v>
      </c>
      <c r="Z125" s="147">
        <f t="shared" ca="1" si="48"/>
        <v>4.3180375873982626E-4</v>
      </c>
      <c r="AA125" s="147">
        <f t="shared" ca="1" si="35"/>
        <v>6.2047893836076847E-4</v>
      </c>
      <c r="AB125" s="147">
        <f t="shared" ca="1" si="36"/>
        <v>3.7118392969214941E-4</v>
      </c>
      <c r="AC125" s="147">
        <f t="shared" ca="1" si="37"/>
        <v>1.3173450716626618E-3</v>
      </c>
      <c r="AD125" s="147">
        <f t="shared" ca="1" si="38"/>
        <v>1.5483901462849258E-3</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1.5667635614947004E-3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3818507757618788.5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1.5667635614947004E-3</v>
      </c>
      <c r="AZ125" s="147">
        <f t="shared" ca="1" si="53"/>
        <v>4.3138954549482787E-4</v>
      </c>
      <c r="BA125" s="147">
        <f t="shared" ca="1" si="40"/>
        <v>6.1988373605113226E-4</v>
      </c>
      <c r="BB125" s="147">
        <f t="shared" ca="1" si="41"/>
        <v>3.7082786678881168E-4</v>
      </c>
      <c r="BC125" s="147">
        <f t="shared" ca="1" si="42"/>
        <v>1.3160813916555482E-3</v>
      </c>
      <c r="BD125" s="147">
        <f t="shared" ca="1" si="43"/>
        <v>1.5469048333527551E-3</v>
      </c>
    </row>
    <row r="126" spans="8:56" s="147" customFormat="1" ht="0.25" customHeight="1" x14ac:dyDescent="0.2">
      <c r="H126" s="147">
        <f t="shared" si="44"/>
        <v>485</v>
      </c>
      <c r="I126" s="147">
        <f>IF($H126&gt;$H125,INDEX(Spectra!126:126,1,MATCH($I$20,Spectra!$20:$20,0)),I125)</f>
        <v>1.5564750013129301E-3</v>
      </c>
      <c r="J126" s="147">
        <f>((Physics!$C$9*Physics!$C$10)/(Physics!$C$11*Physics!$C$12*$H126))^($J$17-$J$18)</f>
        <v>2.442230168288087E+18</v>
      </c>
      <c r="K126" s="147">
        <f t="shared" si="45"/>
        <v>1</v>
      </c>
      <c r="L126" s="147">
        <f>INDEX(Photobiology!$21:$421,1+$H126-380,10)</f>
        <v>0.16930000000000001</v>
      </c>
      <c r="M126" s="147">
        <f t="shared" si="46"/>
        <v>1.5564750013129301E-3</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3801270204392678</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1.5564750013129301E-3</v>
      </c>
      <c r="Z126" s="147">
        <f t="shared" ca="1" si="48"/>
        <v>4.0234411841438844E-4</v>
      </c>
      <c r="AA126" s="147">
        <f t="shared" ca="1" si="35"/>
        <v>6.3144323033263998E-4</v>
      </c>
      <c r="AB126" s="147">
        <f t="shared" ca="1" si="36"/>
        <v>3.7985149817041535E-4</v>
      </c>
      <c r="AC126" s="147">
        <f t="shared" ca="1" si="37"/>
        <v>1.3245602261173035E-3</v>
      </c>
      <c r="AD126" s="147">
        <f t="shared" ca="1" si="38"/>
        <v>1.5418768222756161E-3</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1.5569122297394277E-3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3802338016846303.5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1.5569122297394277E-3</v>
      </c>
      <c r="AZ126" s="147">
        <f t="shared" ca="1" si="53"/>
        <v>4.024571406509528E-4</v>
      </c>
      <c r="BA126" s="147">
        <f t="shared" ca="1" si="40"/>
        <v>6.3162060865852891E-4</v>
      </c>
      <c r="BB126" s="147">
        <f t="shared" ca="1" si="41"/>
        <v>3.7995820201898841E-4</v>
      </c>
      <c r="BC126" s="147">
        <f t="shared" ca="1" si="42"/>
        <v>1.324932307508253E-3</v>
      </c>
      <c r="BD126" s="147">
        <f t="shared" ca="1" si="43"/>
        <v>1.5423099499367015E-3</v>
      </c>
    </row>
    <row r="127" spans="8:56" s="147" customFormat="1" ht="0.25" customHeight="1" x14ac:dyDescent="0.2">
      <c r="H127" s="147">
        <f t="shared" si="44"/>
        <v>486</v>
      </c>
      <c r="I127" s="147">
        <f>IF($H127&gt;$H126,INDEX(Spectra!127:127,1,MATCH($I$20,Spectra!$20:$20,0)),I126)</f>
        <v>1.5447164837282901E-3</v>
      </c>
      <c r="J127" s="147">
        <f>((Physics!$C$9*Physics!$C$10)/(Physics!$C$11*Physics!$C$12*$H127))^($J$17-$J$18)</f>
        <v>2.4472656944082688E+18</v>
      </c>
      <c r="K127" s="147">
        <f t="shared" si="45"/>
        <v>1</v>
      </c>
      <c r="L127" s="147">
        <f>INDEX(Photobiology!$21:$421,1+$H127-380,10)</f>
        <v>0.17624310000000001</v>
      </c>
      <c r="M127" s="147">
        <f t="shared" si="46"/>
        <v>1.5447164837282901E-3</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3780331658215213</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1.5447164837282901E-3</v>
      </c>
      <c r="Z127" s="147">
        <f t="shared" ca="1" si="48"/>
        <v>3.7406545426667531E-4</v>
      </c>
      <c r="AA127" s="147">
        <f t="shared" ca="1" si="35"/>
        <v>6.417292924176622E-4</v>
      </c>
      <c r="AB127" s="147">
        <f t="shared" ca="1" si="36"/>
        <v>3.8825985403565449E-4</v>
      </c>
      <c r="AC127" s="147">
        <f t="shared" ca="1" si="37"/>
        <v>1.3315456089737861E-3</v>
      </c>
      <c r="AD127" s="147">
        <f t="shared" ca="1" si="38"/>
        <v>1.5344333060961109E-3</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1.547060897984155E-3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3786069062797073</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1.547060897984155E-3</v>
      </c>
      <c r="AZ127" s="147">
        <f t="shared" ca="1" si="53"/>
        <v>3.74633172934047E-4</v>
      </c>
      <c r="BA127" s="147">
        <f t="shared" ca="1" si="40"/>
        <v>6.4270324415404746E-4</v>
      </c>
      <c r="BB127" s="147">
        <f t="shared" ca="1" si="41"/>
        <v>3.8884911552562339E-4</v>
      </c>
      <c r="BC127" s="147">
        <f t="shared" ca="1" si="42"/>
        <v>1.3335664940623416E-3</v>
      </c>
      <c r="BD127" s="147">
        <f t="shared" ca="1" si="43"/>
        <v>1.5367621135862744E-3</v>
      </c>
    </row>
    <row r="128" spans="8:56" s="147" customFormat="1" ht="0.25" customHeight="1" x14ac:dyDescent="0.2">
      <c r="H128" s="147">
        <f t="shared" si="44"/>
        <v>487</v>
      </c>
      <c r="I128" s="147">
        <f>IF($H128&gt;$H127,INDEX(Spectra!128:128,1,MATCH($I$20,Spectra!$20:$20,0)),I127)</f>
        <v>1.53291327249064E-3</v>
      </c>
      <c r="J128" s="147">
        <f>((Physics!$C$9*Physics!$C$10)/(Physics!$C$11*Physics!$C$12*$H128))^($J$17-$J$18)</f>
        <v>2.4523012205284506E+18</v>
      </c>
      <c r="K128" s="147">
        <f t="shared" si="45"/>
        <v>1</v>
      </c>
      <c r="L128" s="147">
        <f>INDEX(Photobiology!$21:$421,1+$H128-380,10)</f>
        <v>0.1835581</v>
      </c>
      <c r="M128" s="147">
        <f t="shared" si="46"/>
        <v>1.53291327249064E-3</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3759165089093057.5</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1.53291327249064E-3</v>
      </c>
      <c r="Z128" s="147">
        <f t="shared" ca="1" si="48"/>
        <v>3.4721098787221993E-4</v>
      </c>
      <c r="AA128" s="147">
        <f t="shared" ca="1" si="35"/>
        <v>6.515862472579614E-4</v>
      </c>
      <c r="AB128" s="147">
        <f t="shared" ca="1" si="36"/>
        <v>3.9655699902696614E-4</v>
      </c>
      <c r="AC128" s="147">
        <f t="shared" ca="1" si="37"/>
        <v>1.3382332868843287E-3</v>
      </c>
      <c r="AD128" s="147">
        <f t="shared" ca="1" si="38"/>
        <v>1.5266084002008859E-3</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1.537209566228882E-3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3769700895471097.5</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1.537209566228882E-3</v>
      </c>
      <c r="AZ128" s="147">
        <f t="shared" ca="1" si="53"/>
        <v>3.4818411558910673E-4</v>
      </c>
      <c r="BA128" s="147">
        <f t="shared" ca="1" si="40"/>
        <v>6.5341244705951346E-4</v>
      </c>
      <c r="BB128" s="147">
        <f t="shared" ca="1" si="41"/>
        <v>3.9766842873558062E-4</v>
      </c>
      <c r="BC128" s="147">
        <f t="shared" ca="1" si="42"/>
        <v>1.341983951317814E-3</v>
      </c>
      <c r="BD128" s="147">
        <f t="shared" ca="1" si="43"/>
        <v>1.5308870232829826E-3</v>
      </c>
    </row>
    <row r="129" spans="8:56" s="147" customFormat="1" ht="0.25" customHeight="1" x14ac:dyDescent="0.2">
      <c r="H129" s="147">
        <f t="shared" si="44"/>
        <v>488</v>
      </c>
      <c r="I129" s="147">
        <f>IF($H129&gt;$H128,INDEX(Spectra!129:129,1,MATCH($I$20,Spectra!$20:$20,0)),I128)</f>
        <v>1.52198729225781E-3</v>
      </c>
      <c r="J129" s="147">
        <f>((Physics!$C$9*Physics!$C$10)/(Physics!$C$11*Physics!$C$12*$H129))^($J$17-$J$18)</f>
        <v>2.4573367466486318E+18</v>
      </c>
      <c r="K129" s="147">
        <f t="shared" si="45"/>
        <v>1</v>
      </c>
      <c r="L129" s="147">
        <f>INDEX(Photobiology!$21:$421,1+$H129-380,10)</f>
        <v>0.19127350000000001</v>
      </c>
      <c r="M129" s="147">
        <f t="shared" si="46"/>
        <v>1.52198729225781E-3</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3740035301197367</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1.52198729225781E-3</v>
      </c>
      <c r="Z129" s="147">
        <f t="shared" ca="1" si="48"/>
        <v>3.2224428144057707E-4</v>
      </c>
      <c r="AA129" s="147">
        <f t="shared" ca="1" si="35"/>
        <v>6.6183769602560095E-4</v>
      </c>
      <c r="AB129" s="147">
        <f t="shared" ca="1" si="36"/>
        <v>4.0523216053822643E-4</v>
      </c>
      <c r="AC129" s="147">
        <f t="shared" ca="1" si="37"/>
        <v>1.3454367663559041E-3</v>
      </c>
      <c r="AD129" s="147">
        <f t="shared" ca="1" si="38"/>
        <v>1.5189554935716324E-3</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1.5273443788733911E-3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3753199466992814.5</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1.5273443788733911E-3</v>
      </c>
      <c r="AZ129" s="147">
        <f t="shared" ca="1" si="53"/>
        <v>3.2337851596134763E-4</v>
      </c>
      <c r="BA129" s="147">
        <f t="shared" ca="1" si="40"/>
        <v>6.6416723049747301E-4</v>
      </c>
      <c r="BB129" s="147">
        <f t="shared" ca="1" si="41"/>
        <v>4.0665849556379812E-4</v>
      </c>
      <c r="BC129" s="147">
        <f t="shared" ca="1" si="42"/>
        <v>1.3501724309240778E-3</v>
      </c>
      <c r="BD129" s="147">
        <f t="shared" ca="1" si="43"/>
        <v>1.5243019088706754E-3</v>
      </c>
    </row>
    <row r="130" spans="8:56" s="147" customFormat="1" ht="0.25" customHeight="1" x14ac:dyDescent="0.2">
      <c r="H130" s="147">
        <f t="shared" si="44"/>
        <v>489</v>
      </c>
      <c r="I130" s="147">
        <f>IF($H130&gt;$H129,INDEX(Spectra!130:130,1,MATCH($I$20,Spectra!$20:$20,0)),I129)</f>
        <v>1.5131826737912501E-3</v>
      </c>
      <c r="J130" s="147">
        <f>((Physics!$C$9*Physics!$C$10)/(Physics!$C$11*Physics!$C$12*$H130))^($J$17-$J$18)</f>
        <v>2.4623722727688136E+18</v>
      </c>
      <c r="K130" s="147">
        <f t="shared" si="45"/>
        <v>1</v>
      </c>
      <c r="L130" s="147">
        <f>INDEX(Photobiology!$21:$421,1+$H130-380,10)</f>
        <v>0.19941800000000001</v>
      </c>
      <c r="M130" s="147">
        <f t="shared" si="46"/>
        <v>1.5131826737912501E-3</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3726019059577750.5</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1.5131826737912501E-3</v>
      </c>
      <c r="Z130" s="147">
        <f t="shared" ca="1" si="48"/>
        <v>2.9954964210371587E-4</v>
      </c>
      <c r="AA130" s="147">
        <f t="shared" ca="1" si="35"/>
        <v>6.7351306855646404E-4</v>
      </c>
      <c r="AB130" s="147">
        <f t="shared" ca="1" si="36"/>
        <v>4.1491771551890834E-4</v>
      </c>
      <c r="AC130" s="147">
        <f t="shared" ca="1" si="37"/>
        <v>1.3527853103693776E-3</v>
      </c>
      <c r="AD130" s="147">
        <f t="shared" ca="1" si="38"/>
        <v>1.5123670683300768E-3</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1.5174930471181184E-3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3736632803343113.5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1.5174930471181184E-3</v>
      </c>
      <c r="AZ130" s="147">
        <f t="shared" ca="1" si="53"/>
        <v>3.0040292360750272E-4</v>
      </c>
      <c r="BA130" s="147">
        <f t="shared" ca="1" si="40"/>
        <v>6.7543160279313322E-4</v>
      </c>
      <c r="BB130" s="147">
        <f t="shared" ca="1" si="41"/>
        <v>4.1609962850588228E-4</v>
      </c>
      <c r="BC130" s="147">
        <f t="shared" ca="1" si="42"/>
        <v>1.3566387841235979E-3</v>
      </c>
      <c r="BD130" s="147">
        <f t="shared" ca="1" si="43"/>
        <v>1.5166751183657218E-3</v>
      </c>
    </row>
    <row r="131" spans="8:56" s="147" customFormat="1" ht="0.25" customHeight="1" x14ac:dyDescent="0.2">
      <c r="H131" s="147">
        <f t="shared" si="44"/>
        <v>490</v>
      </c>
      <c r="I131" s="147">
        <f>IF($H131&gt;$H130,INDEX(Spectra!131:131,1,MATCH($I$20,Spectra!$20:$20,0)),I130)</f>
        <v>1.5072458955478201E-3</v>
      </c>
      <c r="J131" s="147">
        <f>((Physics!$C$9*Physics!$C$10)/(Physics!$C$11*Physics!$C$12*$H131))^($J$17-$J$18)</f>
        <v>2.4674077988889948E+18</v>
      </c>
      <c r="K131" s="147">
        <f t="shared" si="45"/>
        <v>1</v>
      </c>
      <c r="L131" s="147">
        <f>INDEX(Photobiology!$21:$421,1+$H131-380,10)</f>
        <v>0.20802000000000001</v>
      </c>
      <c r="M131" s="147">
        <f t="shared" si="46"/>
        <v>1.5072458955478201E-3</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3718990277518118.5</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1.5072458955478201E-3</v>
      </c>
      <c r="Z131" s="147">
        <f t="shared" ca="1" si="48"/>
        <v>2.7928814270732441E-4</v>
      </c>
      <c r="AA131" s="147">
        <f t="shared" ca="1" si="35"/>
        <v>6.8751062105749602E-4</v>
      </c>
      <c r="AB131" s="147">
        <f t="shared" ca="1" si="36"/>
        <v>4.2617679145793723E-4</v>
      </c>
      <c r="AC131" s="147">
        <f t="shared" ca="1" si="37"/>
        <v>1.3625502895752294E-3</v>
      </c>
      <c r="AD131" s="147">
        <f t="shared" ca="1" si="38"/>
        <v>1.5072458955478201E-3</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1.5076417153628457E-3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3719966926416667.5</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1.5076417153628457E-3</v>
      </c>
      <c r="AZ131" s="147">
        <f t="shared" ca="1" si="53"/>
        <v>2.7936148693158918E-4</v>
      </c>
      <c r="BA131" s="147">
        <f t="shared" ca="1" si="40"/>
        <v>6.8769116912046236E-4</v>
      </c>
      <c r="BB131" s="147">
        <f t="shared" ca="1" si="41"/>
        <v>4.2628871030227537E-4</v>
      </c>
      <c r="BC131" s="147">
        <f t="shared" ca="1" si="42"/>
        <v>1.3629081106880125E-3</v>
      </c>
      <c r="BD131" s="147">
        <f t="shared" ca="1" si="43"/>
        <v>1.5076417153628457E-3</v>
      </c>
    </row>
    <row r="132" spans="8:56" s="147" customFormat="1" ht="0.25" customHeight="1" x14ac:dyDescent="0.2">
      <c r="H132" s="147">
        <f t="shared" si="44"/>
        <v>491</v>
      </c>
      <c r="I132" s="147">
        <f>IF($H132&gt;$H131,INDEX(Spectra!132:132,1,MATCH($I$20,Spectra!$20:$20,0)),I131)</f>
        <v>1.5041651782348999E-3</v>
      </c>
      <c r="J132" s="147">
        <f>((Physics!$C$9*Physics!$C$10)/(Physics!$C$11*Physics!$C$12*$H132))^($J$17-$J$18)</f>
        <v>2.4724433250091766E+18</v>
      </c>
      <c r="K132" s="147">
        <f t="shared" si="45"/>
        <v>1</v>
      </c>
      <c r="L132" s="147">
        <f>INDEX(Photobiology!$21:$421,1+$H132-380,10)</f>
        <v>0.2171199</v>
      </c>
      <c r="M132" s="147">
        <f t="shared" si="46"/>
        <v>1.5041651782348999E-3</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3718963154638116.5</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1.5041651782348999E-3</v>
      </c>
      <c r="Z132" s="147">
        <f t="shared" ca="1" si="48"/>
        <v>2.613502038834921E-4</v>
      </c>
      <c r="AA132" s="147">
        <f t="shared" ca="1" si="35"/>
        <v>7.0430428639599654E-4</v>
      </c>
      <c r="AB132" s="147">
        <f t="shared" ca="1" si="36"/>
        <v>4.3932302777224548E-4</v>
      </c>
      <c r="AC132" s="147">
        <f t="shared" ca="1" si="37"/>
        <v>1.3748069729066987E-3</v>
      </c>
      <c r="AD132" s="147">
        <f t="shared" ca="1" si="38"/>
        <v>1.5035048497216549E-3</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1.5083899177746384E-3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3729408583713045.5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1.5083899177746384E-3</v>
      </c>
      <c r="AZ132" s="147">
        <f t="shared" ca="1" si="53"/>
        <v>2.6208425660326115E-4</v>
      </c>
      <c r="BA132" s="147">
        <f t="shared" ca="1" si="40"/>
        <v>7.0628246153912552E-4</v>
      </c>
      <c r="BB132" s="147">
        <f t="shared" ca="1" si="41"/>
        <v>4.4055695167435644E-4</v>
      </c>
      <c r="BC132" s="147">
        <f t="shared" ca="1" si="42"/>
        <v>1.3786683848460194E-3</v>
      </c>
      <c r="BD132" s="147">
        <f t="shared" ca="1" si="43"/>
        <v>1.5077277346007354E-3</v>
      </c>
    </row>
    <row r="133" spans="8:56" s="147" customFormat="1" ht="0.25" customHeight="1" x14ac:dyDescent="0.2">
      <c r="H133" s="147">
        <f t="shared" si="44"/>
        <v>492</v>
      </c>
      <c r="I133" s="147">
        <f>IF($H133&gt;$H132,INDEX(Spectra!133:133,1,MATCH($I$20,Spectra!$20:$20,0)),I132)</f>
        <v>1.50415431490023E-3</v>
      </c>
      <c r="J133" s="147">
        <f>((Physics!$C$9*Physics!$C$10)/(Physics!$C$11*Physics!$C$12*$H133))^($J$17-$J$18)</f>
        <v>2.4774788511293583E+18</v>
      </c>
      <c r="K133" s="147">
        <f t="shared" si="45"/>
        <v>1</v>
      </c>
      <c r="L133" s="147">
        <f>INDEX(Photobiology!$21:$421,1+$H133-380,10)</f>
        <v>0.22673450000000001</v>
      </c>
      <c r="M133" s="147">
        <f t="shared" si="46"/>
        <v>1.50415431490023E-3</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3726510504000289</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1.50415431490023E-3</v>
      </c>
      <c r="Z133" s="147">
        <f t="shared" ca="1" si="48"/>
        <v>2.4540127232165759E-4</v>
      </c>
      <c r="AA133" s="147">
        <f t="shared" ca="1" si="35"/>
        <v>7.2388178481731021E-4</v>
      </c>
      <c r="AB133" s="147">
        <f t="shared" ca="1" si="36"/>
        <v>4.5439599360547005E-4</v>
      </c>
      <c r="AC133" s="147">
        <f t="shared" ca="1" si="37"/>
        <v>1.3883344326529124E-3</v>
      </c>
      <c r="AD133" s="147">
        <f t="shared" ca="1" si="38"/>
        <v>1.501695022595368E-3</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1.5091519757866496E-3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3738892103151510</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1.5091519757866496E-3</v>
      </c>
      <c r="AZ133" s="147">
        <f t="shared" ca="1" si="53"/>
        <v>2.4621663569761608E-4</v>
      </c>
      <c r="BA133" s="147">
        <f t="shared" ca="1" si="40"/>
        <v>7.2628693410720405E-4</v>
      </c>
      <c r="BB133" s="147">
        <f t="shared" ca="1" si="41"/>
        <v>4.5590575697329209E-4</v>
      </c>
      <c r="BC133" s="147">
        <f t="shared" ca="1" si="42"/>
        <v>1.3929472736510778E-3</v>
      </c>
      <c r="BD133" s="147">
        <f t="shared" ca="1" si="43"/>
        <v>1.5066845123062383E-3</v>
      </c>
    </row>
    <row r="134" spans="8:56" s="147" customFormat="1" ht="0.25" customHeight="1" x14ac:dyDescent="0.2">
      <c r="H134" s="147">
        <f t="shared" si="44"/>
        <v>493</v>
      </c>
      <c r="I134" s="147">
        <f>IF($H134&gt;$H133,INDEX(Spectra!134:134,1,MATCH($I$20,Spectra!$20:$20,0)),I133)</f>
        <v>1.5062648133318301E-3</v>
      </c>
      <c r="J134" s="147">
        <f>((Physics!$C$9*Physics!$C$10)/(Physics!$C$11*Physics!$C$12*$H134))^($J$17-$J$18)</f>
        <v>2.4825143772495401E+18</v>
      </c>
      <c r="K134" s="147">
        <f t="shared" si="45"/>
        <v>1</v>
      </c>
      <c r="L134" s="147">
        <f>INDEX(Photobiology!$21:$421,1+$H134-380,10)</f>
        <v>0.23685709999999999</v>
      </c>
      <c r="M134" s="147">
        <f t="shared" si="46"/>
        <v>1.5062648133318301E-3</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3739324055041363</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1.5062648133318301E-3</v>
      </c>
      <c r="Z134" s="147">
        <f t="shared" ca="1" si="48"/>
        <v>2.3092696479671621E-4</v>
      </c>
      <c r="AA134" s="147">
        <f t="shared" ca="1" si="35"/>
        <v>7.4549112526788269E-4</v>
      </c>
      <c r="AB134" s="147">
        <f t="shared" ca="1" si="36"/>
        <v>4.7096833797890327E-4</v>
      </c>
      <c r="AC134" s="147">
        <f t="shared" ca="1" si="37"/>
        <v>1.4038388060252658E-3</v>
      </c>
      <c r="AD134" s="147">
        <f t="shared" ca="1" si="38"/>
        <v>1.5011284503183685E-3</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1.5099001781984425E-3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3748348900589276</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1.5099001781984425E-3</v>
      </c>
      <c r="AZ134" s="147">
        <f t="shared" ca="1" si="53"/>
        <v>2.3148430621978142E-4</v>
      </c>
      <c r="BA134" s="147">
        <f t="shared" ca="1" si="40"/>
        <v>7.4729036549522063E-4</v>
      </c>
      <c r="BB134" s="147">
        <f t="shared" ca="1" si="41"/>
        <v>4.7210501841784159E-4</v>
      </c>
      <c r="BC134" s="147">
        <f t="shared" ca="1" si="42"/>
        <v>1.4072269660809484E-3</v>
      </c>
      <c r="BD134" s="147">
        <f t="shared" ca="1" si="43"/>
        <v>1.5047514185907859E-3</v>
      </c>
    </row>
    <row r="135" spans="8:56" s="147" customFormat="1" ht="0.25" customHeight="1" x14ac:dyDescent="0.2">
      <c r="H135" s="147">
        <f t="shared" si="44"/>
        <v>494</v>
      </c>
      <c r="I135" s="147">
        <f>IF($H135&gt;$H134,INDEX(Spectra!135:135,1,MATCH($I$20,Spectra!$20:$20,0)),I134)</f>
        <v>1.50891585317639E-3</v>
      </c>
      <c r="J135" s="147">
        <f>((Physics!$C$9*Physics!$C$10)/(Physics!$C$11*Physics!$C$12*$H135))^($J$17-$J$18)</f>
        <v>2.4875499033697213E+18</v>
      </c>
      <c r="K135" s="147">
        <f t="shared" si="45"/>
        <v>1</v>
      </c>
      <c r="L135" s="147">
        <f>INDEX(Photobiology!$21:$421,1+$H135-380,10)</f>
        <v>0.24748120000000001</v>
      </c>
      <c r="M135" s="147">
        <f t="shared" si="46"/>
        <v>1.50891585317639E-3</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3753503484761969.5</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1.50891585317639E-3</v>
      </c>
      <c r="Z135" s="147">
        <f t="shared" ca="1" si="48"/>
        <v>2.1741364962077331E-4</v>
      </c>
      <c r="AA135" s="147">
        <f t="shared" ca="1" si="35"/>
        <v>7.6795819672656419E-4</v>
      </c>
      <c r="AB135" s="147">
        <f t="shared" ca="1" si="36"/>
        <v>4.883409999744473E-4</v>
      </c>
      <c r="AC135" s="147">
        <f t="shared" ca="1" si="37"/>
        <v>1.4198898178389829E-3</v>
      </c>
      <c r="AD135" s="147">
        <f t="shared" ca="1" si="38"/>
        <v>1.500490067052253E-3</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1.5106483806102355E-3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3757813233212617</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1.5106483806102355E-3</v>
      </c>
      <c r="AZ135" s="147">
        <f t="shared" ca="1" si="53"/>
        <v>2.1766328256860636E-4</v>
      </c>
      <c r="BA135" s="147">
        <f t="shared" ca="1" si="40"/>
        <v>7.6883996136643752E-4</v>
      </c>
      <c r="BB135" s="147">
        <f t="shared" ca="1" si="41"/>
        <v>4.8890170995555477E-4</v>
      </c>
      <c r="BC135" s="147">
        <f t="shared" ca="1" si="42"/>
        <v>1.4215201261542315E-3</v>
      </c>
      <c r="BD135" s="147">
        <f t="shared" ca="1" si="43"/>
        <v>1.5022129200529079E-3</v>
      </c>
    </row>
    <row r="136" spans="8:56" s="147" customFormat="1" ht="0.25" customHeight="1" x14ac:dyDescent="0.2">
      <c r="H136" s="147">
        <f t="shared" si="44"/>
        <v>495</v>
      </c>
      <c r="I136" s="147">
        <f>IF($H136&gt;$H135,INDEX(Spectra!136:136,1,MATCH($I$20,Spectra!$20:$20,0)),I135)</f>
        <v>1.5110508339393101E-3</v>
      </c>
      <c r="J136" s="147">
        <f>((Physics!$C$9*Physics!$C$10)/(Physics!$C$11*Physics!$C$12*$H136))^($J$17-$J$18)</f>
        <v>2.4925854294899031E+18</v>
      </c>
      <c r="K136" s="147">
        <f t="shared" si="45"/>
        <v>1</v>
      </c>
      <c r="L136" s="147">
        <f>INDEX(Photobiology!$21:$421,1+$H136-380,10)</f>
        <v>0.2586</v>
      </c>
      <c r="M136" s="147">
        <f t="shared" si="46"/>
        <v>1.5110508339393101E-3</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3766423291895691.5</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1.5110508339393101E-3</v>
      </c>
      <c r="Z136" s="147">
        <f t="shared" ca="1" si="48"/>
        <v>2.0452224142451957E-4</v>
      </c>
      <c r="AA136" s="147">
        <f t="shared" ca="1" si="35"/>
        <v>7.9023425462524104E-4</v>
      </c>
      <c r="AB136" s="147">
        <f t="shared" ca="1" si="36"/>
        <v>5.0587866449120584E-4</v>
      </c>
      <c r="AC136" s="147">
        <f t="shared" ca="1" si="37"/>
        <v>1.4339872414084053E-3</v>
      </c>
      <c r="AD136" s="147">
        <f t="shared" ca="1" si="38"/>
        <v>1.4989956703861421E-3</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1.5113965830220281E-3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3767285101021534</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1.5113965830220281E-3</v>
      </c>
      <c r="AZ136" s="147">
        <f t="shared" ca="1" si="53"/>
        <v>2.0456903890861454E-4</v>
      </c>
      <c r="BA136" s="147">
        <f t="shared" ca="1" si="40"/>
        <v>7.9041507102303016E-4</v>
      </c>
      <c r="BB136" s="147">
        <f t="shared" ca="1" si="41"/>
        <v>5.0599441644361262E-4</v>
      </c>
      <c r="BC136" s="147">
        <f t="shared" ca="1" si="42"/>
        <v>1.4343153572879046E-3</v>
      </c>
      <c r="BD136" s="147">
        <f t="shared" ca="1" si="43"/>
        <v>1.4993386610826784E-3</v>
      </c>
    </row>
    <row r="137" spans="8:56" s="147" customFormat="1" ht="0.25" customHeight="1" x14ac:dyDescent="0.2">
      <c r="H137" s="147">
        <f t="shared" si="44"/>
        <v>496</v>
      </c>
      <c r="I137" s="147">
        <f>IF($H137&gt;$H136,INDEX(Spectra!137:137,1,MATCH($I$20,Spectra!$20:$20,0)),I136)</f>
        <v>1.5128162107499699E-3</v>
      </c>
      <c r="J137" s="147">
        <f>((Physics!$C$9*Physics!$C$10)/(Physics!$C$11*Physics!$C$12*$H137))^($J$17-$J$18)</f>
        <v>2.4976209556100849E+18</v>
      </c>
      <c r="K137" s="147">
        <f t="shared" si="45"/>
        <v>1</v>
      </c>
      <c r="L137" s="147">
        <f>INDEX(Photobiology!$21:$421,1+$H137-380,10)</f>
        <v>0.27018490000000001</v>
      </c>
      <c r="M137" s="147">
        <f t="shared" si="46"/>
        <v>1.5128162107499699E-3</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3778441469955767.5</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1.5128162107499699E-3</v>
      </c>
      <c r="Z137" s="147">
        <f t="shared" ca="1" si="48"/>
        <v>1.9214429974356446E-4</v>
      </c>
      <c r="AA137" s="147">
        <f t="shared" ca="1" si="35"/>
        <v>8.1192997312571962E-4</v>
      </c>
      <c r="AB137" s="147">
        <f t="shared" ca="1" si="36"/>
        <v>5.2334817839547686E-4</v>
      </c>
      <c r="AC137" s="147">
        <f t="shared" ca="1" si="37"/>
        <v>1.4477651136877211E-3</v>
      </c>
      <c r="AD137" s="147">
        <f t="shared" ca="1" si="38"/>
        <v>1.4958605666598843E-3</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1.5121586410340394E-3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3776799110053485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1.5121586410340394E-3</v>
      </c>
      <c r="AZ137" s="147">
        <f t="shared" ca="1" si="53"/>
        <v>1.920607811563744E-4</v>
      </c>
      <c r="BA137" s="147">
        <f t="shared" ca="1" si="40"/>
        <v>8.1157705480160993E-4</v>
      </c>
      <c r="BB137" s="147">
        <f t="shared" ca="1" si="41"/>
        <v>5.2312069675523865E-4</v>
      </c>
      <c r="BC137" s="147">
        <f t="shared" ca="1" si="42"/>
        <v>1.4471358194695757E-3</v>
      </c>
      <c r="BD137" s="147">
        <f t="shared" ca="1" si="43"/>
        <v>1.49521036698533E-3</v>
      </c>
    </row>
    <row r="138" spans="8:56" s="147" customFormat="1" ht="0.25" customHeight="1" x14ac:dyDescent="0.2">
      <c r="H138" s="147">
        <f t="shared" si="44"/>
        <v>497</v>
      </c>
      <c r="I138" s="147">
        <f>IF($H138&gt;$H137,INDEX(Spectra!138:138,1,MATCH($I$20,Spectra!$20:$20,0)),I137)</f>
        <v>1.51417363676159E-3</v>
      </c>
      <c r="J138" s="147">
        <f>((Physics!$C$9*Physics!$C$10)/(Physics!$C$11*Physics!$C$12*$H138))^($J$17-$J$18)</f>
        <v>2.5026564817302666E+18</v>
      </c>
      <c r="K138" s="147">
        <f t="shared" si="45"/>
        <v>1</v>
      </c>
      <c r="L138" s="147">
        <f>INDEX(Photobiology!$21:$421,1+$H138-380,10)</f>
        <v>0.28229389999999999</v>
      </c>
      <c r="M138" s="147">
        <f t="shared" si="46"/>
        <v>1.51417363676159E-3</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3789456466506483.5</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1.51417363676159E-3</v>
      </c>
      <c r="Z138" s="147">
        <f t="shared" ca="1" si="48"/>
        <v>1.8021240372645417E-4</v>
      </c>
      <c r="AA138" s="147">
        <f t="shared" ca="1" si="35"/>
        <v>8.33090764078043E-4</v>
      </c>
      <c r="AB138" s="147">
        <f t="shared" ca="1" si="36"/>
        <v>5.4075077420211962E-4</v>
      </c>
      <c r="AC138" s="147">
        <f t="shared" ca="1" si="37"/>
        <v>1.4596633858381728E-3</v>
      </c>
      <c r="AD138" s="147">
        <f t="shared" ca="1" si="38"/>
        <v>1.4902799767734921E-3</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1.5129068434458323E-3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3786286118003790</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1.5129068434458323E-3</v>
      </c>
      <c r="AZ138" s="147">
        <f t="shared" ca="1" si="53"/>
        <v>1.8006163378639261E-4</v>
      </c>
      <c r="BA138" s="147">
        <f t="shared" ca="1" si="40"/>
        <v>8.3239378072967976E-4</v>
      </c>
      <c r="BB138" s="147">
        <f t="shared" ca="1" si="41"/>
        <v>5.4029836937243632E-4</v>
      </c>
      <c r="BC138" s="147">
        <f t="shared" ca="1" si="42"/>
        <v>1.4584421970817822E-3</v>
      </c>
      <c r="BD138" s="147">
        <f t="shared" ca="1" si="43"/>
        <v>1.489033173456257E-3</v>
      </c>
    </row>
    <row r="139" spans="8:56" s="147" customFormat="1" ht="0.25" customHeight="1" x14ac:dyDescent="0.2">
      <c r="H139" s="147">
        <f t="shared" si="44"/>
        <v>498</v>
      </c>
      <c r="I139" s="147">
        <f>IF($H139&gt;$H138,INDEX(Spectra!139:139,1,MATCH($I$20,Spectra!$20:$20,0)),I138)</f>
        <v>1.51499052136026E-3</v>
      </c>
      <c r="J139" s="147">
        <f>((Physics!$C$9*Physics!$C$10)/(Physics!$C$11*Physics!$C$12*$H139))^($J$17-$J$18)</f>
        <v>2.5076920078504479E+18</v>
      </c>
      <c r="K139" s="147">
        <f t="shared" si="45"/>
        <v>1</v>
      </c>
      <c r="L139" s="147">
        <f>INDEX(Photobiology!$21:$421,1+$H139-380,10)</f>
        <v>0.29505049999999999</v>
      </c>
      <c r="M139" s="147">
        <f t="shared" si="46"/>
        <v>1.51499052136026E-3</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3799129622384307</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1.51499052136026E-3</v>
      </c>
      <c r="Z139" s="147">
        <f t="shared" ca="1" si="48"/>
        <v>1.6866843971460183E-4</v>
      </c>
      <c r="AA139" s="147">
        <f t="shared" ca="1" si="35"/>
        <v>8.538728976869843E-4</v>
      </c>
      <c r="AB139" s="147">
        <f t="shared" ca="1" si="36"/>
        <v>5.5814674791746161E-4</v>
      </c>
      <c r="AC139" s="147">
        <f t="shared" ca="1" si="37"/>
        <v>1.4695408057194522E-3</v>
      </c>
      <c r="AD139" s="147">
        <f t="shared" ca="1" si="38"/>
        <v>1.4826560786628681E-3</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1.5136550458576252E-3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3795780661139670</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1.5136550458576252E-3</v>
      </c>
      <c r="AZ139" s="147">
        <f t="shared" ca="1" si="53"/>
        <v>1.68519757220467E-4</v>
      </c>
      <c r="BA139" s="147">
        <f t="shared" ca="1" si="40"/>
        <v>8.5312020232609128E-4</v>
      </c>
      <c r="BB139" s="147">
        <f t="shared" ca="1" si="41"/>
        <v>5.5765473737468289E-4</v>
      </c>
      <c r="BC139" s="147">
        <f t="shared" ca="1" si="42"/>
        <v>1.4682453944818966E-3</v>
      </c>
      <c r="BD139" s="147">
        <f t="shared" ca="1" si="43"/>
        <v>1.4813491062138859E-3</v>
      </c>
    </row>
    <row r="140" spans="8:56" s="147" customFormat="1" ht="0.25" customHeight="1" x14ac:dyDescent="0.2">
      <c r="H140" s="147">
        <f t="shared" si="44"/>
        <v>499</v>
      </c>
      <c r="I140" s="147">
        <f>IF($H140&gt;$H139,INDEX(Spectra!140:140,1,MATCH($I$20,Spectra!$20:$20,0)),I139)</f>
        <v>1.5152260606604399E-3</v>
      </c>
      <c r="J140" s="147">
        <f>((Physics!$C$9*Physics!$C$10)/(Physics!$C$11*Physics!$C$12*$H140))^($J$17-$J$18)</f>
        <v>2.5127275339706296E+18</v>
      </c>
      <c r="K140" s="147">
        <f t="shared" si="45"/>
        <v>1</v>
      </c>
      <c r="L140" s="147">
        <f>INDEX(Photobiology!$21:$421,1+$H140-380,10)</f>
        <v>0.30857800000000002</v>
      </c>
      <c r="M140" s="147">
        <f t="shared" si="46"/>
        <v>1.5152260606604399E-3</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3807350242811339</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1.5152260606604399E-3</v>
      </c>
      <c r="Z140" s="147">
        <f t="shared" ca="1" si="48"/>
        <v>1.5748350538868217E-4</v>
      </c>
      <c r="AA140" s="147">
        <f t="shared" ca="1" si="35"/>
        <v>8.7451272091017295E-4</v>
      </c>
      <c r="AB140" s="147">
        <f t="shared" ca="1" si="36"/>
        <v>5.756449870273257E-4</v>
      </c>
      <c r="AC140" s="147">
        <f t="shared" ca="1" si="37"/>
        <v>1.4788606352045893E-3</v>
      </c>
      <c r="AD140" s="147">
        <f t="shared" ca="1" si="38"/>
        <v>1.4734830979153055E-3</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1.5144171038696365E-3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3805317554809294.5</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1.5144171038696365E-3</v>
      </c>
      <c r="AZ140" s="147">
        <f t="shared" ca="1" si="53"/>
        <v>1.5739942727358681E-4</v>
      </c>
      <c r="BA140" s="147">
        <f t="shared" ca="1" si="40"/>
        <v>8.7404583149836078E-4</v>
      </c>
      <c r="BB140" s="147">
        <f t="shared" ca="1" si="41"/>
        <v>5.7533765867980198E-4</v>
      </c>
      <c r="BC140" s="147">
        <f t="shared" ca="1" si="42"/>
        <v>1.4780710933767652E-3</v>
      </c>
      <c r="BD140" s="147">
        <f t="shared" ca="1" si="43"/>
        <v>1.4726964270751319E-3</v>
      </c>
    </row>
    <row r="141" spans="8:56" s="147" customFormat="1" ht="0.25" customHeight="1" x14ac:dyDescent="0.2">
      <c r="H141" s="147">
        <f t="shared" si="44"/>
        <v>500</v>
      </c>
      <c r="I141" s="147">
        <f>IF($H141&gt;$H140,INDEX(Spectra!141:141,1,MATCH($I$20,Spectra!$20:$20,0)),I140)</f>
        <v>1.5148557723308001E-3</v>
      </c>
      <c r="J141" s="147">
        <f>((Physics!$C$9*Physics!$C$10)/(Physics!$C$11*Physics!$C$12*$H141))^($J$17-$J$18)</f>
        <v>2.5177630600908114E+18</v>
      </c>
      <c r="K141" s="147">
        <f t="shared" si="45"/>
        <v>1</v>
      </c>
      <c r="L141" s="147">
        <f>INDEX(Photobiology!$21:$421,1+$H141-380,10)</f>
        <v>0.32300000000000001</v>
      </c>
      <c r="M141" s="147">
        <f t="shared" si="46"/>
        <v>1.5148557723308001E-3</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3814047904939824.5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1.5148557723308001E-3</v>
      </c>
      <c r="Z141" s="147">
        <f t="shared" ca="1" si="48"/>
        <v>1.4663652390584911E-4</v>
      </c>
      <c r="AA141" s="147">
        <f t="shared" ca="1" si="35"/>
        <v>8.952843060148197E-4</v>
      </c>
      <c r="AB141" s="147">
        <f t="shared" ca="1" si="36"/>
        <v>5.9337658030083609E-4</v>
      </c>
      <c r="AC141" s="147">
        <f t="shared" ca="1" si="37"/>
        <v>1.4875883684288456E-3</v>
      </c>
      <c r="AD141" s="147">
        <f t="shared" ca="1" si="38"/>
        <v>1.4632779629944811E-3</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1.5151653062814294E-3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3814827238086563.5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1.5151653062814294E-3</v>
      </c>
      <c r="AZ141" s="147">
        <f t="shared" ca="1" si="53"/>
        <v>1.4666648648273609E-4</v>
      </c>
      <c r="BA141" s="147">
        <f t="shared" ca="1" si="40"/>
        <v>8.9546724150824358E-4</v>
      </c>
      <c r="BB141" s="147">
        <f t="shared" ca="1" si="41"/>
        <v>5.9349782629696739E-4</v>
      </c>
      <c r="BC141" s="147">
        <f t="shared" ca="1" si="42"/>
        <v>1.4878923307683636E-3</v>
      </c>
      <c r="BD141" s="147">
        <f t="shared" ca="1" si="43"/>
        <v>1.4635769579331593E-3</v>
      </c>
    </row>
    <row r="142" spans="8:56" s="147" customFormat="1" ht="0.25" customHeight="1" x14ac:dyDescent="0.2">
      <c r="H142" s="147">
        <f t="shared" si="44"/>
        <v>501</v>
      </c>
      <c r="I142" s="147">
        <f>IF($H142&gt;$H141,INDEX(Spectra!142:142,1,MATCH($I$20,Spectra!$20:$20,0)),I141)</f>
        <v>1.5137403047126099E-3</v>
      </c>
      <c r="J142" s="147">
        <f>((Physics!$C$9*Physics!$C$10)/(Physics!$C$11*Physics!$C$12*$H142))^($J$17-$J$18)</f>
        <v>2.5227985862109926E+18</v>
      </c>
      <c r="K142" s="147">
        <f t="shared" si="45"/>
        <v>1</v>
      </c>
      <c r="L142" s="147">
        <f>INDEX(Photobiology!$21:$421,1+$H142-380,10)</f>
        <v>0.33840209999999998</v>
      </c>
      <c r="M142" s="147">
        <f t="shared" si="46"/>
        <v>1.5137403047126099E-3</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3818861900619569.5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1.5137403047126099E-3</v>
      </c>
      <c r="Z142" s="147">
        <f t="shared" ca="1" si="48"/>
        <v>1.3611083560481326E-4</v>
      </c>
      <c r="AA142" s="147">
        <f t="shared" ca="1" si="35"/>
        <v>9.1634269345777851E-4</v>
      </c>
      <c r="AB142" s="147">
        <f t="shared" ca="1" si="36"/>
        <v>6.1140727777494672E-4</v>
      </c>
      <c r="AC142" s="147">
        <f t="shared" ca="1" si="37"/>
        <v>1.4925479404466334E-3</v>
      </c>
      <c r="AD142" s="147">
        <f t="shared" ca="1" si="38"/>
        <v>1.4514408087318578E-3</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1.5130176882475793E-3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3817038884823217.5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1.5130176882475793E-3</v>
      </c>
      <c r="AZ142" s="147">
        <f t="shared" ca="1" si="53"/>
        <v>1.3604586017238875E-4</v>
      </c>
      <c r="BA142" s="147">
        <f t="shared" ca="1" si="40"/>
        <v>9.1590525758067224E-4</v>
      </c>
      <c r="BB142" s="147">
        <f t="shared" ca="1" si="41"/>
        <v>6.1111540937163855E-4</v>
      </c>
      <c r="BC142" s="147">
        <f t="shared" ca="1" si="42"/>
        <v>1.4918354406121132E-3</v>
      </c>
      <c r="BD142" s="147">
        <f t="shared" ca="1" si="43"/>
        <v>1.450747932270062E-3</v>
      </c>
    </row>
    <row r="143" spans="8:56" s="147" customFormat="1" ht="0.25" customHeight="1" x14ac:dyDescent="0.2">
      <c r="H143" s="147">
        <f t="shared" si="44"/>
        <v>502</v>
      </c>
      <c r="I143" s="147">
        <f>IF($H143&gt;$H142,INDEX(Spectra!143:143,1,MATCH($I$20,Spectra!$20:$20,0)),I142)</f>
        <v>1.5117159950286999E-3</v>
      </c>
      <c r="J143" s="147">
        <f>((Physics!$C$9*Physics!$C$10)/(Physics!$C$11*Physics!$C$12*$H143))^($J$17-$J$18)</f>
        <v>2.5278341123311744E+18</v>
      </c>
      <c r="K143" s="147">
        <f t="shared" si="45"/>
        <v>1</v>
      </c>
      <c r="L143" s="147">
        <f>INDEX(Photobiology!$21:$421,1+$H143-380,10)</f>
        <v>0.3546858</v>
      </c>
      <c r="M143" s="147">
        <f t="shared" si="46"/>
        <v>1.5117159950286999E-3</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3821367260390211.5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1.5117159950286999E-3</v>
      </c>
      <c r="Z143" s="147">
        <f t="shared" ca="1" si="48"/>
        <v>1.2590749945075135E-4</v>
      </c>
      <c r="AA143" s="147">
        <f t="shared" ca="1" si="35"/>
        <v>9.3750579147699857E-4</v>
      </c>
      <c r="AB143" s="147">
        <f t="shared" ca="1" si="36"/>
        <v>6.2962971192945347E-4</v>
      </c>
      <c r="AC143" s="147">
        <f t="shared" ca="1" si="37"/>
        <v>1.4965988350784129E-3</v>
      </c>
      <c r="AD143" s="147">
        <f t="shared" ca="1" si="38"/>
        <v>1.4372125839297054E-3</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1.5108700702137295E-3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3819228902786462</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1.5108700702137295E-3</v>
      </c>
      <c r="AZ143" s="147">
        <f t="shared" ca="1" si="53"/>
        <v>1.2583704423394705E-4</v>
      </c>
      <c r="BA143" s="147">
        <f t="shared" ca="1" si="40"/>
        <v>9.3698118274374649E-4</v>
      </c>
      <c r="BB143" s="147">
        <f t="shared" ca="1" si="41"/>
        <v>6.2927738424401825E-4</v>
      </c>
      <c r="BC143" s="147">
        <f t="shared" ca="1" si="42"/>
        <v>1.4957613695115921E-3</v>
      </c>
      <c r="BD143" s="147">
        <f t="shared" ca="1" si="43"/>
        <v>1.436408349673316E-3</v>
      </c>
    </row>
    <row r="144" spans="8:56" s="147" customFormat="1" ht="0.25" customHeight="1" x14ac:dyDescent="0.2">
      <c r="H144" s="147">
        <f t="shared" si="44"/>
        <v>503</v>
      </c>
      <c r="I144" s="147">
        <f>IF($H144&gt;$H143,INDEX(Spectra!144:144,1,MATCH($I$20,Spectra!$20:$20,0)),I143)</f>
        <v>1.5091103400463001E-3</v>
      </c>
      <c r="J144" s="147">
        <f>((Physics!$C$9*Physics!$C$10)/(Physics!$C$11*Physics!$C$12*$H144))^($J$17-$J$18)</f>
        <v>2.5328696384513562E+18</v>
      </c>
      <c r="K144" s="147">
        <f t="shared" si="45"/>
        <v>1</v>
      </c>
      <c r="L144" s="147">
        <f>INDEX(Photobiology!$21:$421,1+$H144-380,10)</f>
        <v>0.37169859999999999</v>
      </c>
      <c r="M144" s="147">
        <f t="shared" si="46"/>
        <v>1.5091103400463001E-3</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3822379761376275</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1.5091103400463001E-3</v>
      </c>
      <c r="Z144" s="147">
        <f t="shared" ca="1" si="48"/>
        <v>1.160742781818992E-4</v>
      </c>
      <c r="AA144" s="147">
        <f t="shared" ca="1" si="35"/>
        <v>9.5880269077603644E-4</v>
      </c>
      <c r="AB144" s="147">
        <f t="shared" ca="1" si="36"/>
        <v>6.4809196286390368E-4</v>
      </c>
      <c r="AC144" s="147">
        <f t="shared" ca="1" si="37"/>
        <v>1.5000556780060223E-3</v>
      </c>
      <c r="AD144" s="147">
        <f t="shared" ca="1" si="38"/>
        <v>1.4212469178281244E-3</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1.5087085965796614E-3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3821362197547180</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1.5087085965796614E-3</v>
      </c>
      <c r="AZ144" s="147">
        <f t="shared" ca="1" si="53"/>
        <v>1.1604337780194226E-4</v>
      </c>
      <c r="BA144" s="147">
        <f t="shared" ca="1" si="40"/>
        <v>9.5854744587671177E-4</v>
      </c>
      <c r="BB144" s="147">
        <f t="shared" ca="1" si="41"/>
        <v>6.4791943292692527E-4</v>
      </c>
      <c r="BC144" s="147">
        <f t="shared" ca="1" si="42"/>
        <v>1.4996563450001834E-3</v>
      </c>
      <c r="BD144" s="147">
        <f t="shared" ca="1" si="43"/>
        <v>1.4208685646696004E-3</v>
      </c>
    </row>
    <row r="145" spans="8:56" s="147" customFormat="1" ht="0.25" customHeight="1" x14ac:dyDescent="0.2">
      <c r="H145" s="147">
        <f t="shared" si="44"/>
        <v>504</v>
      </c>
      <c r="I145" s="147">
        <f>IF($H145&gt;$H144,INDEX(Spectra!145:145,1,MATCH($I$20,Spectra!$20:$20,0)),I144)</f>
        <v>1.50646916771077E-3</v>
      </c>
      <c r="J145" s="147">
        <f>((Physics!$C$9*Physics!$C$10)/(Physics!$C$11*Physics!$C$12*$H145))^($J$17-$J$18)</f>
        <v>2.5379051645715374E+18</v>
      </c>
      <c r="K145" s="147">
        <f t="shared" si="45"/>
        <v>1</v>
      </c>
      <c r="L145" s="147">
        <f>INDEX(Photobiology!$21:$421,1+$H145-380,10)</f>
        <v>0.38928750000000001</v>
      </c>
      <c r="M145" s="147">
        <f t="shared" si="46"/>
        <v>1.50646916771077E-3</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3823275881000949</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1.50646916771077E-3</v>
      </c>
      <c r="Z145" s="147">
        <f t="shared" ca="1" si="48"/>
        <v>1.0666585071359462E-4</v>
      </c>
      <c r="AA145" s="147">
        <f t="shared" ca="1" si="35"/>
        <v>9.804041084694984E-4</v>
      </c>
      <c r="AB145" s="147">
        <f t="shared" ca="1" si="36"/>
        <v>6.6694402992891215E-4</v>
      </c>
      <c r="AC145" s="147">
        <f t="shared" ca="1" si="37"/>
        <v>1.5019497602076378E-3</v>
      </c>
      <c r="AD145" s="147">
        <f t="shared" ca="1" si="38"/>
        <v>1.4043847910300174E-3</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1.5065609785458115E-3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3823508888193364.5</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1.5065609785458115E-3</v>
      </c>
      <c r="AZ145" s="147">
        <f t="shared" ca="1" si="53"/>
        <v>1.0667235139813189E-4</v>
      </c>
      <c r="BA145" s="147">
        <f t="shared" ca="1" si="40"/>
        <v>9.8046385859370004E-4</v>
      </c>
      <c r="BB145" s="147">
        <f t="shared" ca="1" si="41"/>
        <v>6.6698467642180173E-4</v>
      </c>
      <c r="BC145" s="147">
        <f t="shared" ca="1" si="42"/>
        <v>1.5020412956101741E-3</v>
      </c>
      <c r="BD145" s="147">
        <f t="shared" ca="1" si="43"/>
        <v>1.4044703803956331E-3</v>
      </c>
    </row>
    <row r="146" spans="8:56" s="147" customFormat="1" ht="0.25" customHeight="1" x14ac:dyDescent="0.2">
      <c r="H146" s="147">
        <f t="shared" si="44"/>
        <v>505</v>
      </c>
      <c r="I146" s="147">
        <f>IF($H146&gt;$H145,INDEX(Spectra!146:146,1,MATCH($I$20,Spectra!$20:$20,0)),I145)</f>
        <v>1.5041270782599799E-3</v>
      </c>
      <c r="J146" s="147">
        <f>((Physics!$C$9*Physics!$C$10)/(Physics!$C$11*Physics!$C$12*$H146))^($J$17-$J$18)</f>
        <v>2.5429406906917192E+18</v>
      </c>
      <c r="K146" s="147">
        <f t="shared" si="45"/>
        <v>1</v>
      </c>
      <c r="L146" s="147">
        <f>INDEX(Photobiology!$21:$421,1+$H146-380,10)</f>
        <v>0.4073</v>
      </c>
      <c r="M146" s="147">
        <f t="shared" si="46"/>
        <v>1.5041270782599799E-3</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3824905951278551</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1.5041270782599799E-3</v>
      </c>
      <c r="Z146" s="147">
        <f t="shared" ca="1" si="48"/>
        <v>9.7710200781677862E-5</v>
      </c>
      <c r="AA146" s="147">
        <f t="shared" ca="1" si="35"/>
        <v>1.0023563014607637E-3</v>
      </c>
      <c r="AB146" s="147">
        <f t="shared" ca="1" si="36"/>
        <v>6.8626098771027236E-4</v>
      </c>
      <c r="AC146" s="147">
        <f t="shared" ca="1" si="37"/>
        <v>1.50111882410346E-3</v>
      </c>
      <c r="AD146" s="147">
        <f t="shared" ca="1" si="38"/>
        <v>1.3872549001521012E-3</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1.5044133605119614E-3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3825633950066137.5</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1.5044133605119614E-3</v>
      </c>
      <c r="AZ146" s="147">
        <f t="shared" ca="1" si="53"/>
        <v>9.7728798077561743E-5</v>
      </c>
      <c r="BA146" s="147">
        <f t="shared" ca="1" si="40"/>
        <v>1.0025470810986132E-3</v>
      </c>
      <c r="BB146" s="147">
        <f t="shared" ca="1" si="41"/>
        <v>6.8639160456030347E-4</v>
      </c>
      <c r="BC146" s="147">
        <f t="shared" ca="1" si="42"/>
        <v>1.5014045337909375E-3</v>
      </c>
      <c r="BD146" s="147">
        <f t="shared" ca="1" si="43"/>
        <v>1.3875189379868216E-3</v>
      </c>
    </row>
    <row r="147" spans="8:56" s="147" customFormat="1" ht="0.25" customHeight="1" x14ac:dyDescent="0.2">
      <c r="H147" s="147">
        <f t="shared" si="44"/>
        <v>506</v>
      </c>
      <c r="I147" s="147">
        <f>IF($H147&gt;$H146,INDEX(Spectra!147:147,1,MATCH($I$20,Spectra!$20:$20,0)),I146)</f>
        <v>1.50202141372871E-3</v>
      </c>
      <c r="J147" s="147">
        <f>((Physics!$C$9*Physics!$C$10)/(Physics!$C$11*Physics!$C$12*$H147))^($J$17-$J$18)</f>
        <v>2.5479762168119009E+18</v>
      </c>
      <c r="K147" s="147">
        <f t="shared" si="45"/>
        <v>1</v>
      </c>
      <c r="L147" s="147">
        <f>INDEX(Photobiology!$21:$421,1+$H147-380,10)</f>
        <v>0.42562990000000001</v>
      </c>
      <c r="M147" s="147">
        <f t="shared" si="46"/>
        <v>1.50202141372871E-3</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3827114839322941.5</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1.50202141372871E-3</v>
      </c>
      <c r="Z147" s="147">
        <f t="shared" ca="1" si="48"/>
        <v>8.9227431880412636E-5</v>
      </c>
      <c r="AA147" s="147">
        <f t="shared" ca="1" si="35"/>
        <v>1.0244612153407352E-3</v>
      </c>
      <c r="AB147" s="147">
        <f t="shared" ca="1" si="36"/>
        <v>7.0594555838825255E-4</v>
      </c>
      <c r="AC147" s="147">
        <f t="shared" ca="1" si="37"/>
        <v>1.50202141372871E-3</v>
      </c>
      <c r="AD147" s="147">
        <f t="shared" ca="1" si="38"/>
        <v>1.3695911897230772E-3</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1.5022657424781116E-3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3827737383165500</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1.5022657424781116E-3</v>
      </c>
      <c r="AZ147" s="147">
        <f t="shared" ca="1" si="53"/>
        <v>8.9241946205337967E-5</v>
      </c>
      <c r="BA147" s="147">
        <f t="shared" ca="1" si="40"/>
        <v>1.0246278609859084E-3</v>
      </c>
      <c r="BB147" s="147">
        <f t="shared" ca="1" si="41"/>
        <v>7.0606039216748501E-4</v>
      </c>
      <c r="BC147" s="147">
        <f t="shared" ca="1" si="42"/>
        <v>1.5022657424781116E-3</v>
      </c>
      <c r="BD147" s="147">
        <f t="shared" ca="1" si="43"/>
        <v>1.3698139764953014E-3</v>
      </c>
    </row>
    <row r="148" spans="8:56" s="147" customFormat="1" ht="0.25" customHeight="1" x14ac:dyDescent="0.2">
      <c r="H148" s="147">
        <f t="shared" si="44"/>
        <v>507</v>
      </c>
      <c r="I148" s="147">
        <f>IF($H148&gt;$H147,INDEX(Spectra!148:148,1,MATCH($I$20,Spectra!$20:$20,0)),I147)</f>
        <v>1.5002077286115499E-3</v>
      </c>
      <c r="J148" s="147">
        <f>((Physics!$C$9*Physics!$C$10)/(Physics!$C$11*Physics!$C$12*$H148))^($J$17-$J$18)</f>
        <v>2.5530117429320832E+18</v>
      </c>
      <c r="K148" s="147">
        <f t="shared" si="45"/>
        <v>1</v>
      </c>
      <c r="L148" s="147">
        <f>INDEX(Photobiology!$21:$421,1+$H148-380,10)</f>
        <v>0.44430960000000003</v>
      </c>
      <c r="M148" s="147">
        <f t="shared" si="46"/>
        <v>1.5002077286115499E-3</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3830047947982754.5</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1.5002077286115499E-3</v>
      </c>
      <c r="Z148" s="147">
        <f t="shared" ca="1" si="48"/>
        <v>8.1322660469483458E-5</v>
      </c>
      <c r="AA148" s="147">
        <f t="shared" ca="1" si="35"/>
        <v>1.0466529264358771E-3</v>
      </c>
      <c r="AB148" s="147">
        <f t="shared" ca="1" si="36"/>
        <v>7.2598952527607298E-4</v>
      </c>
      <c r="AC148" s="147">
        <f t="shared" ca="1" si="37"/>
        <v>1.5002077286115499E-3</v>
      </c>
      <c r="AD148" s="147">
        <f t="shared" ca="1" si="38"/>
        <v>1.3510900808030191E-3</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1.5001181244442617E-3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3829819187491452</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1.5001181244442617E-3</v>
      </c>
      <c r="AZ148" s="147">
        <f t="shared" ca="1" si="53"/>
        <v>8.1317803242624765E-5</v>
      </c>
      <c r="BA148" s="147">
        <f t="shared" ca="1" si="40"/>
        <v>1.046590412117277E-3</v>
      </c>
      <c r="BB148" s="147">
        <f t="shared" ca="1" si="41"/>
        <v>7.259461634898138E-4</v>
      </c>
      <c r="BC148" s="147">
        <f t="shared" ca="1" si="42"/>
        <v>1.5001181244442617E-3</v>
      </c>
      <c r="BD148" s="147">
        <f t="shared" ca="1" si="43"/>
        <v>1.351009383110751E-3</v>
      </c>
    </row>
    <row r="149" spans="8:56" s="147" customFormat="1" ht="0.25" customHeight="1" x14ac:dyDescent="0.2">
      <c r="H149" s="147">
        <f t="shared" si="44"/>
        <v>508</v>
      </c>
      <c r="I149" s="147">
        <f>IF($H149&gt;$H148,INDEX(Spectra!149:149,1,MATCH($I$20,Spectra!$20:$20,0)),I148)</f>
        <v>1.4984295608475101E-3</v>
      </c>
      <c r="J149" s="147">
        <f>((Physics!$C$9*Physics!$C$10)/(Physics!$C$11*Physics!$C$12*$H149))^($J$17-$J$18)</f>
        <v>2.5580472690522639E+18</v>
      </c>
      <c r="K149" s="147">
        <f t="shared" si="45"/>
        <v>1</v>
      </c>
      <c r="L149" s="147">
        <f>INDEX(Photobiology!$21:$421,1+$H149-380,10)</f>
        <v>0.46339439999999998</v>
      </c>
      <c r="M149" s="147">
        <f t="shared" si="46"/>
        <v>1.4984295608475101E-3</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3833053645993156</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1.4984295608475101E-3</v>
      </c>
      <c r="Z149" s="147">
        <f t="shared" ca="1" si="48"/>
        <v>7.4064526176526816E-5</v>
      </c>
      <c r="AA149" s="147">
        <f t="shared" ref="AA149:AA212" ca="1" si="55">$Y149*O149</f>
        <v>1.0686589847825924E-3</v>
      </c>
      <c r="AB149" s="147">
        <f t="shared" ref="AB149:AB212" ca="1" si="56">$Y149*P149</f>
        <v>7.4623590245679022E-4</v>
      </c>
      <c r="AC149" s="147">
        <f t="shared" ref="AC149:AC212" ca="1" si="57">$Y149*Q149</f>
        <v>1.4984295608475101E-3</v>
      </c>
      <c r="AD149" s="147">
        <f t="shared" ref="AD149:AD212" ca="1" si="58">$Y149*R149</f>
        <v>1.3315989088314307E-3</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1.4979566508101934E-3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3831843919763691</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1.4979566508101934E-3</v>
      </c>
      <c r="AZ149" s="147">
        <f t="shared" ca="1" si="53"/>
        <v>7.4041151131911325E-5</v>
      </c>
      <c r="BA149" s="147">
        <f t="shared" ref="BA149:BA212" ca="1" si="60">$AY149*AO149</f>
        <v>1.0683217119647186E-3</v>
      </c>
      <c r="BB149" s="147">
        <f t="shared" ref="BB149:BB212" ca="1" si="61">$AY149*AP149</f>
        <v>7.4600038758328602E-4</v>
      </c>
      <c r="BC149" s="147">
        <f t="shared" ref="BC149:BC212" ca="1" si="62">$AY149*AQ149</f>
        <v>1.4979566508101934E-3</v>
      </c>
      <c r="BD149" s="147">
        <f t="shared" ref="BD149:BD212" ca="1" si="63">$AY149*AR149</f>
        <v>1.3311786511789388E-3</v>
      </c>
    </row>
    <row r="150" spans="8:56" s="147" customFormat="1" ht="0.25" customHeight="1" x14ac:dyDescent="0.2">
      <c r="H150" s="147">
        <f t="shared" ref="H150:H213" si="64">MIN(780,H149+$J$14)</f>
        <v>509</v>
      </c>
      <c r="I150" s="147">
        <f>IF($H150&gt;$H149,INDEX(Spectra!150:150,1,MATCH($I$20,Spectra!$20:$20,0)),I149)</f>
        <v>1.4962476345505801E-3</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1.4962476345505801E-3</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3835006569434061</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1.4962476345505801E-3</v>
      </c>
      <c r="Z150" s="147">
        <f t="shared" ref="Z150:Z213" ca="1" si="68">$Y150*N150</f>
        <v>6.7479720944886983E-5</v>
      </c>
      <c r="AA150" s="147">
        <f t="shared" ca="1" si="55"/>
        <v>1.090055304208596E-3</v>
      </c>
      <c r="AB150" s="147">
        <f t="shared" ca="1" si="56"/>
        <v>7.6641843710293994E-4</v>
      </c>
      <c r="AC150" s="147">
        <f t="shared" ca="1" si="57"/>
        <v>1.4932551392814789E-3</v>
      </c>
      <c r="AD150" s="147">
        <f t="shared" ca="1" si="58"/>
        <v>1.3108221539436303E-3</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1.4958090327763433E-3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3833882396772582.5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1.4958090327763433E-3</v>
      </c>
      <c r="AZ150" s="147">
        <f t="shared" ref="AZ150:AZ213" ca="1" si="73">$AY150*AN150</f>
        <v>6.7459940311890139E-5</v>
      </c>
      <c r="BA150" s="147">
        <f t="shared" ca="1" si="60"/>
        <v>1.0897357714124184E-3</v>
      </c>
      <c r="BB150" s="147">
        <f t="shared" ca="1" si="61"/>
        <v>7.6619377343192796E-4</v>
      </c>
      <c r="BC150" s="147">
        <f t="shared" ca="1" si="62"/>
        <v>1.4928174147107907E-3</v>
      </c>
      <c r="BD150" s="147">
        <f t="shared" ca="1" si="63"/>
        <v>1.3104379067714693E-3</v>
      </c>
    </row>
    <row r="151" spans="8:56" s="147" customFormat="1" ht="0.25" customHeight="1" x14ac:dyDescent="0.2">
      <c r="H151" s="147">
        <f t="shared" si="64"/>
        <v>510</v>
      </c>
      <c r="I151" s="147">
        <f>IF($H151&gt;$H150,INDEX(Spectra!151:151,1,MATCH($I$20,Spectra!$20:$20,0)),I150)</f>
        <v>1.4933983841891501E-3</v>
      </c>
      <c r="J151" s="147">
        <f>((Physics!$C$9*Physics!$C$10)/(Physics!$C$11*Physics!$C$12*$H151))^($J$17-$J$18)</f>
        <v>2.5681183212926275E+18</v>
      </c>
      <c r="K151" s="147">
        <f t="shared" si="65"/>
        <v>1</v>
      </c>
      <c r="L151" s="147">
        <f>INDEX(Photobiology!$21:$421,1+$H151-380,10)</f>
        <v>0.503</v>
      </c>
      <c r="M151" s="147">
        <f t="shared" si="66"/>
        <v>1.4933983841891501E-3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3835223751424962.5</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1.4933983841891501E-3</v>
      </c>
      <c r="Z151" s="147">
        <f t="shared" ca="1" si="68"/>
        <v>6.1578340954140151E-5</v>
      </c>
      <c r="AA151" s="147">
        <f t="shared" ca="1" si="55"/>
        <v>1.1105089592636623E-3</v>
      </c>
      <c r="AB151" s="147">
        <f t="shared" ca="1" si="56"/>
        <v>7.8633099841418663E-4</v>
      </c>
      <c r="AC151" s="147">
        <f t="shared" ca="1" si="57"/>
        <v>1.4889181890365827E-3</v>
      </c>
      <c r="AD151" s="147">
        <f t="shared" ca="1" si="58"/>
        <v>1.2886355449362073E-3</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1.4936614147424937E-3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3835899245008064</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1.4936614147424937E-3</v>
      </c>
      <c r="AZ151" s="147">
        <f t="shared" ca="1" si="73"/>
        <v>6.1589186677067558E-5</v>
      </c>
      <c r="BA151" s="147">
        <f t="shared" ca="1" si="60"/>
        <v>1.1107045519394953E-3</v>
      </c>
      <c r="BB151" s="147">
        <f t="shared" ca="1" si="61"/>
        <v>7.8646949399568305E-4</v>
      </c>
      <c r="BC151" s="147">
        <f t="shared" ca="1" si="62"/>
        <v>1.4891804304982663E-3</v>
      </c>
      <c r="BD151" s="147">
        <f t="shared" ca="1" si="63"/>
        <v>1.2888625108443208E-3</v>
      </c>
    </row>
    <row r="152" spans="8:56" s="147" customFormat="1" ht="0.25" customHeight="1" x14ac:dyDescent="0.2">
      <c r="H152" s="147">
        <f t="shared" si="64"/>
        <v>511</v>
      </c>
      <c r="I152" s="147">
        <f>IF($H152&gt;$H151,INDEX(Spectra!152:152,1,MATCH($I$20,Spectra!$20:$20,0)),I151)</f>
        <v>1.49002611458033E-3</v>
      </c>
      <c r="J152" s="147">
        <f>((Physics!$C$9*Physics!$C$10)/(Physics!$C$11*Physics!$C$12*$H152))^($J$17-$J$18)</f>
        <v>2.5731538474128092E+18</v>
      </c>
      <c r="K152" s="147">
        <f t="shared" si="65"/>
        <v>1</v>
      </c>
      <c r="L152" s="147">
        <f>INDEX(Photobiology!$21:$421,1+$H152-380,10)</f>
        <v>0.52356930000000002</v>
      </c>
      <c r="M152" s="147">
        <f t="shared" si="66"/>
        <v>1.49002611458033E-3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3834066429477935.5</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1.49002611458033E-3</v>
      </c>
      <c r="Z152" s="147">
        <f t="shared" ca="1" si="68"/>
        <v>5.6344145501963513E-5</v>
      </c>
      <c r="AA152" s="147">
        <f t="shared" ca="1" si="55"/>
        <v>1.130029845193264E-3</v>
      </c>
      <c r="AB152" s="147">
        <f t="shared" ca="1" si="56"/>
        <v>8.0598939597713597E-4</v>
      </c>
      <c r="AC152" s="147">
        <f t="shared" ca="1" si="57"/>
        <v>1.481085957892848E-3</v>
      </c>
      <c r="AD152" s="147">
        <f t="shared" ca="1" si="58"/>
        <v>1.2647356560818988E-3</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1.4894908790767593E-3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3832689186182650.5</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1.4894908790767593E-3</v>
      </c>
      <c r="AZ152" s="147">
        <f t="shared" ca="1" si="73"/>
        <v>5.6323905999584392E-5</v>
      </c>
      <c r="BA152" s="147">
        <f t="shared" ca="1" si="60"/>
        <v>1.1296239247282978E-3</v>
      </c>
      <c r="BB152" s="147">
        <f t="shared" ca="1" si="61"/>
        <v>8.0569987478283796E-4</v>
      </c>
      <c r="BC152" s="147">
        <f t="shared" ca="1" si="62"/>
        <v>1.4805539338022988E-3</v>
      </c>
      <c r="BD152" s="147">
        <f t="shared" ca="1" si="63"/>
        <v>1.2642813476512324E-3</v>
      </c>
    </row>
    <row r="153" spans="8:56" s="147" customFormat="1" ht="0.25" customHeight="1" x14ac:dyDescent="0.2">
      <c r="H153" s="147">
        <f t="shared" si="64"/>
        <v>512</v>
      </c>
      <c r="I153" s="147">
        <f>IF($H153&gt;$H152,INDEX(Spectra!153:153,1,MATCH($I$20,Spectra!$20:$20,0)),I152)</f>
        <v>1.48625277187462E-3</v>
      </c>
      <c r="J153" s="147">
        <f>((Physics!$C$9*Physics!$C$10)/(Physics!$C$11*Physics!$C$12*$H153))^($J$17-$J$18)</f>
        <v>2.578189373532991E+18</v>
      </c>
      <c r="K153" s="147">
        <f t="shared" si="65"/>
        <v>1</v>
      </c>
      <c r="L153" s="147">
        <f>INDEX(Photobiology!$21:$421,1+$H153-380,10)</f>
        <v>0.544512</v>
      </c>
      <c r="M153" s="147">
        <f t="shared" si="66"/>
        <v>1.48625277187462E-3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3831841102831098</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1.48625277187462E-3</v>
      </c>
      <c r="Z153" s="147">
        <f t="shared" ca="1" si="68"/>
        <v>5.1666159232845852E-5</v>
      </c>
      <c r="AA153" s="147">
        <f t="shared" ca="1" si="55"/>
        <v>1.1488228600648376E-3</v>
      </c>
      <c r="AB153" s="147">
        <f t="shared" ca="1" si="56"/>
        <v>8.2547370701579516E-4</v>
      </c>
      <c r="AC153" s="147">
        <f t="shared" ca="1" si="57"/>
        <v>1.4713902441558738E-3</v>
      </c>
      <c r="AD153" s="147">
        <f t="shared" ca="1" si="58"/>
        <v>1.2390562383508895E-3</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1.4853203434110249E-3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3829437125674677.5</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1.4853203434110249E-3</v>
      </c>
      <c r="AZ153" s="147">
        <f t="shared" ca="1" si="73"/>
        <v>5.1633745501894434E-5</v>
      </c>
      <c r="BA153" s="147">
        <f t="shared" ca="1" si="60"/>
        <v>1.1481021245650464E-3</v>
      </c>
      <c r="BB153" s="147">
        <f t="shared" ca="1" si="61"/>
        <v>8.2495583065254365E-4</v>
      </c>
      <c r="BC153" s="147">
        <f t="shared" ca="1" si="62"/>
        <v>1.4704671399769146E-3</v>
      </c>
      <c r="BD153" s="147">
        <f t="shared" ca="1" si="63"/>
        <v>1.2382788932542165E-3</v>
      </c>
    </row>
    <row r="154" spans="8:56" s="147" customFormat="1" ht="0.25" customHeight="1" x14ac:dyDescent="0.2">
      <c r="H154" s="147">
        <f t="shared" si="64"/>
        <v>513</v>
      </c>
      <c r="I154" s="147">
        <f>IF($H154&gt;$H153,INDEX(Spectra!154:154,1,MATCH($I$20,Spectra!$20:$20,0)),I153)</f>
        <v>1.48207567063602E-3</v>
      </c>
      <c r="J154" s="147">
        <f>((Physics!$C$9*Physics!$C$10)/(Physics!$C$11*Physics!$C$12*$H154))^($J$17-$J$18)</f>
        <v>2.5832248996531722E+18</v>
      </c>
      <c r="K154" s="147">
        <f t="shared" si="65"/>
        <v>1</v>
      </c>
      <c r="L154" s="147">
        <f>INDEX(Photobiology!$21:$421,1+$H154-380,10)</f>
        <v>0.56569000000000003</v>
      </c>
      <c r="M154" s="147">
        <f t="shared" si="66"/>
        <v>1.48207567063602E-3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3828534775557141</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1.48207567063602E-3</v>
      </c>
      <c r="Z154" s="147">
        <f t="shared" ca="1" si="68"/>
        <v>4.7430719479797488E-5</v>
      </c>
      <c r="AA154" s="147">
        <f t="shared" ca="1" si="55"/>
        <v>1.1670708613720285E-3</v>
      </c>
      <c r="AB154" s="147">
        <f t="shared" ca="1" si="56"/>
        <v>8.4482018415429731E-4</v>
      </c>
      <c r="AC154" s="147">
        <f t="shared" ca="1" si="57"/>
        <v>1.4613266112471158E-3</v>
      </c>
      <c r="AD154" s="147">
        <f t="shared" ca="1" si="58"/>
        <v>1.2120889098675976E-3</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1.4811359521450722E-3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3826107271352659.5</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1.4811359521450722E-3</v>
      </c>
      <c r="AZ154" s="147">
        <f t="shared" ca="1" si="73"/>
        <v>4.7400645762903532E-5</v>
      </c>
      <c r="BA154" s="147">
        <f t="shared" ca="1" si="60"/>
        <v>1.166330873468302E-3</v>
      </c>
      <c r="BB154" s="147">
        <f t="shared" ca="1" si="61"/>
        <v>8.4428452112149475E-4</v>
      </c>
      <c r="BC154" s="147">
        <f t="shared" ca="1" si="62"/>
        <v>1.4604000488150411E-3</v>
      </c>
      <c r="BD154" s="147">
        <f t="shared" ca="1" si="63"/>
        <v>1.2113203780147086E-3</v>
      </c>
    </row>
    <row r="155" spans="8:56" s="147" customFormat="1" ht="0.25" customHeight="1" x14ac:dyDescent="0.2">
      <c r="H155" s="147">
        <f t="shared" si="64"/>
        <v>514</v>
      </c>
      <c r="I155" s="147">
        <f>IF($H155&gt;$H154,INDEX(Spectra!155:155,1,MATCH($I$20,Spectra!$20:$20,0)),I154)</f>
        <v>1.4774903351378499E-3</v>
      </c>
      <c r="J155" s="147">
        <f>((Physics!$C$9*Physics!$C$10)/(Physics!$C$11*Physics!$C$12*$H155))^($J$17-$J$18)</f>
        <v>2.5882604257733535E+18</v>
      </c>
      <c r="K155" s="147">
        <f t="shared" si="65"/>
        <v>1</v>
      </c>
      <c r="L155" s="147">
        <f>INDEX(Photobiology!$21:$421,1+$H155-380,10)</f>
        <v>0.58696530000000002</v>
      </c>
      <c r="M155" s="147">
        <f t="shared" si="66"/>
        <v>1.4774903351378499E-3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3824129763899906</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1.4774903351378499E-3</v>
      </c>
      <c r="Z155" s="147">
        <f t="shared" ca="1" si="68"/>
        <v>4.3548436632054071E-5</v>
      </c>
      <c r="AA155" s="147">
        <f t="shared" ca="1" si="55"/>
        <v>1.1849723661162528E-3</v>
      </c>
      <c r="AB155" s="147">
        <f t="shared" ca="1" si="56"/>
        <v>8.6407771771799852E-4</v>
      </c>
      <c r="AC155" s="147">
        <f t="shared" ca="1" si="57"/>
        <v>1.4494180187702307E-3</v>
      </c>
      <c r="AD155" s="147">
        <f t="shared" ca="1" si="58"/>
        <v>1.1843252253494626E-3</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1.4769654164793378E-3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3822771137709329</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1.4769654164793378E-3</v>
      </c>
      <c r="AZ155" s="147">
        <f t="shared" ca="1" si="73"/>
        <v>4.3532964864561887E-5</v>
      </c>
      <c r="BA155" s="147">
        <f t="shared" ca="1" si="60"/>
        <v>1.1845513724285091E-3</v>
      </c>
      <c r="BB155" s="147">
        <f t="shared" ca="1" si="61"/>
        <v>8.637707305887782E-4</v>
      </c>
      <c r="BC155" s="147">
        <f t="shared" ca="1" si="62"/>
        <v>1.4489030735662304E-3</v>
      </c>
      <c r="BD155" s="147">
        <f t="shared" ca="1" si="63"/>
        <v>1.1839044615760911E-3</v>
      </c>
    </row>
    <row r="156" spans="8:56" s="147" customFormat="1" ht="0.25" customHeight="1" x14ac:dyDescent="0.2">
      <c r="H156" s="147">
        <f t="shared" si="64"/>
        <v>515</v>
      </c>
      <c r="I156" s="147">
        <f>IF($H156&gt;$H155,INDEX(Spectra!156:156,1,MATCH($I$20,Spectra!$20:$20,0)),I155)</f>
        <v>1.4725757267960301E-3</v>
      </c>
      <c r="J156" s="147">
        <f>((Physics!$C$9*Physics!$C$10)/(Physics!$C$11*Physics!$C$12*$H156))^($J$17-$J$18)</f>
        <v>2.5932959518935357E+18</v>
      </c>
      <c r="K156" s="147">
        <f t="shared" si="65"/>
        <v>1</v>
      </c>
      <c r="L156" s="147">
        <f>INDEX(Photobiology!$21:$421,1+$H156-380,10)</f>
        <v>0.60819999999999996</v>
      </c>
      <c r="M156" s="147">
        <f t="shared" si="66"/>
        <v>1.4725757267960301E-3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3818824671156826</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1.4725757267960301E-3</v>
      </c>
      <c r="Z156" s="147">
        <f t="shared" ca="1" si="68"/>
        <v>3.9950979467976298E-5</v>
      </c>
      <c r="AA156" s="147">
        <f t="shared" ca="1" si="55"/>
        <v>1.2028116342528118E-3</v>
      </c>
      <c r="AB156" s="147">
        <f t="shared" ca="1" si="56"/>
        <v>8.8334958350595424E-4</v>
      </c>
      <c r="AC156" s="147">
        <f t="shared" ca="1" si="57"/>
        <v>1.4357613336261294E-3</v>
      </c>
      <c r="AD156" s="147">
        <f t="shared" ca="1" si="58"/>
        <v>1.1563150556792271E-3</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1.4727948808136038E-3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3819393002383441.5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1.4727948808136038E-3</v>
      </c>
      <c r="AZ156" s="147">
        <f t="shared" ca="1" si="73"/>
        <v>3.9956925116473073E-5</v>
      </c>
      <c r="BA156" s="147">
        <f t="shared" ca="1" si="60"/>
        <v>1.202990641007598E-3</v>
      </c>
      <c r="BB156" s="147">
        <f t="shared" ca="1" si="61"/>
        <v>8.834810467690141E-4</v>
      </c>
      <c r="BC156" s="147">
        <f t="shared" ca="1" si="62"/>
        <v>1.4359750087932638E-3</v>
      </c>
      <c r="BD156" s="147">
        <f t="shared" ca="1" si="63"/>
        <v>1.1564871426459084E-3</v>
      </c>
    </row>
    <row r="157" spans="8:56" s="147" customFormat="1" ht="0.25" customHeight="1" x14ac:dyDescent="0.2">
      <c r="H157" s="147">
        <f t="shared" si="64"/>
        <v>516</v>
      </c>
      <c r="I157" s="147">
        <f>IF($H157&gt;$H156,INDEX(Spectra!157:157,1,MATCH($I$20,Spectra!$20:$20,0)),I156)</f>
        <v>1.4673650414385099E-3</v>
      </c>
      <c r="J157" s="147">
        <f>((Physics!$C$9*Physics!$C$10)/(Physics!$C$11*Physics!$C$12*$H157))^($J$17-$J$18)</f>
        <v>2.598331478013717E+18</v>
      </c>
      <c r="K157" s="147">
        <f t="shared" si="65"/>
        <v>1</v>
      </c>
      <c r="L157" s="147">
        <f>INDEX(Photobiology!$21:$421,1+$H157-380,10)</f>
        <v>0.62934559999999995</v>
      </c>
      <c r="M157" s="147">
        <f t="shared" si="66"/>
        <v>1.4673650414385099E-3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3812700776906582.5</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1.4673650414385099E-3</v>
      </c>
      <c r="Z157" s="147">
        <f t="shared" ca="1" si="68"/>
        <v>3.6592562457376984E-5</v>
      </c>
      <c r="AA157" s="147">
        <f t="shared" ca="1" si="55"/>
        <v>1.2207288579084838E-3</v>
      </c>
      <c r="AB157" s="147">
        <f t="shared" ca="1" si="56"/>
        <v>9.0266721362139662E-4</v>
      </c>
      <c r="AC157" s="147">
        <f t="shared" ca="1" si="57"/>
        <v>1.4204093601124777E-3</v>
      </c>
      <c r="AD157" s="147">
        <f t="shared" ca="1" si="58"/>
        <v>1.1279899199245285E-3</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1.4686243451478695E-3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3815972865374991</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1.4686243451478695E-3</v>
      </c>
      <c r="AZ157" s="147">
        <f t="shared" ca="1" si="73"/>
        <v>3.6623966469559512E-5</v>
      </c>
      <c r="BA157" s="147">
        <f t="shared" ca="1" si="60"/>
        <v>1.2217764965910703E-3</v>
      </c>
      <c r="BB157" s="147">
        <f t="shared" ca="1" si="61"/>
        <v>9.0344188940985365E-4</v>
      </c>
      <c r="BC157" s="147">
        <f t="shared" ca="1" si="62"/>
        <v>1.4216283661031377E-3</v>
      </c>
      <c r="BD157" s="147">
        <f t="shared" ca="1" si="63"/>
        <v>1.12895796935338E-3</v>
      </c>
    </row>
    <row r="158" spans="8:56" s="147" customFormat="1" ht="0.25" customHeight="1" x14ac:dyDescent="0.2">
      <c r="H158" s="147">
        <f t="shared" si="64"/>
        <v>517</v>
      </c>
      <c r="I158" s="147">
        <f>IF($H158&gt;$H157,INDEX(Spectra!158:158,1,MATCH($I$20,Spectra!$20:$20,0)),I157)</f>
        <v>1.4617434363854199E-3</v>
      </c>
      <c r="J158" s="147">
        <f>((Physics!$C$9*Physics!$C$10)/(Physics!$C$11*Physics!$C$12*$H158))^($J$17-$J$18)</f>
        <v>2.6033670041338988E+18</v>
      </c>
      <c r="K158" s="147">
        <f t="shared" si="65"/>
        <v>1</v>
      </c>
      <c r="L158" s="147">
        <f>INDEX(Photobiology!$21:$421,1+$H158-380,10)</f>
        <v>0.65030679999999996</v>
      </c>
      <c r="M158" s="147">
        <f t="shared" si="66"/>
        <v>1.4617434363854199E-3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3805454630795101</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1.4617434363854199E-3</v>
      </c>
      <c r="Z158" s="147">
        <f t="shared" ca="1" si="68"/>
        <v>3.3463838663515053E-5</v>
      </c>
      <c r="AA158" s="147">
        <f t="shared" ca="1" si="55"/>
        <v>1.2382370179883436E-3</v>
      </c>
      <c r="AB158" s="147">
        <f t="shared" ca="1" si="56"/>
        <v>9.2173009693811796E-4</v>
      </c>
      <c r="AC158" s="147">
        <f t="shared" ca="1" si="57"/>
        <v>1.4047354423663886E-3</v>
      </c>
      <c r="AD158" s="147">
        <f t="shared" ca="1" si="58"/>
        <v>1.0989489476786133E-3</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1.4644538094821351E-3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3812510726683981.5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1.4644538094821351E-3</v>
      </c>
      <c r="AZ158" s="147">
        <f t="shared" ca="1" si="73"/>
        <v>3.3525887505855464E-5</v>
      </c>
      <c r="BA158" s="147">
        <f t="shared" ca="1" si="60"/>
        <v>1.2405329641970787E-3</v>
      </c>
      <c r="BB158" s="147">
        <f t="shared" ca="1" si="61"/>
        <v>9.2343917419134046E-4</v>
      </c>
      <c r="BC158" s="147">
        <f t="shared" ca="1" si="62"/>
        <v>1.4073401109123318E-3</v>
      </c>
      <c r="BD158" s="147">
        <f t="shared" ca="1" si="63"/>
        <v>1.1009866251453354E-3</v>
      </c>
    </row>
    <row r="159" spans="8:56" s="147" customFormat="1" ht="0.25" customHeight="1" x14ac:dyDescent="0.2">
      <c r="H159" s="147">
        <f t="shared" si="64"/>
        <v>518</v>
      </c>
      <c r="I159" s="147">
        <f>IF($H159&gt;$H158,INDEX(Spectra!159:159,1,MATCH($I$20,Spectra!$20:$20,0)),I158)</f>
        <v>1.4565300655918899E-3</v>
      </c>
      <c r="J159" s="147">
        <f>((Physics!$C$9*Physics!$C$10)/(Physics!$C$11*Physics!$C$12*$H159))^($J$17-$J$18)</f>
        <v>2.60840253025408E+18</v>
      </c>
      <c r="K159" s="147">
        <f t="shared" si="65"/>
        <v>1</v>
      </c>
      <c r="L159" s="147">
        <f>INDEX(Photobiology!$21:$421,1+$H159-380,10)</f>
        <v>0.6708752</v>
      </c>
      <c r="M159" s="147">
        <f t="shared" si="66"/>
        <v>1.4565300655918899E-3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3799216708481027</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1.4565300655918899E-3</v>
      </c>
      <c r="Z159" s="147">
        <f t="shared" ca="1" si="68"/>
        <v>3.0580722645141083E-5</v>
      </c>
      <c r="AA159" s="147">
        <f t="shared" ca="1" si="55"/>
        <v>1.2554881336983724E-3</v>
      </c>
      <c r="AB159" s="147">
        <f t="shared" ca="1" si="56"/>
        <v>9.4074800835468667E-4</v>
      </c>
      <c r="AC159" s="147">
        <f t="shared" ca="1" si="57"/>
        <v>1.388073152509071E-3</v>
      </c>
      <c r="AD159" s="147">
        <f t="shared" ca="1" si="58"/>
        <v>1.0699567904733432E-3</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1.4602694182161823E-3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3808970445327743.5</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1.4602694182161823E-3</v>
      </c>
      <c r="AZ159" s="147">
        <f t="shared" ca="1" si="73"/>
        <v>3.0659232597099674E-5</v>
      </c>
      <c r="BA159" s="147">
        <f t="shared" ca="1" si="60"/>
        <v>1.2587113509586391E-3</v>
      </c>
      <c r="BB159" s="147">
        <f t="shared" ca="1" si="61"/>
        <v>9.4316319264572252E-4</v>
      </c>
      <c r="BC159" s="147">
        <f t="shared" ca="1" si="62"/>
        <v>1.3916367555600218E-3</v>
      </c>
      <c r="BD159" s="147">
        <f t="shared" ca="1" si="63"/>
        <v>1.0727036927356802E-3</v>
      </c>
    </row>
    <row r="160" spans="8:56" s="147" customFormat="1" ht="0.25" customHeight="1" x14ac:dyDescent="0.2">
      <c r="H160" s="147">
        <f t="shared" si="64"/>
        <v>519</v>
      </c>
      <c r="I160" s="147">
        <f>IF($H160&gt;$H159,INDEX(Spectra!160:160,1,MATCH($I$20,Spectra!$20:$20,0)),I159)</f>
        <v>1.45295410756331E-3</v>
      </c>
      <c r="J160" s="147">
        <f>((Physics!$C$9*Physics!$C$10)/(Physics!$C$11*Physics!$C$12*$H160))^($J$17-$J$18)</f>
        <v>2.6134380563742618E+18</v>
      </c>
      <c r="K160" s="147">
        <f t="shared" si="65"/>
        <v>1</v>
      </c>
      <c r="L160" s="147">
        <f>INDEX(Photobiology!$21:$421,1+$H160-380,10)</f>
        <v>0.69084239999999997</v>
      </c>
      <c r="M160" s="147">
        <f t="shared" si="66"/>
        <v>1.45295410756331E-3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3797205558871257</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1.45295410756331E-3</v>
      </c>
      <c r="Z160" s="147">
        <f t="shared" ca="1" si="68"/>
        <v>2.7958760005608508E-5</v>
      </c>
      <c r="AA160" s="147">
        <f t="shared" ca="1" si="55"/>
        <v>1.2730086472498093E-3</v>
      </c>
      <c r="AB160" s="147">
        <f t="shared" ca="1" si="56"/>
        <v>9.6022831060644034E-4</v>
      </c>
      <c r="AC160" s="147">
        <f t="shared" ca="1" si="57"/>
        <v>1.3715886775397647E-3</v>
      </c>
      <c r="AD160" s="147">
        <f t="shared" ca="1" si="58"/>
        <v>1.0420136443670715E-3</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1.4560988825504479E-3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3805424233501377</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1.4560988825504479E-3</v>
      </c>
      <c r="AZ160" s="147">
        <f t="shared" ca="1" si="73"/>
        <v>2.8019273967253506E-5</v>
      </c>
      <c r="BA160" s="147">
        <f t="shared" ca="1" si="60"/>
        <v>1.27576394814434E-3</v>
      </c>
      <c r="BB160" s="147">
        <f t="shared" ca="1" si="61"/>
        <v>9.6230662949994003E-4</v>
      </c>
      <c r="BC160" s="147">
        <f t="shared" ca="1" si="62"/>
        <v>1.3745573451276229E-3</v>
      </c>
      <c r="BD160" s="147">
        <f t="shared" ca="1" si="63"/>
        <v>1.0442689794998221E-3</v>
      </c>
    </row>
    <row r="161" spans="8:56" s="147" customFormat="1" ht="0.25" customHeight="1" x14ac:dyDescent="0.2">
      <c r="H161" s="147">
        <f t="shared" si="64"/>
        <v>520</v>
      </c>
      <c r="I161" s="147">
        <f>IF($H161&gt;$H160,INDEX(Spectra!161:161,1,MATCH($I$20,Spectra!$20:$20,0)),I160)</f>
        <v>1.4517530694028999E-3</v>
      </c>
      <c r="J161" s="147">
        <f>((Physics!$C$9*Physics!$C$10)/(Physics!$C$11*Physics!$C$12*$H161))^($J$17-$J$18)</f>
        <v>2.618473582494444E+18</v>
      </c>
      <c r="K161" s="147">
        <f t="shared" si="65"/>
        <v>1</v>
      </c>
      <c r="L161" s="147">
        <f>INDEX(Photobiology!$21:$421,1+$H161-380,10)</f>
        <v>0.71</v>
      </c>
      <c r="M161" s="147">
        <f t="shared" si="66"/>
        <v>1.4517530694028999E-3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3801377060536716.5</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1.4517530694028999E-3</v>
      </c>
      <c r="Z161" s="147">
        <f t="shared" ca="1" si="68"/>
        <v>2.5594116262959247E-5</v>
      </c>
      <c r="AA161" s="147">
        <f t="shared" ca="1" si="55"/>
        <v>1.2909191538560301E-3</v>
      </c>
      <c r="AB161" s="147">
        <f t="shared" ca="1" si="56"/>
        <v>9.8038772055768068E-4</v>
      </c>
      <c r="AC161" s="147">
        <f t="shared" ca="1" si="57"/>
        <v>1.3573891198917114E-3</v>
      </c>
      <c r="AD161" s="147">
        <f t="shared" ca="1" si="58"/>
        <v>1.0156870964402121E-3</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1.4519283468847138E-3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3801836019992452.5</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1.4519283468847138E-3</v>
      </c>
      <c r="AZ161" s="147">
        <f t="shared" ca="1" si="73"/>
        <v>2.5597206369908127E-5</v>
      </c>
      <c r="BA161" s="147">
        <f t="shared" ca="1" si="60"/>
        <v>1.2910750130467438E-3</v>
      </c>
      <c r="BB161" s="147">
        <f t="shared" ca="1" si="61"/>
        <v>9.8050608771975672E-4</v>
      </c>
      <c r="BC161" s="147">
        <f t="shared" ca="1" si="62"/>
        <v>1.3575530043372075E-3</v>
      </c>
      <c r="BD161" s="147">
        <f t="shared" ca="1" si="63"/>
        <v>1.0158097254742585E-3</v>
      </c>
    </row>
    <row r="162" spans="8:56" s="147" customFormat="1" ht="0.25" customHeight="1" x14ac:dyDescent="0.2">
      <c r="H162" s="147">
        <f t="shared" si="64"/>
        <v>521</v>
      </c>
      <c r="I162" s="147">
        <f>IF($H162&gt;$H161,INDEX(Spectra!162:162,1,MATCH($I$20,Spectra!$20:$20,0)),I161)</f>
        <v>1.45275970909501E-3</v>
      </c>
      <c r="J162" s="147">
        <f>((Physics!$C$9*Physics!$C$10)/(Physics!$C$11*Physics!$C$12*$H162))^($J$17-$J$18)</f>
        <v>2.6235091086146253E+18</v>
      </c>
      <c r="K162" s="147">
        <f t="shared" si="65"/>
        <v>1</v>
      </c>
      <c r="L162" s="147">
        <f>INDEX(Photobiology!$21:$421,1+$H162-380,10)</f>
        <v>0.72818519999999998</v>
      </c>
      <c r="M162" s="147">
        <f t="shared" si="66"/>
        <v>1.45275970909501E-3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3811328329439092</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1.45275970909501E-3</v>
      </c>
      <c r="Z162" s="147">
        <f t="shared" ca="1" si="68"/>
        <v>2.3462214577855321E-5</v>
      </c>
      <c r="AA162" s="147">
        <f t="shared" ca="1" si="55"/>
        <v>1.308663379069294E-3</v>
      </c>
      <c r="AB162" s="147">
        <f t="shared" ca="1" si="56"/>
        <v>1.0009151205737346E-3</v>
      </c>
      <c r="AC162" s="147">
        <f t="shared" ca="1" si="57"/>
        <v>1.3438027309128843E-3</v>
      </c>
      <c r="AD162" s="147">
        <f t="shared" ca="1" si="58"/>
        <v>9.9061941251537828E-4</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1.4559464709480458E-3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3819688828187517</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1.4559464709480458E-3</v>
      </c>
      <c r="AZ162" s="147">
        <f t="shared" ca="1" si="73"/>
        <v>2.3513681100458036E-5</v>
      </c>
      <c r="BA162" s="147">
        <f t="shared" ca="1" si="60"/>
        <v>1.3115340523876509E-3</v>
      </c>
      <c r="BB162" s="147">
        <f t="shared" ca="1" si="61"/>
        <v>1.0031107198214299E-3</v>
      </c>
      <c r="BC162" s="147">
        <f t="shared" ca="1" si="62"/>
        <v>1.3467504856269424E-3</v>
      </c>
      <c r="BD162" s="147">
        <f t="shared" ca="1" si="63"/>
        <v>9.927924271818211E-4</v>
      </c>
    </row>
    <row r="163" spans="8:56" s="147" customFormat="1" ht="0.25" customHeight="1" x14ac:dyDescent="0.2">
      <c r="H163" s="147">
        <f t="shared" si="64"/>
        <v>522</v>
      </c>
      <c r="I163" s="147">
        <f>IF($H163&gt;$H162,INDEX(Spectra!163:163,1,MATCH($I$20,Spectra!$20:$20,0)),I162)</f>
        <v>1.45598407064794E-3</v>
      </c>
      <c r="J163" s="147">
        <f>((Physics!$C$9*Physics!$C$10)/(Physics!$C$11*Physics!$C$12*$H163))^($J$17-$J$18)</f>
        <v>2.628544634734807E+18</v>
      </c>
      <c r="K163" s="147">
        <f t="shared" si="65"/>
        <v>1</v>
      </c>
      <c r="L163" s="147">
        <f>INDEX(Photobiology!$21:$421,1+$H163-380,10)</f>
        <v>0.7454636</v>
      </c>
      <c r="M163" s="147">
        <f t="shared" si="66"/>
        <v>1.45598407064794E-3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3827119117160987</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1.45598407064794E-3</v>
      </c>
      <c r="Z163" s="147">
        <f t="shared" ca="1" si="68"/>
        <v>2.1535605987360744E-5</v>
      </c>
      <c r="AA163" s="147">
        <f t="shared" ca="1" si="55"/>
        <v>1.3264102242646972E-3</v>
      </c>
      <c r="AB163" s="147">
        <f t="shared" ca="1" si="56"/>
        <v>1.0219348354107999E-3</v>
      </c>
      <c r="AC163" s="147">
        <f t="shared" ca="1" si="57"/>
        <v>1.3322254246428652E-3</v>
      </c>
      <c r="AD163" s="147">
        <f t="shared" ca="1" si="58"/>
        <v>9.6660016080582511E-4</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1.4599645950113779E-3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3837582103119932.5</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1.4599645950113779E-3</v>
      </c>
      <c r="AZ163" s="147">
        <f t="shared" ca="1" si="73"/>
        <v>2.1594482321272789E-5</v>
      </c>
      <c r="BA163" s="147">
        <f t="shared" ca="1" si="60"/>
        <v>1.3300365058429352E-3</v>
      </c>
      <c r="BB163" s="147">
        <f t="shared" ca="1" si="61"/>
        <v>1.0247287097341559E-3</v>
      </c>
      <c r="BC163" s="147">
        <f t="shared" ca="1" si="62"/>
        <v>1.3358676044354107E-3</v>
      </c>
      <c r="BD163" s="147">
        <f t="shared" ca="1" si="63"/>
        <v>9.6924275530074864E-4</v>
      </c>
    </row>
    <row r="164" spans="8:56" s="147" customFormat="1" ht="0.25" customHeight="1" x14ac:dyDescent="0.2">
      <c r="H164" s="147">
        <f t="shared" si="64"/>
        <v>523</v>
      </c>
      <c r="I164" s="147">
        <f>IF($H164&gt;$H163,INDEX(Spectra!164:164,1,MATCH($I$20,Spectra!$20:$20,0)),I163)</f>
        <v>1.4608458449658101E-3</v>
      </c>
      <c r="J164" s="147">
        <f>((Physics!$C$9*Physics!$C$10)/(Physics!$C$11*Physics!$C$12*$H164))^($J$17-$J$18)</f>
        <v>2.6335801608549888E+18</v>
      </c>
      <c r="K164" s="147">
        <f t="shared" si="65"/>
        <v>1</v>
      </c>
      <c r="L164" s="147">
        <f>INDEX(Photobiology!$21:$421,1+$H164-380,10)</f>
        <v>0.76196940000000002</v>
      </c>
      <c r="M164" s="147">
        <f t="shared" si="66"/>
        <v>1.4608458449658101E-3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3847254635369400</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1.4608458449658101E-3</v>
      </c>
      <c r="Z164" s="147">
        <f t="shared" ca="1" si="68"/>
        <v>1.9780875332928543E-5</v>
      </c>
      <c r="AA164" s="147">
        <f t="shared" ca="1" si="55"/>
        <v>1.3439314303015065E-3</v>
      </c>
      <c r="AB164" s="147">
        <f t="shared" ca="1" si="56"/>
        <v>1.0432484517238837E-3</v>
      </c>
      <c r="AC164" s="147">
        <f t="shared" ca="1" si="57"/>
        <v>1.3206046438490923E-3</v>
      </c>
      <c r="AD164" s="147">
        <f t="shared" ca="1" si="58"/>
        <v>9.4330322239470274E-4</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1.4639827190747099E-3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3855515844789698.5</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1.4639827190747099E-3</v>
      </c>
      <c r="AZ164" s="147">
        <f t="shared" ca="1" si="73"/>
        <v>1.9823350804174924E-5</v>
      </c>
      <c r="BA164" s="147">
        <f t="shared" ca="1" si="60"/>
        <v>1.3468172541017227E-3</v>
      </c>
      <c r="BB164" s="147">
        <f t="shared" ca="1" si="61"/>
        <v>1.0454886190000134E-3</v>
      </c>
      <c r="BC164" s="147">
        <f t="shared" ca="1" si="62"/>
        <v>1.3234403780435378E-3</v>
      </c>
      <c r="BD164" s="147">
        <f t="shared" ca="1" si="63"/>
        <v>9.4532877729179793E-4</v>
      </c>
    </row>
    <row r="165" spans="8:56" s="147" customFormat="1" ht="0.25" customHeight="1" x14ac:dyDescent="0.2">
      <c r="H165" s="147">
        <f t="shared" si="64"/>
        <v>524</v>
      </c>
      <c r="I165" s="147">
        <f>IF($H165&gt;$H164,INDEX(Spectra!165:165,1,MATCH($I$20,Spectra!$20:$20,0)),I164)</f>
        <v>1.4663778502221601E-3</v>
      </c>
      <c r="J165" s="147">
        <f>((Physics!$C$9*Physics!$C$10)/(Physics!$C$11*Physics!$C$12*$H165))^($J$17-$J$18)</f>
        <v>2.63861568697517E+18</v>
      </c>
      <c r="K165" s="147">
        <f t="shared" si="65"/>
        <v>1</v>
      </c>
      <c r="L165" s="147">
        <f>INDEX(Photobiology!$21:$421,1+$H165-380,10)</f>
        <v>0.77783679999999999</v>
      </c>
      <c r="M165" s="147">
        <f t="shared" si="66"/>
        <v>1.4663778502221601E-3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3869207598629118</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1.4663778502221601E-3</v>
      </c>
      <c r="Z165" s="147">
        <f t="shared" ca="1" si="68"/>
        <v>1.8166075359692209E-5</v>
      </c>
      <c r="AA165" s="147">
        <f t="shared" ca="1" si="55"/>
        <v>1.36063734344264E-3</v>
      </c>
      <c r="AB165" s="147">
        <f t="shared" ca="1" si="56"/>
        <v>1.0643571651831028E-3</v>
      </c>
      <c r="AC165" s="147">
        <f t="shared" ca="1" si="57"/>
        <v>1.3080090423981667E-3</v>
      </c>
      <c r="AD165" s="147">
        <f t="shared" ca="1" si="58"/>
        <v>9.2020049148346279E-4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1.4680008431380419E-3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3873490053196813.5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1.4680008431380419E-3</v>
      </c>
      <c r="AZ165" s="147">
        <f t="shared" ca="1" si="73"/>
        <v>1.8186181645131321E-5</v>
      </c>
      <c r="BA165" s="147">
        <f t="shared" ca="1" si="60"/>
        <v>1.3621433023393577E-3</v>
      </c>
      <c r="BB165" s="147">
        <f t="shared" ca="1" si="61"/>
        <v>1.0655351999841595E-3</v>
      </c>
      <c r="BC165" s="147">
        <f t="shared" ca="1" si="62"/>
        <v>1.3094567520791334E-3</v>
      </c>
      <c r="BD165" s="147">
        <f t="shared" ca="1" si="63"/>
        <v>9.2121897309694483E-4</v>
      </c>
    </row>
    <row r="166" spans="8:56" s="147" customFormat="1" ht="0.25" customHeight="1" x14ac:dyDescent="0.2">
      <c r="H166" s="147">
        <f t="shared" si="64"/>
        <v>525</v>
      </c>
      <c r="I166" s="147">
        <f>IF($H166&gt;$H165,INDEX(Spectra!166:166,1,MATCH($I$20,Spectra!$20:$20,0)),I165)</f>
        <v>1.4718657311334001E-3</v>
      </c>
      <c r="J166" s="147">
        <f>((Physics!$C$9*Physics!$C$10)/(Physics!$C$11*Physics!$C$12*$H166))^($J$17-$J$18)</f>
        <v>2.6436512130953518E+18</v>
      </c>
      <c r="K166" s="147">
        <f t="shared" si="65"/>
        <v>1</v>
      </c>
      <c r="L166" s="147">
        <f>INDEX(Photobiology!$21:$421,1+$H166-380,10)</f>
        <v>0.79320000000000002</v>
      </c>
      <c r="M166" s="147">
        <f t="shared" si="66"/>
        <v>1.4718657311334001E-3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3891099625624290</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1.4718657311334001E-3</v>
      </c>
      <c r="Z166" s="147">
        <f t="shared" ca="1" si="68"/>
        <v>1.6669173778231984E-5</v>
      </c>
      <c r="AA166" s="147">
        <f t="shared" ca="1" si="55"/>
        <v>1.376160605697913E-3</v>
      </c>
      <c r="AB166" s="147">
        <f t="shared" ca="1" si="56"/>
        <v>1.0849240053442783E-3</v>
      </c>
      <c r="AC166" s="147">
        <f t="shared" ca="1" si="57"/>
        <v>1.295241843397392E-3</v>
      </c>
      <c r="AD166" s="147">
        <f t="shared" ca="1" si="58"/>
        <v>8.9698735759877895E-4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1.4720051116011556E-3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3891468098966953.5</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1.4720051116011556E-3</v>
      </c>
      <c r="AZ166" s="147">
        <f t="shared" ca="1" si="73"/>
        <v>1.6670752289905407E-5</v>
      </c>
      <c r="BA166" s="147">
        <f t="shared" ca="1" si="60"/>
        <v>1.3762909232295135E-3</v>
      </c>
      <c r="BB166" s="147">
        <f t="shared" ca="1" si="61"/>
        <v>1.0850267438021045E-3</v>
      </c>
      <c r="BC166" s="147">
        <f t="shared" ca="1" si="62"/>
        <v>1.295364498209017E-3</v>
      </c>
      <c r="BD166" s="147">
        <f t="shared" ca="1" si="63"/>
        <v>8.9707229912219951E-4</v>
      </c>
    </row>
    <row r="167" spans="8:56" s="147" customFormat="1" ht="0.25" customHeight="1" x14ac:dyDescent="0.2">
      <c r="H167" s="147">
        <f t="shared" si="64"/>
        <v>526</v>
      </c>
      <c r="I167" s="147">
        <f>IF($H167&gt;$H166,INDEX(Spectra!167:167,1,MATCH($I$20,Spectra!$20:$20,0)),I166)</f>
        <v>1.4773719310436401E-3</v>
      </c>
      <c r="J167" s="147">
        <f>((Physics!$C$9*Physics!$C$10)/(Physics!$C$11*Physics!$C$12*$H167))^($J$17-$J$18)</f>
        <v>2.6486867392155336E+18</v>
      </c>
      <c r="K167" s="147">
        <f t="shared" si="65"/>
        <v>1</v>
      </c>
      <c r="L167" s="147">
        <f>INDEX(Photobiology!$21:$421,1+$H167-380,10)</f>
        <v>0.80811040000000001</v>
      </c>
      <c r="M167" s="147">
        <f t="shared" si="66"/>
        <v>1.4773719310436401E-3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3913095442644535</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1.4773719310436401E-3</v>
      </c>
      <c r="Z167" s="147">
        <f t="shared" ca="1" si="68"/>
        <v>1.5281492043136102E-5</v>
      </c>
      <c r="AA167" s="147">
        <f t="shared" ca="1" si="55"/>
        <v>1.3908186190915172E-3</v>
      </c>
      <c r="AB167" s="147">
        <f t="shared" ca="1" si="56"/>
        <v>1.1051421635294707E-3</v>
      </c>
      <c r="AC167" s="147">
        <f t="shared" ca="1" si="57"/>
        <v>1.2808814642148358E-3</v>
      </c>
      <c r="AD167" s="147">
        <f t="shared" ca="1" si="58"/>
        <v>8.7362764033141504E-4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1.4760232356644876E-3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3909523171078533</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1.4760232356644876E-3</v>
      </c>
      <c r="AZ167" s="147">
        <f t="shared" ca="1" si="73"/>
        <v>1.5267541542742762E-5</v>
      </c>
      <c r="BA167" s="147">
        <f t="shared" ca="1" si="60"/>
        <v>1.389548938379848E-3</v>
      </c>
      <c r="BB167" s="147">
        <f t="shared" ca="1" si="61"/>
        <v>1.1041332773458774E-3</v>
      </c>
      <c r="BC167" s="147">
        <f t="shared" ca="1" si="62"/>
        <v>1.2797121453211107E-3</v>
      </c>
      <c r="BD167" s="147">
        <f t="shared" ca="1" si="63"/>
        <v>8.7283010415460237E-4</v>
      </c>
    </row>
    <row r="168" spans="8:56" s="147" customFormat="1" ht="0.25" customHeight="1" x14ac:dyDescent="0.2">
      <c r="H168" s="147">
        <f t="shared" si="64"/>
        <v>527</v>
      </c>
      <c r="I168" s="147">
        <f>IF($H168&gt;$H167,INDEX(Spectra!168:168,1,MATCH($I$20,Spectra!$20:$20,0)),I167)</f>
        <v>1.48296805279646E-3</v>
      </c>
      <c r="J168" s="147">
        <f>((Physics!$C$9*Physics!$C$10)/(Physics!$C$11*Physics!$C$12*$H168))^($J$17-$J$18)</f>
        <v>2.6537222653357148E+18</v>
      </c>
      <c r="K168" s="147">
        <f t="shared" si="65"/>
        <v>1</v>
      </c>
      <c r="L168" s="147">
        <f>INDEX(Photobiology!$21:$421,1+$H168-380,10)</f>
        <v>0.82249620000000001</v>
      </c>
      <c r="M168" s="147">
        <f t="shared" si="66"/>
        <v>1.48296805279646E-3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3935385340487516</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1.48296805279646E-3</v>
      </c>
      <c r="Z168" s="147">
        <f t="shared" ca="1" si="68"/>
        <v>1.4000582749007156E-5</v>
      </c>
      <c r="AA168" s="147">
        <f t="shared" ca="1" si="55"/>
        <v>1.4047844940849779E-3</v>
      </c>
      <c r="AB168" s="147">
        <f t="shared" ca="1" si="56"/>
        <v>1.1251041341678294E-3</v>
      </c>
      <c r="AC168" s="147">
        <f t="shared" ca="1" si="57"/>
        <v>1.2664547170881768E-3</v>
      </c>
      <c r="AD168" s="147">
        <f t="shared" ca="1" si="58"/>
        <v>8.5004766863930044E-4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1.4800413597278199E-3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3927618709927462</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1.4800413597278199E-3</v>
      </c>
      <c r="AZ168" s="147">
        <f t="shared" ca="1" si="73"/>
        <v>1.397295207388157E-5</v>
      </c>
      <c r="BA168" s="147">
        <f t="shared" ca="1" si="60"/>
        <v>1.4020120992016094E-3</v>
      </c>
      <c r="BB168" s="147">
        <f t="shared" ca="1" si="61"/>
        <v>1.1228836989637414E-3</v>
      </c>
      <c r="BC168" s="147">
        <f t="shared" ca="1" si="62"/>
        <v>1.2639553212075581E-3</v>
      </c>
      <c r="BD168" s="147">
        <f t="shared" ca="1" si="63"/>
        <v>8.4837006768550443E-4</v>
      </c>
    </row>
    <row r="169" spans="8:56" s="147" customFormat="1" ht="0.25" customHeight="1" x14ac:dyDescent="0.2">
      <c r="H169" s="147">
        <f t="shared" si="64"/>
        <v>528</v>
      </c>
      <c r="I169" s="147">
        <f>IF($H169&gt;$H168,INDEX(Spectra!169:169,1,MATCH($I$20,Spectra!$20:$20,0)),I168)</f>
        <v>1.48789394361081E-3</v>
      </c>
      <c r="J169" s="147">
        <f>((Physics!$C$9*Physics!$C$10)/(Physics!$C$11*Physics!$C$12*$H169))^($J$17-$J$18)</f>
        <v>2.6587577914558966E+18</v>
      </c>
      <c r="K169" s="147">
        <f t="shared" si="65"/>
        <v>1</v>
      </c>
      <c r="L169" s="147">
        <f>INDEX(Photobiology!$21:$421,1+$H169-380,10)</f>
        <v>0.83630680000000002</v>
      </c>
      <c r="M169" s="147">
        <f t="shared" si="66"/>
        <v>1.48789394361081E-3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3955949615435281.5</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1.48789394361081E-3</v>
      </c>
      <c r="Z169" s="147">
        <f t="shared" ca="1" si="68"/>
        <v>1.2816197667383254E-5</v>
      </c>
      <c r="AA169" s="147">
        <f t="shared" ca="1" si="55"/>
        <v>1.417400504350417E-3</v>
      </c>
      <c r="AB169" s="147">
        <f t="shared" ca="1" si="56"/>
        <v>1.1442380552429085E-3</v>
      </c>
      <c r="AC169" s="147">
        <f t="shared" ca="1" si="57"/>
        <v>1.2498309126330804E-3</v>
      </c>
      <c r="AD169" s="147">
        <f t="shared" ca="1" si="58"/>
        <v>8.2593736756807863E-4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1.4840594837911517E-3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3945754715513740.5</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1.4840594837911517E-3</v>
      </c>
      <c r="AZ169" s="147">
        <f t="shared" ca="1" si="73"/>
        <v>1.2783168972557654E-5</v>
      </c>
      <c r="BA169" s="147">
        <f t="shared" ca="1" si="60"/>
        <v>1.4137477135680945E-3</v>
      </c>
      <c r="BB169" s="147">
        <f t="shared" ca="1" si="61"/>
        <v>1.1412892329388771E-3</v>
      </c>
      <c r="BC169" s="147">
        <f t="shared" ca="1" si="62"/>
        <v>1.2466099663845673E-3</v>
      </c>
      <c r="BD169" s="147">
        <f t="shared" ca="1" si="63"/>
        <v>8.2380883974988723E-4</v>
      </c>
    </row>
    <row r="170" spans="8:56" s="147" customFormat="1" ht="0.25" customHeight="1" x14ac:dyDescent="0.2">
      <c r="H170" s="147">
        <f t="shared" si="64"/>
        <v>529</v>
      </c>
      <c r="I170" s="147">
        <f>IF($H170&gt;$H169,INDEX(Spectra!170:170,1,MATCH($I$20,Spectra!$20:$20,0)),I169)</f>
        <v>1.49110609249775E-3</v>
      </c>
      <c r="J170" s="147">
        <f>((Physics!$C$9*Physics!$C$10)/(Physics!$C$11*Physics!$C$12*$H170))^($J$17-$J$18)</f>
        <v>2.6637933175760783E+18</v>
      </c>
      <c r="K170" s="147">
        <f t="shared" si="65"/>
        <v>1</v>
      </c>
      <c r="L170" s="147">
        <f>INDEX(Photobiology!$21:$421,1+$H170-380,10)</f>
        <v>0.84949160000000001</v>
      </c>
      <c r="M170" s="147">
        <f t="shared" si="66"/>
        <v>1.49110609249775E-3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3971998444992484</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1.49110609249775E-3</v>
      </c>
      <c r="Z170" s="147">
        <f t="shared" ca="1" si="68"/>
        <v>1.1717573917735994E-5</v>
      </c>
      <c r="AA170" s="147">
        <f t="shared" ca="1" si="55"/>
        <v>1.4277311013544106E-3</v>
      </c>
      <c r="AB170" s="147">
        <f t="shared" ca="1" si="56"/>
        <v>1.1617192655589046E-3</v>
      </c>
      <c r="AC170" s="147">
        <f t="shared" ca="1" si="57"/>
        <v>1.2316536324031414E-3</v>
      </c>
      <c r="AD170" s="147">
        <f t="shared" ca="1" si="58"/>
        <v>8.0089097555365149E-4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1.488077607854484E-3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3963931187837370.5</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1.488077607854484E-3</v>
      </c>
      <c r="AZ170" s="147">
        <f t="shared" ca="1" si="73"/>
        <v>1.169377514657897E-5</v>
      </c>
      <c r="BA170" s="147">
        <f t="shared" ca="1" si="60"/>
        <v>1.4248313333654525E-3</v>
      </c>
      <c r="BB170" s="147">
        <f t="shared" ca="1" si="61"/>
        <v>1.1593597762018205E-3</v>
      </c>
      <c r="BC170" s="147">
        <f t="shared" ca="1" si="62"/>
        <v>1.2291521040878038E-3</v>
      </c>
      <c r="BD170" s="147">
        <f t="shared" ca="1" si="63"/>
        <v>7.9926434010993766E-4</v>
      </c>
    </row>
    <row r="171" spans="8:56" s="147" customFormat="1" ht="0.25" customHeight="1" x14ac:dyDescent="0.2">
      <c r="H171" s="147">
        <f t="shared" si="64"/>
        <v>530</v>
      </c>
      <c r="I171" s="147">
        <f>IF($H171&gt;$H170,INDEX(Spectra!171:171,1,MATCH($I$20,Spectra!$20:$20,0)),I170)</f>
        <v>1.4919783928639E-3</v>
      </c>
      <c r="J171" s="147">
        <f>((Physics!$C$9*Physics!$C$10)/(Physics!$C$11*Physics!$C$12*$H171))^($J$17-$J$18)</f>
        <v>2.6688288436962601E+18</v>
      </c>
      <c r="K171" s="147">
        <f t="shared" si="65"/>
        <v>1</v>
      </c>
      <c r="L171" s="147">
        <f>INDEX(Photobiology!$21:$421,1+$H171-380,10)</f>
        <v>0.86199999999999999</v>
      </c>
      <c r="M171" s="147">
        <f t="shared" si="66"/>
        <v>1.4919783928639E-3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3981834969046766.5</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1.4919783928639E-3</v>
      </c>
      <c r="Z171" s="147">
        <f t="shared" ca="1" si="68"/>
        <v>1.0698812937603811E-5</v>
      </c>
      <c r="AA171" s="147">
        <f t="shared" ca="1" si="55"/>
        <v>1.435226518756143E-3</v>
      </c>
      <c r="AB171" s="147">
        <f t="shared" ca="1" si="56"/>
        <v>1.1770217541303308E-3</v>
      </c>
      <c r="AC171" s="147">
        <f t="shared" ca="1" si="57"/>
        <v>1.2099944766126229E-3</v>
      </c>
      <c r="AD171" s="147">
        <f t="shared" ca="1" si="58"/>
        <v>7.7479780721975906E-4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1.4920957319178158E-3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3982148126898349</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1.4920957319178158E-3</v>
      </c>
      <c r="AZ171" s="147">
        <f t="shared" ca="1" si="73"/>
        <v>1.0699654363052146E-5</v>
      </c>
      <c r="BA171" s="147">
        <f t="shared" ca="1" si="60"/>
        <v>1.435339394467126E-3</v>
      </c>
      <c r="BB171" s="147">
        <f t="shared" ca="1" si="61"/>
        <v>1.177114322909965E-3</v>
      </c>
      <c r="BC171" s="147">
        <f t="shared" ca="1" si="62"/>
        <v>1.2100896385853486E-3</v>
      </c>
      <c r="BD171" s="147">
        <f t="shared" ca="1" si="63"/>
        <v>7.7485874244650902E-4</v>
      </c>
    </row>
    <row r="172" spans="8:56" s="147" customFormat="1" ht="0.25" customHeight="1" x14ac:dyDescent="0.2">
      <c r="H172" s="147">
        <f t="shared" si="64"/>
        <v>531</v>
      </c>
      <c r="I172" s="147">
        <f>IF($H172&gt;$H171,INDEX(Spectra!172:172,1,MATCH($I$20,Spectra!$20:$20,0)),I171)</f>
        <v>1.4905493734684E-3</v>
      </c>
      <c r="J172" s="147">
        <f>((Physics!$C$9*Physics!$C$10)/(Physics!$C$11*Physics!$C$12*$H172))^($J$17-$J$18)</f>
        <v>2.6738643698164413E+18</v>
      </c>
      <c r="K172" s="147">
        <f t="shared" si="65"/>
        <v>1</v>
      </c>
      <c r="L172" s="147">
        <f>INDEX(Photobiology!$21:$421,1+$H172-380,10)</f>
        <v>0.8738108</v>
      </c>
      <c r="M172" s="147">
        <f t="shared" si="66"/>
        <v>1.4905493734684E-3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3985526861169374.5</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1.4905493734684E-3</v>
      </c>
      <c r="Z172" s="147">
        <f t="shared" ca="1" si="68"/>
        <v>9.7578516624234118E-6</v>
      </c>
      <c r="AA172" s="147">
        <f t="shared" ca="1" si="55"/>
        <v>1.4399899387203519E-3</v>
      </c>
      <c r="AB172" s="147">
        <f t="shared" ca="1" si="56"/>
        <v>1.1901619393320602E-3</v>
      </c>
      <c r="AC172" s="147">
        <f t="shared" ca="1" si="57"/>
        <v>1.1864773012808464E-3</v>
      </c>
      <c r="AD172" s="147">
        <f t="shared" ca="1" si="58"/>
        <v>7.4772664045355552E-4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1.4875510950461853E-3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3977509871325425.5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1.4875510950461853E-3</v>
      </c>
      <c r="AZ172" s="147">
        <f t="shared" ca="1" si="73"/>
        <v>9.7382234926979512E-6</v>
      </c>
      <c r="BA172" s="147">
        <f t="shared" ca="1" si="60"/>
        <v>1.4370933619022187E-3</v>
      </c>
      <c r="BB172" s="147">
        <f t="shared" ca="1" si="61"/>
        <v>1.1877678979637177E-3</v>
      </c>
      <c r="BC172" s="147">
        <f t="shared" ca="1" si="62"/>
        <v>1.1840906716567635E-3</v>
      </c>
      <c r="BD172" s="147">
        <f t="shared" ca="1" si="63"/>
        <v>7.4622256907444365E-4</v>
      </c>
    </row>
    <row r="173" spans="8:56" s="147" customFormat="1" ht="0.25" customHeight="1" x14ac:dyDescent="0.2">
      <c r="H173" s="147">
        <f t="shared" si="64"/>
        <v>532</v>
      </c>
      <c r="I173" s="147">
        <f>IF($H173&gt;$H172,INDEX(Spectra!173:173,1,MATCH($I$20,Spectra!$20:$20,0)),I172)</f>
        <v>1.4866812832986999E-3</v>
      </c>
      <c r="J173" s="147">
        <f>((Physics!$C$9*Physics!$C$10)/(Physics!$C$11*Physics!$C$12*$H173))^($J$17-$J$18)</f>
        <v>2.6788998959366231E+18</v>
      </c>
      <c r="K173" s="147">
        <f t="shared" si="65"/>
        <v>1</v>
      </c>
      <c r="L173" s="147">
        <f>INDEX(Photobiology!$21:$421,1+$H173-380,10)</f>
        <v>0.88496240000000004</v>
      </c>
      <c r="M173" s="147">
        <f t="shared" si="66"/>
        <v>1.4866812832986999E-3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3982670335119812.5</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1.4866812832986999E-3</v>
      </c>
      <c r="Z173" s="147">
        <f t="shared" ca="1" si="68"/>
        <v>8.88703877486447E-6</v>
      </c>
      <c r="AA173" s="147">
        <f t="shared" ca="1" si="55"/>
        <v>1.4420302976361067E-3</v>
      </c>
      <c r="AB173" s="147">
        <f t="shared" ca="1" si="56"/>
        <v>1.2011567094347682E-3</v>
      </c>
      <c r="AC173" s="147">
        <f t="shared" ca="1" si="57"/>
        <v>1.1610980822562846E-3</v>
      </c>
      <c r="AD173" s="147">
        <f t="shared" ca="1" si="58"/>
        <v>7.1965334876255183E-4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1.4829926025743359E-3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3972788728711170.5</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1.4829926025743359E-3</v>
      </c>
      <c r="AZ173" s="147">
        <f t="shared" ca="1" si="73"/>
        <v>8.8649886898907879E-6</v>
      </c>
      <c r="BA173" s="147">
        <f t="shared" ca="1" si="60"/>
        <v>1.4384524027486183E-3</v>
      </c>
      <c r="BB173" s="147">
        <f t="shared" ca="1" si="61"/>
        <v>1.1981764582869219E-3</v>
      </c>
      <c r="BC173" s="147">
        <f t="shared" ca="1" si="62"/>
        <v>1.1582172226105565E-3</v>
      </c>
      <c r="BD173" s="147">
        <f t="shared" ca="1" si="63"/>
        <v>7.1786778015035108E-4</v>
      </c>
    </row>
    <row r="174" spans="8:56" s="147" customFormat="1" ht="0.25" customHeight="1" x14ac:dyDescent="0.2">
      <c r="H174" s="147">
        <f t="shared" si="64"/>
        <v>533</v>
      </c>
      <c r="I174" s="147">
        <f>IF($H174&gt;$H173,INDEX(Spectra!174:174,1,MATCH($I$20,Spectra!$20:$20,0)),I173)</f>
        <v>1.48109945120158E-3</v>
      </c>
      <c r="J174" s="147">
        <f>((Physics!$C$9*Physics!$C$10)/(Physics!$C$11*Physics!$C$12*$H174))^($J$17-$J$18)</f>
        <v>2.6839354220568049E+18</v>
      </c>
      <c r="K174" s="147">
        <f t="shared" si="65"/>
        <v>1</v>
      </c>
      <c r="L174" s="147">
        <f>INDEX(Photobiology!$21:$421,1+$H174-380,10)</f>
        <v>0.8954936</v>
      </c>
      <c r="M174" s="147">
        <f t="shared" si="66"/>
        <v>1.48109945120158E-3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3975175280668815</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1.48109945120158E-3</v>
      </c>
      <c r="Z174" s="147">
        <f t="shared" ca="1" si="68"/>
        <v>8.0837519386911513E-6</v>
      </c>
      <c r="AA174" s="147">
        <f t="shared" ca="1" si="55"/>
        <v>1.4422102229113803E-3</v>
      </c>
      <c r="AB174" s="147">
        <f t="shared" ca="1" si="56"/>
        <v>1.2107662171693652E-3</v>
      </c>
      <c r="AC174" s="147">
        <f t="shared" ca="1" si="57"/>
        <v>1.1330410801692087E-3</v>
      </c>
      <c r="AD174" s="147">
        <f t="shared" ca="1" si="58"/>
        <v>6.9114469120705891E-4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1.4784479657027052E-3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3968058864817314.5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1.4784479657027052E-3</v>
      </c>
      <c r="AZ174" s="147">
        <f t="shared" ca="1" si="73"/>
        <v>8.0692802899274222E-6</v>
      </c>
      <c r="BA174" s="147">
        <f t="shared" ca="1" si="60"/>
        <v>1.4396283574672492E-3</v>
      </c>
      <c r="BB174" s="147">
        <f t="shared" ca="1" si="61"/>
        <v>1.2085986861067161E-3</v>
      </c>
      <c r="BC174" s="147">
        <f t="shared" ca="1" si="62"/>
        <v>1.1310126937625696E-3</v>
      </c>
      <c r="BD174" s="147">
        <f t="shared" ca="1" si="63"/>
        <v>6.8990739405940741E-4</v>
      </c>
    </row>
    <row r="175" spans="8:56" s="147" customFormat="1" ht="0.25" customHeight="1" x14ac:dyDescent="0.2">
      <c r="H175" s="147">
        <f t="shared" si="64"/>
        <v>534</v>
      </c>
      <c r="I175" s="147">
        <f>IF($H175&gt;$H174,INDEX(Spectra!175:175,1,MATCH($I$20,Spectra!$20:$20,0)),I174)</f>
        <v>1.4750127585883501E-3</v>
      </c>
      <c r="J175" s="147">
        <f>((Physics!$C$9*Physics!$C$10)/(Physics!$C$11*Physics!$C$12*$H175))^($J$17-$J$18)</f>
        <v>2.6889709481769861E+18</v>
      </c>
      <c r="K175" s="147">
        <f t="shared" si="65"/>
        <v>1</v>
      </c>
      <c r="L175" s="147">
        <f>INDEX(Photobiology!$21:$421,1+$H175-380,10)</f>
        <v>0.9054432</v>
      </c>
      <c r="M175" s="147">
        <f t="shared" si="66"/>
        <v>1.4750127585883501E-3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3966266456034467.5</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1.4750127585883501E-3</v>
      </c>
      <c r="Z175" s="147">
        <f t="shared" ca="1" si="68"/>
        <v>7.3474073037182179E-6</v>
      </c>
      <c r="AA175" s="147">
        <f t="shared" ca="1" si="55"/>
        <v>1.4418824970176972E-3</v>
      </c>
      <c r="AB175" s="147">
        <f t="shared" ca="1" si="56"/>
        <v>1.220188079401868E-3</v>
      </c>
      <c r="AC175" s="147">
        <f t="shared" ca="1" si="57"/>
        <v>1.1047845561826743E-3</v>
      </c>
      <c r="AD175" s="147">
        <f t="shared" ca="1" si="58"/>
        <v>6.6293268424546528E-4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1.4738894732308561E-3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3963245974341654</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1.4738894732308561E-3</v>
      </c>
      <c r="AZ175" s="147">
        <f t="shared" ca="1" si="73"/>
        <v>7.3418119385312011E-6</v>
      </c>
      <c r="BA175" s="147">
        <f t="shared" ca="1" si="60"/>
        <v>1.4407844417726179E-3</v>
      </c>
      <c r="BB175" s="147">
        <f t="shared" ca="1" si="61"/>
        <v>1.2192588539460202E-3</v>
      </c>
      <c r="BC175" s="147">
        <f t="shared" ca="1" si="62"/>
        <v>1.1039432154499112E-3</v>
      </c>
      <c r="BD175" s="147">
        <f t="shared" ca="1" si="63"/>
        <v>6.6242783262782242E-4</v>
      </c>
    </row>
    <row r="176" spans="8:56" s="147" customFormat="1" ht="0.25" customHeight="1" x14ac:dyDescent="0.2">
      <c r="H176" s="147">
        <f t="shared" si="64"/>
        <v>535</v>
      </c>
      <c r="I176" s="147">
        <f>IF($H176&gt;$H175,INDEX(Spectra!176:176,1,MATCH($I$20,Spectra!$20:$20,0)),I175)</f>
        <v>1.4692475064090201E-3</v>
      </c>
      <c r="J176" s="147">
        <f>((Physics!$C$9*Physics!$C$10)/(Physics!$C$11*Physics!$C$12*$H176))^($J$17-$J$18)</f>
        <v>2.6940064742971679E+18</v>
      </c>
      <c r="K176" s="147">
        <f t="shared" si="65"/>
        <v>1</v>
      </c>
      <c r="L176" s="147">
        <f>INDEX(Photobiology!$21:$421,1+$H176-380,10)</f>
        <v>0.9148501</v>
      </c>
      <c r="M176" s="147">
        <f t="shared" si="66"/>
        <v>1.4692475064090201E-3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3958162294610870</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1.4692475064090201E-3</v>
      </c>
      <c r="Z176" s="147">
        <f t="shared" ca="1" si="68"/>
        <v>6.6746004194403448E-6</v>
      </c>
      <c r="AA176" s="147">
        <f t="shared" ca="1" si="55"/>
        <v>1.4420385118378315E-3</v>
      </c>
      <c r="AB176" s="147">
        <f t="shared" ca="1" si="56"/>
        <v>1.2303522696094327E-3</v>
      </c>
      <c r="AC176" s="147">
        <f t="shared" ca="1" si="57"/>
        <v>1.0769584221978117E-3</v>
      </c>
      <c r="AD176" s="147">
        <f t="shared" ca="1" si="58"/>
        <v>6.3549803168961271E-4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1.4693448363592254E-3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3958424502126866</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1.4693448363592254E-3</v>
      </c>
      <c r="AZ176" s="147">
        <f t="shared" ca="1" si="73"/>
        <v>6.6750425767512343E-6</v>
      </c>
      <c r="BA176" s="147">
        <f t="shared" ca="1" si="60"/>
        <v>1.442134039334689E-3</v>
      </c>
      <c r="BB176" s="147">
        <f t="shared" ca="1" si="61"/>
        <v>1.2304337740017244E-3</v>
      </c>
      <c r="BC176" s="147">
        <f t="shared" ca="1" si="62"/>
        <v>1.0770297650513122E-3</v>
      </c>
      <c r="BD176" s="147">
        <f t="shared" ca="1" si="63"/>
        <v>6.3554013010496486E-4</v>
      </c>
    </row>
    <row r="177" spans="8:56" s="147" customFormat="1" ht="0.25" customHeight="1" x14ac:dyDescent="0.2">
      <c r="H177" s="147">
        <f t="shared" si="64"/>
        <v>536</v>
      </c>
      <c r="I177" s="147">
        <f>IF($H177&gt;$H176,INDEX(Spectra!177:177,1,MATCH($I$20,Spectra!$20:$20,0)),I176)</f>
        <v>1.4636990177355101E-3</v>
      </c>
      <c r="J177" s="147">
        <f>((Physics!$C$9*Physics!$C$10)/(Physics!$C$11*Physics!$C$12*$H177))^($J$17-$J$18)</f>
        <v>2.6990420004173496E+18</v>
      </c>
      <c r="K177" s="147">
        <f t="shared" si="65"/>
        <v>1</v>
      </c>
      <c r="L177" s="147">
        <f>INDEX(Photobiology!$21:$421,1+$H177-380,10)</f>
        <v>0.92373479999999997</v>
      </c>
      <c r="M177" s="147">
        <f t="shared" si="66"/>
        <v>1.4636990177355101E-3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3950585124837761</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1.4636990177355101E-3</v>
      </c>
      <c r="Z177" s="147">
        <f t="shared" ca="1" si="68"/>
        <v>6.0583673303286947E-6</v>
      </c>
      <c r="AA177" s="147">
        <f t="shared" ca="1" si="55"/>
        <v>1.4426641991516331E-3</v>
      </c>
      <c r="AB177" s="147">
        <f t="shared" ca="1" si="56"/>
        <v>1.2413309355630959E-3</v>
      </c>
      <c r="AC177" s="147">
        <f t="shared" ca="1" si="57"/>
        <v>1.0494721957163607E-3</v>
      </c>
      <c r="AD177" s="147">
        <f t="shared" ca="1" si="58"/>
        <v>6.0869680091352467E-4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1.4648001994875947E-3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3953557260636730.5</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1.4648001994875947E-3</v>
      </c>
      <c r="AZ177" s="147">
        <f t="shared" ca="1" si="73"/>
        <v>6.0629252096951128E-6</v>
      </c>
      <c r="BA177" s="147">
        <f t="shared" ca="1" si="60"/>
        <v>1.4437495558207584E-3</v>
      </c>
      <c r="BB177" s="147">
        <f t="shared" ca="1" si="61"/>
        <v>1.2422648235810403E-3</v>
      </c>
      <c r="BC177" s="147">
        <f t="shared" ca="1" si="62"/>
        <v>1.0502617430326053E-3</v>
      </c>
      <c r="BD177" s="147">
        <f t="shared" ca="1" si="63"/>
        <v>6.0915474055931015E-4</v>
      </c>
    </row>
    <row r="178" spans="8:56" s="147" customFormat="1" ht="0.25" customHeight="1" x14ac:dyDescent="0.2">
      <c r="H178" s="147">
        <f t="shared" si="64"/>
        <v>537</v>
      </c>
      <c r="I178" s="147">
        <f>IF($H178&gt;$H177,INDEX(Spectra!178:178,1,MATCH($I$20,Spectra!$20:$20,0)),I177)</f>
        <v>1.45837099739267E-3</v>
      </c>
      <c r="J178" s="147">
        <f>((Physics!$C$9*Physics!$C$10)/(Physics!$C$11*Physics!$C$12*$H178))^($J$17-$J$18)</f>
        <v>2.7040775265375309E+18</v>
      </c>
      <c r="K178" s="147">
        <f t="shared" si="65"/>
        <v>1</v>
      </c>
      <c r="L178" s="147">
        <f>INDEX(Photobiology!$21:$421,1+$H178-380,10)</f>
        <v>0.93209240000000004</v>
      </c>
      <c r="M178" s="147">
        <f t="shared" si="66"/>
        <v>1.45837099739267E-3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3943548239403643</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1.45837099739267E-3</v>
      </c>
      <c r="Z178" s="147">
        <f t="shared" ca="1" si="68"/>
        <v>5.4950544159157371E-6</v>
      </c>
      <c r="AA178" s="147">
        <f t="shared" ca="1" si="55"/>
        <v>1.4434285281533848E-3</v>
      </c>
      <c r="AB178" s="147">
        <f t="shared" ca="1" si="56"/>
        <v>1.2528340225041368E-3</v>
      </c>
      <c r="AC178" s="147">
        <f t="shared" ca="1" si="57"/>
        <v>1.0208596981748689E-3</v>
      </c>
      <c r="AD178" s="147">
        <f t="shared" ca="1" si="58"/>
        <v>5.8243254197070543E-4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1.4602417070157456E-3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3948606783254079</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1.4602417070157456E-3</v>
      </c>
      <c r="AZ178" s="147">
        <f t="shared" ca="1" si="73"/>
        <v>5.5021031375329083E-6</v>
      </c>
      <c r="BA178" s="147">
        <f t="shared" ca="1" si="60"/>
        <v>1.4452800704856622E-3</v>
      </c>
      <c r="BB178" s="147">
        <f t="shared" ca="1" si="61"/>
        <v>1.2544410817957746E-3</v>
      </c>
      <c r="BC178" s="147">
        <f t="shared" ca="1" si="62"/>
        <v>1.0221691949110219E-3</v>
      </c>
      <c r="BD178" s="147">
        <f t="shared" ca="1" si="63"/>
        <v>5.8317965101429235E-4</v>
      </c>
    </row>
    <row r="179" spans="8:56" s="147" customFormat="1" ht="0.25" customHeight="1" x14ac:dyDescent="0.2">
      <c r="H179" s="147">
        <f t="shared" si="64"/>
        <v>538</v>
      </c>
      <c r="I179" s="147">
        <f>IF($H179&gt;$H178,INDEX(Spectra!179:179,1,MATCH($I$20,Spectra!$20:$20,0)),I178)</f>
        <v>1.4535478375659399E-3</v>
      </c>
      <c r="J179" s="147">
        <f>((Physics!$C$9*Physics!$C$10)/(Physics!$C$11*Physics!$C$12*$H179))^($J$17-$J$18)</f>
        <v>2.7091130526577126E+18</v>
      </c>
      <c r="K179" s="147">
        <f t="shared" si="65"/>
        <v>1</v>
      </c>
      <c r="L179" s="147">
        <f>INDEX(Photobiology!$21:$421,1+$H179-380,10)</f>
        <v>0.93992260000000005</v>
      </c>
      <c r="M179" s="147">
        <f t="shared" si="66"/>
        <v>1.4535478375659399E-3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3937825419412280.5</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1.4535478375659399E-3</v>
      </c>
      <c r="Z179" s="147">
        <f t="shared" ca="1" si="68"/>
        <v>4.9825148840436564E-6</v>
      </c>
      <c r="AA179" s="147">
        <f t="shared" ca="1" si="55"/>
        <v>1.4441739075614771E-3</v>
      </c>
      <c r="AB179" s="147">
        <f t="shared" ca="1" si="56"/>
        <v>1.2646854599353222E-3</v>
      </c>
      <c r="AC179" s="147">
        <f t="shared" ca="1" si="57"/>
        <v>9.9277317305753701E-4</v>
      </c>
      <c r="AD179" s="147">
        <f t="shared" ca="1" si="58"/>
        <v>5.5690650429366393E-4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1.4556970701441148E-3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3943647933443011.5</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1.4556970701441148E-3</v>
      </c>
      <c r="AZ179" s="147">
        <f t="shared" ca="1" si="73"/>
        <v>4.9898820879521017E-6</v>
      </c>
      <c r="BA179" s="147">
        <f t="shared" ca="1" si="60"/>
        <v>1.4463092797387554E-3</v>
      </c>
      <c r="BB179" s="147">
        <f t="shared" ca="1" si="61"/>
        <v>1.2665554384261497E-3</v>
      </c>
      <c r="BC179" s="147">
        <f t="shared" ca="1" si="62"/>
        <v>9.9424109890843058E-4</v>
      </c>
      <c r="BD179" s="147">
        <f t="shared" ca="1" si="63"/>
        <v>5.5772995266673551E-4</v>
      </c>
    </row>
    <row r="180" spans="8:56" s="147" customFormat="1" ht="0.25" customHeight="1" x14ac:dyDescent="0.2">
      <c r="H180" s="147">
        <f t="shared" si="64"/>
        <v>539</v>
      </c>
      <c r="I180" s="147">
        <f>IF($H180&gt;$H179,INDEX(Spectra!180:180,1,MATCH($I$20,Spectra!$20:$20,0)),I179)</f>
        <v>1.44953523839235E-3</v>
      </c>
      <c r="J180" s="147">
        <f>((Physics!$C$9*Physics!$C$10)/(Physics!$C$11*Physics!$C$12*$H180))^($J$17-$J$18)</f>
        <v>2.7141485787778949E+18</v>
      </c>
      <c r="K180" s="147">
        <f t="shared" si="65"/>
        <v>1</v>
      </c>
      <c r="L180" s="147">
        <f>INDEX(Photobiology!$21:$421,1+$H180-380,10)</f>
        <v>0.94722519999999999</v>
      </c>
      <c r="M180" s="147">
        <f t="shared" si="66"/>
        <v>1.44953523839235E-3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3934254007171074</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1.44953523839235E-3</v>
      </c>
      <c r="Z180" s="147">
        <f t="shared" ca="1" si="68"/>
        <v>4.5181433566594195E-6</v>
      </c>
      <c r="AA180" s="147">
        <f t="shared" ca="1" si="55"/>
        <v>1.4447720655989928E-3</v>
      </c>
      <c r="AB180" s="147">
        <f t="shared" ca="1" si="56"/>
        <v>1.2767201977359757E-3</v>
      </c>
      <c r="AC180" s="147">
        <f t="shared" ca="1" si="57"/>
        <v>9.6684000400769745E-4</v>
      </c>
      <c r="AD180" s="147">
        <f t="shared" ca="1" si="58"/>
        <v>5.3230412838339229E-4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1.4511385776722657E-3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3938605708198956</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1.4511385776722657E-3</v>
      </c>
      <c r="AZ180" s="147">
        <f t="shared" ca="1" si="73"/>
        <v>4.5231409010613455E-6</v>
      </c>
      <c r="BA180" s="147">
        <f t="shared" ca="1" si="60"/>
        <v>1.4463701363060346E-3</v>
      </c>
      <c r="BB180" s="147">
        <f t="shared" ca="1" si="61"/>
        <v>1.2781323853036006E-3</v>
      </c>
      <c r="BC180" s="147">
        <f t="shared" ca="1" si="62"/>
        <v>9.6790943130740134E-4</v>
      </c>
      <c r="BD180" s="147">
        <f t="shared" ca="1" si="63"/>
        <v>5.3289291304712009E-4</v>
      </c>
    </row>
    <row r="181" spans="8:56" s="147" customFormat="1" ht="0.25" customHeight="1" x14ac:dyDescent="0.2">
      <c r="H181" s="147">
        <f t="shared" si="64"/>
        <v>540</v>
      </c>
      <c r="I181" s="147">
        <f>IF($H181&gt;$H180,INDEX(Spectra!181:181,1,MATCH($I$20,Spectra!$20:$20,0)),I180)</f>
        <v>1.44651661995414E-3</v>
      </c>
      <c r="J181" s="147">
        <f>((Physics!$C$9*Physics!$C$10)/(Physics!$C$11*Physics!$C$12*$H181))^($J$17-$J$18)</f>
        <v>2.7191841048980762E+18</v>
      </c>
      <c r="K181" s="147">
        <f t="shared" si="65"/>
        <v>1</v>
      </c>
      <c r="L181" s="147">
        <f>INDEX(Photobiology!$21:$421,1+$H181-380,10)</f>
        <v>0.95399999999999996</v>
      </c>
      <c r="M181" s="147">
        <f t="shared" si="66"/>
        <v>1.44651661995414E-3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3933345000450189</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1.44651661995414E-3</v>
      </c>
      <c r="Z181" s="147">
        <f t="shared" ca="1" si="68"/>
        <v>4.0987337729724552E-6</v>
      </c>
      <c r="AA181" s="147">
        <f t="shared" ca="1" si="55"/>
        <v>1.4449702936874091E-3</v>
      </c>
      <c r="AB181" s="147">
        <f t="shared" ca="1" si="56"/>
        <v>1.2886597077351647E-3</v>
      </c>
      <c r="AC181" s="147">
        <f t="shared" ca="1" si="57"/>
        <v>9.4023580297019108E-4</v>
      </c>
      <c r="AD181" s="147">
        <f t="shared" ca="1" si="58"/>
        <v>5.087500208542107E-4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1.446593940800635E-3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3933555250066955.5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1.446593940800635E-3</v>
      </c>
      <c r="AZ181" s="147">
        <f t="shared" ca="1" si="73"/>
        <v>4.0989528631374157E-6</v>
      </c>
      <c r="BA181" s="147">
        <f t="shared" ca="1" si="60"/>
        <v>1.4450475318779192E-3</v>
      </c>
      <c r="BB181" s="147">
        <f t="shared" ca="1" si="61"/>
        <v>1.2887285906350025E-3</v>
      </c>
      <c r="BC181" s="147">
        <f t="shared" ca="1" si="62"/>
        <v>9.4028606152041282E-4</v>
      </c>
      <c r="BD181" s="147">
        <f t="shared" ca="1" si="63"/>
        <v>5.087772151371689E-4</v>
      </c>
    </row>
    <row r="182" spans="8:56" s="147" customFormat="1" ht="0.25" customHeight="1" x14ac:dyDescent="0.2">
      <c r="H182" s="147">
        <f t="shared" si="64"/>
        <v>541</v>
      </c>
      <c r="I182" s="147">
        <f>IF($H182&gt;$H181,INDEX(Spectra!182:182,1,MATCH($I$20,Spectra!$20:$20,0)),I181)</f>
        <v>1.44452336424095E-3</v>
      </c>
      <c r="J182" s="147">
        <f>((Physics!$C$9*Physics!$C$10)/(Physics!$C$11*Physics!$C$12*$H182))^($J$17-$J$18)</f>
        <v>2.7242196310182574E+18</v>
      </c>
      <c r="K182" s="147">
        <f t="shared" si="65"/>
        <v>1</v>
      </c>
      <c r="L182" s="147">
        <f>INDEX(Photobiology!$21:$421,1+$H182-380,10)</f>
        <v>0.96025609999999995</v>
      </c>
      <c r="M182" s="147">
        <f t="shared" si="66"/>
        <v>1.44452336424095E-3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3935198906329732.5</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1.44452336424095E-3</v>
      </c>
      <c r="Z182" s="147">
        <f t="shared" ca="1" si="68"/>
        <v>3.7204565960044214E-6</v>
      </c>
      <c r="AA182" s="147">
        <f t="shared" ca="1" si="55"/>
        <v>1.4444395818858241E-3</v>
      </c>
      <c r="AB182" s="147">
        <f t="shared" ca="1" si="56"/>
        <v>1.3001533656486167E-3</v>
      </c>
      <c r="AC182" s="147">
        <f t="shared" ca="1" si="57"/>
        <v>9.143832895645214E-4</v>
      </c>
      <c r="AD182" s="147">
        <f t="shared" ca="1" si="58"/>
        <v>4.8613555943155653E-4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1.4460951391927731E-3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3939480766509032</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1.4460951391927731E-3</v>
      </c>
      <c r="AZ182" s="147">
        <f t="shared" ca="1" si="73"/>
        <v>3.7245047966993389E-6</v>
      </c>
      <c r="BA182" s="147">
        <f t="shared" ca="1" si="60"/>
        <v>1.4460112656747E-3</v>
      </c>
      <c r="BB182" s="147">
        <f t="shared" ca="1" si="61"/>
        <v>1.3015680526964298E-3</v>
      </c>
      <c r="BC182" s="147">
        <f t="shared" ca="1" si="62"/>
        <v>9.153782231090254E-4</v>
      </c>
      <c r="BD182" s="147">
        <f t="shared" ca="1" si="63"/>
        <v>4.8666451985851825E-4</v>
      </c>
    </row>
    <row r="183" spans="8:56" s="147" customFormat="1" ht="0.25" customHeight="1" x14ac:dyDescent="0.2">
      <c r="H183" s="147">
        <f t="shared" si="64"/>
        <v>542</v>
      </c>
      <c r="I183" s="147">
        <f>IF($H183&gt;$H182,INDEX(Spectra!183:183,1,MATCH($I$20,Spectra!$20:$20,0)),I182)</f>
        <v>1.4436071207575699E-3</v>
      </c>
      <c r="J183" s="147">
        <f>((Physics!$C$9*Physics!$C$10)/(Physics!$C$11*Physics!$C$12*$H183))^($J$17-$J$18)</f>
        <v>2.7292551571384392E+18</v>
      </c>
      <c r="K183" s="147">
        <f t="shared" si="65"/>
        <v>1</v>
      </c>
      <c r="L183" s="147">
        <f>INDEX(Photobiology!$21:$421,1+$H183-380,10)</f>
        <v>0.96600739999999996</v>
      </c>
      <c r="M183" s="147">
        <f t="shared" si="66"/>
        <v>1.4436071207575699E-3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3939972179209371</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1.4436071207575699E-3</v>
      </c>
      <c r="Z183" s="147">
        <f t="shared" ca="1" si="68"/>
        <v>3.3792532925541497E-6</v>
      </c>
      <c r="AA183" s="147">
        <f t="shared" ca="1" si="55"/>
        <v>1.4431624897643766E-3</v>
      </c>
      <c r="AB183" s="147">
        <f t="shared" ca="1" si="56"/>
        <v>1.311160498249425E-3</v>
      </c>
      <c r="AC183" s="147">
        <f t="shared" ca="1" si="57"/>
        <v>8.8926198638666302E-4</v>
      </c>
      <c r="AD183" s="147">
        <f t="shared" ca="1" si="58"/>
        <v>4.6433189957031013E-4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1.4455963375849111E-3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3945401259494059</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1.4455963375849111E-3</v>
      </c>
      <c r="AZ183" s="147">
        <f t="shared" ca="1" si="73"/>
        <v>3.3839097308722634E-6</v>
      </c>
      <c r="BA183" s="147">
        <f t="shared" ca="1" si="60"/>
        <v>1.4451510939129349E-3</v>
      </c>
      <c r="BB183" s="147">
        <f t="shared" ca="1" si="61"/>
        <v>1.3129672104005082E-3</v>
      </c>
      <c r="BC183" s="147">
        <f t="shared" ca="1" si="62"/>
        <v>8.9048734395230525E-4</v>
      </c>
      <c r="BD183" s="147">
        <f t="shared" ca="1" si="63"/>
        <v>4.6497172519517394E-4</v>
      </c>
    </row>
    <row r="184" spans="8:56" s="147" customFormat="1" ht="0.25" customHeight="1" x14ac:dyDescent="0.2">
      <c r="H184" s="147">
        <f t="shared" si="64"/>
        <v>543</v>
      </c>
      <c r="I184" s="147">
        <f>IF($H184&gt;$H183,INDEX(Spectra!184:184,1,MATCH($I$20,Spectra!$20:$20,0)),I183)</f>
        <v>1.44350143792734E-3</v>
      </c>
      <c r="J184" s="147">
        <f>((Physics!$C$9*Physics!$C$10)/(Physics!$C$11*Physics!$C$12*$H184))^($J$17-$J$18)</f>
        <v>2.7342906832586214E+18</v>
      </c>
      <c r="K184" s="147">
        <f t="shared" si="65"/>
        <v>1</v>
      </c>
      <c r="L184" s="147">
        <f>INDEX(Photobiology!$21:$421,1+$H184-380,10)</f>
        <v>0.97126060000000003</v>
      </c>
      <c r="M184" s="147">
        <f t="shared" si="66"/>
        <v>1.44350143792734E-3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3946952532995149</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1.44350143792734E-3</v>
      </c>
      <c r="Z184" s="147">
        <f t="shared" ca="1" si="68"/>
        <v>3.0706451287877962E-6</v>
      </c>
      <c r="AA184" s="147">
        <f t="shared" ca="1" si="55"/>
        <v>1.4408713783074364E-3</v>
      </c>
      <c r="AB184" s="147">
        <f t="shared" ca="1" si="56"/>
        <v>1.3214288518261388E-3</v>
      </c>
      <c r="AC184" s="147">
        <f t="shared" ca="1" si="57"/>
        <v>8.6465736131847667E-4</v>
      </c>
      <c r="AD184" s="147">
        <f t="shared" ca="1" si="58"/>
        <v>4.4327763906591721E-4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1.4450975359770492E-3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3951316729022036</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1.4450975359770492E-3</v>
      </c>
      <c r="AZ184" s="147">
        <f t="shared" ca="1" si="73"/>
        <v>3.0740403804810987E-6</v>
      </c>
      <c r="BA184" s="147">
        <f t="shared" ca="1" si="60"/>
        <v>1.442464568266499E-3</v>
      </c>
      <c r="BB184" s="147">
        <f t="shared" ca="1" si="61"/>
        <v>1.3228899726520781E-3</v>
      </c>
      <c r="BC184" s="147">
        <f t="shared" ca="1" si="62"/>
        <v>8.6561342405025248E-4</v>
      </c>
      <c r="BD184" s="147">
        <f t="shared" ca="1" si="63"/>
        <v>4.4376777683551217E-4</v>
      </c>
    </row>
    <row r="185" spans="8:56" s="147" customFormat="1" ht="0.25" customHeight="1" x14ac:dyDescent="0.2">
      <c r="H185" s="147">
        <f t="shared" si="64"/>
        <v>544</v>
      </c>
      <c r="I185" s="147">
        <f>IF($H185&gt;$H184,INDEX(Spectra!185:185,1,MATCH($I$20,Spectra!$20:$20,0)),I184)</f>
        <v>1.4437622297891401E-3</v>
      </c>
      <c r="J185" s="147">
        <f>((Physics!$C$9*Physics!$C$10)/(Physics!$C$11*Physics!$C$12*$H185))^($J$17-$J$18)</f>
        <v>2.7393262093788027E+18</v>
      </c>
      <c r="K185" s="147">
        <f t="shared" si="65"/>
        <v>1</v>
      </c>
      <c r="L185" s="147">
        <f>INDEX(Photobiology!$21:$421,1+$H185-380,10)</f>
        <v>0.97602250000000002</v>
      </c>
      <c r="M185" s="147">
        <f t="shared" si="66"/>
        <v>1.4437622297891401E-3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3954935716172573</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1.4437622297891401E-3</v>
      </c>
      <c r="Z185" s="147">
        <f t="shared" ca="1" si="68"/>
        <v>2.7904458872472584E-6</v>
      </c>
      <c r="AA185" s="147">
        <f t="shared" ca="1" si="55"/>
        <v>1.4371281423432589E-3</v>
      </c>
      <c r="AB185" s="147">
        <f t="shared" ca="1" si="56"/>
        <v>1.3305351769179268E-3</v>
      </c>
      <c r="AC185" s="147">
        <f t="shared" ca="1" si="57"/>
        <v>8.3882585550749034E-4</v>
      </c>
      <c r="AD185" s="147">
        <f t="shared" ca="1" si="58"/>
        <v>4.2287651334300936E-4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1.4445987343691873E-3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3957227175092961.5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1.4445987343691873E-3</v>
      </c>
      <c r="AZ185" s="147">
        <f t="shared" ca="1" si="73"/>
        <v>2.7920626498393904E-6</v>
      </c>
      <c r="BA185" s="147">
        <f t="shared" ca="1" si="60"/>
        <v>1.4379608031847607E-3</v>
      </c>
      <c r="BB185" s="147">
        <f t="shared" ca="1" si="61"/>
        <v>1.3313060786262839E-3</v>
      </c>
      <c r="BC185" s="147">
        <f t="shared" ca="1" si="62"/>
        <v>8.3931186466849775E-4</v>
      </c>
      <c r="BD185" s="147">
        <f t="shared" ca="1" si="63"/>
        <v>4.2312152469800059E-4</v>
      </c>
    </row>
    <row r="186" spans="8:56" s="147" customFormat="1" ht="0.25" customHeight="1" x14ac:dyDescent="0.2">
      <c r="H186" s="147">
        <f t="shared" si="64"/>
        <v>545</v>
      </c>
      <c r="I186" s="147">
        <f>IF($H186&gt;$H185,INDEX(Spectra!186:186,1,MATCH($I$20,Spectra!$20:$20,0)),I185)</f>
        <v>1.44404974982791E-3</v>
      </c>
      <c r="J186" s="147">
        <f>((Physics!$C$9*Physics!$C$10)/(Physics!$C$11*Physics!$C$12*$H186))^($J$17-$J$18)</f>
        <v>2.7443617354989839E+18</v>
      </c>
      <c r="K186" s="147">
        <f t="shared" si="65"/>
        <v>1</v>
      </c>
      <c r="L186" s="147">
        <f>INDEX(Photobiology!$21:$421,1+$H186-380,10)</f>
        <v>0.98029999999999995</v>
      </c>
      <c r="M186" s="147">
        <f t="shared" si="66"/>
        <v>1.44404974982791E-3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3962994877584597</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1.44404974982791E-3</v>
      </c>
      <c r="Z186" s="147">
        <f t="shared" ca="1" si="68"/>
        <v>2.5353614672653564E-6</v>
      </c>
      <c r="AA186" s="147">
        <f t="shared" ca="1" si="55"/>
        <v>1.4316063731336429E-3</v>
      </c>
      <c r="AB186" s="147">
        <f t="shared" ca="1" si="56"/>
        <v>1.3381431411755311E-3</v>
      </c>
      <c r="AC186" s="147">
        <f t="shared" ca="1" si="57"/>
        <v>8.1444405890294122E-4</v>
      </c>
      <c r="AD186" s="147">
        <f t="shared" ca="1" si="58"/>
        <v>4.030848269182137E-4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1.4440999327613253E-3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3963132597706837</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1.4440999327613253E-3</v>
      </c>
      <c r="AZ186" s="147">
        <f t="shared" ca="1" si="73"/>
        <v>2.5354495749470416E-6</v>
      </c>
      <c r="BA186" s="147">
        <f t="shared" ca="1" si="60"/>
        <v>1.431656123640721E-3</v>
      </c>
      <c r="BB186" s="147">
        <f t="shared" ca="1" si="61"/>
        <v>1.3381896436926099E-3</v>
      </c>
      <c r="BC186" s="147">
        <f t="shared" ca="1" si="62"/>
        <v>8.1447236207738739E-4</v>
      </c>
      <c r="BD186" s="147">
        <f t="shared" ca="1" si="63"/>
        <v>4.0309883473133257E-4</v>
      </c>
    </row>
    <row r="187" spans="8:56" s="147" customFormat="1" ht="0.25" customHeight="1" x14ac:dyDescent="0.2">
      <c r="H187" s="147">
        <f t="shared" si="64"/>
        <v>546</v>
      </c>
      <c r="I187" s="147">
        <f>IF($H187&gt;$H186,INDEX(Spectra!187:187,1,MATCH($I$20,Spectra!$20:$20,0)),I186)</f>
        <v>1.4443879703836099E-3</v>
      </c>
      <c r="J187" s="147">
        <f>((Physics!$C$9*Physics!$C$10)/(Physics!$C$11*Physics!$C$12*$H187))^($J$17-$J$18)</f>
        <v>2.7493972616191662E+18</v>
      </c>
      <c r="K187" s="147">
        <f t="shared" si="65"/>
        <v>1</v>
      </c>
      <c r="L187" s="147">
        <f>INDEX(Photobiology!$21:$421,1+$H187-380,10)</f>
        <v>0.98409239999999998</v>
      </c>
      <c r="M187" s="147">
        <f t="shared" si="66"/>
        <v>1.4443879703836099E-3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3971196330488362.5</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1.4443879703836099E-3</v>
      </c>
      <c r="Z187" s="147">
        <f t="shared" ca="1" si="68"/>
        <v>2.303148838175185E-6</v>
      </c>
      <c r="AA187" s="147">
        <f t="shared" ca="1" si="55"/>
        <v>1.4244539720043457E-3</v>
      </c>
      <c r="AB187" s="147">
        <f t="shared" ca="1" si="56"/>
        <v>1.3443554371067228E-3</v>
      </c>
      <c r="AC187" s="147">
        <f t="shared" ca="1" si="57"/>
        <v>7.9152460777021831E-4</v>
      </c>
      <c r="AD187" s="147">
        <f t="shared" ca="1" si="58"/>
        <v>3.8382732608582934E-4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1.4436149867536818E-3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3969071091412961.5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1.4436149867536818E-3</v>
      </c>
      <c r="AZ187" s="147">
        <f t="shared" ca="1" si="73"/>
        <v>2.3019162771280832E-6</v>
      </c>
      <c r="BA187" s="147">
        <f t="shared" ca="1" si="60"/>
        <v>1.4236916563214943E-3</v>
      </c>
      <c r="BB187" s="147">
        <f t="shared" ca="1" si="61"/>
        <v>1.3436359872310687E-3</v>
      </c>
      <c r="BC187" s="147">
        <f t="shared" ca="1" si="62"/>
        <v>7.9110101274101766E-4</v>
      </c>
      <c r="BD187" s="147">
        <f t="shared" ca="1" si="63"/>
        <v>3.8362191573496312E-4</v>
      </c>
    </row>
    <row r="188" spans="8:56" s="147" customFormat="1" ht="0.25" customHeight="1" x14ac:dyDescent="0.2">
      <c r="H188" s="147">
        <f t="shared" si="64"/>
        <v>547</v>
      </c>
      <c r="I188" s="147">
        <f>IF($H188&gt;$H187,INDEX(Spectra!188:188,1,MATCH($I$20,Spectra!$20:$20,0)),I187)</f>
        <v>1.44482621405468E-3</v>
      </c>
      <c r="J188" s="147">
        <f>((Physics!$C$9*Physics!$C$10)/(Physics!$C$11*Physics!$C$12*$H188))^($J$17-$J$18)</f>
        <v>2.7544327877393469E+18</v>
      </c>
      <c r="K188" s="147">
        <f t="shared" si="65"/>
        <v>1</v>
      </c>
      <c r="L188" s="147">
        <f>INDEX(Photobiology!$21:$421,1+$H188-380,10)</f>
        <v>0.98741820000000002</v>
      </c>
      <c r="M188" s="147">
        <f t="shared" si="66"/>
        <v>1.44482621405468E-3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3979676696577518.5</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1.44482621405468E-3</v>
      </c>
      <c r="Z188" s="147">
        <f t="shared" ca="1" si="68"/>
        <v>2.0918627374947872E-6</v>
      </c>
      <c r="AA188" s="147">
        <f t="shared" ca="1" si="55"/>
        <v>1.416260554976605E-3</v>
      </c>
      <c r="AB188" s="147">
        <f t="shared" ca="1" si="56"/>
        <v>1.3496988561213198E-3</v>
      </c>
      <c r="AC188" s="147">
        <f t="shared" ca="1" si="57"/>
        <v>7.6720271966303514E-4</v>
      </c>
      <c r="AD188" s="147">
        <f t="shared" ca="1" si="58"/>
        <v>3.6503245332848678E-4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1.4431161851458198E-3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3974966536882972</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1.4431161851458198E-3</v>
      </c>
      <c r="AZ188" s="147">
        <f t="shared" ca="1" si="73"/>
        <v>2.0893869063396725E-6</v>
      </c>
      <c r="BA188" s="147">
        <f t="shared" ca="1" si="60"/>
        <v>1.4145843350493019E-3</v>
      </c>
      <c r="BB188" s="147">
        <f t="shared" ca="1" si="61"/>
        <v>1.348101415515819E-3</v>
      </c>
      <c r="BC188" s="147">
        <f t="shared" ca="1" si="62"/>
        <v>7.662946943124304E-4</v>
      </c>
      <c r="BD188" s="147">
        <f t="shared" ca="1" si="63"/>
        <v>3.6460041794472107E-4</v>
      </c>
    </row>
    <row r="189" spans="8:56" s="147" customFormat="1" ht="0.25" customHeight="1" x14ac:dyDescent="0.2">
      <c r="H189" s="147">
        <f t="shared" si="64"/>
        <v>548</v>
      </c>
      <c r="I189" s="147">
        <f>IF($H189&gt;$H188,INDEX(Spectra!189:189,1,MATCH($I$20,Spectra!$20:$20,0)),I188)</f>
        <v>1.4448979830337201E-3</v>
      </c>
      <c r="J189" s="147">
        <f>((Physics!$C$9*Physics!$C$10)/(Physics!$C$11*Physics!$C$12*$H189))^($J$17-$J$18)</f>
        <v>2.7594683138595287E+18</v>
      </c>
      <c r="K189" s="147">
        <f t="shared" si="65"/>
        <v>1</v>
      </c>
      <c r="L189" s="147">
        <f>INDEX(Photobiology!$21:$421,1+$H189-380,10)</f>
        <v>0.99031279999999999</v>
      </c>
      <c r="M189" s="147">
        <f t="shared" si="66"/>
        <v>1.4448979830337201E-3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3987150200941093.5</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1.4448979830337201E-3</v>
      </c>
      <c r="Z189" s="147">
        <f t="shared" ca="1" si="68"/>
        <v>1.8990294191012184E-6</v>
      </c>
      <c r="AA189" s="147">
        <f t="shared" ca="1" si="55"/>
        <v>1.4071948150644383E-3</v>
      </c>
      <c r="AB189" s="147">
        <f t="shared" ca="1" si="56"/>
        <v>1.3543288876612003E-3</v>
      </c>
      <c r="AC189" s="147">
        <f t="shared" ca="1" si="57"/>
        <v>7.426775632793321E-4</v>
      </c>
      <c r="AD189" s="147">
        <f t="shared" ca="1" si="58"/>
        <v>3.4665558939550101E-4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1.4426173835379579E-3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3980856958895933.5</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1.4426173835379579E-3</v>
      </c>
      <c r="AZ189" s="147">
        <f t="shared" ca="1" si="73"/>
        <v>1.896032027183938E-6</v>
      </c>
      <c r="BA189" s="147">
        <f t="shared" ca="1" si="60"/>
        <v>1.4049737255319185E-3</v>
      </c>
      <c r="BB189" s="147">
        <f t="shared" ca="1" si="61"/>
        <v>1.3521912407030315E-3</v>
      </c>
      <c r="BC189" s="147">
        <f t="shared" ca="1" si="62"/>
        <v>7.4150533513851042E-4</v>
      </c>
      <c r="BD189" s="147">
        <f t="shared" ca="1" si="63"/>
        <v>3.4610843480627624E-4</v>
      </c>
    </row>
    <row r="190" spans="8:56" s="147" customFormat="1" ht="0.25" customHeight="1" x14ac:dyDescent="0.2">
      <c r="H190" s="147">
        <f t="shared" si="64"/>
        <v>549</v>
      </c>
      <c r="I190" s="147">
        <f>IF($H190&gt;$H189,INDEX(Spectra!190:190,1,MATCH($I$20,Spectra!$20:$20,0)),I189)</f>
        <v>1.44394793920572E-3</v>
      </c>
      <c r="J190" s="147">
        <f>((Physics!$C$9*Physics!$C$10)/(Physics!$C$11*Physics!$C$12*$H190))^($J$17-$J$18)</f>
        <v>2.764503839979711E+18</v>
      </c>
      <c r="K190" s="147">
        <f t="shared" si="65"/>
        <v>1</v>
      </c>
      <c r="L190" s="147">
        <f>INDEX(Photobiology!$21:$421,1+$H190-380,10)</f>
        <v>0.99281160000000002</v>
      </c>
      <c r="M190" s="147">
        <f t="shared" si="66"/>
        <v>1.44394793920572E-3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3991799622665003.5</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1.44394793920572E-3</v>
      </c>
      <c r="Z190" s="147">
        <f t="shared" ca="1" si="68"/>
        <v>1.7223555413639751E-6</v>
      </c>
      <c r="AA190" s="147">
        <f t="shared" ca="1" si="55"/>
        <v>1.3972405552162327E-3</v>
      </c>
      <c r="AB190" s="147">
        <f t="shared" ca="1" si="56"/>
        <v>1.3582265258468332E-3</v>
      </c>
      <c r="AC190" s="147">
        <f t="shared" ca="1" si="57"/>
        <v>7.176421257852429E-4</v>
      </c>
      <c r="AD190" s="147">
        <f t="shared" ca="1" si="58"/>
        <v>3.2863099937970822E-4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1.442118581930096E-3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3986742357451845.5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1.442118581930096E-3</v>
      </c>
      <c r="AZ190" s="147">
        <f t="shared" ca="1" si="73"/>
        <v>1.720173465712038E-6</v>
      </c>
      <c r="BA190" s="147">
        <f t="shared" ca="1" si="60"/>
        <v>1.3954703721604032E-3</v>
      </c>
      <c r="BB190" s="147">
        <f t="shared" ca="1" si="61"/>
        <v>1.3565057701952338E-3</v>
      </c>
      <c r="BC190" s="147">
        <f t="shared" ca="1" si="62"/>
        <v>7.167329352192577E-4</v>
      </c>
      <c r="BD190" s="147">
        <f t="shared" ca="1" si="63"/>
        <v>3.2821465229863439E-4</v>
      </c>
    </row>
    <row r="191" spans="8:56" s="147" customFormat="1" ht="0.25" customHeight="1" x14ac:dyDescent="0.2">
      <c r="H191" s="147">
        <f t="shared" si="64"/>
        <v>550</v>
      </c>
      <c r="I191" s="147">
        <f>IF($H191&gt;$H190,INDEX(Spectra!191:191,1,MATCH($I$20,Spectra!$20:$20,0)),I190)</f>
        <v>1.4415828797016801E-3</v>
      </c>
      <c r="J191" s="147">
        <f>((Physics!$C$9*Physics!$C$10)/(Physics!$C$11*Physics!$C$12*$H191))^($J$17-$J$18)</f>
        <v>2.7695393660998927E+18</v>
      </c>
      <c r="K191" s="147">
        <f t="shared" si="65"/>
        <v>1</v>
      </c>
      <c r="L191" s="147">
        <f>INDEX(Photobiology!$21:$421,1+$H191-380,10)</f>
        <v>0.99495009999999995</v>
      </c>
      <c r="M191" s="147">
        <f t="shared" si="66"/>
        <v>1.4415828797016801E-3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3992520534829449</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1.4415828797016801E-3</v>
      </c>
      <c r="Z191" s="147">
        <f t="shared" ca="1" si="68"/>
        <v>1.5602251507011284E-6</v>
      </c>
      <c r="AA191" s="147">
        <f t="shared" ca="1" si="55"/>
        <v>1.3866239739959332E-3</v>
      </c>
      <c r="AB191" s="147">
        <f t="shared" ca="1" si="56"/>
        <v>1.3616139526159887E-3</v>
      </c>
      <c r="AC191" s="147">
        <f t="shared" ca="1" si="57"/>
        <v>6.9340136513650812E-4</v>
      </c>
      <c r="AD191" s="147">
        <f t="shared" ca="1" si="58"/>
        <v>3.109811419750058E-4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1.4416197803222342E-3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3992622732550707</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1.4416197803222342E-3</v>
      </c>
      <c r="AZ191" s="147">
        <f t="shared" ca="1" si="73"/>
        <v>1.560265088242754E-6</v>
      </c>
      <c r="BA191" s="147">
        <f t="shared" ca="1" si="60"/>
        <v>1.3866594678172293E-3</v>
      </c>
      <c r="BB191" s="147">
        <f t="shared" ca="1" si="61"/>
        <v>1.361648806248419E-3</v>
      </c>
      <c r="BC191" s="147">
        <f t="shared" ca="1" si="62"/>
        <v>6.9341911433499462E-4</v>
      </c>
      <c r="BD191" s="147">
        <f t="shared" ca="1" si="63"/>
        <v>3.10989102250673E-4</v>
      </c>
    </row>
    <row r="192" spans="8:56" s="147" customFormat="1" ht="0.25" customHeight="1" x14ac:dyDescent="0.2">
      <c r="H192" s="147">
        <f t="shared" si="64"/>
        <v>551</v>
      </c>
      <c r="I192" s="147">
        <f>IF($H192&gt;$H191,INDEX(Spectra!192:192,1,MATCH($I$20,Spectra!$20:$20,0)),I191)</f>
        <v>1.43782391601855E-3</v>
      </c>
      <c r="J192" s="147">
        <f>((Physics!$C$9*Physics!$C$10)/(Physics!$C$11*Physics!$C$12*$H192))^($J$17-$J$18)</f>
        <v>2.774574892220074E+18</v>
      </c>
      <c r="K192" s="147">
        <f t="shared" si="65"/>
        <v>1</v>
      </c>
      <c r="L192" s="147">
        <f>INDEX(Photobiology!$21:$421,1+$H192-380,10)</f>
        <v>0.99671080000000001</v>
      </c>
      <c r="M192" s="147">
        <f t="shared" si="66"/>
        <v>1.43782391601855E-3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3989350136818613</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1.43782391601855E-3</v>
      </c>
      <c r="Z192" s="147">
        <f t="shared" ca="1" si="68"/>
        <v>1.4116828394014168E-6</v>
      </c>
      <c r="AA192" s="147">
        <f t="shared" ca="1" si="55"/>
        <v>1.375738679324869E-3</v>
      </c>
      <c r="AB192" s="147">
        <f t="shared" ca="1" si="56"/>
        <v>1.3649133030611653E-3</v>
      </c>
      <c r="AC192" s="147">
        <f t="shared" ca="1" si="57"/>
        <v>6.6858812094862581E-4</v>
      </c>
      <c r="AD192" s="147">
        <f t="shared" ca="1" si="58"/>
        <v>2.9365828095979663E-4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1.4360082622337878E-3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3984312469414447.5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1.4360082622337878E-3</v>
      </c>
      <c r="AZ192" s="147">
        <f t="shared" ca="1" si="73"/>
        <v>1.4099001960181154E-6</v>
      </c>
      <c r="BA192" s="147">
        <f t="shared" ca="1" si="60"/>
        <v>1.3740014254705328E-3</v>
      </c>
      <c r="BB192" s="147">
        <f t="shared" ca="1" si="61"/>
        <v>1.3631897192641746E-3</v>
      </c>
      <c r="BC192" s="147">
        <f t="shared" ca="1" si="62"/>
        <v>6.6774384193871129E-4</v>
      </c>
      <c r="BD192" s="147">
        <f t="shared" ca="1" si="63"/>
        <v>2.9328745546210432E-4</v>
      </c>
    </row>
    <row r="193" spans="8:56" s="147" customFormat="1" ht="0.25" customHeight="1" x14ac:dyDescent="0.2">
      <c r="H193" s="147">
        <f t="shared" si="64"/>
        <v>552</v>
      </c>
      <c r="I193" s="147">
        <f>IF($H193&gt;$H192,INDEX(Spectra!193:193,1,MATCH($I$20,Spectra!$20:$20,0)),I192)</f>
        <v>1.4325653033548801E-3</v>
      </c>
      <c r="J193" s="147">
        <f>((Physics!$C$9*Physics!$C$10)/(Physics!$C$11*Physics!$C$12*$H193))^($J$17-$J$18)</f>
        <v>2.7796104183402557E+18</v>
      </c>
      <c r="K193" s="147">
        <f t="shared" si="65"/>
        <v>1</v>
      </c>
      <c r="L193" s="147">
        <f>INDEX(Photobiology!$21:$421,1+$H193-380,10)</f>
        <v>0.99809829999999999</v>
      </c>
      <c r="M193" s="147">
        <f t="shared" si="66"/>
        <v>1.4325653033548801E-3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3981973442157993.5</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1.4325653033548801E-3</v>
      </c>
      <c r="Z193" s="147">
        <f t="shared" ca="1" si="68"/>
        <v>1.2757466772925314E-6</v>
      </c>
      <c r="AA193" s="147">
        <f t="shared" ca="1" si="55"/>
        <v>1.3640184861546524E-3</v>
      </c>
      <c r="AB193" s="147">
        <f t="shared" ca="1" si="56"/>
        <v>1.3676414438068369E-3</v>
      </c>
      <c r="AC193" s="147">
        <f t="shared" ca="1" si="57"/>
        <v>6.4178925590298633E-4</v>
      </c>
      <c r="AD193" s="147">
        <f t="shared" ca="1" si="58"/>
        <v>2.7659254594524348E-4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1.4304105997455594E-3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3975984205557090.5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1.4304105997455594E-3</v>
      </c>
      <c r="AZ193" s="147">
        <f t="shared" ca="1" si="73"/>
        <v>1.2738278426232123E-6</v>
      </c>
      <c r="BA193" s="147">
        <f t="shared" ca="1" si="60"/>
        <v>1.3619668829583341E-3</v>
      </c>
      <c r="BB193" s="147">
        <f t="shared" ca="1" si="61"/>
        <v>1.3655843913650907E-3</v>
      </c>
      <c r="BC193" s="147">
        <f t="shared" ca="1" si="62"/>
        <v>6.4082394868601061E-4</v>
      </c>
      <c r="BD193" s="147">
        <f t="shared" ca="1" si="63"/>
        <v>2.761765265458739E-4</v>
      </c>
    </row>
    <row r="194" spans="8:56" s="147" customFormat="1" ht="0.25" customHeight="1" x14ac:dyDescent="0.2">
      <c r="H194" s="147">
        <f t="shared" si="64"/>
        <v>553</v>
      </c>
      <c r="I194" s="147">
        <f>IF($H194&gt;$H193,INDEX(Spectra!194:194,1,MATCH($I$20,Spectra!$20:$20,0)),I193)</f>
        <v>1.42628487788417E-3</v>
      </c>
      <c r="J194" s="147">
        <f>((Physics!$C$9*Physics!$C$10)/(Physics!$C$11*Physics!$C$12*$H194))^($J$17-$J$18)</f>
        <v>2.7846459444604375E+18</v>
      </c>
      <c r="K194" s="147">
        <f t="shared" si="65"/>
        <v>1</v>
      </c>
      <c r="L194" s="147">
        <f>INDEX(Photobiology!$21:$421,1+$H194-380,10)</f>
        <v>0.999112</v>
      </c>
      <c r="M194" s="147">
        <f t="shared" si="66"/>
        <v>1.42628487788417E-3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3971698400845404.5</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1.42628487788417E-3</v>
      </c>
      <c r="Z194" s="147">
        <f t="shared" ca="1" si="68"/>
        <v>1.1519917541636316E-6</v>
      </c>
      <c r="AA194" s="147">
        <f t="shared" ca="1" si="55"/>
        <v>1.3512594407377068E-3</v>
      </c>
      <c r="AB194" s="147">
        <f t="shared" ca="1" si="56"/>
        <v>1.3696742047960694E-3</v>
      </c>
      <c r="AC194" s="147">
        <f t="shared" ca="1" si="57"/>
        <v>6.1758135212384557E-4</v>
      </c>
      <c r="AD194" s="147">
        <f t="shared" ca="1" si="58"/>
        <v>2.5999461781974956E-4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1.424799081657113E-3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3967560984407435.5</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1.424799081657113E-3</v>
      </c>
      <c r="AZ194" s="147">
        <f t="shared" ca="1" si="73"/>
        <v>1.1507916958663886E-6</v>
      </c>
      <c r="BA194" s="147">
        <f t="shared" ca="1" si="60"/>
        <v>1.3498518003637854E-3</v>
      </c>
      <c r="BB194" s="147">
        <f t="shared" ca="1" si="61"/>
        <v>1.3682473813070605E-3</v>
      </c>
      <c r="BC194" s="147">
        <f t="shared" ca="1" si="62"/>
        <v>6.169380023575299E-4</v>
      </c>
      <c r="BD194" s="147">
        <f t="shared" ca="1" si="63"/>
        <v>2.5972377499711179E-4</v>
      </c>
    </row>
    <row r="195" spans="8:56" s="147" customFormat="1" ht="0.25" customHeight="1" x14ac:dyDescent="0.2">
      <c r="H195" s="147">
        <f t="shared" si="64"/>
        <v>554</v>
      </c>
      <c r="I195" s="147">
        <f>IF($H195&gt;$H194,INDEX(Spectra!195:195,1,MATCH($I$20,Spectra!$20:$20,0)),I194)</f>
        <v>1.4197790332289299E-3</v>
      </c>
      <c r="J195" s="147">
        <f>((Physics!$C$9*Physics!$C$10)/(Physics!$C$11*Physics!$C$12*$H195))^($J$17-$J$18)</f>
        <v>2.7896814705806188E+18</v>
      </c>
      <c r="K195" s="147">
        <f t="shared" si="65"/>
        <v>1</v>
      </c>
      <c r="L195" s="147">
        <f>INDEX(Photobiology!$21:$421,1+$H195-380,10)</f>
        <v>0.99974819999999998</v>
      </c>
      <c r="M195" s="147">
        <f t="shared" si="66"/>
        <v>1.4197790332289299E-3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3960731261317610.5</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1.4197790332289299E-3</v>
      </c>
      <c r="Z195" s="147">
        <f t="shared" ca="1" si="68"/>
        <v>1.0400846868144507E-6</v>
      </c>
      <c r="AA195" s="147">
        <f t="shared" ca="1" si="55"/>
        <v>1.3375809261001409E-3</v>
      </c>
      <c r="AB195" s="147">
        <f t="shared" ca="1" si="56"/>
        <v>1.3712012936070021E-3</v>
      </c>
      <c r="AC195" s="147">
        <f t="shared" ca="1" si="57"/>
        <v>5.9204785685646377E-4</v>
      </c>
      <c r="AD195" s="147">
        <f t="shared" ca="1" si="58"/>
        <v>2.4410260918304993E-4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1.4192014191688849E-3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3959119902077156</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1.4192014191688849E-3</v>
      </c>
      <c r="AZ195" s="147">
        <f t="shared" ca="1" si="73"/>
        <v>1.0396615452377117E-6</v>
      </c>
      <c r="BA195" s="147">
        <f t="shared" ca="1" si="60"/>
        <v>1.3370367530061021E-3</v>
      </c>
      <c r="BB195" s="147">
        <f t="shared" ca="1" si="61"/>
        <v>1.3706434426120214E-3</v>
      </c>
      <c r="BC195" s="147">
        <f t="shared" ca="1" si="62"/>
        <v>5.9180699179342501E-4</v>
      </c>
      <c r="BD195" s="147">
        <f t="shared" ca="1" si="63"/>
        <v>2.4400329999770638E-4</v>
      </c>
    </row>
    <row r="196" spans="8:56" s="147" customFormat="1" ht="0.25" customHeight="1" x14ac:dyDescent="0.2">
      <c r="H196" s="147">
        <f t="shared" si="64"/>
        <v>555</v>
      </c>
      <c r="I196" s="147">
        <f>IF($H196&gt;$H195,INDEX(Spectra!196:196,1,MATCH($I$20,Spectra!$20:$20,0)),I195)</f>
        <v>1.4135706893995601E-3</v>
      </c>
      <c r="J196" s="147">
        <f>((Physics!$C$9*Physics!$C$10)/(Physics!$C$11*Physics!$C$12*$H196))^($J$17-$J$18)</f>
        <v>2.7947169967008005E+18</v>
      </c>
      <c r="K196" s="147">
        <f t="shared" si="65"/>
        <v>1</v>
      </c>
      <c r="L196" s="147">
        <f>INDEX(Photobiology!$21:$421,1+$H196-380,10)</f>
        <v>1</v>
      </c>
      <c r="M196" s="147">
        <f t="shared" si="66"/>
        <v>1.4135706893995601E-3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3950530031703018.5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1.4135706893995601E-3</v>
      </c>
      <c r="Z196" s="147">
        <f t="shared" ca="1" si="68"/>
        <v>9.3933468595428054E-7</v>
      </c>
      <c r="AA196" s="147">
        <f t="shared" ca="1" si="55"/>
        <v>1.3228604446901009E-3</v>
      </c>
      <c r="AB196" s="147">
        <f t="shared" ca="1" si="56"/>
        <v>1.372157308912221E-3</v>
      </c>
      <c r="AC196" s="147">
        <f t="shared" ca="1" si="57"/>
        <v>5.6825541713862316E-4</v>
      </c>
      <c r="AD196" s="147">
        <f t="shared" ca="1" si="58"/>
        <v>2.290776116413351E-4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1.4135899010804384E-3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3950583722914104.5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1.4135899010804384E-3</v>
      </c>
      <c r="AZ196" s="147">
        <f t="shared" ca="1" si="73"/>
        <v>9.393474523467643E-7</v>
      </c>
      <c r="BA196" s="147">
        <f t="shared" ca="1" si="60"/>
        <v>1.3228784235382056E-3</v>
      </c>
      <c r="BB196" s="147">
        <f t="shared" ca="1" si="61"/>
        <v>1.3721759577484847E-3</v>
      </c>
      <c r="BC196" s="147">
        <f t="shared" ca="1" si="62"/>
        <v>5.6826314023433625E-4</v>
      </c>
      <c r="BD196" s="147">
        <f t="shared" ca="1" si="63"/>
        <v>2.2908072500949154E-4</v>
      </c>
    </row>
    <row r="197" spans="8:56" s="147" customFormat="1" ht="0.25" customHeight="1" x14ac:dyDescent="0.2">
      <c r="H197" s="147">
        <f t="shared" si="64"/>
        <v>556</v>
      </c>
      <c r="I197" s="147">
        <f>IF($H197&gt;$H196,INDEX(Spectra!197:197,1,MATCH($I$20,Spectra!$20:$20,0)),I196)</f>
        <v>1.4075823126961299E-3</v>
      </c>
      <c r="J197" s="147">
        <f>((Physics!$C$9*Physics!$C$10)/(Physics!$C$11*Physics!$C$12*$H197))^($J$17-$J$18)</f>
        <v>2.7997525228209823E+18</v>
      </c>
      <c r="K197" s="147">
        <f t="shared" si="65"/>
        <v>1</v>
      </c>
      <c r="L197" s="147">
        <f>INDEX(Photobiology!$21:$421,1+$H197-380,10)</f>
        <v>0.99985670000000004</v>
      </c>
      <c r="M197" s="147">
        <f t="shared" si="66"/>
        <v>1.4075823126961299E-3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3940882131049182.5</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1.4075823126961299E-3</v>
      </c>
      <c r="Z197" s="147">
        <f t="shared" ca="1" si="68"/>
        <v>8.4861307775443162E-7</v>
      </c>
      <c r="AA197" s="147">
        <f t="shared" ca="1" si="55"/>
        <v>1.3066220637356874E-3</v>
      </c>
      <c r="AB197" s="147">
        <f t="shared" ca="1" si="56"/>
        <v>1.3720493047944288E-3</v>
      </c>
      <c r="AC197" s="147">
        <f t="shared" ca="1" si="57"/>
        <v>5.438898056257846E-4</v>
      </c>
      <c r="AD197" s="147">
        <f t="shared" ca="1" si="58"/>
        <v>2.1479846849974211E-4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1.4079783829919919E-3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3941991029859236.5</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1.4079783829919919E-3</v>
      </c>
      <c r="AZ197" s="147">
        <f t="shared" ca="1" si="73"/>
        <v>8.4885186338689301E-7</v>
      </c>
      <c r="BA197" s="147">
        <f t="shared" ca="1" si="60"/>
        <v>1.3069897254935083E-3</v>
      </c>
      <c r="BB197" s="147">
        <f t="shared" ca="1" si="61"/>
        <v>1.372435376691742E-3</v>
      </c>
      <c r="BC197" s="147">
        <f t="shared" ca="1" si="62"/>
        <v>5.440428471881057E-4</v>
      </c>
      <c r="BD197" s="147">
        <f t="shared" ca="1" si="63"/>
        <v>2.1485890922296093E-4</v>
      </c>
    </row>
    <row r="198" spans="8:56" s="147" customFormat="1" ht="0.25" customHeight="1" x14ac:dyDescent="0.2">
      <c r="H198" s="147">
        <f t="shared" si="64"/>
        <v>557</v>
      </c>
      <c r="I198" s="147">
        <f>IF($H198&gt;$H197,INDEX(Spectra!198:198,1,MATCH($I$20,Spectra!$20:$20,0)),I197)</f>
        <v>1.4018463529816699E-3</v>
      </c>
      <c r="J198" s="147">
        <f>((Physics!$C$9*Physics!$C$10)/(Physics!$C$11*Physics!$C$12*$H198))^($J$17-$J$18)</f>
        <v>2.8047880489411635E+18</v>
      </c>
      <c r="K198" s="147">
        <f t="shared" si="65"/>
        <v>1</v>
      </c>
      <c r="L198" s="147">
        <f>INDEX(Photobiology!$21:$421,1+$H198-380,10)</f>
        <v>0.99930459999999999</v>
      </c>
      <c r="M198" s="147">
        <f t="shared" si="66"/>
        <v>1.4018463529816699E-3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3931881897294743.5</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1.4018463529816699E-3</v>
      </c>
      <c r="Z198" s="147">
        <f t="shared" ca="1" si="68"/>
        <v>7.6689686955485824E-7</v>
      </c>
      <c r="AA198" s="147">
        <f t="shared" ca="1" si="55"/>
        <v>1.2892318299075934E-3</v>
      </c>
      <c r="AB198" s="147">
        <f t="shared" ca="1" si="56"/>
        <v>1.3710828347654872E-3</v>
      </c>
      <c r="AC198" s="147">
        <f t="shared" ca="1" si="57"/>
        <v>5.2078592013269037E-4</v>
      </c>
      <c r="AD198" s="147">
        <f t="shared" ca="1" si="58"/>
        <v>2.0114672765028088E-4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1.4023807205037638E-3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3933380684934455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1.4023807205037638E-3</v>
      </c>
      <c r="AZ198" s="147">
        <f t="shared" ca="1" si="73"/>
        <v>7.6718920172022993E-7</v>
      </c>
      <c r="BA198" s="147">
        <f t="shared" ca="1" si="60"/>
        <v>1.289723270083535E-3</v>
      </c>
      <c r="BB198" s="147">
        <f t="shared" ca="1" si="61"/>
        <v>1.3716054755923087E-3</v>
      </c>
      <c r="BC198" s="147">
        <f t="shared" ca="1" si="62"/>
        <v>5.2098443766714823E-4</v>
      </c>
      <c r="BD198" s="147">
        <f t="shared" ca="1" si="63"/>
        <v>2.0122340244292357E-4</v>
      </c>
    </row>
    <row r="199" spans="8:56" s="147" customFormat="1" ht="0.25" customHeight="1" x14ac:dyDescent="0.2">
      <c r="H199" s="147">
        <f t="shared" si="64"/>
        <v>558</v>
      </c>
      <c r="I199" s="147">
        <f>IF($H199&gt;$H198,INDEX(Spectra!199:199,1,MATCH($I$20,Spectra!$20:$20,0)),I198)</f>
        <v>1.39633581245175E-3</v>
      </c>
      <c r="J199" s="147">
        <f>((Physics!$C$9*Physics!$C$10)/(Physics!$C$11*Physics!$C$12*$H199))^($J$17-$J$18)</f>
        <v>2.8098235750613453E+18</v>
      </c>
      <c r="K199" s="147">
        <f t="shared" si="65"/>
        <v>1</v>
      </c>
      <c r="L199" s="147">
        <f>INDEX(Photobiology!$21:$421,1+$H199-380,10)</f>
        <v>0.99832549999999998</v>
      </c>
      <c r="M199" s="147">
        <f t="shared" si="66"/>
        <v>1.39633581245175E-3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3923457284529364.5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1.39633581245175E-3</v>
      </c>
      <c r="Z199" s="147">
        <f t="shared" ca="1" si="68"/>
        <v>6.9322627378560834E-7</v>
      </c>
      <c r="AA199" s="147">
        <f t="shared" ca="1" si="55"/>
        <v>1.2711626848803254E-3</v>
      </c>
      <c r="AB199" s="147">
        <f t="shared" ca="1" si="56"/>
        <v>1.3695526952331131E-3</v>
      </c>
      <c r="AC199" s="147">
        <f t="shared" ca="1" si="57"/>
        <v>4.9835225146402959E-4</v>
      </c>
      <c r="AD199" s="147">
        <f t="shared" ca="1" si="58"/>
        <v>1.8815345805624843E-4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1.3967692024153173E-3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3924675033866191</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1.3967692024153173E-3</v>
      </c>
      <c r="AZ199" s="147">
        <f t="shared" ca="1" si="73"/>
        <v>6.9344143500031093E-7</v>
      </c>
      <c r="BA199" s="147">
        <f t="shared" ca="1" si="60"/>
        <v>1.2715572240339988E-3</v>
      </c>
      <c r="BB199" s="147">
        <f t="shared" ca="1" si="61"/>
        <v>1.3699777723437891E-3</v>
      </c>
      <c r="BC199" s="147">
        <f t="shared" ca="1" si="62"/>
        <v>4.9850692834202675E-4</v>
      </c>
      <c r="BD199" s="147">
        <f t="shared" ca="1" si="63"/>
        <v>1.8821185648705918E-4</v>
      </c>
    </row>
    <row r="200" spans="8:56" s="147" customFormat="1" ht="0.25" customHeight="1" x14ac:dyDescent="0.2">
      <c r="H200" s="147">
        <f t="shared" si="64"/>
        <v>559</v>
      </c>
      <c r="I200" s="147">
        <f>IF($H200&gt;$H199,INDEX(Spectra!200:200,1,MATCH($I$20,Spectra!$20:$20,0)),I199)</f>
        <v>1.3909305550374501E-3</v>
      </c>
      <c r="J200" s="147">
        <f>((Physics!$C$9*Physics!$C$10)/(Physics!$C$11*Physics!$C$12*$H200))^($J$17-$J$18)</f>
        <v>2.814859101181527E+18</v>
      </c>
      <c r="K200" s="147">
        <f t="shared" si="65"/>
        <v>1</v>
      </c>
      <c r="L200" s="147">
        <f>INDEX(Photobiology!$21:$421,1+$H200-380,10)</f>
        <v>0.99689870000000003</v>
      </c>
      <c r="M200" s="147">
        <f t="shared" si="66"/>
        <v>1.3909305550374501E-3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3915273531958639.5</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1.3909305550374501E-3</v>
      </c>
      <c r="Z200" s="147">
        <f t="shared" ca="1" si="68"/>
        <v>6.2671297111377887E-7</v>
      </c>
      <c r="AA200" s="147">
        <f t="shared" ca="1" si="55"/>
        <v>1.2527791595194654E-3</v>
      </c>
      <c r="AB200" s="147">
        <f t="shared" ca="1" si="56"/>
        <v>1.3676616777822286E-3</v>
      </c>
      <c r="AC200" s="147">
        <f t="shared" ca="1" si="57"/>
        <v>4.7667190121133415E-4</v>
      </c>
      <c r="AD200" s="147">
        <f t="shared" ca="1" si="58"/>
        <v>1.758358770456143E-4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1.3911715399270892E-3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3915951870468487</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1.3911715399270892E-3</v>
      </c>
      <c r="AZ200" s="147">
        <f t="shared" ca="1" si="73"/>
        <v>6.268215519164885E-7</v>
      </c>
      <c r="BA200" s="147">
        <f t="shared" ca="1" si="60"/>
        <v>1.2529962090669108E-3</v>
      </c>
      <c r="BB200" s="147">
        <f t="shared" ca="1" si="61"/>
        <v>1.367898631235649E-3</v>
      </c>
      <c r="BC200" s="147">
        <f t="shared" ca="1" si="62"/>
        <v>4.7675448673301351E-4</v>
      </c>
      <c r="BD200" s="147">
        <f t="shared" ca="1" si="63"/>
        <v>1.7586634139142292E-4</v>
      </c>
    </row>
    <row r="201" spans="8:56" s="147" customFormat="1" ht="0.25" customHeight="1" x14ac:dyDescent="0.2">
      <c r="H201" s="147">
        <f t="shared" si="64"/>
        <v>560</v>
      </c>
      <c r="I201" s="147">
        <f>IF($H201&gt;$H200,INDEX(Spectra!201:201,1,MATCH($I$20,Spectra!$20:$20,0)),I200)</f>
        <v>1.3855584990974501E-3</v>
      </c>
      <c r="J201" s="147">
        <f>((Physics!$C$9*Physics!$C$10)/(Physics!$C$11*Physics!$C$12*$H201))^($J$17-$J$18)</f>
        <v>2.8198946273017088E+18</v>
      </c>
      <c r="K201" s="147">
        <f t="shared" si="65"/>
        <v>1</v>
      </c>
      <c r="L201" s="147">
        <f>INDEX(Photobiology!$21:$421,1+$H201-380,10)</f>
        <v>0.995</v>
      </c>
      <c r="M201" s="147">
        <f t="shared" si="66"/>
        <v>1.3855584990974501E-3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3907128967417119</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1.3855584990974501E-3</v>
      </c>
      <c r="Z201" s="147">
        <f t="shared" ca="1" si="68"/>
        <v>5.6659782259441939E-7</v>
      </c>
      <c r="AA201" s="147">
        <f t="shared" ca="1" si="55"/>
        <v>1.2344619592123741E-3</v>
      </c>
      <c r="AB201" s="147">
        <f t="shared" ca="1" si="56"/>
        <v>1.3656563368164142E-3</v>
      </c>
      <c r="AC201" s="147">
        <f t="shared" ca="1" si="57"/>
        <v>4.5557163450324155E-4</v>
      </c>
      <c r="AD201" s="147">
        <f t="shared" ca="1" si="58"/>
        <v>1.6422470666402437E-4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1.3855600218386427E-3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3907133261386827</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1.3855600218386427E-3</v>
      </c>
      <c r="AZ201" s="147">
        <f t="shared" ca="1" si="73"/>
        <v>5.6659844529049808E-7</v>
      </c>
      <c r="BA201" s="147">
        <f t="shared" ca="1" si="60"/>
        <v>1.2344633158971169E-3</v>
      </c>
      <c r="BB201" s="147">
        <f t="shared" ca="1" si="61"/>
        <v>1.3656578376849524E-3</v>
      </c>
      <c r="BC201" s="147">
        <f t="shared" ca="1" si="62"/>
        <v>4.5557213518054569E-4</v>
      </c>
      <c r="BD201" s="147">
        <f t="shared" ca="1" si="63"/>
        <v>1.6422488714844697E-4</v>
      </c>
    </row>
    <row r="202" spans="8:56" s="147" customFormat="1" ht="0.25" customHeight="1" x14ac:dyDescent="0.2">
      <c r="H202" s="147">
        <f t="shared" si="64"/>
        <v>561</v>
      </c>
      <c r="I202" s="147">
        <f>IF($H202&gt;$H201,INDEX(Spectra!202:202,1,MATCH($I$20,Spectra!$20:$20,0)),I201)</f>
        <v>1.3803275513203899E-3</v>
      </c>
      <c r="J202" s="147">
        <f>((Physics!$C$9*Physics!$C$10)/(Physics!$C$11*Physics!$C$12*$H202))^($J$17-$J$18)</f>
        <v>2.82493015342189E+18</v>
      </c>
      <c r="K202" s="147">
        <f t="shared" si="65"/>
        <v>1</v>
      </c>
      <c r="L202" s="147">
        <f>INDEX(Photobiology!$21:$421,1+$H202-380,10)</f>
        <v>0.9926005</v>
      </c>
      <c r="M202" s="147">
        <f t="shared" si="66"/>
        <v>1.3803275513203899E-3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3899328921323971</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1.3803275513203899E-3</v>
      </c>
      <c r="Z202" s="147">
        <f t="shared" ca="1" si="68"/>
        <v>5.1228924608684418E-7</v>
      </c>
      <c r="AA202" s="147">
        <f t="shared" ca="1" si="55"/>
        <v>1.2166013791480733E-3</v>
      </c>
      <c r="AB202" s="147">
        <f t="shared" ca="1" si="56"/>
        <v>1.3638809485464075E-3</v>
      </c>
      <c r="AC202" s="147">
        <f t="shared" ca="1" si="57"/>
        <v>4.3494121142105487E-4</v>
      </c>
      <c r="AD202" s="147">
        <f t="shared" ca="1" si="58"/>
        <v>1.5322602048942251E-4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1.3804805587985822E-3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3899761156762815.5</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1.3804805587985822E-3</v>
      </c>
      <c r="AZ202" s="147">
        <f t="shared" ca="1" si="73"/>
        <v>5.1234603267027058E-7</v>
      </c>
      <c r="BA202" s="147">
        <f t="shared" ca="1" si="60"/>
        <v>1.2167362377972471E-3</v>
      </c>
      <c r="BB202" s="147">
        <f t="shared" ca="1" si="61"/>
        <v>1.364032132940497E-3</v>
      </c>
      <c r="BC202" s="147">
        <f t="shared" ca="1" si="62"/>
        <v>4.3498942407743321E-4</v>
      </c>
      <c r="BD202" s="147">
        <f t="shared" ca="1" si="63"/>
        <v>1.532430053905542E-4</v>
      </c>
    </row>
    <row r="203" spans="8:56" s="147" customFormat="1" ht="0.25" customHeight="1" x14ac:dyDescent="0.2">
      <c r="H203" s="147">
        <f t="shared" si="64"/>
        <v>562</v>
      </c>
      <c r="I203" s="147">
        <f>IF($H203&gt;$H202,INDEX(Spectra!203:203,1,MATCH($I$20,Spectra!$20:$20,0)),I202)</f>
        <v>1.3753561754945201E-3</v>
      </c>
      <c r="J203" s="147">
        <f>((Physics!$C$9*Physics!$C$10)/(Physics!$C$11*Physics!$C$12*$H203))^($J$17-$J$18)</f>
        <v>2.8299656795420718E+18</v>
      </c>
      <c r="K203" s="147">
        <f t="shared" si="65"/>
        <v>1</v>
      </c>
      <c r="L203" s="147">
        <f>INDEX(Photobiology!$21:$421,1+$H203-380,10)</f>
        <v>0.98974260000000003</v>
      </c>
      <c r="M203" s="147">
        <f t="shared" si="66"/>
        <v>1.3753561754945201E-3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3892210773795734.5</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1.3753561754945201E-3</v>
      </c>
      <c r="Z203" s="147">
        <f t="shared" ca="1" si="68"/>
        <v>4.6327222344122318E-7</v>
      </c>
      <c r="AA203" s="147">
        <f t="shared" ca="1" si="55"/>
        <v>1.1990822759060894E-3</v>
      </c>
      <c r="AB203" s="147">
        <f t="shared" ca="1" si="56"/>
        <v>1.3623728131978519E-3</v>
      </c>
      <c r="AC203" s="147">
        <f t="shared" ca="1" si="57"/>
        <v>4.1508249376424617E-4</v>
      </c>
      <c r="AD203" s="147">
        <f t="shared" ca="1" si="58"/>
        <v>1.4275234352310271E-4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1.3754010957585218E-3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3892337896601175.5</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1.3754010957585218E-3</v>
      </c>
      <c r="AZ203" s="147">
        <f t="shared" ca="1" si="73"/>
        <v>4.6328735429310897E-7</v>
      </c>
      <c r="BA203" s="147">
        <f t="shared" ca="1" si="60"/>
        <v>1.1991214389195351E-3</v>
      </c>
      <c r="BB203" s="147">
        <f t="shared" ca="1" si="61"/>
        <v>1.3624173094145613E-3</v>
      </c>
      <c r="BC203" s="147">
        <f t="shared" ca="1" si="62"/>
        <v>4.1509605069992191E-4</v>
      </c>
      <c r="BD203" s="147">
        <f t="shared" ca="1" si="63"/>
        <v>1.4275700593206425E-4</v>
      </c>
    </row>
    <row r="204" spans="8:56" s="147" customFormat="1" ht="0.25" customHeight="1" x14ac:dyDescent="0.2">
      <c r="H204" s="147">
        <f t="shared" si="64"/>
        <v>563</v>
      </c>
      <c r="I204" s="147">
        <f>IF($H204&gt;$H203,INDEX(Spectra!204:204,1,MATCH($I$20,Spectra!$20:$20,0)),I203)</f>
        <v>1.3704900827842901E-3</v>
      </c>
      <c r="J204" s="147">
        <f>((Physics!$C$9*Physics!$C$10)/(Physics!$C$11*Physics!$C$12*$H204))^($J$17-$J$18)</f>
        <v>2.8350012056622536E+18</v>
      </c>
      <c r="K204" s="147">
        <f t="shared" si="65"/>
        <v>1</v>
      </c>
      <c r="L204" s="147">
        <f>INDEX(Photobiology!$21:$421,1+$H204-380,10)</f>
        <v>0.9864444</v>
      </c>
      <c r="M204" s="147">
        <f t="shared" si="66"/>
        <v>1.3704900827842901E-3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3885341037041624</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1.3704900827842901E-3</v>
      </c>
      <c r="Z204" s="147">
        <f t="shared" ca="1" si="68"/>
        <v>4.1899033957906151E-7</v>
      </c>
      <c r="AA204" s="147">
        <f t="shared" ca="1" si="55"/>
        <v>1.1814433102749424E-3</v>
      </c>
      <c r="AB204" s="147">
        <f t="shared" ca="1" si="56"/>
        <v>1.360821275250247E-3</v>
      </c>
      <c r="AC204" s="147">
        <f t="shared" ca="1" si="57"/>
        <v>3.9579753590810297E-4</v>
      </c>
      <c r="AD204" s="147">
        <f t="shared" ca="1" si="58"/>
        <v>1.3282872111750307E-4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1.3703230182784832E-3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3884867408966238.5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1.3703230182784832E-3</v>
      </c>
      <c r="AZ204" s="147">
        <f t="shared" ca="1" si="73"/>
        <v>4.189392641171527E-7</v>
      </c>
      <c r="BA204" s="147">
        <f t="shared" ca="1" si="60"/>
        <v>1.181299290814131E-3</v>
      </c>
      <c r="BB204" s="147">
        <f t="shared" ca="1" si="61"/>
        <v>1.3606553893845284E-3</v>
      </c>
      <c r="BC204" s="147">
        <f t="shared" ca="1" si="62"/>
        <v>3.9574928767882595E-4</v>
      </c>
      <c r="BD204" s="147">
        <f t="shared" ca="1" si="63"/>
        <v>1.3281252912536156E-4</v>
      </c>
    </row>
    <row r="205" spans="8:56" s="147" customFormat="1" ht="0.25" customHeight="1" x14ac:dyDescent="0.2">
      <c r="H205" s="147">
        <f t="shared" si="64"/>
        <v>564</v>
      </c>
      <c r="I205" s="147">
        <f>IF($H205&gt;$H204,INDEX(Spectra!205:205,1,MATCH($I$20,Spectra!$20:$20,0)),I204)</f>
        <v>1.3654721251304301E-3</v>
      </c>
      <c r="J205" s="147">
        <f>((Physics!$C$9*Physics!$C$10)/(Physics!$C$11*Physics!$C$12*$H205))^($J$17-$J$18)</f>
        <v>2.8400367317824348E+18</v>
      </c>
      <c r="K205" s="147">
        <f t="shared" si="65"/>
        <v>1</v>
      </c>
      <c r="L205" s="147">
        <f>INDEX(Photobiology!$21:$421,1+$H205-380,10)</f>
        <v>0.98272409999999999</v>
      </c>
      <c r="M205" s="147">
        <f t="shared" si="66"/>
        <v>1.3654721251304301E-3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3877990991595442.5</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1.3654721251304301E-3</v>
      </c>
      <c r="Z205" s="147">
        <f t="shared" ca="1" si="68"/>
        <v>3.7892397661219484E-7</v>
      </c>
      <c r="AA205" s="147">
        <f t="shared" ca="1" si="55"/>
        <v>1.1631637750711056E-3</v>
      </c>
      <c r="AB205" s="147">
        <f t="shared" ca="1" si="56"/>
        <v>1.358814083048294E-3</v>
      </c>
      <c r="AC205" s="147">
        <f t="shared" ca="1" si="57"/>
        <v>3.7714340096102478E-4</v>
      </c>
      <c r="AD205" s="147">
        <f t="shared" ca="1" si="58"/>
        <v>1.2347404583983176E-4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1.3652435552384227E-3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3877341844706362</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1.3652435552384227E-3</v>
      </c>
      <c r="AZ205" s="147">
        <f t="shared" ca="1" si="73"/>
        <v>3.788605475528832E-7</v>
      </c>
      <c r="BA205" s="147">
        <f t="shared" ca="1" si="60"/>
        <v>1.162969070094298E-3</v>
      </c>
      <c r="BB205" s="147">
        <f t="shared" ca="1" si="61"/>
        <v>1.3585866276630801E-3</v>
      </c>
      <c r="BC205" s="147">
        <f t="shared" ca="1" si="62"/>
        <v>3.7708026995685235E-4</v>
      </c>
      <c r="BD205" s="147">
        <f t="shared" ca="1" si="63"/>
        <v>1.2345337720163409E-4</v>
      </c>
    </row>
    <row r="206" spans="8:56" s="147" customFormat="1" ht="0.25" customHeight="1" x14ac:dyDescent="0.2">
      <c r="H206" s="147">
        <f t="shared" si="64"/>
        <v>565</v>
      </c>
      <c r="I206" s="147">
        <f>IF($H206&gt;$H205,INDEX(Spectra!206:206,1,MATCH($I$20,Spectra!$20:$20,0)),I205)</f>
        <v>1.3601783866861201E-3</v>
      </c>
      <c r="J206" s="147">
        <f>((Physics!$C$9*Physics!$C$10)/(Physics!$C$11*Physics!$C$12*$H206))^($J$17-$J$18)</f>
        <v>2.8450722579026166E+18</v>
      </c>
      <c r="K206" s="147">
        <f t="shared" si="65"/>
        <v>1</v>
      </c>
      <c r="L206" s="147">
        <f>INDEX(Photobiology!$21:$421,1+$H206-380,10)</f>
        <v>0.97860000000000003</v>
      </c>
      <c r="M206" s="147">
        <f t="shared" si="66"/>
        <v>1.3601783866861201E-3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3869805793759418</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1.3601783866861201E-3</v>
      </c>
      <c r="Z206" s="147">
        <f t="shared" ca="1" si="68"/>
        <v>3.4265341881719401E-7</v>
      </c>
      <c r="AA206" s="147">
        <f t="shared" ca="1" si="55"/>
        <v>1.1438678576730396E-3</v>
      </c>
      <c r="AB206" s="147">
        <f t="shared" ca="1" si="56"/>
        <v>1.3560692877799413E-3</v>
      </c>
      <c r="AC206" s="147">
        <f t="shared" ca="1" si="57"/>
        <v>3.5895107624646713E-4</v>
      </c>
      <c r="AD206" s="147">
        <f t="shared" ca="1" si="58"/>
        <v>1.1472519814991147E-4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1.3601640921983623E-3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3869765124908857.5</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1.3601640921983623E-3</v>
      </c>
      <c r="AZ206" s="147">
        <f t="shared" ca="1" si="73"/>
        <v>3.4264981777842702E-7</v>
      </c>
      <c r="BA206" s="147">
        <f t="shared" ca="1" si="60"/>
        <v>1.1438558364519646E-3</v>
      </c>
      <c r="BB206" s="147">
        <f t="shared" ca="1" si="61"/>
        <v>1.3560550364758309E-3</v>
      </c>
      <c r="BC206" s="147">
        <f t="shared" ca="1" si="62"/>
        <v>3.5894730393114786E-4</v>
      </c>
      <c r="BD206" s="147">
        <f t="shared" ca="1" si="63"/>
        <v>1.147239924713354E-4</v>
      </c>
    </row>
    <row r="207" spans="8:56" s="147" customFormat="1" ht="0.25" customHeight="1" x14ac:dyDescent="0.2">
      <c r="H207" s="147">
        <f t="shared" si="64"/>
        <v>566</v>
      </c>
      <c r="I207" s="147">
        <f>IF($H207&gt;$H206,INDEX(Spectra!207:207,1,MATCH($I$20,Spectra!$20:$20,0)),I206)</f>
        <v>1.35465187441397E-3</v>
      </c>
      <c r="J207" s="147">
        <f>((Physics!$C$9*Physics!$C$10)/(Physics!$C$11*Physics!$C$12*$H207))^($J$17-$J$18)</f>
        <v>2.8501077840227983E+18</v>
      </c>
      <c r="K207" s="147">
        <f t="shared" si="65"/>
        <v>1</v>
      </c>
      <c r="L207" s="147">
        <f>INDEX(Photobiology!$21:$421,1+$H207-380,10)</f>
        <v>0.9740837</v>
      </c>
      <c r="M207" s="147">
        <f t="shared" si="66"/>
        <v>1.35465187441397E-3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3860903851908330</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1.35465187441397E-3</v>
      </c>
      <c r="Z207" s="147">
        <f t="shared" ca="1" si="68"/>
        <v>3.0984274997533524E-7</v>
      </c>
      <c r="AA207" s="147">
        <f t="shared" ca="1" si="55"/>
        <v>1.1234168634071285E-3</v>
      </c>
      <c r="AB207" s="147">
        <f t="shared" ca="1" si="56"/>
        <v>1.3524993325855262E-3</v>
      </c>
      <c r="AC207" s="147">
        <f t="shared" ca="1" si="57"/>
        <v>3.4123680716487907E-4</v>
      </c>
      <c r="AD207" s="147">
        <f t="shared" ca="1" si="58"/>
        <v>1.0650245943605144E-4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1.3550846291583017E-3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3862137249573723</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1.3550846291583017E-3</v>
      </c>
      <c r="AZ207" s="147">
        <f t="shared" ca="1" si="73"/>
        <v>3.0994173180423255E-7</v>
      </c>
      <c r="BA207" s="147">
        <f t="shared" ca="1" si="60"/>
        <v>1.1237757482148671E-3</v>
      </c>
      <c r="BB207" s="147">
        <f t="shared" ca="1" si="61"/>
        <v>1.3529313996825693E-3</v>
      </c>
      <c r="BC207" s="147">
        <f t="shared" ca="1" si="62"/>
        <v>3.4134581808497623E-4</v>
      </c>
      <c r="BD207" s="147">
        <f t="shared" ca="1" si="63"/>
        <v>1.0653648252749986E-4</v>
      </c>
    </row>
    <row r="208" spans="8:56" s="147" customFormat="1" ht="0.25" customHeight="1" x14ac:dyDescent="0.2">
      <c r="H208" s="147">
        <f t="shared" si="64"/>
        <v>567</v>
      </c>
      <c r="I208" s="147">
        <f>IF($H208&gt;$H207,INDEX(Spectra!208:208,1,MATCH($I$20,Spectra!$20:$20,0)),I207)</f>
        <v>1.3488192083626401E-3</v>
      </c>
      <c r="J208" s="147">
        <f>((Physics!$C$9*Physics!$C$10)/(Physics!$C$11*Physics!$C$12*$H208))^($J$17-$J$18)</f>
        <v>2.8551433101429796E+18</v>
      </c>
      <c r="K208" s="147">
        <f t="shared" si="65"/>
        <v>1</v>
      </c>
      <c r="L208" s="147">
        <f>INDEX(Photobiology!$21:$421,1+$H208-380,10)</f>
        <v>0.96917120000000001</v>
      </c>
      <c r="M208" s="147">
        <f t="shared" si="66"/>
        <v>1.3488192083626401E-3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3851072139348941.5</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1.3488192083626401E-3</v>
      </c>
      <c r="Z208" s="147">
        <f t="shared" ca="1" si="68"/>
        <v>2.80148400757712E-7</v>
      </c>
      <c r="AA208" s="147">
        <f t="shared" ca="1" si="55"/>
        <v>1.1018652483227327E-3</v>
      </c>
      <c r="AB208" s="147">
        <f t="shared" ca="1" si="56"/>
        <v>1.3479977774647472E-3</v>
      </c>
      <c r="AC208" s="147">
        <f t="shared" ca="1" si="57"/>
        <v>3.2412125576954245E-4</v>
      </c>
      <c r="AD208" s="147">
        <f t="shared" ca="1" si="58"/>
        <v>9.8699845571936199E-5</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1.3500051661182412E-3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3854458218700958</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1.3500051661182412E-3</v>
      </c>
      <c r="AZ208" s="147">
        <f t="shared" ca="1" si="73"/>
        <v>2.8039472299759254E-7</v>
      </c>
      <c r="BA208" s="147">
        <f t="shared" ca="1" si="60"/>
        <v>1.1028340702588185E-3</v>
      </c>
      <c r="BB208" s="147">
        <f t="shared" ca="1" si="61"/>
        <v>1.3491830129720751E-3</v>
      </c>
      <c r="BC208" s="147">
        <f t="shared" ca="1" si="62"/>
        <v>3.2440624141821339E-4</v>
      </c>
      <c r="BD208" s="147">
        <f t="shared" ca="1" si="63"/>
        <v>9.8786628030702299E-5</v>
      </c>
    </row>
    <row r="209" spans="8:56" s="147" customFormat="1" ht="0.25" customHeight="1" x14ac:dyDescent="0.2">
      <c r="H209" s="147">
        <f t="shared" si="64"/>
        <v>568</v>
      </c>
      <c r="I209" s="147">
        <f>IF($H209&gt;$H208,INDEX(Spectra!209:209,1,MATCH($I$20,Spectra!$20:$20,0)),I208)</f>
        <v>1.3431384072549401E-3</v>
      </c>
      <c r="J209" s="147">
        <f>((Physics!$C$9*Physics!$C$10)/(Physics!$C$11*Physics!$C$12*$H209))^($J$17-$J$18)</f>
        <v>2.8601788362631613E+18</v>
      </c>
      <c r="K209" s="147">
        <f t="shared" si="65"/>
        <v>1</v>
      </c>
      <c r="L209" s="147">
        <f>INDEX(Photobiology!$21:$421,1+$H209-380,10)</f>
        <v>0.96385679999999996</v>
      </c>
      <c r="M209" s="147">
        <f t="shared" si="66"/>
        <v>1.3431384072549401E-3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3841616046602790.5</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1.3431384072549401E-3</v>
      </c>
      <c r="Z209" s="147">
        <f t="shared" ca="1" si="68"/>
        <v>2.5336694286775738E-7</v>
      </c>
      <c r="AA209" s="147">
        <f t="shared" ca="1" si="55"/>
        <v>1.079762396976319E-3</v>
      </c>
      <c r="AB209" s="147">
        <f t="shared" ca="1" si="56"/>
        <v>1.3430202110751017E-3</v>
      </c>
      <c r="AC209" s="147">
        <f t="shared" ca="1" si="57"/>
        <v>3.0771300910210675E-4</v>
      </c>
      <c r="AD209" s="147">
        <f t="shared" ca="1" si="58"/>
        <v>9.1372094079464873E-5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1.3449270886382028E-3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3846731995240016.5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1.3449270886382028E-3</v>
      </c>
      <c r="AZ209" s="147">
        <f t="shared" ca="1" si="73"/>
        <v>2.5370435614653329E-7</v>
      </c>
      <c r="BA209" s="147">
        <f t="shared" ca="1" si="60"/>
        <v>1.0812003358271376E-3</v>
      </c>
      <c r="BB209" s="147">
        <f t="shared" ca="1" si="61"/>
        <v>1.3448087350544026E-3</v>
      </c>
      <c r="BC209" s="147">
        <f t="shared" ca="1" si="62"/>
        <v>3.0812279600701223E-4</v>
      </c>
      <c r="BD209" s="147">
        <f t="shared" ca="1" si="63"/>
        <v>9.1493775927550564E-5</v>
      </c>
    </row>
    <row r="210" spans="8:56" s="147" customFormat="1" ht="0.25" customHeight="1" x14ac:dyDescent="0.2">
      <c r="H210" s="147">
        <f t="shared" si="64"/>
        <v>569</v>
      </c>
      <c r="I210" s="147">
        <f>IF($H210&gt;$H209,INDEX(Spectra!210:210,1,MATCH($I$20,Spectra!$20:$20,0)),I209)</f>
        <v>1.33832221398097E-3</v>
      </c>
      <c r="J210" s="147">
        <f>((Physics!$C$9*Physics!$C$10)/(Physics!$C$11*Physics!$C$12*$H210))^($J$17-$J$18)</f>
        <v>2.8652143623833436E+18</v>
      </c>
      <c r="K210" s="147">
        <f t="shared" si="65"/>
        <v>1</v>
      </c>
      <c r="L210" s="147">
        <f>INDEX(Photobiology!$21:$421,1+$H210-380,10)</f>
        <v>0.95813490000000001</v>
      </c>
      <c r="M210" s="147">
        <f t="shared" si="66"/>
        <v>1.33832221398097E-3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3834580028994949.5</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1.33832221398097E-3</v>
      </c>
      <c r="Z210" s="147">
        <f t="shared" ca="1" si="68"/>
        <v>2.2933087962113706E-7</v>
      </c>
      <c r="AA210" s="147">
        <f t="shared" ca="1" si="55"/>
        <v>1.0578272761193404E-3</v>
      </c>
      <c r="AB210" s="147">
        <f t="shared" ca="1" si="56"/>
        <v>1.3382753727034806E-3</v>
      </c>
      <c r="AC210" s="147">
        <f t="shared" ca="1" si="57"/>
        <v>2.9202190709064766E-4</v>
      </c>
      <c r="AD210" s="147">
        <f t="shared" ca="1" si="58"/>
        <v>8.4579822608054934E-5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1.3398476255981422E-3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3838950660269018</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1.3398476255981422E-3</v>
      </c>
      <c r="AZ210" s="147">
        <f t="shared" ca="1" si="73"/>
        <v>2.2959226957962084E-7</v>
      </c>
      <c r="BA210" s="147">
        <f t="shared" ca="1" si="60"/>
        <v>1.0590329812919044E-3</v>
      </c>
      <c r="BB210" s="147">
        <f t="shared" ca="1" si="61"/>
        <v>1.3398007309312462E-3</v>
      </c>
      <c r="BC210" s="147">
        <f t="shared" ca="1" si="62"/>
        <v>2.9235475190551462E-4</v>
      </c>
      <c r="BD210" s="147">
        <f t="shared" ca="1" si="63"/>
        <v>8.4676226181601633E-5</v>
      </c>
    </row>
    <row r="211" spans="8:56" s="147" customFormat="1" ht="0.25" customHeight="1" x14ac:dyDescent="0.2">
      <c r="H211" s="147">
        <f t="shared" si="64"/>
        <v>570</v>
      </c>
      <c r="I211" s="147">
        <f>IF($H211&gt;$H210,INDEX(Spectra!211:211,1,MATCH($I$20,Spectra!$20:$20,0)),I210)</f>
        <v>1.3347982742748E-3</v>
      </c>
      <c r="J211" s="147">
        <f>((Physics!$C$9*Physics!$C$10)/(Physics!$C$11*Physics!$C$12*$H211))^($J$17-$J$18)</f>
        <v>2.8702498885035249E+18</v>
      </c>
      <c r="K211" s="147">
        <f t="shared" si="65"/>
        <v>1</v>
      </c>
      <c r="L211" s="147">
        <f>INDEX(Photobiology!$21:$421,1+$H211-380,10)</f>
        <v>0.95199999999999996</v>
      </c>
      <c r="M211" s="147">
        <f t="shared" si="66"/>
        <v>1.3347982742748E-3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3831204597911942</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1.3347982742748E-3</v>
      </c>
      <c r="Z211" s="147">
        <f t="shared" ca="1" si="68"/>
        <v>2.0781207372529505E-7</v>
      </c>
      <c r="AA211" s="147">
        <f t="shared" ca="1" si="55"/>
        <v>1.0365055647295134E-3</v>
      </c>
      <c r="AB211" s="147">
        <f t="shared" ca="1" si="56"/>
        <v>1.3341882714634564E-3</v>
      </c>
      <c r="AC211" s="147">
        <f t="shared" ca="1" si="57"/>
        <v>2.7710412173944851E-4</v>
      </c>
      <c r="AD211" s="147">
        <f t="shared" ca="1" si="58"/>
        <v>7.835439393768731E-5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1.3347681625580816E-3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3831118169760388.5</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1.3347681625580816E-3</v>
      </c>
      <c r="AZ211" s="147">
        <f t="shared" ca="1" si="73"/>
        <v>2.078073856923426E-7</v>
      </c>
      <c r="BA211" s="147">
        <f t="shared" ca="1" si="60"/>
        <v>1.036482182198577E-3</v>
      </c>
      <c r="BB211" s="147">
        <f t="shared" ca="1" si="61"/>
        <v>1.3341581735077926E-3</v>
      </c>
      <c r="BC211" s="147">
        <f t="shared" ca="1" si="62"/>
        <v>2.7709787054705775E-4</v>
      </c>
      <c r="BD211" s="147">
        <f t="shared" ca="1" si="63"/>
        <v>7.835262634077071E-5</v>
      </c>
    </row>
    <row r="212" spans="8:56" s="147" customFormat="1" ht="0.25" customHeight="1" x14ac:dyDescent="0.2">
      <c r="H212" s="147">
        <f t="shared" si="64"/>
        <v>571</v>
      </c>
      <c r="I212" s="147">
        <f>IF($H212&gt;$H211,INDEX(Spectra!212:212,1,MATCH($I$20,Spectra!$20:$20,0)),I211)</f>
        <v>1.3324163064387399E-3</v>
      </c>
      <c r="J212" s="147">
        <f>((Physics!$C$9*Physics!$C$10)/(Physics!$C$11*Physics!$C$12*$H212))^($J$17-$J$18)</f>
        <v>2.8752854146237061E+18</v>
      </c>
      <c r="K212" s="147">
        <f t="shared" si="65"/>
        <v>1</v>
      </c>
      <c r="L212" s="147">
        <f>INDEX(Photobiology!$21:$421,1+$H212-380,10)</f>
        <v>0.94545040000000002</v>
      </c>
      <c r="M212" s="147">
        <f t="shared" si="66"/>
        <v>1.3324163064387399E-3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3831077172110099.5</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1.3324163064387399E-3</v>
      </c>
      <c r="Z212" s="147">
        <f t="shared" ca="1" si="68"/>
        <v>1.8851025903495295E-7</v>
      </c>
      <c r="AA212" s="147">
        <f t="shared" ca="1" si="55"/>
        <v>1.0157156069776222E-3</v>
      </c>
      <c r="AB212" s="147">
        <f t="shared" ca="1" si="56"/>
        <v>1.3305709098543224E-3</v>
      </c>
      <c r="AC212" s="147">
        <f t="shared" ca="1" si="57"/>
        <v>2.6301897889100727E-4</v>
      </c>
      <c r="AD212" s="147">
        <f t="shared" ca="1" si="58"/>
        <v>7.2594304106963166E-5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1.3340116467861578E-3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3835664230942390.5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1.3340116467861578E-3</v>
      </c>
      <c r="AZ212" s="147">
        <f t="shared" ca="1" si="73"/>
        <v>1.8873596778730563E-7</v>
      </c>
      <c r="BA212" s="147">
        <f t="shared" ca="1" si="60"/>
        <v>1.0169317524732027E-3</v>
      </c>
      <c r="BB212" s="147">
        <f t="shared" ca="1" si="61"/>
        <v>1.3321640406553591E-3</v>
      </c>
      <c r="BC212" s="147">
        <f t="shared" ca="1" si="62"/>
        <v>2.6333389907558756E-4</v>
      </c>
      <c r="BD212" s="147">
        <f t="shared" ca="1" si="63"/>
        <v>7.2681223354179598E-5</v>
      </c>
    </row>
    <row r="213" spans="8:56" s="147" customFormat="1" ht="0.25" customHeight="1" x14ac:dyDescent="0.2">
      <c r="H213" s="147">
        <f t="shared" si="64"/>
        <v>572</v>
      </c>
      <c r="I213" s="147">
        <f>IF($H213&gt;$H212,INDEX(Spectra!213:213,1,MATCH($I$20,Spectra!$20:$20,0)),I212)</f>
        <v>1.33109588693136E-3</v>
      </c>
      <c r="J213" s="147">
        <f>((Physics!$C$9*Physics!$C$10)/(Physics!$C$11*Physics!$C$12*$H213))^($J$17-$J$18)</f>
        <v>2.8803209407438884E+18</v>
      </c>
      <c r="K213" s="147">
        <f t="shared" si="65"/>
        <v>1</v>
      </c>
      <c r="L213" s="147">
        <f>INDEX(Photobiology!$21:$421,1+$H213-380,10)</f>
        <v>0.93849919999999998</v>
      </c>
      <c r="M213" s="147">
        <f t="shared" si="66"/>
        <v>1.33109588693136E-3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3833983357266455</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1.33109588693136E-3</v>
      </c>
      <c r="Z213" s="147">
        <f t="shared" ca="1" si="68"/>
        <v>1.7117360667582516E-7</v>
      </c>
      <c r="AA213" s="147">
        <f t="shared" ref="AA213:AA276" ca="1" si="75">$Y213*O213</f>
        <v>9.9521913068608293E-4</v>
      </c>
      <c r="AB213" s="147">
        <f t="shared" ref="AB213:AB276" ca="1" si="76">$Y213*P213</f>
        <v>1.3271704851607995E-3</v>
      </c>
      <c r="AC213" s="147">
        <f t="shared" ref="AC213:AC276" ca="1" si="77">$Y213*Q213</f>
        <v>2.4971358838832313E-4</v>
      </c>
      <c r="AD213" s="147">
        <f t="shared" ref="AD213:AD276" ca="1" si="78">$Y213*R213</f>
        <v>6.7205567125688741E-5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1.333255131014234E-3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3840202673214534.5</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1.333255131014234E-3</v>
      </c>
      <c r="AZ213" s="147">
        <f t="shared" ca="1" si="73"/>
        <v>1.7145127682790643E-7</v>
      </c>
      <c r="BA213" s="147">
        <f t="shared" ref="BA213:BA276" ca="1" si="80">$AY213*AO213</f>
        <v>9.9683353055028136E-4</v>
      </c>
      <c r="BB213" s="147">
        <f t="shared" ref="BB213:BB276" ca="1" si="81">$AY213*AP213</f>
        <v>1.329323361632873E-3</v>
      </c>
      <c r="BC213" s="147">
        <f t="shared" ref="BC213:BC276" ca="1" si="82">$AY213*AQ213</f>
        <v>2.5011866257827026E-4</v>
      </c>
      <c r="BD213" s="147">
        <f t="shared" ref="BD213:BD276" ca="1" si="83">$AY213*AR213</f>
        <v>6.731458498426456E-5</v>
      </c>
    </row>
    <row r="214" spans="8:56" s="147" customFormat="1" ht="0.25" customHeight="1" x14ac:dyDescent="0.2">
      <c r="H214" s="147">
        <f t="shared" ref="H214:H277" si="84">MIN(780,H213+$J$14)</f>
        <v>573</v>
      </c>
      <c r="I214" s="147">
        <f>IF($H214&gt;$H213,INDEX(Spectra!214:214,1,MATCH($I$20,Spectra!$20:$20,0)),I213)</f>
        <v>1.3306400752577099E-3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1.3306400752577099E-3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3839370946213325.5</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1.3306400752577099E-3</v>
      </c>
      <c r="Z214" s="147">
        <f t="shared" ref="Z214:Z277" ca="1" si="88">$Y214*N214</f>
        <v>1.5556779247852938E-7</v>
      </c>
      <c r="AA214" s="147">
        <f t="shared" ca="1" si="75"/>
        <v>9.7466191976446634E-4</v>
      </c>
      <c r="AB214" s="147">
        <f t="shared" ca="1" si="76"/>
        <v>1.3235890134989192E-3</v>
      </c>
      <c r="AC214" s="147">
        <f t="shared" ca="1" si="77"/>
        <v>2.3712006141092391E-4</v>
      </c>
      <c r="AD214" s="147">
        <f t="shared" ca="1" si="78"/>
        <v>6.2186665533123922E-5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1.3324972296822881E-3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3844729498742247.5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1.3324972296822881E-3</v>
      </c>
      <c r="AZ214" s="147">
        <f t="shared" ref="AZ214:AZ277" ca="1" si="93">$AY214*AN214</f>
        <v>1.5578491611661566E-7</v>
      </c>
      <c r="BA214" s="147">
        <f t="shared" ca="1" si="80"/>
        <v>9.7602224080876366E-4</v>
      </c>
      <c r="BB214" s="147">
        <f t="shared" ca="1" si="81"/>
        <v>1.3254363268622015E-3</v>
      </c>
      <c r="BC214" s="147">
        <f t="shared" ca="1" si="82"/>
        <v>2.3745100632938375E-4</v>
      </c>
      <c r="BD214" s="147">
        <f t="shared" ca="1" si="83"/>
        <v>6.2273458530863932E-5</v>
      </c>
    </row>
    <row r="215" spans="8:56" s="147" customFormat="1" ht="0.25" customHeight="1" x14ac:dyDescent="0.2">
      <c r="H215" s="147">
        <f t="shared" si="84"/>
        <v>574</v>
      </c>
      <c r="I215" s="147">
        <f>IF($H215&gt;$H214,INDEX(Spectra!215:215,1,MATCH($I$20,Spectra!$20:$20,0)),I214)</f>
        <v>1.3307206372595701E-3</v>
      </c>
      <c r="J215" s="147">
        <f>((Physics!$C$9*Physics!$C$10)/(Physics!$C$11*Physics!$C$12*$H215))^($J$17-$J$18)</f>
        <v>2.8903919929842509E+18</v>
      </c>
      <c r="K215" s="147">
        <f t="shared" si="85"/>
        <v>1</v>
      </c>
      <c r="L215" s="147">
        <f>INDEX(Photobiology!$21:$421,1+$H215-380,10)</f>
        <v>0.92345759999999999</v>
      </c>
      <c r="M215" s="147">
        <f t="shared" si="86"/>
        <v>1.3307206372595701E-3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3846304274833961</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1.3307206372595701E-3</v>
      </c>
      <c r="Z215" s="147">
        <f t="shared" ca="1" si="88"/>
        <v>1.4147689527088845E-7</v>
      </c>
      <c r="AA215" s="147">
        <f t="shared" ca="1" si="75"/>
        <v>9.5362368451422754E-4</v>
      </c>
      <c r="AB215" s="147">
        <f t="shared" ca="1" si="76"/>
        <v>1.3192977313093339E-3</v>
      </c>
      <c r="AC215" s="147">
        <f t="shared" ca="1" si="77"/>
        <v>2.2489178769686735E-4</v>
      </c>
      <c r="AD215" s="147">
        <f t="shared" ca="1" si="78"/>
        <v>5.7534638256363595E-5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1.3317407139103643E-3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3849252696217647</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1.3317407139103643E-3</v>
      </c>
      <c r="AZ215" s="147">
        <f t="shared" ca="1" si="93"/>
        <v>1.4158534574009428E-7</v>
      </c>
      <c r="BA215" s="147">
        <f t="shared" ca="1" si="80"/>
        <v>9.5435469388387303E-4</v>
      </c>
      <c r="BB215" s="147">
        <f t="shared" ca="1" si="81"/>
        <v>1.3203090516221577E-3</v>
      </c>
      <c r="BC215" s="147">
        <f t="shared" ca="1" si="82"/>
        <v>2.2506418065085159E-4</v>
      </c>
      <c r="BD215" s="147">
        <f t="shared" ca="1" si="83"/>
        <v>5.7578741984414343E-5</v>
      </c>
    </row>
    <row r="216" spans="8:56" s="147" customFormat="1" ht="0.25" customHeight="1" x14ac:dyDescent="0.2">
      <c r="H216" s="147">
        <f t="shared" si="84"/>
        <v>575</v>
      </c>
      <c r="I216" s="147">
        <f>IF($H216&gt;$H215,INDEX(Spectra!216:216,1,MATCH($I$20,Spectra!$20:$20,0)),I215)</f>
        <v>1.3310333577068901E-3</v>
      </c>
      <c r="J216" s="147">
        <f>((Physics!$C$9*Physics!$C$10)/(Physics!$C$11*Physics!$C$12*$H216))^($J$17-$J$18)</f>
        <v>2.8954275191044326E+18</v>
      </c>
      <c r="K216" s="147">
        <f t="shared" si="85"/>
        <v>1</v>
      </c>
      <c r="L216" s="147">
        <f>INDEX(Photobiology!$21:$421,1+$H216-380,10)</f>
        <v>0.91539999999999999</v>
      </c>
      <c r="M216" s="147">
        <f t="shared" si="86"/>
        <v>1.3310333577068901E-3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3853910612750503.5</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1.3310333577068901E-3</v>
      </c>
      <c r="Z216" s="147">
        <f t="shared" ca="1" si="88"/>
        <v>1.2871691534036593E-7</v>
      </c>
      <c r="AA216" s="147">
        <f t="shared" ca="1" si="75"/>
        <v>9.3174065382847326E-4</v>
      </c>
      <c r="AB216" s="147">
        <f t="shared" ca="1" si="76"/>
        <v>1.3138057929580897E-3</v>
      </c>
      <c r="AC216" s="147">
        <f t="shared" ca="1" si="77"/>
        <v>2.132315439046438E-4</v>
      </c>
      <c r="AD216" s="147">
        <f t="shared" ca="1" si="78"/>
        <v>5.3253180505159193E-5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1.3309841981384405E-3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3853768274783187</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1.3309841981384405E-3</v>
      </c>
      <c r="AZ216" s="147">
        <f t="shared" ca="1" si="93"/>
        <v>1.287121613888788E-7</v>
      </c>
      <c r="BA216" s="147">
        <f t="shared" ca="1" si="80"/>
        <v>9.3170624149148406E-4</v>
      </c>
      <c r="BB216" s="147">
        <f t="shared" ca="1" si="81"/>
        <v>1.3137572696619345E-3</v>
      </c>
      <c r="BC216" s="147">
        <f t="shared" ca="1" si="82"/>
        <v>2.1322366854177816E-4</v>
      </c>
      <c r="BD216" s="147">
        <f t="shared" ca="1" si="83"/>
        <v>5.3251213684901048E-5</v>
      </c>
    </row>
    <row r="217" spans="8:56" s="147" customFormat="1" ht="0.25" customHeight="1" x14ac:dyDescent="0.2">
      <c r="H217" s="147">
        <f t="shared" si="84"/>
        <v>576</v>
      </c>
      <c r="I217" s="147">
        <f>IF($H217&gt;$H216,INDEX(Spectra!217:217,1,MATCH($I$20,Spectra!$20:$20,0)),I216)</f>
        <v>1.3315747148046201E-3</v>
      </c>
      <c r="J217" s="147">
        <f>((Physics!$C$9*Physics!$C$10)/(Physics!$C$11*Physics!$C$12*$H217))^($J$17-$J$18)</f>
        <v>2.9004630452246144E+18</v>
      </c>
      <c r="K217" s="147">
        <f t="shared" si="85"/>
        <v>1</v>
      </c>
      <c r="L217" s="147">
        <f>INDEX(Photobiology!$21:$421,1+$H217-380,10)</f>
        <v>0.90700639999999999</v>
      </c>
      <c r="M217" s="147">
        <f t="shared" si="86"/>
        <v>1.3315747148046201E-3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3862183252246306</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1.3315747148046201E-3</v>
      </c>
      <c r="Z217" s="147">
        <f t="shared" ca="1" si="88"/>
        <v>1.1715966654185634E-7</v>
      </c>
      <c r="AA217" s="147">
        <f t="shared" ca="1" si="75"/>
        <v>9.0899548433722951E-4</v>
      </c>
      <c r="AB217" s="147">
        <f t="shared" ca="1" si="76"/>
        <v>1.3070724084775004E-3</v>
      </c>
      <c r="AC217" s="147">
        <f t="shared" ca="1" si="77"/>
        <v>2.0199988423586087E-4</v>
      </c>
      <c r="AD217" s="147">
        <f t="shared" ca="1" si="78"/>
        <v>4.9281846509861947E-5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1.3302276823665166E-3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3858276234438868</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1.3302276823665166E-3</v>
      </c>
      <c r="AZ217" s="147">
        <f t="shared" ca="1" si="93"/>
        <v>1.1704114681516384E-7</v>
      </c>
      <c r="BA217" s="147">
        <f t="shared" ca="1" si="80"/>
        <v>9.0807593668445542E-4</v>
      </c>
      <c r="BB217" s="147">
        <f t="shared" ca="1" si="81"/>
        <v>1.3057501627832904E-3</v>
      </c>
      <c r="BC217" s="147">
        <f t="shared" ca="1" si="82"/>
        <v>2.0179553941500057E-4</v>
      </c>
      <c r="BD217" s="147">
        <f t="shared" ca="1" si="83"/>
        <v>4.923199256992125E-5</v>
      </c>
    </row>
    <row r="218" spans="8:56" s="147" customFormat="1" ht="0.25" customHeight="1" x14ac:dyDescent="0.2">
      <c r="H218" s="147">
        <f t="shared" si="84"/>
        <v>577</v>
      </c>
      <c r="I218" s="147">
        <f>IF($H218&gt;$H217,INDEX(Spectra!218:218,1,MATCH($I$20,Spectra!$20:$20,0)),I217)</f>
        <v>1.3324555050829199E-3</v>
      </c>
      <c r="J218" s="147">
        <f>((Physics!$C$9*Physics!$C$10)/(Physics!$C$11*Physics!$C$12*$H218))^($J$17-$J$18)</f>
        <v>2.9054985713447956E+18</v>
      </c>
      <c r="K218" s="147">
        <f t="shared" si="85"/>
        <v>1</v>
      </c>
      <c r="L218" s="147">
        <f>INDEX(Photobiology!$21:$421,1+$H218-380,10)</f>
        <v>0.8982772</v>
      </c>
      <c r="M218" s="147">
        <f t="shared" si="86"/>
        <v>1.3324555050829199E-3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3871447566398932</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1.3324555050829199E-3</v>
      </c>
      <c r="Z218" s="147">
        <f t="shared" ca="1" si="88"/>
        <v>1.0669717404281786E-7</v>
      </c>
      <c r="AA218" s="147">
        <f t="shared" ca="1" si="75"/>
        <v>8.858390715227115E-4</v>
      </c>
      <c r="AB218" s="147">
        <f t="shared" ca="1" si="76"/>
        <v>1.2997450548886391E-3</v>
      </c>
      <c r="AC218" s="147">
        <f t="shared" ca="1" si="77"/>
        <v>1.913406105299073E-4</v>
      </c>
      <c r="AD218" s="147">
        <f t="shared" ca="1" si="78"/>
        <v>4.5557053455436554E-5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1.3294711665945925E-3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3862776575184687.5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1.3294711665945925E-3</v>
      </c>
      <c r="AZ218" s="147">
        <f t="shared" ca="1" si="93"/>
        <v>1.0645820134776195E-7</v>
      </c>
      <c r="BA218" s="147">
        <f t="shared" ca="1" si="80"/>
        <v>8.8385503256191726E-4</v>
      </c>
      <c r="BB218" s="147">
        <f t="shared" ca="1" si="81"/>
        <v>1.2968339789258619E-3</v>
      </c>
      <c r="BC218" s="147">
        <f t="shared" ca="1" si="82"/>
        <v>1.909120595229835E-4</v>
      </c>
      <c r="BD218" s="147">
        <f t="shared" ca="1" si="83"/>
        <v>4.5455018027219099E-5</v>
      </c>
    </row>
    <row r="219" spans="8:56" s="147" customFormat="1" ht="0.25" customHeight="1" x14ac:dyDescent="0.2">
      <c r="H219" s="147">
        <f t="shared" si="84"/>
        <v>578</v>
      </c>
      <c r="I219" s="147">
        <f>IF($H219&gt;$H218,INDEX(Spectra!219:219,1,MATCH($I$20,Spectra!$20:$20,0)),I218)</f>
        <v>1.3327999216857199E-3</v>
      </c>
      <c r="J219" s="147">
        <f>((Physics!$C$9*Physics!$C$10)/(Physics!$C$11*Physics!$C$12*$H219))^($J$17-$J$18)</f>
        <v>2.9105340974649779E+18</v>
      </c>
      <c r="K219" s="147">
        <f t="shared" si="85"/>
        <v>1</v>
      </c>
      <c r="L219" s="147">
        <f>INDEX(Photobiology!$21:$421,1+$H219-380,10)</f>
        <v>0.88920480000000002</v>
      </c>
      <c r="M219" s="147">
        <f t="shared" si="86"/>
        <v>1.3327999216857199E-3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3879159617164940</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1.3327999216857199E-3</v>
      </c>
      <c r="Z219" s="147">
        <f t="shared" ca="1" si="88"/>
        <v>9.7158315411053436E-8</v>
      </c>
      <c r="AA219" s="147">
        <f t="shared" ca="1" si="75"/>
        <v>8.6213229174178149E-4</v>
      </c>
      <c r="AB219" s="147">
        <f t="shared" ca="1" si="76"/>
        <v>1.2916430601040648E-3</v>
      </c>
      <c r="AC219" s="147">
        <f t="shared" ca="1" si="77"/>
        <v>1.8099422936492077E-4</v>
      </c>
      <c r="AD219" s="147">
        <f t="shared" ca="1" si="78"/>
        <v>4.2058100888698914E-5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1.3287132652626469E-3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3867265264300962</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1.3287132652626469E-3</v>
      </c>
      <c r="AZ219" s="147">
        <f t="shared" ca="1" si="93"/>
        <v>9.6860406739789906E-8</v>
      </c>
      <c r="BA219" s="147">
        <f t="shared" ca="1" si="80"/>
        <v>8.594888053412653E-4</v>
      </c>
      <c r="BB219" s="147">
        <f t="shared" ca="1" si="81"/>
        <v>1.2876825996313364E-3</v>
      </c>
      <c r="BC219" s="147">
        <f t="shared" ca="1" si="82"/>
        <v>1.8043926142266746E-4</v>
      </c>
      <c r="BD219" s="147">
        <f t="shared" ca="1" si="83"/>
        <v>4.1929141541281142E-5</v>
      </c>
    </row>
    <row r="220" spans="8:56" s="147" customFormat="1" ht="0.25" customHeight="1" x14ac:dyDescent="0.2">
      <c r="H220" s="147">
        <f t="shared" si="84"/>
        <v>579</v>
      </c>
      <c r="I220" s="147">
        <f>IF($H220&gt;$H219,INDEX(Spectra!220:220,1,MATCH($I$20,Spectra!$20:$20,0)),I219)</f>
        <v>1.3313270777447199E-3</v>
      </c>
      <c r="J220" s="147">
        <f>((Physics!$C$9*Physics!$C$10)/(Physics!$C$11*Physics!$C$12*$H220))^($J$17-$J$18)</f>
        <v>2.9155696235851597E+18</v>
      </c>
      <c r="K220" s="147">
        <f t="shared" si="85"/>
        <v>1</v>
      </c>
      <c r="L220" s="147">
        <f>INDEX(Photobiology!$21:$421,1+$H220-380,10)</f>
        <v>0.87978160000000005</v>
      </c>
      <c r="M220" s="147">
        <f t="shared" si="86"/>
        <v>1.3313270777447199E-3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3881576786928903.5</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1.3313270777447199E-3</v>
      </c>
      <c r="Z220" s="147">
        <f t="shared" ca="1" si="88"/>
        <v>8.8378417330882161E-8</v>
      </c>
      <c r="AA220" s="147">
        <f t="shared" ca="1" si="75"/>
        <v>8.3750058745102644E-4</v>
      </c>
      <c r="AB220" s="147">
        <f t="shared" ca="1" si="76"/>
        <v>1.2821917892863956E-3</v>
      </c>
      <c r="AC220" s="147">
        <f t="shared" ca="1" si="77"/>
        <v>1.7094239678242201E-4</v>
      </c>
      <c r="AD220" s="147">
        <f t="shared" ca="1" si="78"/>
        <v>3.8761987266660843E-5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1.3279567494907231E-3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3871750360250039.5</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1.3279567494907231E-3</v>
      </c>
      <c r="AZ220" s="147">
        <f t="shared" ca="1" si="93"/>
        <v>8.8154682471167313E-8</v>
      </c>
      <c r="BA220" s="147">
        <f t="shared" ca="1" si="80"/>
        <v>8.353804083156281E-4</v>
      </c>
      <c r="BB220" s="147">
        <f t="shared" ca="1" si="81"/>
        <v>1.2789458497372689E-3</v>
      </c>
      <c r="BC220" s="147">
        <f t="shared" ca="1" si="82"/>
        <v>1.7050964663460882E-4</v>
      </c>
      <c r="BD220" s="147">
        <f t="shared" ca="1" si="83"/>
        <v>3.8663859148447249E-5</v>
      </c>
    </row>
    <row r="221" spans="8:56" s="147" customFormat="1" ht="0.25" customHeight="1" x14ac:dyDescent="0.2">
      <c r="H221" s="147">
        <f t="shared" si="84"/>
        <v>580</v>
      </c>
      <c r="I221" s="147">
        <f>IF($H221&gt;$H220,INDEX(Spectra!221:221,1,MATCH($I$20,Spectra!$20:$20,0)),I220)</f>
        <v>1.3272684411389801E-3</v>
      </c>
      <c r="J221" s="147">
        <f>((Physics!$C$9*Physics!$C$10)/(Physics!$C$11*Physics!$C$12*$H221))^($J$17-$J$18)</f>
        <v>2.9206051497053414E+18</v>
      </c>
      <c r="K221" s="147">
        <f t="shared" si="85"/>
        <v>1</v>
      </c>
      <c r="L221" s="147">
        <f>INDEX(Photobiology!$21:$421,1+$H221-380,10)</f>
        <v>0.87</v>
      </c>
      <c r="M221" s="147">
        <f t="shared" si="86"/>
        <v>1.3272684411389801E-3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3876427044231886</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1.3272684411389801E-3</v>
      </c>
      <c r="Z221" s="147">
        <f t="shared" ca="1" si="88"/>
        <v>8.0260586269894701E-8</v>
      </c>
      <c r="AA221" s="147">
        <f t="shared" ca="1" si="75"/>
        <v>8.1192726896106603E-4</v>
      </c>
      <c r="AB221" s="147">
        <f t="shared" ca="1" si="76"/>
        <v>1.2713121309290019E-3</v>
      </c>
      <c r="AC221" s="147">
        <f t="shared" ca="1" si="77"/>
        <v>1.6086493506604438E-4</v>
      </c>
      <c r="AD221" s="147">
        <f t="shared" ca="1" si="78"/>
        <v>3.5669941175077747E-5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1.327200233718799E-3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3876227837289257</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1.327200233718799E-3</v>
      </c>
      <c r="AZ221" s="147">
        <f t="shared" ca="1" si="93"/>
        <v>8.0256461733092635E-8</v>
      </c>
      <c r="BA221" s="147">
        <f t="shared" ca="1" si="80"/>
        <v>8.1188554457233355E-4</v>
      </c>
      <c r="BB221" s="147">
        <f t="shared" ca="1" si="81"/>
        <v>1.2712467990654483E-3</v>
      </c>
      <c r="BC221" s="147">
        <f t="shared" ca="1" si="82"/>
        <v>1.6085666832671845E-4</v>
      </c>
      <c r="BD221" s="147">
        <f t="shared" ca="1" si="83"/>
        <v>3.5668108121122608E-5</v>
      </c>
    </row>
    <row r="222" spans="8:56" s="147" customFormat="1" ht="0.25" customHeight="1" x14ac:dyDescent="0.2">
      <c r="H222" s="147">
        <f t="shared" si="84"/>
        <v>581</v>
      </c>
      <c r="I222" s="147">
        <f>IF($H222&gt;$H221,INDEX(Spectra!222:222,1,MATCH($I$20,Spectra!$20:$20,0)),I221)</f>
        <v>1.3207936189500601E-3</v>
      </c>
      <c r="J222" s="147">
        <f>((Physics!$C$9*Physics!$C$10)/(Physics!$C$11*Physics!$C$12*$H222))^($J$17-$J$18)</f>
        <v>2.9256406758255227E+18</v>
      </c>
      <c r="K222" s="147">
        <f t="shared" si="85"/>
        <v>1</v>
      </c>
      <c r="L222" s="147">
        <f>INDEX(Photobiology!$21:$421,1+$H222-380,10)</f>
        <v>0.85986130000000005</v>
      </c>
      <c r="M222" s="147">
        <f t="shared" si="86"/>
        <v>1.3207936189500601E-3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3864167535971091.5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1.3207936189500601E-3</v>
      </c>
      <c r="Z222" s="147">
        <f t="shared" ca="1" si="88"/>
        <v>7.2778369991386215E-8</v>
      </c>
      <c r="AA222" s="147">
        <f t="shared" ca="1" si="75"/>
        <v>7.8586956168804787E-4</v>
      </c>
      <c r="AB222" s="147">
        <f t="shared" ca="1" si="76"/>
        <v>1.2595933258223899E-3</v>
      </c>
      <c r="AC222" s="147">
        <f t="shared" ca="1" si="77"/>
        <v>1.5096671064599186E-4</v>
      </c>
      <c r="AD222" s="147">
        <f t="shared" ca="1" si="78"/>
        <v>3.275753086102802E-5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1.317359986443701E-3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3854121961044650.5</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1.317359986443701E-3</v>
      </c>
      <c r="AZ222" s="147">
        <f t="shared" ca="1" si="93"/>
        <v>7.258916997302082E-8</v>
      </c>
      <c r="BA222" s="147">
        <f t="shared" ca="1" si="80"/>
        <v>7.838265572140292E-4</v>
      </c>
      <c r="BB222" s="147">
        <f t="shared" ca="1" si="81"/>
        <v>1.2563187941118455E-3</v>
      </c>
      <c r="BC222" s="147">
        <f t="shared" ca="1" si="82"/>
        <v>1.5057424645051502E-4</v>
      </c>
      <c r="BD222" s="147">
        <f t="shared" ca="1" si="83"/>
        <v>3.2672371967784809E-5</v>
      </c>
    </row>
    <row r="223" spans="8:56" s="147" customFormat="1" ht="0.25" customHeight="1" x14ac:dyDescent="0.2">
      <c r="H223" s="147">
        <f t="shared" si="84"/>
        <v>582</v>
      </c>
      <c r="I223" s="147">
        <f>IF($H223&gt;$H222,INDEX(Spectra!223:223,1,MATCH($I$20,Spectra!$20:$20,0)),I222)</f>
        <v>1.31190943575064E-3</v>
      </c>
      <c r="J223" s="147">
        <f>((Physics!$C$9*Physics!$C$10)/(Physics!$C$11*Physics!$C$12*$H223))^($J$17-$J$18)</f>
        <v>2.9306762019457044E+18</v>
      </c>
      <c r="K223" s="147">
        <f t="shared" si="85"/>
        <v>1</v>
      </c>
      <c r="L223" s="147">
        <f>INDEX(Photobiology!$21:$421,1+$H223-380,10)</f>
        <v>0.84939200000000004</v>
      </c>
      <c r="M223" s="147">
        <f t="shared" si="86"/>
        <v>1.31190943575064E-3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3844781762462418</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1.31190943575064E-3</v>
      </c>
      <c r="Z223" s="147">
        <f t="shared" ca="1" si="88"/>
        <v>6.5893144038503814E-8</v>
      </c>
      <c r="AA223" s="147">
        <f t="shared" ca="1" si="75"/>
        <v>7.5931087895206274E-4</v>
      </c>
      <c r="AB223" s="147">
        <f t="shared" ca="1" si="76"/>
        <v>1.2466235745899452E-3</v>
      </c>
      <c r="AC223" s="147">
        <f t="shared" ca="1" si="77"/>
        <v>1.4142383717391901E-4</v>
      </c>
      <c r="AD223" s="147">
        <f t="shared" ca="1" si="78"/>
        <v>2.9989856128428906E-5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1.3075183536085814E-3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3831912922527898</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1.3075183536085814E-3</v>
      </c>
      <c r="AZ223" s="147">
        <f t="shared" ca="1" si="93"/>
        <v>6.5672593594862849E-8</v>
      </c>
      <c r="BA223" s="147">
        <f t="shared" ca="1" si="80"/>
        <v>7.567693952566356E-4</v>
      </c>
      <c r="BB223" s="147">
        <f t="shared" ca="1" si="81"/>
        <v>1.2424510102596038E-3</v>
      </c>
      <c r="BC223" s="147">
        <f t="shared" ca="1" si="82"/>
        <v>1.4095047851900508E-4</v>
      </c>
      <c r="BD223" s="147">
        <f t="shared" ca="1" si="83"/>
        <v>2.9889477307986088E-5</v>
      </c>
    </row>
    <row r="224" spans="8:56" s="147" customFormat="1" ht="0.25" customHeight="1" x14ac:dyDescent="0.2">
      <c r="H224" s="147">
        <f t="shared" si="84"/>
        <v>583</v>
      </c>
      <c r="I224" s="147">
        <f>IF($H224&gt;$H223,INDEX(Spectra!224:224,1,MATCH($I$20,Spectra!$20:$20,0)),I223)</f>
        <v>1.3012079920074399E-3</v>
      </c>
      <c r="J224" s="147">
        <f>((Physics!$C$9*Physics!$C$10)/(Physics!$C$11*Physics!$C$12*$H224))^($J$17-$J$18)</f>
        <v>2.9357117280658862E+18</v>
      </c>
      <c r="K224" s="147">
        <f t="shared" si="85"/>
        <v>1</v>
      </c>
      <c r="L224" s="147">
        <f>INDEX(Photobiology!$21:$421,1+$H224-380,10)</f>
        <v>0.83862199999999998</v>
      </c>
      <c r="M224" s="147">
        <f t="shared" si="86"/>
        <v>1.3012079920074399E-3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3819971562789303.5</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1.3012079920074399E-3</v>
      </c>
      <c r="Z224" s="147">
        <f t="shared" ca="1" si="88"/>
        <v>5.9593764584350337E-8</v>
      </c>
      <c r="AA224" s="147">
        <f t="shared" ca="1" si="75"/>
        <v>7.3249552098070812E-4</v>
      </c>
      <c r="AB224" s="147">
        <f t="shared" ca="1" si="76"/>
        <v>1.2323558723183583E-3</v>
      </c>
      <c r="AC224" s="147">
        <f t="shared" ca="1" si="77"/>
        <v>1.3207261118875516E-4</v>
      </c>
      <c r="AD224" s="147">
        <f t="shared" ca="1" si="78"/>
        <v>2.7394852338929435E-5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1.2976781063334833E-3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3809608836017537</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1.2976781063334833E-3</v>
      </c>
      <c r="AZ224" s="147">
        <f t="shared" ca="1" si="93"/>
        <v>5.9432100056345933E-8</v>
      </c>
      <c r="BA224" s="147">
        <f t="shared" ca="1" si="80"/>
        <v>7.3050842478883935E-4</v>
      </c>
      <c r="BB224" s="147">
        <f t="shared" ca="1" si="81"/>
        <v>1.2290127670149533E-3</v>
      </c>
      <c r="BC224" s="147">
        <f t="shared" ca="1" si="82"/>
        <v>1.3171432779284856E-4</v>
      </c>
      <c r="BD224" s="147">
        <f t="shared" ca="1" si="83"/>
        <v>2.7320536243881357E-5</v>
      </c>
    </row>
    <row r="225" spans="8:56" s="147" customFormat="1" ht="0.25" customHeight="1" x14ac:dyDescent="0.2">
      <c r="H225" s="147">
        <f t="shared" si="84"/>
        <v>584</v>
      </c>
      <c r="I225" s="147">
        <f>IF($H225&gt;$H224,INDEX(Spectra!225:225,1,MATCH($I$20,Spectra!$20:$20,0)),I224)</f>
        <v>1.2896761218316301E-3</v>
      </c>
      <c r="J225" s="147">
        <f>((Physics!$C$9*Physics!$C$10)/(Physics!$C$11*Physics!$C$12*$H225))^($J$17-$J$18)</f>
        <v>2.9407472541860675E+18</v>
      </c>
      <c r="K225" s="147">
        <f t="shared" si="85"/>
        <v>1</v>
      </c>
      <c r="L225" s="147">
        <f>INDEX(Photobiology!$21:$421,1+$H225-380,10)</f>
        <v>0.82758129999999996</v>
      </c>
      <c r="M225" s="147">
        <f t="shared" si="86"/>
        <v>1.2896761218316301E-3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3792611514065702.5</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1.2896761218316301E-3</v>
      </c>
      <c r="Z225" s="147">
        <f t="shared" ca="1" si="88"/>
        <v>5.3877380698025997E-8</v>
      </c>
      <c r="AA225" s="147">
        <f t="shared" ca="1" si="75"/>
        <v>7.058668246770095E-4</v>
      </c>
      <c r="AB225" s="147">
        <f t="shared" ca="1" si="76"/>
        <v>1.2171344193308447E-3</v>
      </c>
      <c r="AC225" s="147">
        <f t="shared" ca="1" si="77"/>
        <v>1.2329303724710385E-4</v>
      </c>
      <c r="AD225" s="147">
        <f t="shared" ca="1" si="78"/>
        <v>2.5002177168276715E-5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1.2878364734983632E-3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3787201573280980</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1.2878364734983632E-3</v>
      </c>
      <c r="AZ225" s="147">
        <f t="shared" ca="1" si="93"/>
        <v>5.3800527733220271E-8</v>
      </c>
      <c r="BA225" s="147">
        <f t="shared" ca="1" si="80"/>
        <v>7.0485994651159757E-4</v>
      </c>
      <c r="BB225" s="147">
        <f t="shared" ca="1" si="81"/>
        <v>1.2153982475370272E-3</v>
      </c>
      <c r="BC225" s="147">
        <f t="shared" ca="1" si="82"/>
        <v>1.2311716686644352E-4</v>
      </c>
      <c r="BD225" s="147">
        <f t="shared" ca="1" si="83"/>
        <v>2.496651300982867E-5</v>
      </c>
    </row>
    <row r="226" spans="8:56" s="147" customFormat="1" ht="0.25" customHeight="1" x14ac:dyDescent="0.2">
      <c r="H226" s="147">
        <f t="shared" si="84"/>
        <v>585</v>
      </c>
      <c r="I226" s="147">
        <f>IF($H226&gt;$H225,INDEX(Spectra!226:226,1,MATCH($I$20,Spectra!$20:$20,0)),I225)</f>
        <v>1.2780720109764399E-3</v>
      </c>
      <c r="J226" s="147">
        <f>((Physics!$C$9*Physics!$C$10)/(Physics!$C$11*Physics!$C$12*$H226))^($J$17-$J$18)</f>
        <v>2.9457827803062492E+18</v>
      </c>
      <c r="K226" s="147">
        <f t="shared" si="85"/>
        <v>1</v>
      </c>
      <c r="L226" s="147">
        <f>INDEX(Photobiology!$21:$421,1+$H226-380,10)</f>
        <v>0.81630000000000003</v>
      </c>
      <c r="M226" s="147">
        <f t="shared" si="86"/>
        <v>1.2780720109764399E-3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3764922521925776</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1.2780720109764399E-3</v>
      </c>
      <c r="Z226" s="147">
        <f t="shared" ca="1" si="88"/>
        <v>4.8720360672824089E-8</v>
      </c>
      <c r="AA226" s="147">
        <f t="shared" ca="1" si="75"/>
        <v>6.7971064723754517E-4</v>
      </c>
      <c r="AB226" s="147">
        <f t="shared" ca="1" si="76"/>
        <v>1.2011077925474496E-3</v>
      </c>
      <c r="AC226" s="147">
        <f t="shared" ca="1" si="77"/>
        <v>1.1489867378678194E-4</v>
      </c>
      <c r="AD226" s="147">
        <f t="shared" ca="1" si="78"/>
        <v>2.2829433488865562E-5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1.2779962262232652E-3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3764699276504864.5</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1.2779962262232652E-3</v>
      </c>
      <c r="AZ226" s="147">
        <f t="shared" ca="1" si="93"/>
        <v>4.8717471742876112E-8</v>
      </c>
      <c r="BA226" s="147">
        <f t="shared" ca="1" si="80"/>
        <v>6.7967034301118798E-4</v>
      </c>
      <c r="BB226" s="147">
        <f t="shared" ca="1" si="81"/>
        <v>1.2010365714763263E-3</v>
      </c>
      <c r="BC226" s="147">
        <f t="shared" ca="1" si="82"/>
        <v>1.1489186073747153E-4</v>
      </c>
      <c r="BD226" s="147">
        <f t="shared" ca="1" si="83"/>
        <v>2.2828079791290453E-5</v>
      </c>
    </row>
    <row r="227" spans="8:56" s="147" customFormat="1" ht="0.25" customHeight="1" x14ac:dyDescent="0.2">
      <c r="H227" s="147">
        <f t="shared" si="84"/>
        <v>586</v>
      </c>
      <c r="I227" s="147">
        <f>IF($H227&gt;$H226,INDEX(Spectra!227:227,1,MATCH($I$20,Spectra!$20:$20,0)),I226)</f>
        <v>1.26634367346313E-3</v>
      </c>
      <c r="J227" s="147">
        <f>((Physics!$C$9*Physics!$C$10)/(Physics!$C$11*Physics!$C$12*$H227))^($J$17-$J$18)</f>
        <v>2.950818306426431E+18</v>
      </c>
      <c r="K227" s="147">
        <f t="shared" si="85"/>
        <v>1</v>
      </c>
      <c r="L227" s="147">
        <f>INDEX(Photobiology!$21:$421,1+$H227-380,10)</f>
        <v>0.80479469999999997</v>
      </c>
      <c r="M227" s="147">
        <f t="shared" si="86"/>
        <v>1.26634367346313E-3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3736750093882298.5</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1.26634367346313E-3</v>
      </c>
      <c r="Z227" s="147">
        <f t="shared" ca="1" si="88"/>
        <v>4.4065467342965921E-8</v>
      </c>
      <c r="AA227" s="147">
        <f t="shared" ca="1" si="75"/>
        <v>6.5388162116738102E-4</v>
      </c>
      <c r="AB227" s="147">
        <f t="shared" ca="1" si="76"/>
        <v>1.1838109908888441E-3</v>
      </c>
      <c r="AC227" s="147">
        <f t="shared" ca="1" si="77"/>
        <v>1.0700604040763449E-4</v>
      </c>
      <c r="AD227" s="147">
        <f t="shared" ca="1" si="78"/>
        <v>2.0841230909121501E-5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1.2681559789481671E-3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3742097878084383</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1.2681559789481671E-3</v>
      </c>
      <c r="AZ227" s="147">
        <f t="shared" ca="1" si="93"/>
        <v>4.4128530861850948E-8</v>
      </c>
      <c r="BA227" s="147">
        <f t="shared" ca="1" si="80"/>
        <v>6.5481741235380185E-4</v>
      </c>
      <c r="BB227" s="147">
        <f t="shared" ca="1" si="81"/>
        <v>1.1855051811761994E-3</v>
      </c>
      <c r="BC227" s="147">
        <f t="shared" ca="1" si="82"/>
        <v>1.0715918022112013E-4</v>
      </c>
      <c r="BD227" s="147">
        <f t="shared" ca="1" si="83"/>
        <v>2.0871057470333147E-5</v>
      </c>
    </row>
    <row r="228" spans="8:56" s="147" customFormat="1" ht="0.25" customHeight="1" x14ac:dyDescent="0.2">
      <c r="H228" s="147">
        <f t="shared" si="84"/>
        <v>587</v>
      </c>
      <c r="I228" s="147">
        <f>IF($H228&gt;$H227,INDEX(Spectra!228:228,1,MATCH($I$20,Spectra!$20:$20,0)),I227)</f>
        <v>1.2543770099839101E-3</v>
      </c>
      <c r="J228" s="147">
        <f>((Physics!$C$9*Physics!$C$10)/(Physics!$C$11*Physics!$C$12*$H228))^($J$17-$J$18)</f>
        <v>2.9558538325466122E+18</v>
      </c>
      <c r="K228" s="147">
        <f t="shared" si="85"/>
        <v>1</v>
      </c>
      <c r="L228" s="147">
        <f>INDEX(Photobiology!$21:$421,1+$H228-380,10)</f>
        <v>0.79308199999999995</v>
      </c>
      <c r="M228" s="147">
        <f t="shared" si="86"/>
        <v>1.2543770099839101E-3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3707755092419300.5</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1.2543770099839101E-3</v>
      </c>
      <c r="Z228" s="147">
        <f t="shared" ca="1" si="88"/>
        <v>3.9859460182351722E-8</v>
      </c>
      <c r="AA228" s="147">
        <f t="shared" ca="1" si="75"/>
        <v>6.282798129906411E-4</v>
      </c>
      <c r="AB228" s="147">
        <f t="shared" ca="1" si="76"/>
        <v>1.1652121289832237E-3</v>
      </c>
      <c r="AC228" s="147">
        <f t="shared" ca="1" si="77"/>
        <v>9.9472096891724067E-5</v>
      </c>
      <c r="AD228" s="147">
        <f t="shared" ca="1" si="78"/>
        <v>1.9000048570226286E-5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1.2583143461130473E-3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3719393282506635</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1.2583143461130473E-3</v>
      </c>
      <c r="AZ228" s="147">
        <f t="shared" ca="1" si="93"/>
        <v>3.9984574156392028E-8</v>
      </c>
      <c r="BA228" s="147">
        <f t="shared" ca="1" si="80"/>
        <v>6.3025190653764201E-4</v>
      </c>
      <c r="BB228" s="147">
        <f t="shared" ca="1" si="81"/>
        <v>1.1688695874482935E-3</v>
      </c>
      <c r="BC228" s="147">
        <f t="shared" ca="1" si="82"/>
        <v>9.9784327646764638E-5</v>
      </c>
      <c r="BD228" s="147">
        <f t="shared" ca="1" si="83"/>
        <v>1.9059687400574326E-5</v>
      </c>
    </row>
    <row r="229" spans="8:56" s="147" customFormat="1" ht="0.25" customHeight="1" x14ac:dyDescent="0.2">
      <c r="H229" s="147">
        <f t="shared" si="84"/>
        <v>588</v>
      </c>
      <c r="I229" s="147">
        <f>IF($H229&gt;$H228,INDEX(Spectra!229:229,1,MATCH($I$20,Spectra!$20:$20,0)),I228)</f>
        <v>1.2432407729372999E-3</v>
      </c>
      <c r="J229" s="147">
        <f>((Physics!$C$9*Physics!$C$10)/(Physics!$C$11*Physics!$C$12*$H229))^($J$17-$J$18)</f>
        <v>2.960889358666794E+18</v>
      </c>
      <c r="K229" s="147">
        <f t="shared" si="85"/>
        <v>1</v>
      </c>
      <c r="L229" s="147">
        <f>INDEX(Photobiology!$21:$421,1+$H229-380,10)</f>
        <v>0.781192</v>
      </c>
      <c r="M229" s="147">
        <f t="shared" si="86"/>
        <v>1.2432407729372999E-3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3681098374850731.5</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1.2432407729372999E-3</v>
      </c>
      <c r="Z229" s="147">
        <f t="shared" ca="1" si="88"/>
        <v>3.6089787749442294E-8</v>
      </c>
      <c r="AA229" s="147">
        <f t="shared" ca="1" si="75"/>
        <v>6.0340690914511858E-4</v>
      </c>
      <c r="AB229" s="147">
        <f t="shared" ca="1" si="76"/>
        <v>1.1464880462650005E-3</v>
      </c>
      <c r="AC229" s="147">
        <f t="shared" ca="1" si="77"/>
        <v>9.2621437583828838E-5</v>
      </c>
      <c r="AD229" s="147">
        <f t="shared" ca="1" si="78"/>
        <v>1.7320084504098699E-5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1.2484740988379492E-3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3696593673820399</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1.2484740988379492E-3</v>
      </c>
      <c r="AZ229" s="147">
        <f t="shared" ca="1" si="93"/>
        <v>3.6241704920347056E-8</v>
      </c>
      <c r="BA229" s="147">
        <f t="shared" ca="1" si="80"/>
        <v>6.0594690387099867E-4</v>
      </c>
      <c r="BB229" s="147">
        <f t="shared" ca="1" si="81"/>
        <v>1.1513140990440836E-3</v>
      </c>
      <c r="BC229" s="147">
        <f t="shared" ca="1" si="82"/>
        <v>9.3011320363427214E-5</v>
      </c>
      <c r="BD229" s="147">
        <f t="shared" ca="1" si="83"/>
        <v>1.7392992060551007E-5</v>
      </c>
    </row>
    <row r="230" spans="8:56" s="147" customFormat="1" ht="0.25" customHeight="1" x14ac:dyDescent="0.2">
      <c r="H230" s="147">
        <f t="shared" si="84"/>
        <v>589</v>
      </c>
      <c r="I230" s="147">
        <f>IF($H230&gt;$H229,INDEX(Spectra!230:230,1,MATCH($I$20,Spectra!$20:$20,0)),I229)</f>
        <v>1.23443940750996E-3</v>
      </c>
      <c r="J230" s="147">
        <f>((Physics!$C$9*Physics!$C$10)/(Physics!$C$11*Physics!$C$12*$H230))^($J$17-$J$18)</f>
        <v>2.9659248847869757E+18</v>
      </c>
      <c r="K230" s="147">
        <f t="shared" si="85"/>
        <v>1</v>
      </c>
      <c r="L230" s="147">
        <f>INDEX(Photobiology!$21:$421,1+$H230-380,10)</f>
        <v>0.76915469999999997</v>
      </c>
      <c r="M230" s="147">
        <f t="shared" si="86"/>
        <v>1.23443940750996E-3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3661254557495480.5</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1.23443940750996E-3</v>
      </c>
      <c r="Z230" s="147">
        <f t="shared" ca="1" si="88"/>
        <v>3.2748936817594731E-8</v>
      </c>
      <c r="AA230" s="147">
        <f t="shared" ca="1" si="75"/>
        <v>5.7991124154180642E-4</v>
      </c>
      <c r="AB230" s="147">
        <f t="shared" ca="1" si="76"/>
        <v>1.1291775247921781E-3</v>
      </c>
      <c r="AC230" s="147">
        <f t="shared" ca="1" si="77"/>
        <v>8.628731458494621E-5</v>
      </c>
      <c r="AD230" s="147">
        <f t="shared" ca="1" si="78"/>
        <v>1.5815637689017609E-5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1.2386324660028294E-3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3673690854022849.5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1.2386324660028294E-3</v>
      </c>
      <c r="AZ230" s="147">
        <f t="shared" ca="1" si="93"/>
        <v>3.286017614357546E-8</v>
      </c>
      <c r="BA230" s="147">
        <f t="shared" ca="1" si="80"/>
        <v>5.818810439814112E-4</v>
      </c>
      <c r="BB230" s="147">
        <f t="shared" ca="1" si="81"/>
        <v>1.1330130369943021E-3</v>
      </c>
      <c r="BC230" s="147">
        <f t="shared" ca="1" si="82"/>
        <v>8.6580409373597779E-5</v>
      </c>
      <c r="BD230" s="147">
        <f t="shared" ca="1" si="83"/>
        <v>1.586935915442825E-5</v>
      </c>
    </row>
    <row r="231" spans="8:56" s="147" customFormat="1" ht="0.25" customHeight="1" x14ac:dyDescent="0.2">
      <c r="H231" s="147">
        <f t="shared" si="84"/>
        <v>590</v>
      </c>
      <c r="I231" s="147">
        <f>IF($H231&gt;$H230,INDEX(Spectra!231:231,1,MATCH($I$20,Spectra!$20:$20,0)),I230)</f>
        <v>1.2288755808138999E-3</v>
      </c>
      <c r="J231" s="147">
        <f>((Physics!$C$9*Physics!$C$10)/(Physics!$C$11*Physics!$C$12*$H231))^($J$17-$J$18)</f>
        <v>2.9709604109071575E+18</v>
      </c>
      <c r="K231" s="147">
        <f t="shared" si="85"/>
        <v>1</v>
      </c>
      <c r="L231" s="147">
        <f>INDEX(Photobiology!$21:$421,1+$H231-380,10)</f>
        <v>0.75700000000000001</v>
      </c>
      <c r="M231" s="147">
        <f t="shared" si="86"/>
        <v>1.2288755808138999E-3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3650940700528636</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1.2288755808138999E-3</v>
      </c>
      <c r="Z231" s="147">
        <f t="shared" ca="1" si="88"/>
        <v>2.9806254325083063E-8</v>
      </c>
      <c r="AA231" s="147">
        <f t="shared" ca="1" si="75"/>
        <v>5.5808401402198619E-4</v>
      </c>
      <c r="AB231" s="147">
        <f t="shared" ca="1" si="76"/>
        <v>1.1142128869948973E-3</v>
      </c>
      <c r="AC231" s="147">
        <f t="shared" ca="1" si="77"/>
        <v>8.0491350543310456E-5</v>
      </c>
      <c r="AD231" s="147">
        <f t="shared" ca="1" si="78"/>
        <v>1.4488565985353961E-5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1.2287922187277313E-3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3650693035070858.5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1.2287922187277313E-3</v>
      </c>
      <c r="AZ231" s="147">
        <f t="shared" ca="1" si="93"/>
        <v>2.9804232386019253E-8</v>
      </c>
      <c r="BA231" s="147">
        <f t="shared" ca="1" si="80"/>
        <v>5.5804615579744935E-4</v>
      </c>
      <c r="BB231" s="147">
        <f t="shared" ca="1" si="81"/>
        <v>1.1141373031749028E-3</v>
      </c>
      <c r="BC231" s="147">
        <f t="shared" ca="1" si="82"/>
        <v>8.0485890326666395E-5</v>
      </c>
      <c r="BD231" s="147">
        <f t="shared" ca="1" si="83"/>
        <v>1.4487583138021823E-5</v>
      </c>
    </row>
    <row r="232" spans="8:56" s="147" customFormat="1" ht="0.25" customHeight="1" x14ac:dyDescent="0.2">
      <c r="H232" s="147">
        <f t="shared" si="84"/>
        <v>591</v>
      </c>
      <c r="I232" s="147">
        <f>IF($H232&gt;$H231,INDEX(Spectra!232:232,1,MATCH($I$20,Spectra!$20:$20,0)),I231)</f>
        <v>1.2264887184590301E-3</v>
      </c>
      <c r="J232" s="147">
        <f>((Physics!$C$9*Physics!$C$10)/(Physics!$C$11*Physics!$C$12*$H232))^($J$17-$J$18)</f>
        <v>2.9759959370273388E+18</v>
      </c>
      <c r="K232" s="147">
        <f t="shared" si="85"/>
        <v>1</v>
      </c>
      <c r="L232" s="147">
        <f>INDEX(Photobiology!$21:$421,1+$H232-380,10)</f>
        <v>0.74475409999999997</v>
      </c>
      <c r="M232" s="147">
        <f t="shared" si="86"/>
        <v>1.2264887184590301E-3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3650025442943941</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1.2264887184590301E-3</v>
      </c>
      <c r="Z232" s="147">
        <f t="shared" ca="1" si="88"/>
        <v>2.7209284272398047E-8</v>
      </c>
      <c r="AA232" s="147">
        <f t="shared" ca="1" si="75"/>
        <v>5.3775888456323564E-4</v>
      </c>
      <c r="AB232" s="147">
        <f t="shared" ca="1" si="76"/>
        <v>1.1015953722583471E-3</v>
      </c>
      <c r="AC232" s="147">
        <f t="shared" ca="1" si="77"/>
        <v>7.5183758441538538E-5</v>
      </c>
      <c r="AD232" s="147">
        <f t="shared" ca="1" si="78"/>
        <v>1.3305930808818327E-5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1.2306225435165803E-3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3662327689519592.5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1.2306225435165803E-3</v>
      </c>
      <c r="AZ232" s="147">
        <f t="shared" ca="1" si="93"/>
        <v>2.7300991941152282E-8</v>
      </c>
      <c r="BA232" s="147">
        <f t="shared" ca="1" si="80"/>
        <v>5.3957137669501869E-4</v>
      </c>
      <c r="BB232" s="147">
        <f t="shared" ca="1" si="81"/>
        <v>1.1053082499102869E-3</v>
      </c>
      <c r="BC232" s="147">
        <f t="shared" ca="1" si="82"/>
        <v>7.5437161917566367E-5</v>
      </c>
      <c r="BD232" s="147">
        <f t="shared" ca="1" si="83"/>
        <v>1.3350777850102677E-5</v>
      </c>
    </row>
    <row r="233" spans="8:56" s="147" customFormat="1" ht="0.25" customHeight="1" x14ac:dyDescent="0.2">
      <c r="H233" s="147">
        <f t="shared" si="84"/>
        <v>592</v>
      </c>
      <c r="I233" s="147">
        <f>IF($H233&gt;$H232,INDEX(Spectra!233:233,1,MATCH($I$20,Spectra!$20:$20,0)),I232)</f>
        <v>1.2274999695886201E-3</v>
      </c>
      <c r="J233" s="147">
        <f>((Physics!$C$9*Physics!$C$10)/(Physics!$C$11*Physics!$C$12*$H233))^($J$17-$J$18)</f>
        <v>2.9810314631475205E+18</v>
      </c>
      <c r="K233" s="147">
        <f t="shared" si="85"/>
        <v>1</v>
      </c>
      <c r="L233" s="147">
        <f>INDEX(Photobiology!$21:$421,1+$H233-380,10)</f>
        <v>0.73242240000000003</v>
      </c>
      <c r="M233" s="147">
        <f t="shared" si="86"/>
        <v>1.2274999695886201E-3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3659216030356301</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1.2274999695886201E-3</v>
      </c>
      <c r="Z233" s="147">
        <f t="shared" ca="1" si="88"/>
        <v>2.4917758382661154E-8</v>
      </c>
      <c r="AA233" s="147">
        <f t="shared" ca="1" si="75"/>
        <v>5.1895998214273762E-4</v>
      </c>
      <c r="AB233" s="147">
        <f t="shared" ca="1" si="76"/>
        <v>1.0914782429585659E-3</v>
      </c>
      <c r="AC233" s="147">
        <f t="shared" ca="1" si="77"/>
        <v>7.0458498254386787E-5</v>
      </c>
      <c r="AD233" s="147">
        <f t="shared" ca="1" si="78"/>
        <v>1.2239549496764481E-5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1.2324514827454073E-3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3673976646866872.5</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1.2324514827454073E-3</v>
      </c>
      <c r="AZ233" s="147">
        <f t="shared" ca="1" si="93"/>
        <v>2.5018272119138672E-8</v>
      </c>
      <c r="BA233" s="147">
        <f t="shared" ca="1" si="80"/>
        <v>5.2105337297213782E-4</v>
      </c>
      <c r="BB233" s="147">
        <f t="shared" ca="1" si="81"/>
        <v>1.0958810690394232E-3</v>
      </c>
      <c r="BC233" s="147">
        <f t="shared" ca="1" si="82"/>
        <v>7.0742715109586382E-5</v>
      </c>
      <c r="BD233" s="147">
        <f t="shared" ca="1" si="83"/>
        <v>1.2288921628632386E-5</v>
      </c>
    </row>
    <row r="234" spans="8:56" s="147" customFormat="1" ht="0.25" customHeight="1" x14ac:dyDescent="0.2">
      <c r="H234" s="147">
        <f t="shared" si="84"/>
        <v>593</v>
      </c>
      <c r="I234" s="147">
        <f>IF($H234&gt;$H233,INDEX(Spectra!234:234,1,MATCH($I$20,Spectra!$20:$20,0)),I233)</f>
        <v>1.23084609233748E-3</v>
      </c>
      <c r="J234" s="147">
        <f>((Physics!$C$9*Physics!$C$10)/(Physics!$C$11*Physics!$C$12*$H234))^($J$17-$J$18)</f>
        <v>2.9860669892677023E+18</v>
      </c>
      <c r="K234" s="147">
        <f t="shared" si="85"/>
        <v>1</v>
      </c>
      <c r="L234" s="147">
        <f>INDEX(Photobiology!$21:$421,1+$H234-380,10)</f>
        <v>0.72000359999999997</v>
      </c>
      <c r="M234" s="147">
        <f t="shared" si="86"/>
        <v>1.23084609233748E-3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3675388885198095</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1.23084609233748E-3</v>
      </c>
      <c r="Z234" s="147">
        <f t="shared" ca="1" si="88"/>
        <v>2.2872320595470456E-8</v>
      </c>
      <c r="AA234" s="147">
        <f t="shared" ca="1" si="75"/>
        <v>5.0118575864671383E-4</v>
      </c>
      <c r="AB234" s="147">
        <f t="shared" ca="1" si="76"/>
        <v>1.0828479273487289E-3</v>
      </c>
      <c r="AC234" s="147">
        <f t="shared" ca="1" si="77"/>
        <v>6.6096435158522672E-5</v>
      </c>
      <c r="AD234" s="147">
        <f t="shared" ca="1" si="78"/>
        <v>1.1272703936672811E-5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1.2342818075342561E-3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3685648160931713.5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1.2342818075342561E-3</v>
      </c>
      <c r="AZ234" s="147">
        <f t="shared" ca="1" si="93"/>
        <v>2.2936165116686068E-8</v>
      </c>
      <c r="BA234" s="147">
        <f t="shared" ca="1" si="80"/>
        <v>5.0258474064625866E-4</v>
      </c>
      <c r="BB234" s="147">
        <f t="shared" ca="1" si="81"/>
        <v>1.0858705287145295E-3</v>
      </c>
      <c r="BC234" s="147">
        <f t="shared" ca="1" si="82"/>
        <v>6.628093306458955E-5</v>
      </c>
      <c r="BD234" s="147">
        <f t="shared" ca="1" si="83"/>
        <v>1.1304169934302484E-5</v>
      </c>
    </row>
    <row r="235" spans="8:56" s="147" customFormat="1" ht="0.25" customHeight="1" x14ac:dyDescent="0.2">
      <c r="H235" s="147">
        <f t="shared" si="84"/>
        <v>594</v>
      </c>
      <c r="I235" s="147">
        <f>IF($H235&gt;$H234,INDEX(Spectra!235:235,1,MATCH($I$20,Spectra!$20:$20,0)),I234)</f>
        <v>1.2347550169303099E-3</v>
      </c>
      <c r="J235" s="147">
        <f>((Physics!$C$9*Physics!$C$10)/(Physics!$C$11*Physics!$C$12*$H235))^($J$17-$J$18)</f>
        <v>2.9911025153878835E+18</v>
      </c>
      <c r="K235" s="147">
        <f t="shared" si="85"/>
        <v>1</v>
      </c>
      <c r="L235" s="147">
        <f>INDEX(Photobiology!$21:$421,1+$H235-380,10)</f>
        <v>0.70749649999999997</v>
      </c>
      <c r="M235" s="147">
        <f t="shared" si="86"/>
        <v>1.2347550169303099E-3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3693278837028059</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1.2347550169303099E-3</v>
      </c>
      <c r="Z235" s="147">
        <f t="shared" ca="1" si="88"/>
        <v>2.1013307829123398E-8</v>
      </c>
      <c r="AA235" s="147">
        <f t="shared" ca="1" si="75"/>
        <v>4.8371774739248275E-4</v>
      </c>
      <c r="AB235" s="147">
        <f t="shared" ca="1" si="76"/>
        <v>1.0741059806975749E-3</v>
      </c>
      <c r="AC235" s="147">
        <f t="shared" ca="1" si="77"/>
        <v>6.1984701849901556E-5</v>
      </c>
      <c r="AD235" s="147">
        <f t="shared" ca="1" si="78"/>
        <v>1.0387277799524878E-5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1.2361107467630831E-3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3697333963941053</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1.2361107467630831E-3</v>
      </c>
      <c r="AZ235" s="147">
        <f t="shared" ca="1" si="93"/>
        <v>2.1036379910563501E-8</v>
      </c>
      <c r="BA235" s="147">
        <f t="shared" ca="1" si="80"/>
        <v>4.8424885726593131E-4</v>
      </c>
      <c r="BB235" s="147">
        <f t="shared" ca="1" si="81"/>
        <v>1.0752853219447253E-3</v>
      </c>
      <c r="BC235" s="147">
        <f t="shared" ca="1" si="82"/>
        <v>6.2052759487506775E-5</v>
      </c>
      <c r="BD235" s="147">
        <f t="shared" ca="1" si="83"/>
        <v>1.0398682768284696E-5</v>
      </c>
    </row>
    <row r="236" spans="8:56" s="147" customFormat="1" ht="0.25" customHeight="1" x14ac:dyDescent="0.2">
      <c r="H236" s="147">
        <f t="shared" si="84"/>
        <v>595</v>
      </c>
      <c r="I236" s="147">
        <f>IF($H236&gt;$H235,INDEX(Spectra!236:236,1,MATCH($I$20,Spectra!$20:$20,0)),I235)</f>
        <v>1.2380509411331301E-3</v>
      </c>
      <c r="J236" s="147">
        <f>((Physics!$C$9*Physics!$C$10)/(Physics!$C$11*Physics!$C$12*$H236))^($J$17-$J$18)</f>
        <v>2.9961380415080653E+18</v>
      </c>
      <c r="K236" s="147">
        <f t="shared" si="85"/>
        <v>1</v>
      </c>
      <c r="L236" s="147">
        <f>INDEX(Photobiology!$21:$421,1+$H236-380,10)</f>
        <v>0.69489999999999996</v>
      </c>
      <c r="M236" s="147">
        <f t="shared" si="86"/>
        <v>1.2380509411331301E-3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3709371522053833.5</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1.2380509411331301E-3</v>
      </c>
      <c r="Z236" s="147">
        <f t="shared" ca="1" si="88"/>
        <v>1.9304185494524216E-8</v>
      </c>
      <c r="AA236" s="147">
        <f t="shared" ca="1" si="75"/>
        <v>4.6615960671203408E-4</v>
      </c>
      <c r="AB236" s="147">
        <f t="shared" ca="1" si="76"/>
        <v>1.0642347792527442E-3</v>
      </c>
      <c r="AC236" s="147">
        <f t="shared" ca="1" si="77"/>
        <v>5.8064589139143799E-5</v>
      </c>
      <c r="AD236" s="147">
        <f t="shared" ca="1" si="78"/>
        <v>9.5754573940059685E-6</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1.2379410715519319E-3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3709042337622001</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1.2379410715519319E-3</v>
      </c>
      <c r="AZ236" s="147">
        <f t="shared" ca="1" si="93"/>
        <v>1.9302472364066343E-8</v>
      </c>
      <c r="BA236" s="147">
        <f t="shared" ca="1" si="80"/>
        <v>4.6611823784823428E-4</v>
      </c>
      <c r="BB236" s="147">
        <f t="shared" ca="1" si="81"/>
        <v>1.0641403348113983E-3</v>
      </c>
      <c r="BC236" s="147">
        <f t="shared" ca="1" si="82"/>
        <v>5.80594362557856E-5</v>
      </c>
      <c r="BD236" s="147">
        <f t="shared" ca="1" si="83"/>
        <v>9.5746076297041074E-6</v>
      </c>
    </row>
    <row r="237" spans="8:56" s="147" customFormat="1" ht="0.25" customHeight="1" x14ac:dyDescent="0.2">
      <c r="H237" s="147">
        <f t="shared" si="84"/>
        <v>596</v>
      </c>
      <c r="I237" s="147">
        <f>IF($H237&gt;$H236,INDEX(Spectra!237:237,1,MATCH($I$20,Spectra!$20:$20,0)),I236)</f>
        <v>1.24090148917146E-3</v>
      </c>
      <c r="J237" s="147">
        <f>((Physics!$C$9*Physics!$C$10)/(Physics!$C$11*Physics!$C$12*$H237))^($J$17-$J$18)</f>
        <v>3.001173567628247E+18</v>
      </c>
      <c r="K237" s="147">
        <f t="shared" si="85"/>
        <v>1</v>
      </c>
      <c r="L237" s="147">
        <f>INDEX(Photobiology!$21:$421,1+$H237-380,10)</f>
        <v>0.68221920000000003</v>
      </c>
      <c r="M237" s="147">
        <f t="shared" si="86"/>
        <v>1.24090148917146E-3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3724160749331915.5</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1.24090148917146E-3</v>
      </c>
      <c r="Z237" s="147">
        <f t="shared" ca="1" si="88"/>
        <v>1.7735460443834178E-8</v>
      </c>
      <c r="AA237" s="147">
        <f t="shared" ca="1" si="75"/>
        <v>4.4865910152334395E-4</v>
      </c>
      <c r="AB237" s="147">
        <f t="shared" ca="1" si="76"/>
        <v>1.0534161649755226E-3</v>
      </c>
      <c r="AC237" s="147">
        <f t="shared" ca="1" si="77"/>
        <v>5.4351485225709949E-5</v>
      </c>
      <c r="AD237" s="147">
        <f t="shared" ca="1" si="78"/>
        <v>8.8259738868064679E-6</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1.2397713963407807E-3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3720769144599514.5</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1.2397713963407807E-3</v>
      </c>
      <c r="AZ237" s="147">
        <f t="shared" ca="1" si="93"/>
        <v>1.7719308705060974E-8</v>
      </c>
      <c r="BA237" s="147">
        <f t="shared" ca="1" si="80"/>
        <v>4.4825050628957637E-4</v>
      </c>
      <c r="BB237" s="147">
        <f t="shared" ca="1" si="81"/>
        <v>1.0524568156104449E-3</v>
      </c>
      <c r="BC237" s="147">
        <f t="shared" ca="1" si="82"/>
        <v>5.4301987159726196E-5</v>
      </c>
      <c r="BD237" s="147">
        <f t="shared" ca="1" si="83"/>
        <v>8.8179360450436189E-6</v>
      </c>
    </row>
    <row r="238" spans="8:56" s="147" customFormat="1" ht="0.25" customHeight="1" x14ac:dyDescent="0.2">
      <c r="H238" s="147">
        <f t="shared" si="84"/>
        <v>597</v>
      </c>
      <c r="I238" s="147">
        <f>IF($H238&gt;$H237,INDEX(Spectra!238:238,1,MATCH($I$20,Spectra!$20:$20,0)),I237)</f>
        <v>1.24325159718858E-3</v>
      </c>
      <c r="J238" s="147">
        <f>((Physics!$C$9*Physics!$C$10)/(Physics!$C$11*Physics!$C$12*$H238))^($J$17-$J$18)</f>
        <v>3.0062090937484283E+18</v>
      </c>
      <c r="K238" s="147">
        <f t="shared" si="85"/>
        <v>1</v>
      </c>
      <c r="L238" s="147">
        <f>INDEX(Photobiology!$21:$421,1+$H238-380,10)</f>
        <v>0.66947160000000006</v>
      </c>
      <c r="M238" s="147">
        <f t="shared" si="86"/>
        <v>1.24325159718858E-3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3737474257285567</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1.24325159718858E-3</v>
      </c>
      <c r="Z238" s="147">
        <f t="shared" ca="1" si="88"/>
        <v>1.6294801383711842E-8</v>
      </c>
      <c r="AA238" s="147">
        <f t="shared" ca="1" si="75"/>
        <v>4.3122927599444208E-4</v>
      </c>
      <c r="AB238" s="147">
        <f t="shared" ca="1" si="76"/>
        <v>1.0416769994784096E-3</v>
      </c>
      <c r="AC238" s="147">
        <f t="shared" ca="1" si="77"/>
        <v>5.0848990325012918E-5</v>
      </c>
      <c r="AD238" s="147">
        <f t="shared" ca="1" si="78"/>
        <v>8.1243508072440451E-6</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1.2416003355696077E-3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3732510219590455</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1.2416003355696077E-3</v>
      </c>
      <c r="AZ238" s="147">
        <f t="shared" ca="1" si="93"/>
        <v>1.6273158958176621E-8</v>
      </c>
      <c r="BA238" s="147">
        <f t="shared" ca="1" si="80"/>
        <v>4.3065652599433188E-4</v>
      </c>
      <c r="BB238" s="147">
        <f t="shared" ca="1" si="81"/>
        <v>1.0402934651620294E-3</v>
      </c>
      <c r="BC238" s="147">
        <f t="shared" ca="1" si="82"/>
        <v>5.0781453724796951E-5</v>
      </c>
      <c r="BD238" s="147">
        <f t="shared" ca="1" si="83"/>
        <v>8.1135602088668495E-6</v>
      </c>
    </row>
    <row r="239" spans="8:56" s="147" customFormat="1" ht="0.25" customHeight="1" x14ac:dyDescent="0.2">
      <c r="H239" s="147">
        <f t="shared" si="84"/>
        <v>598</v>
      </c>
      <c r="I239" s="147">
        <f>IF($H239&gt;$H238,INDEX(Spectra!239:239,1,MATCH($I$20,Spectra!$20:$20,0)),I238)</f>
        <v>1.24503890336173E-3</v>
      </c>
      <c r="J239" s="147">
        <f>((Physics!$C$9*Physics!$C$10)/(Physics!$C$11*Physics!$C$12*$H239))^($J$17-$J$18)</f>
        <v>3.01124461986861E+18</v>
      </c>
      <c r="K239" s="147">
        <f t="shared" si="85"/>
        <v>1</v>
      </c>
      <c r="L239" s="147">
        <f>INDEX(Photobiology!$21:$421,1+$H239-380,10)</f>
        <v>0.65667439999999999</v>
      </c>
      <c r="M239" s="147">
        <f t="shared" si="86"/>
        <v>1.24503890336173E-3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3749116699275124</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1.24503890336173E-3</v>
      </c>
      <c r="Z239" s="147">
        <f t="shared" ca="1" si="88"/>
        <v>1.4971343805144133E-8</v>
      </c>
      <c r="AA239" s="147">
        <f t="shared" ca="1" si="75"/>
        <v>4.1387832233331299E-4</v>
      </c>
      <c r="AB239" s="147">
        <f t="shared" ca="1" si="76"/>
        <v>1.0290520444843439E-3</v>
      </c>
      <c r="AC239" s="147">
        <f t="shared" ca="1" si="77"/>
        <v>4.7510684552283617E-5</v>
      </c>
      <c r="AD239" s="147">
        <f t="shared" ca="1" si="78"/>
        <v>7.4716029629640778E-6</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1.2434306603584565E-3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3744273886184075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1.2434306603584565E-3</v>
      </c>
      <c r="AZ239" s="147">
        <f t="shared" ca="1" si="93"/>
        <v>1.4952005004678367E-8</v>
      </c>
      <c r="BA239" s="147">
        <f t="shared" ca="1" si="80"/>
        <v>4.1334370697767881E-4</v>
      </c>
      <c r="BB239" s="147">
        <f t="shared" ca="1" si="81"/>
        <v>1.0277227962607921E-3</v>
      </c>
      <c r="BC239" s="147">
        <f t="shared" ca="1" si="82"/>
        <v>4.7449313999278699E-5</v>
      </c>
      <c r="BD239" s="147">
        <f t="shared" ca="1" si="83"/>
        <v>7.4619517358771329E-6</v>
      </c>
    </row>
    <row r="240" spans="8:56" s="147" customFormat="1" ht="0.25" customHeight="1" x14ac:dyDescent="0.2">
      <c r="H240" s="147">
        <f t="shared" si="84"/>
        <v>599</v>
      </c>
      <c r="I240" s="147">
        <f>IF($H240&gt;$H239,INDEX(Spectra!240:240,1,MATCH($I$20,Spectra!$20:$20,0)),I239)</f>
        <v>1.2463470719343099E-3</v>
      </c>
      <c r="J240" s="147">
        <f>((Physics!$C$9*Physics!$C$10)/(Physics!$C$11*Physics!$C$12*$H240))^($J$17-$J$18)</f>
        <v>3.0162801459887918E+18</v>
      </c>
      <c r="K240" s="147">
        <f t="shared" si="85"/>
        <v>1</v>
      </c>
      <c r="L240" s="147">
        <f>INDEX(Photobiology!$21:$421,1+$H240-380,10)</f>
        <v>0.64384479999999999</v>
      </c>
      <c r="M240" s="147">
        <f t="shared" si="86"/>
        <v>1.2463470719343099E-3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3759331928086723.5</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1.2463470719343099E-3</v>
      </c>
      <c r="Z240" s="147">
        <f t="shared" ca="1" si="88"/>
        <v>1.3756306537060559E-8</v>
      </c>
      <c r="AA240" s="147">
        <f t="shared" ca="1" si="75"/>
        <v>3.9666366546088546E-4</v>
      </c>
      <c r="AB240" s="147">
        <f t="shared" ca="1" si="76"/>
        <v>1.0156980828021466E-3</v>
      </c>
      <c r="AC240" s="147">
        <f t="shared" ca="1" si="77"/>
        <v>4.4345028819422749E-5</v>
      </c>
      <c r="AD240" s="147">
        <f t="shared" ca="1" si="78"/>
        <v>6.8695410102632133E-6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1.2452595995872835E-3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3756051806837076</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1.2452595995872835E-3</v>
      </c>
      <c r="AZ240" s="147">
        <f t="shared" ca="1" si="93"/>
        <v>1.3744303778524725E-8</v>
      </c>
      <c r="BA240" s="147">
        <f t="shared" ca="1" si="80"/>
        <v>3.9631756542424847E-4</v>
      </c>
      <c r="BB240" s="147">
        <f t="shared" ca="1" si="81"/>
        <v>1.0148118580876608E-3</v>
      </c>
      <c r="BC240" s="147">
        <f t="shared" ca="1" si="82"/>
        <v>4.430633655331555E-5</v>
      </c>
      <c r="BD240" s="147">
        <f t="shared" ca="1" si="83"/>
        <v>6.8635471454292143E-6</v>
      </c>
    </row>
    <row r="241" spans="8:56" s="147" customFormat="1" ht="0.25" customHeight="1" x14ac:dyDescent="0.2">
      <c r="H241" s="147">
        <f t="shared" si="84"/>
        <v>600</v>
      </c>
      <c r="I241" s="147">
        <f>IF($H241&gt;$H240,INDEX(Spectra!241:241,1,MATCH($I$20,Spectra!$20:$20,0)),I240)</f>
        <v>1.24722630145236E-3</v>
      </c>
      <c r="J241" s="147">
        <f>((Physics!$C$9*Physics!$C$10)/(Physics!$C$11*Physics!$C$12*$H241))^($J$17-$J$18)</f>
        <v>3.0213156721089736E+18</v>
      </c>
      <c r="K241" s="147">
        <f t="shared" si="85"/>
        <v>1</v>
      </c>
      <c r="L241" s="147">
        <f>INDEX(Photobiology!$21:$421,1+$H241-380,10)</f>
        <v>0.63100000000000001</v>
      </c>
      <c r="M241" s="147">
        <f t="shared" si="86"/>
        <v>1.24722630145236E-3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3768264371244526</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1.24722630145236E-3</v>
      </c>
      <c r="Z241" s="147">
        <f t="shared" ca="1" si="88"/>
        <v>1.2641386901000539E-8</v>
      </c>
      <c r="AA241" s="147">
        <f t="shared" ca="1" si="75"/>
        <v>3.7962824718346642E-4</v>
      </c>
      <c r="AB241" s="147">
        <f t="shared" ca="1" si="76"/>
        <v>1.0017384902163964E-3</v>
      </c>
      <c r="AC241" s="147">
        <f t="shared" ca="1" si="77"/>
        <v>4.1345551893145731E-5</v>
      </c>
      <c r="AD241" s="147">
        <f t="shared" ca="1" si="78"/>
        <v>6.3195210577769052E-6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1.2470899243761325E-3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3767852333046804</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1.2470899243761325E-3</v>
      </c>
      <c r="AZ241" s="147">
        <f t="shared" ca="1" si="93"/>
        <v>1.2640004637506729E-8</v>
      </c>
      <c r="BA241" s="147">
        <f t="shared" ca="1" si="80"/>
        <v>3.7958673700175846E-4</v>
      </c>
      <c r="BB241" s="147">
        <f t="shared" ca="1" si="81"/>
        <v>1.0016289558309516E-3</v>
      </c>
      <c r="BC241" s="147">
        <f t="shared" ca="1" si="82"/>
        <v>4.1341030993068791E-5</v>
      </c>
      <c r="BD241" s="147">
        <f t="shared" ca="1" si="83"/>
        <v>6.3188300542244514E-6</v>
      </c>
    </row>
    <row r="242" spans="8:56" s="147" customFormat="1" ht="0.25" customHeight="1" x14ac:dyDescent="0.2">
      <c r="H242" s="147">
        <f t="shared" si="84"/>
        <v>601</v>
      </c>
      <c r="I242" s="147">
        <f>IF($H242&gt;$H241,INDEX(Spectra!242:242,1,MATCH($I$20,Spectra!$20:$20,0)),I241)</f>
        <v>1.2475115785013399E-3</v>
      </c>
      <c r="J242" s="147">
        <f>((Physics!$C$9*Physics!$C$10)/(Physics!$C$11*Physics!$C$12*$H242))^($J$17-$J$18)</f>
        <v>3.0263511982291548E+18</v>
      </c>
      <c r="K242" s="147">
        <f t="shared" si="85"/>
        <v>1</v>
      </c>
      <c r="L242" s="147">
        <f>INDEX(Photobiology!$21:$421,1+$H242-380,10)</f>
        <v>0.61815549999999997</v>
      </c>
      <c r="M242" s="147">
        <f t="shared" si="86"/>
        <v>1.2475115785013399E-3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3775408160402274.5</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1.2475115785013399E-3</v>
      </c>
      <c r="Z242" s="147">
        <f t="shared" ca="1" si="88"/>
        <v>1.1616852769236046E-8</v>
      </c>
      <c r="AA242" s="147">
        <f t="shared" ca="1" si="75"/>
        <v>3.6275640684293363E-4</v>
      </c>
      <c r="AB242" s="147">
        <f t="shared" ca="1" si="76"/>
        <v>9.8709727902392065E-4</v>
      </c>
      <c r="AC242" s="147">
        <f t="shared" ca="1" si="77"/>
        <v>3.8510682428336363E-5</v>
      </c>
      <c r="AD242" s="147">
        <f t="shared" ca="1" si="78"/>
        <v>5.8117697156484075E-6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1.2465260014472442E-3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3772425458103664.5</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1.2465260014472442E-3</v>
      </c>
      <c r="AZ242" s="147">
        <f t="shared" ca="1" si="93"/>
        <v>1.1607675055996767E-8</v>
      </c>
      <c r="BA242" s="147">
        <f t="shared" ca="1" si="80"/>
        <v>3.6246981680483544E-4</v>
      </c>
      <c r="BB242" s="147">
        <f t="shared" ca="1" si="81"/>
        <v>9.8631743822313639E-4</v>
      </c>
      <c r="BC242" s="147">
        <f t="shared" ca="1" si="82"/>
        <v>3.8480257664676431E-5</v>
      </c>
      <c r="BD242" s="147">
        <f t="shared" ca="1" si="83"/>
        <v>5.8071782176822623E-6</v>
      </c>
    </row>
    <row r="243" spans="8:56" s="147" customFormat="1" ht="0.25" customHeight="1" x14ac:dyDescent="0.2">
      <c r="H243" s="147">
        <f t="shared" si="84"/>
        <v>602</v>
      </c>
      <c r="I243" s="147">
        <f>IF($H243&gt;$H242,INDEX(Spectra!243:243,1,MATCH($I$20,Spectra!$20:$20,0)),I242)</f>
        <v>1.2470380678223801E-3</v>
      </c>
      <c r="J243" s="147">
        <f>((Physics!$C$9*Physics!$C$10)/(Physics!$C$11*Physics!$C$12*$H243))^($J$17-$J$18)</f>
        <v>3.0313867243493366E+18</v>
      </c>
      <c r="K243" s="147">
        <f t="shared" si="85"/>
        <v>1</v>
      </c>
      <c r="L243" s="147">
        <f>INDEX(Photobiology!$21:$421,1+$H243-380,10)</f>
        <v>0.60531440000000003</v>
      </c>
      <c r="M243" s="147">
        <f t="shared" si="86"/>
        <v>1.2470380678223801E-3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3780254643555010.5</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1.2470380678223801E-3</v>
      </c>
      <c r="Z243" s="147">
        <f t="shared" ca="1" si="88"/>
        <v>1.0673910108099559E-8</v>
      </c>
      <c r="AA243" s="147">
        <f t="shared" ca="1" si="75"/>
        <v>3.4606054604911736E-4</v>
      </c>
      <c r="AB243" s="147">
        <f t="shared" ca="1" si="76"/>
        <v>9.7158980532563715E-4</v>
      </c>
      <c r="AC243" s="147">
        <f t="shared" ca="1" si="77"/>
        <v>3.5839874069215207E-5</v>
      </c>
      <c r="AD243" s="147">
        <f t="shared" ca="1" si="78"/>
        <v>5.3366495297231623E-6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1.2459620785183559E-3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3776992903863249.5</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1.2459620785183559E-3</v>
      </c>
      <c r="AZ243" s="147">
        <f t="shared" ca="1" si="93"/>
        <v>1.0664700274490801E-8</v>
      </c>
      <c r="BA243" s="147">
        <f t="shared" ca="1" si="80"/>
        <v>3.457619525613148E-4</v>
      </c>
      <c r="BB243" s="147">
        <f t="shared" ca="1" si="81"/>
        <v>9.7075148269106437E-4</v>
      </c>
      <c r="BC243" s="147">
        <f t="shared" ca="1" si="82"/>
        <v>3.580895013661755E-5</v>
      </c>
      <c r="BD243" s="147">
        <f t="shared" ca="1" si="83"/>
        <v>5.3320448765361631E-6</v>
      </c>
    </row>
    <row r="244" spans="8:56" s="147" customFormat="1" ht="0.25" customHeight="1" x14ac:dyDescent="0.2">
      <c r="H244" s="147">
        <f t="shared" si="84"/>
        <v>603</v>
      </c>
      <c r="I244" s="147">
        <f>IF($H244&gt;$H243,INDEX(Spectra!244:244,1,MATCH($I$20,Spectra!$20:$20,0)),I243)</f>
        <v>1.24608541954285E-3</v>
      </c>
      <c r="J244" s="147">
        <f>((Physics!$C$9*Physics!$C$10)/(Physics!$C$11*Physics!$C$12*$H244))^($J$17-$J$18)</f>
        <v>3.0364222504695183E+18</v>
      </c>
      <c r="K244" s="147">
        <f t="shared" si="85"/>
        <v>1</v>
      </c>
      <c r="L244" s="147">
        <f>INDEX(Photobiology!$21:$421,1+$H244-380,10)</f>
        <v>0.59247559999999999</v>
      </c>
      <c r="M244" s="147">
        <f t="shared" si="86"/>
        <v>1.24608541954285E-3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3783641493885554.5</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1.24608541954285E-3</v>
      </c>
      <c r="Z244" s="147">
        <f t="shared" ca="1" si="88"/>
        <v>9.808449232243785E-9</v>
      </c>
      <c r="AA244" s="147">
        <f t="shared" ca="1" si="75"/>
        <v>3.2968304987554954E-4</v>
      </c>
      <c r="AB244" s="147">
        <f t="shared" ca="1" si="76"/>
        <v>9.5536247639472723E-4</v>
      </c>
      <c r="AC244" s="147">
        <f t="shared" ca="1" si="77"/>
        <v>3.3320324118575809E-5</v>
      </c>
      <c r="AD244" s="147">
        <f t="shared" ca="1" si="78"/>
        <v>4.896355586697479E-6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1.2453981555894675E-3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3781554670325558.5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1.2453981555894675E-3</v>
      </c>
      <c r="AZ244" s="147">
        <f t="shared" ca="1" si="93"/>
        <v>9.80303949588849E-9</v>
      </c>
      <c r="BA244" s="147">
        <f t="shared" ca="1" si="80"/>
        <v>3.2950121701508337E-4</v>
      </c>
      <c r="BB244" s="147">
        <f t="shared" ca="1" si="81"/>
        <v>9.548355573070445E-4</v>
      </c>
      <c r="BC244" s="147">
        <f t="shared" ca="1" si="82"/>
        <v>3.3301946680462359E-5</v>
      </c>
      <c r="BD244" s="147">
        <f t="shared" ca="1" si="83"/>
        <v>4.8936550585916971E-6</v>
      </c>
    </row>
    <row r="245" spans="8:56" s="147" customFormat="1" ht="0.25" customHeight="1" x14ac:dyDescent="0.2">
      <c r="H245" s="147">
        <f t="shared" si="84"/>
        <v>604</v>
      </c>
      <c r="I245" s="147">
        <f>IF($H245&gt;$H244,INDEX(Spectra!245:245,1,MATCH($I$20,Spectra!$20:$20,0)),I244)</f>
        <v>1.24511971720836E-3</v>
      </c>
      <c r="J245" s="147">
        <f>((Physics!$C$9*Physics!$C$10)/(Physics!$C$11*Physics!$C$12*$H245))^($J$17-$J$18)</f>
        <v>3.0414577765896996E+18</v>
      </c>
      <c r="K245" s="147">
        <f t="shared" si="85"/>
        <v>1</v>
      </c>
      <c r="L245" s="147">
        <f>INDEX(Photobiology!$21:$421,1+$H245-380,10)</f>
        <v>0.57963790000000004</v>
      </c>
      <c r="M245" s="147">
        <f t="shared" si="86"/>
        <v>1.24511971720836E-3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3786979046688534</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1.24511971720836E-3</v>
      </c>
      <c r="Z245" s="147">
        <f t="shared" ca="1" si="88"/>
        <v>9.0174184671635568E-9</v>
      </c>
      <c r="AA245" s="147">
        <f t="shared" ca="1" si="75"/>
        <v>3.1378511017311322E-4</v>
      </c>
      <c r="AB245" s="147">
        <f t="shared" ca="1" si="76"/>
        <v>9.3869575480338269E-4</v>
      </c>
      <c r="AC245" s="147">
        <f t="shared" ca="1" si="77"/>
        <v>3.096612736697191E-5</v>
      </c>
      <c r="AD245" s="147">
        <f t="shared" ca="1" si="78"/>
        <v>4.493288425884153E-6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1.2448342326605792E-3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3786110757490590</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1.2448342326605792E-3</v>
      </c>
      <c r="AZ245" s="147">
        <f t="shared" ca="1" si="93"/>
        <v>9.0153509281167733E-9</v>
      </c>
      <c r="BA245" s="147">
        <f t="shared" ca="1" si="80"/>
        <v>3.137131646412579E-4</v>
      </c>
      <c r="BB245" s="147">
        <f t="shared" ca="1" si="81"/>
        <v>9.3848052800281064E-4</v>
      </c>
      <c r="BC245" s="147">
        <f t="shared" ca="1" si="82"/>
        <v>3.0959027366268607E-5</v>
      </c>
      <c r="BD245" s="147">
        <f t="shared" ca="1" si="83"/>
        <v>4.4922581920868854E-6</v>
      </c>
    </row>
    <row r="246" spans="8:56" s="147" customFormat="1" ht="0.25" customHeight="1" x14ac:dyDescent="0.2">
      <c r="H246" s="147">
        <f t="shared" si="84"/>
        <v>605</v>
      </c>
      <c r="I246" s="147">
        <f>IF($H246&gt;$H245,INDEX(Spectra!246:246,1,MATCH($I$20,Spectra!$20:$20,0)),I245)</f>
        <v>1.2444232217572601E-3</v>
      </c>
      <c r="J246" s="147">
        <f>((Physics!$C$9*Physics!$C$10)/(Physics!$C$11*Physics!$C$12*$H246))^($J$17-$J$18)</f>
        <v>3.0464933027098813E+18</v>
      </c>
      <c r="K246" s="147">
        <f t="shared" si="85"/>
        <v>1</v>
      </c>
      <c r="L246" s="147">
        <f>INDEX(Photobiology!$21:$421,1+$H246-380,10)</f>
        <v>0.56679999999999997</v>
      </c>
      <c r="M246" s="147">
        <f t="shared" si="86"/>
        <v>1.2444232217572601E-3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3791127010820146</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1.2444232217572601E-3</v>
      </c>
      <c r="Z246" s="147">
        <f t="shared" ca="1" si="88"/>
        <v>8.2960345174702974E-9</v>
      </c>
      <c r="AA246" s="147">
        <f t="shared" ca="1" si="75"/>
        <v>2.9845873223659599E-4</v>
      </c>
      <c r="AB246" s="147">
        <f t="shared" ca="1" si="76"/>
        <v>9.217193918911674E-4</v>
      </c>
      <c r="AC246" s="147">
        <f t="shared" ca="1" si="77"/>
        <v>2.8771064887027855E-5</v>
      </c>
      <c r="AD246" s="147">
        <f t="shared" ca="1" si="78"/>
        <v>4.1285731458951911E-6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1.2442689241716689E-3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3790656944259018.5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1.2442689241716689E-3</v>
      </c>
      <c r="AZ246" s="147">
        <f t="shared" ca="1" si="93"/>
        <v>8.2950058818151235E-9</v>
      </c>
      <c r="BA246" s="147">
        <f t="shared" ca="1" si="80"/>
        <v>2.9842172596656052E-4</v>
      </c>
      <c r="BB246" s="147">
        <f t="shared" ca="1" si="81"/>
        <v>9.2160510675547169E-4</v>
      </c>
      <c r="BC246" s="147">
        <f t="shared" ca="1" si="82"/>
        <v>2.8767497526848984E-5</v>
      </c>
      <c r="BD246" s="147">
        <f t="shared" ca="1" si="83"/>
        <v>4.1280612389673791E-6</v>
      </c>
    </row>
    <row r="247" spans="8:56" s="147" customFormat="1" ht="0.25" customHeight="1" x14ac:dyDescent="0.2">
      <c r="H247" s="147">
        <f t="shared" si="84"/>
        <v>606</v>
      </c>
      <c r="I247" s="147">
        <f>IF($H247&gt;$H246,INDEX(Spectra!247:247,1,MATCH($I$20,Spectra!$20:$20,0)),I246)</f>
        <v>1.2439410474884901E-3</v>
      </c>
      <c r="J247" s="147">
        <f>((Physics!$C$9*Physics!$C$10)/(Physics!$C$11*Physics!$C$12*$H247))^($J$17-$J$18)</f>
        <v>3.0515288288300636E+18</v>
      </c>
      <c r="K247" s="147">
        <f t="shared" si="85"/>
        <v>1</v>
      </c>
      <c r="L247" s="147">
        <f>INDEX(Photobiology!$21:$421,1+$H247-380,10)</f>
        <v>0.55396109999999998</v>
      </c>
      <c r="M247" s="147">
        <f t="shared" si="86"/>
        <v>1.2439410474884901E-3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3795921967776194.5</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1.2439410474884901E-3</v>
      </c>
      <c r="Z247" s="147">
        <f t="shared" ca="1" si="88"/>
        <v>7.6374248492650829E-9</v>
      </c>
      <c r="AA247" s="147">
        <f t="shared" ca="1" si="75"/>
        <v>2.8369941499546247E-4</v>
      </c>
      <c r="AB247" s="147">
        <f t="shared" ca="1" si="76"/>
        <v>9.0433892181889474E-4</v>
      </c>
      <c r="AC247" s="147">
        <f t="shared" ca="1" si="77"/>
        <v>2.6707414289577881E-5</v>
      </c>
      <c r="AD247" s="147">
        <f t="shared" ca="1" si="78"/>
        <v>3.7953760905816571E-6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1.2437050012427805E-3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3795201665852475</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1.2437050012427805E-3</v>
      </c>
      <c r="AZ247" s="147">
        <f t="shared" ca="1" si="93"/>
        <v>7.6359755961302987E-9</v>
      </c>
      <c r="BA247" s="147">
        <f t="shared" ca="1" si="80"/>
        <v>2.8364558110843471E-4</v>
      </c>
      <c r="BB247" s="147">
        <f t="shared" ca="1" si="81"/>
        <v>9.0416731737849511E-4</v>
      </c>
      <c r="BC247" s="147">
        <f t="shared" ca="1" si="82"/>
        <v>2.6702346376682497E-5</v>
      </c>
      <c r="BD247" s="147">
        <f t="shared" ca="1" si="83"/>
        <v>3.794655892241835E-6</v>
      </c>
    </row>
    <row r="248" spans="8:56" s="147" customFormat="1" ht="0.25" customHeight="1" x14ac:dyDescent="0.2">
      <c r="H248" s="147">
        <f t="shared" si="84"/>
        <v>607</v>
      </c>
      <c r="I248" s="147">
        <f>IF($H248&gt;$H247,INDEX(Spectra!248:248,1,MATCH($I$20,Spectra!$20:$20,0)),I247)</f>
        <v>1.2437254692921301E-3</v>
      </c>
      <c r="J248" s="147">
        <f>((Physics!$C$9*Physics!$C$10)/(Physics!$C$11*Physics!$C$12*$H248))^($J$17-$J$18)</f>
        <v>3.0565643549502449E+18</v>
      </c>
      <c r="K248" s="147">
        <f t="shared" si="85"/>
        <v>1</v>
      </c>
      <c r="L248" s="147">
        <f>INDEX(Photobiology!$21:$421,1+$H248-380,10)</f>
        <v>0.54113719999999998</v>
      </c>
      <c r="M248" s="147">
        <f t="shared" si="86"/>
        <v>1.2437254692921301E-3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3801526936782090</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1.2437254692921301E-3</v>
      </c>
      <c r="Z248" s="147">
        <f t="shared" ca="1" si="88"/>
        <v>7.0360907856622883E-9</v>
      </c>
      <c r="AA248" s="147">
        <f t="shared" ca="1" si="75"/>
        <v>2.695190403720125E-4</v>
      </c>
      <c r="AB248" s="147">
        <f t="shared" ca="1" si="76"/>
        <v>8.8665810568570598E-4</v>
      </c>
      <c r="AC248" s="147">
        <f t="shared" ca="1" si="77"/>
        <v>2.4799885857685073E-5</v>
      </c>
      <c r="AD248" s="147">
        <f t="shared" ca="1" si="78"/>
        <v>3.4870828472731166E-6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1.2431410783138922E-3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3799740708148653.5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1.2431410783138922E-3</v>
      </c>
      <c r="AZ248" s="147">
        <f t="shared" ca="1" si="93"/>
        <v>7.0327847281128325E-9</v>
      </c>
      <c r="BA248" s="147">
        <f t="shared" ca="1" si="80"/>
        <v>2.6939240109385537E-4</v>
      </c>
      <c r="BB248" s="147">
        <f t="shared" ca="1" si="81"/>
        <v>8.8624149043536535E-4</v>
      </c>
      <c r="BC248" s="147">
        <f t="shared" ca="1" si="82"/>
        <v>2.4788233101579008E-5</v>
      </c>
      <c r="BD248" s="147">
        <f t="shared" ca="1" si="83"/>
        <v>3.4854443669117919E-6</v>
      </c>
    </row>
    <row r="249" spans="8:56" s="147" customFormat="1" ht="0.25" customHeight="1" x14ac:dyDescent="0.2">
      <c r="H249" s="147">
        <f t="shared" si="84"/>
        <v>608</v>
      </c>
      <c r="I249" s="147">
        <f>IF($H249&gt;$H248,INDEX(Spectra!249:249,1,MATCH($I$20,Spectra!$20:$20,0)),I248)</f>
        <v>1.24352294515073E-3</v>
      </c>
      <c r="J249" s="147">
        <f>((Physics!$C$9*Physics!$C$10)/(Physics!$C$11*Physics!$C$12*$H249))^($J$17-$J$18)</f>
        <v>3.0615998810704261E+18</v>
      </c>
      <c r="K249" s="147">
        <f t="shared" si="85"/>
        <v>1</v>
      </c>
      <c r="L249" s="147">
        <f>INDEX(Photobiology!$21:$421,1+$H249-380,10)</f>
        <v>0.52835279999999996</v>
      </c>
      <c r="M249" s="147">
        <f t="shared" si="86"/>
        <v>1.24352294515073E-3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3807169700981821</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1.24352294515073E-3</v>
      </c>
      <c r="Z249" s="147">
        <f t="shared" ca="1" si="88"/>
        <v>6.4854073919918592E-9</v>
      </c>
      <c r="AA249" s="147">
        <f t="shared" ca="1" si="75"/>
        <v>2.5585982005654328E-4</v>
      </c>
      <c r="AB249" s="147">
        <f t="shared" ca="1" si="76"/>
        <v>8.6858958548127849E-4</v>
      </c>
      <c r="AC249" s="147">
        <f t="shared" ca="1" si="77"/>
        <v>2.301760971474001E-5</v>
      </c>
      <c r="AD249" s="147">
        <f t="shared" ca="1" si="78"/>
        <v>3.20281769753022E-6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1.2425771553850038E-3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3804274071147556</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1.2425771553850038E-3</v>
      </c>
      <c r="AZ249" s="147">
        <f t="shared" ca="1" si="93"/>
        <v>6.4804747673371795E-9</v>
      </c>
      <c r="BA249" s="147">
        <f t="shared" ca="1" si="80"/>
        <v>2.5566522002908607E-4</v>
      </c>
      <c r="BB249" s="147">
        <f t="shared" ca="1" si="81"/>
        <v>8.6792895984202662E-4</v>
      </c>
      <c r="BC249" s="147">
        <f t="shared" ca="1" si="82"/>
        <v>2.3000103146176418E-5</v>
      </c>
      <c r="BD249" s="147">
        <f t="shared" ca="1" si="83"/>
        <v>3.2003817214096158E-6</v>
      </c>
    </row>
    <row r="250" spans="8:56" s="147" customFormat="1" ht="0.25" customHeight="1" x14ac:dyDescent="0.2">
      <c r="H250" s="147">
        <f t="shared" si="84"/>
        <v>609</v>
      </c>
      <c r="I250" s="147">
        <f>IF($H250&gt;$H249,INDEX(Spectra!250:250,1,MATCH($I$20,Spectra!$20:$20,0)),I249)</f>
        <v>1.24290655368355E-3</v>
      </c>
      <c r="J250" s="147">
        <f>((Physics!$C$9*Physics!$C$10)/(Physics!$C$11*Physics!$C$12*$H250))^($J$17-$J$18)</f>
        <v>3.0666354071906084E+18</v>
      </c>
      <c r="K250" s="147">
        <f t="shared" si="85"/>
        <v>1</v>
      </c>
      <c r="L250" s="147">
        <f>INDEX(Photobiology!$21:$421,1+$H250-380,10)</f>
        <v>0.51563230000000004</v>
      </c>
      <c r="M250" s="147">
        <f t="shared" si="86"/>
        <v>1.24290655368355E-3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3811541245355229</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1.24290655368355E-3</v>
      </c>
      <c r="Z250" s="147">
        <f t="shared" ca="1" si="88"/>
        <v>5.9788279695772019E-9</v>
      </c>
      <c r="AA250" s="147">
        <f t="shared" ca="1" si="75"/>
        <v>2.426414603166563E-4</v>
      </c>
      <c r="AB250" s="147">
        <f t="shared" ca="1" si="76"/>
        <v>8.4993554569886827E-4</v>
      </c>
      <c r="AC250" s="147">
        <f t="shared" ca="1" si="77"/>
        <v>2.1353134592283391E-5</v>
      </c>
      <c r="AD250" s="147">
        <f t="shared" ca="1" si="78"/>
        <v>2.941562082471784E-6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1.2420132324561155E-3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3808801754849183.5</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1.2420132324561155E-3</v>
      </c>
      <c r="AZ250" s="147">
        <f t="shared" ca="1" si="93"/>
        <v>5.9745307728776004E-9</v>
      </c>
      <c r="BA250" s="147">
        <f t="shared" ca="1" si="80"/>
        <v>2.4246706525331532E-4</v>
      </c>
      <c r="BB250" s="147">
        <f t="shared" ca="1" si="81"/>
        <v>8.4932466673723307E-4</v>
      </c>
      <c r="BC250" s="147">
        <f t="shared" ca="1" si="82"/>
        <v>2.1337787333596064E-5</v>
      </c>
      <c r="BD250" s="147">
        <f t="shared" ca="1" si="83"/>
        <v>2.9394478769892394E-6</v>
      </c>
    </row>
    <row r="251" spans="8:56" s="147" customFormat="1" ht="0.25" customHeight="1" x14ac:dyDescent="0.2">
      <c r="H251" s="147">
        <f t="shared" si="84"/>
        <v>610</v>
      </c>
      <c r="I251" s="147">
        <f>IF($H251&gt;$H250,INDEX(Spectra!251:251,1,MATCH($I$20,Spectra!$20:$20,0)),I250)</f>
        <v>1.2416201420621701E-3</v>
      </c>
      <c r="J251" s="147">
        <f>((Physics!$C$9*Physics!$C$10)/(Physics!$C$11*Physics!$C$12*$H251))^($J$17-$J$18)</f>
        <v>3.0716709333107901E+18</v>
      </c>
      <c r="K251" s="147">
        <f t="shared" si="85"/>
        <v>1</v>
      </c>
      <c r="L251" s="147">
        <f>INDEX(Photobiology!$21:$421,1+$H251-380,10)</f>
        <v>0.503</v>
      </c>
      <c r="M251" s="147">
        <f t="shared" si="86"/>
        <v>1.2416201420621701E-3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3813848500585582</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1.2416201420621701E-3</v>
      </c>
      <c r="Z251" s="147">
        <f t="shared" ca="1" si="88"/>
        <v>5.5116263078224973E-9</v>
      </c>
      <c r="AA251" s="147">
        <f t="shared" ca="1" si="75"/>
        <v>2.2982885477627592E-4</v>
      </c>
      <c r="AB251" s="147">
        <f t="shared" ca="1" si="76"/>
        <v>8.306327004583133E-4</v>
      </c>
      <c r="AC251" s="147">
        <f t="shared" ca="1" si="77"/>
        <v>1.9779008863050371E-5</v>
      </c>
      <c r="AD251" s="147">
        <f t="shared" ca="1" si="78"/>
        <v>2.7029822168665029E-6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1.2414493095272274E-3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3813323759253534.5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1.2414493095272274E-3</v>
      </c>
      <c r="AZ251" s="147">
        <f t="shared" ca="1" si="93"/>
        <v>5.5108679719499338E-9</v>
      </c>
      <c r="BA251" s="147">
        <f t="shared" ca="1" si="80"/>
        <v>2.2979723299072788E-4</v>
      </c>
      <c r="BB251" s="147">
        <f t="shared" ca="1" si="81"/>
        <v>8.305184150299294E-4</v>
      </c>
      <c r="BC251" s="147">
        <f t="shared" ca="1" si="82"/>
        <v>1.9776287500768731E-5</v>
      </c>
      <c r="BD251" s="147">
        <f t="shared" ca="1" si="83"/>
        <v>2.7026103178545832E-6</v>
      </c>
    </row>
    <row r="252" spans="8:56" s="147" customFormat="1" ht="0.25" customHeight="1" x14ac:dyDescent="0.2">
      <c r="H252" s="147">
        <f t="shared" si="84"/>
        <v>611</v>
      </c>
      <c r="I252" s="147">
        <f>IF($H252&gt;$H251,INDEX(Spectra!252:252,1,MATCH($I$20,Spectra!$20:$20,0)),I251)</f>
        <v>1.2397073230622599E-3</v>
      </c>
      <c r="J252" s="147">
        <f>((Physics!$C$9*Physics!$C$10)/(Physics!$C$11*Physics!$C$12*$H252))^($J$17-$J$18)</f>
        <v>3.0767064594309714E+18</v>
      </c>
      <c r="K252" s="147">
        <f t="shared" si="85"/>
        <v>1</v>
      </c>
      <c r="L252" s="147">
        <f>INDEX(Photobiology!$21:$421,1+$H252-380,10)</f>
        <v>0.49046879999999998</v>
      </c>
      <c r="M252" s="147">
        <f t="shared" si="86"/>
        <v>1.2397073230622599E-3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3814215528669533</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1.2397073230622599E-3</v>
      </c>
      <c r="Z252" s="147">
        <f t="shared" ca="1" si="88"/>
        <v>5.0809404635706724E-9</v>
      </c>
      <c r="AA252" s="147">
        <f t="shared" ca="1" si="75"/>
        <v>2.1744218505047428E-4</v>
      </c>
      <c r="AB252" s="147">
        <f t="shared" ca="1" si="76"/>
        <v>8.1081445845367127E-4</v>
      </c>
      <c r="AC252" s="147">
        <f t="shared" ca="1" si="77"/>
        <v>1.8310477161629581E-5</v>
      </c>
      <c r="AD252" s="147">
        <f t="shared" ca="1" si="78"/>
        <v>2.4833445183386272E-6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1.2388167454857339E-3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3811475482887211</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1.2388167454857339E-3</v>
      </c>
      <c r="AZ252" s="147">
        <f t="shared" ca="1" si="93"/>
        <v>5.0772904313732803E-9</v>
      </c>
      <c r="BA252" s="147">
        <f t="shared" ca="1" si="80"/>
        <v>2.1728597952470677E-4</v>
      </c>
      <c r="BB252" s="147">
        <f t="shared" ca="1" si="81"/>
        <v>8.1023198776725288E-4</v>
      </c>
      <c r="BC252" s="147">
        <f t="shared" ca="1" si="82"/>
        <v>1.8297323330824291E-5</v>
      </c>
      <c r="BD252" s="147">
        <f t="shared" ca="1" si="83"/>
        <v>2.4815605400546574E-6</v>
      </c>
    </row>
    <row r="253" spans="8:56" s="147" customFormat="1" ht="0.25" customHeight="1" x14ac:dyDescent="0.2">
      <c r="H253" s="147">
        <f t="shared" si="84"/>
        <v>612</v>
      </c>
      <c r="I253" s="147">
        <f>IF($H253&gt;$H252,INDEX(Spectra!253:253,1,MATCH($I$20,Spectra!$20:$20,0)),I252)</f>
        <v>1.2370984975649099E-3</v>
      </c>
      <c r="J253" s="147">
        <f>((Physics!$C$9*Physics!$C$10)/(Physics!$C$11*Physics!$C$12*$H253))^($J$17-$J$18)</f>
        <v>3.0817419855511532E+18</v>
      </c>
      <c r="K253" s="147">
        <f t="shared" si="85"/>
        <v>1</v>
      </c>
      <c r="L253" s="147">
        <f>INDEX(Photobiology!$21:$421,1+$H253-380,10)</f>
        <v>0.47803040000000002</v>
      </c>
      <c r="M253" s="147">
        <f t="shared" si="86"/>
        <v>1.2370984975649099E-3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3812418380208034</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1.2370984975649099E-3</v>
      </c>
      <c r="Z253" s="147">
        <f t="shared" ca="1" si="88"/>
        <v>4.6836425407957729E-9</v>
      </c>
      <c r="AA253" s="147">
        <f t="shared" ca="1" si="75"/>
        <v>2.0547092655905344E-4</v>
      </c>
      <c r="AB253" s="147">
        <f t="shared" ca="1" si="76"/>
        <v>7.9047996087552852E-4</v>
      </c>
      <c r="AC253" s="147">
        <f t="shared" ca="1" si="77"/>
        <v>1.6935878431663617E-5</v>
      </c>
      <c r="AD253" s="147">
        <f t="shared" ca="1" si="78"/>
        <v>2.2786117226648074E-6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1.2361827958842185E-3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3809596423892407.5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1.2361827958842185E-3</v>
      </c>
      <c r="AZ253" s="147">
        <f t="shared" ca="1" si="93"/>
        <v>4.680175703389692E-9</v>
      </c>
      <c r="BA253" s="147">
        <f t="shared" ca="1" si="80"/>
        <v>2.0531883675120572E-4</v>
      </c>
      <c r="BB253" s="147">
        <f t="shared" ca="1" si="81"/>
        <v>7.8989484673130201E-4</v>
      </c>
      <c r="BC253" s="147">
        <f t="shared" ca="1" si="82"/>
        <v>1.6923342475654952E-5</v>
      </c>
      <c r="BD253" s="147">
        <f t="shared" ca="1" si="83"/>
        <v>2.2769250917391419E-6</v>
      </c>
    </row>
    <row r="254" spans="8:56" s="147" customFormat="1" ht="0.25" customHeight="1" x14ac:dyDescent="0.2">
      <c r="H254" s="147">
        <f t="shared" si="84"/>
        <v>613</v>
      </c>
      <c r="I254" s="147">
        <f>IF($H254&gt;$H253,INDEX(Spectra!254:254,1,MATCH($I$20,Spectra!$20:$20,0)),I253)</f>
        <v>1.2340758047417999E-3</v>
      </c>
      <c r="J254" s="147">
        <f>((Physics!$C$9*Physics!$C$10)/(Physics!$C$11*Physics!$C$12*$H254))^($J$17-$J$18)</f>
        <v>3.0867775116713344E+18</v>
      </c>
      <c r="K254" s="147">
        <f t="shared" si="85"/>
        <v>1</v>
      </c>
      <c r="L254" s="147">
        <f>INDEX(Photobiology!$21:$421,1+$H254-380,10)</f>
        <v>0.46567760000000002</v>
      </c>
      <c r="M254" s="147">
        <f t="shared" si="86"/>
        <v>1.2340758047417999E-3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3809317441774693</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1.2340758047417999E-3</v>
      </c>
      <c r="Z254" s="147">
        <f t="shared" ca="1" si="88"/>
        <v>4.3181669891300796E-9</v>
      </c>
      <c r="AA254" s="147">
        <f t="shared" ca="1" si="75"/>
        <v>1.9395846015546396E-4</v>
      </c>
      <c r="AB254" s="147">
        <f t="shared" ca="1" si="76"/>
        <v>7.6984733889305331E-4</v>
      </c>
      <c r="AC254" s="147">
        <f t="shared" ca="1" si="77"/>
        <v>1.566042196217344E-5</v>
      </c>
      <c r="AD254" s="147">
        <f t="shared" ca="1" si="78"/>
        <v>2.0895001303146735E-6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1.2335502318427251E-3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3807695115169084.5</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1.2335502318427251E-3</v>
      </c>
      <c r="AZ254" s="147">
        <f t="shared" ca="1" si="93"/>
        <v>4.3163279517431978E-9</v>
      </c>
      <c r="BA254" s="147">
        <f t="shared" ca="1" si="80"/>
        <v>1.9387585638848927E-4</v>
      </c>
      <c r="BB254" s="147">
        <f t="shared" ca="1" si="81"/>
        <v>7.6951947337928789E-4</v>
      </c>
      <c r="BC254" s="147">
        <f t="shared" ca="1" si="82"/>
        <v>1.5653752442084182E-5</v>
      </c>
      <c r="BD254" s="147">
        <f t="shared" ca="1" si="83"/>
        <v>2.0886102460491469E-6</v>
      </c>
    </row>
    <row r="255" spans="8:56" s="147" customFormat="1" ht="0.25" customHeight="1" x14ac:dyDescent="0.2">
      <c r="H255" s="147">
        <f t="shared" si="84"/>
        <v>614</v>
      </c>
      <c r="I255" s="147">
        <f>IF($H255&gt;$H254,INDEX(Spectra!255:255,1,MATCH($I$20,Spectra!$20:$20,0)),I254)</f>
        <v>1.2311094765456801E-3</v>
      </c>
      <c r="J255" s="147">
        <f>((Physics!$C$9*Physics!$C$10)/(Physics!$C$11*Physics!$C$12*$H255))^($J$17-$J$18)</f>
        <v>3.0918130377915162E+18</v>
      </c>
      <c r="K255" s="147">
        <f t="shared" si="85"/>
        <v>1</v>
      </c>
      <c r="L255" s="147">
        <f>INDEX(Photobiology!$21:$421,1+$H255-380,10)</f>
        <v>0.45340320000000001</v>
      </c>
      <c r="M255" s="147">
        <f t="shared" si="86"/>
        <v>1.2311094765456801E-3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3806360330532622.5</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1.2311094765456801E-3</v>
      </c>
      <c r="Z255" s="147">
        <f t="shared" ca="1" si="88"/>
        <v>3.9834147555954987E-9</v>
      </c>
      <c r="AA255" s="147">
        <f t="shared" ca="1" si="75"/>
        <v>1.8296749040421897E-4</v>
      </c>
      <c r="AB255" s="147">
        <f t="shared" ca="1" si="76"/>
        <v>7.4922737412669337E-4</v>
      </c>
      <c r="AC255" s="147">
        <f t="shared" ca="1" si="77"/>
        <v>1.446553634941174E-5</v>
      </c>
      <c r="AD255" s="147">
        <f t="shared" ca="1" si="78"/>
        <v>1.9167389662235001E-6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1.2309162822412099E-3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3805763009863234.5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1.2309162822412099E-3</v>
      </c>
      <c r="AZ255" s="147">
        <f t="shared" ca="1" si="93"/>
        <v>3.9827896503081256E-9</v>
      </c>
      <c r="BA255" s="147">
        <f t="shared" ca="1" si="80"/>
        <v>1.8293877786668863E-4</v>
      </c>
      <c r="BB255" s="147">
        <f t="shared" ca="1" si="81"/>
        <v>7.4910980013007328E-4</v>
      </c>
      <c r="BC255" s="147">
        <f t="shared" ca="1" si="82"/>
        <v>1.4463266316334217E-5</v>
      </c>
      <c r="BD255" s="147">
        <f t="shared" ca="1" si="83"/>
        <v>1.9164381781469846E-6</v>
      </c>
    </row>
    <row r="256" spans="8:56" s="147" customFormat="1" ht="0.25" customHeight="1" x14ac:dyDescent="0.2">
      <c r="H256" s="147">
        <f t="shared" si="84"/>
        <v>615</v>
      </c>
      <c r="I256" s="147">
        <f>IF($H256&gt;$H255,INDEX(Spectra!256:256,1,MATCH($I$20,Spectra!$20:$20,0)),I255)</f>
        <v>1.2284703792228E-3</v>
      </c>
      <c r="J256" s="147">
        <f>((Physics!$C$9*Physics!$C$10)/(Physics!$C$11*Physics!$C$12*$H256))^($J$17-$J$18)</f>
        <v>3.0968485639116979E+18</v>
      </c>
      <c r="K256" s="147">
        <f t="shared" si="85"/>
        <v>1</v>
      </c>
      <c r="L256" s="147">
        <f>INDEX(Photobiology!$21:$421,1+$H256-380,10)</f>
        <v>0.44119999999999998</v>
      </c>
      <c r="M256" s="147">
        <f t="shared" si="86"/>
        <v>1.2284703792228E-3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3804386729704187</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1.2284703792228E-3</v>
      </c>
      <c r="Z256" s="147">
        <f t="shared" ca="1" si="88"/>
        <v>3.6774752190186207E-9</v>
      </c>
      <c r="AA256" s="147">
        <f t="shared" ca="1" si="75"/>
        <v>1.7251532382463704E-4</v>
      </c>
      <c r="AB256" s="147">
        <f t="shared" ca="1" si="76"/>
        <v>7.2878759553316765E-4</v>
      </c>
      <c r="AC256" s="147">
        <f t="shared" ca="1" si="77"/>
        <v>1.3365757725944066E-5</v>
      </c>
      <c r="AD256" s="147">
        <f t="shared" ca="1" si="78"/>
        <v>1.7605700392793637E-6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1.2282837181997164E-3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3803808668782912.5</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1.2282837181997164E-3</v>
      </c>
      <c r="AZ256" s="147">
        <f t="shared" ca="1" si="93"/>
        <v>3.676916441779579E-9</v>
      </c>
      <c r="BA256" s="147">
        <f t="shared" ca="1" si="80"/>
        <v>1.7248911083050437E-4</v>
      </c>
      <c r="BB256" s="147">
        <f t="shared" ca="1" si="81"/>
        <v>7.2867685925454538E-4</v>
      </c>
      <c r="BC256" s="147">
        <f t="shared" ca="1" si="82"/>
        <v>1.3363726854012915E-5</v>
      </c>
      <c r="BD256" s="147">
        <f t="shared" ca="1" si="83"/>
        <v>1.7603025279007417E-6</v>
      </c>
    </row>
    <row r="257" spans="8:56" s="147" customFormat="1" ht="0.25" customHeight="1" x14ac:dyDescent="0.2">
      <c r="H257" s="147">
        <f t="shared" si="84"/>
        <v>616</v>
      </c>
      <c r="I257" s="147">
        <f>IF($H257&gt;$H256,INDEX(Spectra!257:257,1,MATCH($I$20,Spectra!$20:$20,0)),I256)</f>
        <v>1.2260975757686799E-3</v>
      </c>
      <c r="J257" s="147">
        <f>((Physics!$C$9*Physics!$C$10)/(Physics!$C$11*Physics!$C$12*$H257))^($J$17-$J$18)</f>
        <v>3.1018840900318797E+18</v>
      </c>
      <c r="K257" s="147">
        <f t="shared" si="85"/>
        <v>1</v>
      </c>
      <c r="L257" s="147">
        <f>INDEX(Photobiology!$21:$421,1+$H257-380,10)</f>
        <v>0.42908000000000002</v>
      </c>
      <c r="M257" s="147">
        <f t="shared" si="86"/>
        <v>1.2260975757686799E-3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3803212563103525.5</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1.2260975757686799E-3</v>
      </c>
      <c r="Z257" s="147">
        <f t="shared" ca="1" si="88"/>
        <v>0</v>
      </c>
      <c r="AA257" s="147">
        <f t="shared" ca="1" si="75"/>
        <v>1.6256950366874503E-4</v>
      </c>
      <c r="AB257" s="147">
        <f t="shared" ca="1" si="76"/>
        <v>7.0850906684096198E-4</v>
      </c>
      <c r="AC257" s="147">
        <f t="shared" ca="1" si="77"/>
        <v>1.2346802587990608E-5</v>
      </c>
      <c r="AD257" s="147">
        <f t="shared" ca="1" si="78"/>
        <v>1.6181054926934422E-6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1.2256511541582232E-3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3801827815012603.5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1.2256511541582232E-3</v>
      </c>
      <c r="AZ257" s="147">
        <f t="shared" ca="1" si="93"/>
        <v>0</v>
      </c>
      <c r="BA257" s="147">
        <f t="shared" ca="1" si="80"/>
        <v>1.6251031218099296E-4</v>
      </c>
      <c r="BB257" s="147">
        <f t="shared" ca="1" si="81"/>
        <v>7.0825109898840831E-4</v>
      </c>
      <c r="BC257" s="147">
        <f t="shared" ca="1" si="82"/>
        <v>1.2342307122373309E-5</v>
      </c>
      <c r="BD257" s="147">
        <f t="shared" ca="1" si="83"/>
        <v>1.6175163411656903E-6</v>
      </c>
    </row>
    <row r="258" spans="8:56" s="147" customFormat="1" ht="0.25" customHeight="1" x14ac:dyDescent="0.2">
      <c r="H258" s="147">
        <f t="shared" si="84"/>
        <v>617</v>
      </c>
      <c r="I258" s="147">
        <f>IF($H258&gt;$H257,INDEX(Spectra!258:258,1,MATCH($I$20,Spectra!$20:$20,0)),I257)</f>
        <v>1.22406327611321E-3</v>
      </c>
      <c r="J258" s="147">
        <f>((Physics!$C$9*Physics!$C$10)/(Physics!$C$11*Physics!$C$12*$H258))^($J$17-$J$18)</f>
        <v>3.1069196161520604E+18</v>
      </c>
      <c r="K258" s="147">
        <f t="shared" si="85"/>
        <v>1</v>
      </c>
      <c r="L258" s="147">
        <f>INDEX(Photobiology!$21:$421,1+$H258-380,10)</f>
        <v>0.41703600000000002</v>
      </c>
      <c r="M258" s="147">
        <f t="shared" si="86"/>
        <v>1.22406327611321E-3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3803066203967488</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1.22406327611321E-3</v>
      </c>
      <c r="Z258" s="147">
        <f t="shared" ca="1" si="88"/>
        <v>0</v>
      </c>
      <c r="AA258" s="147">
        <f t="shared" ca="1" si="75"/>
        <v>1.5312052333555368E-4</v>
      </c>
      <c r="AB258" s="147">
        <f t="shared" ca="1" si="76"/>
        <v>6.8852702437074791E-4</v>
      </c>
      <c r="AC258" s="147">
        <f t="shared" ca="1" si="77"/>
        <v>1.1408269733375118E-5</v>
      </c>
      <c r="AD258" s="147">
        <f t="shared" ca="1" si="78"/>
        <v>1.4866370894722548E-6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1.2230172045567078E-3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3799816143728692.5</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1.2230172045567078E-3</v>
      </c>
      <c r="AZ258" s="147">
        <f t="shared" ca="1" si="93"/>
        <v>0</v>
      </c>
      <c r="BA258" s="147">
        <f t="shared" ca="1" si="80"/>
        <v>1.5298966815240769E-4</v>
      </c>
      <c r="BB258" s="147">
        <f t="shared" ca="1" si="81"/>
        <v>6.8793861644271623E-4</v>
      </c>
      <c r="BC258" s="147">
        <f t="shared" ca="1" si="82"/>
        <v>1.1398520346468516E-5</v>
      </c>
      <c r="BD258" s="147">
        <f t="shared" ca="1" si="83"/>
        <v>1.4853666251061673E-6</v>
      </c>
    </row>
    <row r="259" spans="8:56" s="147" customFormat="1" ht="0.25" customHeight="1" x14ac:dyDescent="0.2">
      <c r="H259" s="147">
        <f t="shared" si="84"/>
        <v>618</v>
      </c>
      <c r="I259" s="147">
        <f>IF($H259&gt;$H258,INDEX(Spectra!259:259,1,MATCH($I$20,Spectra!$20:$20,0)),I258)</f>
        <v>1.2219726118307499E-3</v>
      </c>
      <c r="J259" s="147">
        <f>((Physics!$C$9*Physics!$C$10)/(Physics!$C$11*Physics!$C$12*$H259))^($J$17-$J$18)</f>
        <v>3.1119551422722427E+18</v>
      </c>
      <c r="K259" s="147">
        <f t="shared" si="85"/>
        <v>1</v>
      </c>
      <c r="L259" s="147">
        <f>INDEX(Photobiology!$21:$421,1+$H259-380,10)</f>
        <v>0.405032</v>
      </c>
      <c r="M259" s="147">
        <f t="shared" si="86"/>
        <v>1.2219726118307499E-3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3802723953102545.5</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1.2219726118307499E-3</v>
      </c>
      <c r="Z259" s="147">
        <f t="shared" ca="1" si="88"/>
        <v>0</v>
      </c>
      <c r="AA259" s="147">
        <f t="shared" ca="1" si="75"/>
        <v>1.4410478616797668E-4</v>
      </c>
      <c r="AB259" s="147">
        <f t="shared" ca="1" si="76"/>
        <v>6.6872206787915419E-4</v>
      </c>
      <c r="AC259" s="147">
        <f t="shared" ca="1" si="77"/>
        <v>1.0533403913981064E-5</v>
      </c>
      <c r="AD259" s="147">
        <f t="shared" ca="1" si="78"/>
        <v>1.3654688556380349E-6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1.2203846405152144E-3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3797782257601383.5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1.2203846405152144E-3</v>
      </c>
      <c r="AZ259" s="147">
        <f t="shared" ca="1" si="93"/>
        <v>0</v>
      </c>
      <c r="BA259" s="147">
        <f t="shared" ca="1" si="80"/>
        <v>1.4391751988667819E-4</v>
      </c>
      <c r="BB259" s="147">
        <f t="shared" ca="1" si="81"/>
        <v>6.6785305375267E-4</v>
      </c>
      <c r="BC259" s="147">
        <f t="shared" ca="1" si="82"/>
        <v>1.0519715601241146E-5</v>
      </c>
      <c r="BD259" s="147">
        <f t="shared" ca="1" si="83"/>
        <v>1.363694408850916E-6</v>
      </c>
    </row>
    <row r="260" spans="8:56" s="147" customFormat="1" ht="0.25" customHeight="1" x14ac:dyDescent="0.2">
      <c r="H260" s="147">
        <f t="shared" si="84"/>
        <v>619</v>
      </c>
      <c r="I260" s="147">
        <f>IF($H260&gt;$H259,INDEX(Spectra!260:260,1,MATCH($I$20,Spectra!$20:$20,0)),I259)</f>
        <v>1.2191862570875699E-3</v>
      </c>
      <c r="J260" s="147">
        <f>((Physics!$C$9*Physics!$C$10)/(Physics!$C$11*Physics!$C$12*$H260))^($J$17-$J$18)</f>
        <v>3.1169906683924239E+18</v>
      </c>
      <c r="K260" s="147">
        <f t="shared" si="85"/>
        <v>1</v>
      </c>
      <c r="L260" s="147">
        <f>INDEX(Photobiology!$21:$421,1+$H260-380,10)</f>
        <v>0.39303199999999999</v>
      </c>
      <c r="M260" s="147">
        <f t="shared" si="86"/>
        <v>1.2191862570875699E-3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3800192186374242</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1.2191862570875699E-3</v>
      </c>
      <c r="Z260" s="147">
        <f t="shared" ca="1" si="88"/>
        <v>0</v>
      </c>
      <c r="AA260" s="147">
        <f t="shared" ca="1" si="75"/>
        <v>1.3544062048611522E-4</v>
      </c>
      <c r="AB260" s="147">
        <f t="shared" ca="1" si="76"/>
        <v>6.488618986983186E-4</v>
      </c>
      <c r="AC260" s="147">
        <f t="shared" ca="1" si="77"/>
        <v>9.7169144689879314E-6</v>
      </c>
      <c r="AD260" s="147">
        <f t="shared" ca="1" si="78"/>
        <v>1.253798954926286E-6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1.2177506909136992E-3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3795717540006427</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1.2177506909136992E-3</v>
      </c>
      <c r="AZ260" s="147">
        <f t="shared" ca="1" si="93"/>
        <v>0</v>
      </c>
      <c r="BA260" s="147">
        <f t="shared" ca="1" si="80"/>
        <v>1.3528114200429375E-4</v>
      </c>
      <c r="BB260" s="147">
        <f t="shared" ca="1" si="81"/>
        <v>6.4809787746048896E-4</v>
      </c>
      <c r="BC260" s="147">
        <f t="shared" ca="1" si="82"/>
        <v>9.7054730065821812E-6</v>
      </c>
      <c r="BD260" s="147">
        <f t="shared" ca="1" si="83"/>
        <v>1.2523226330287389E-6</v>
      </c>
    </row>
    <row r="261" spans="8:56" s="147" customFormat="1" ht="0.25" customHeight="1" x14ac:dyDescent="0.2">
      <c r="H261" s="147">
        <f t="shared" si="84"/>
        <v>620</v>
      </c>
      <c r="I261" s="147">
        <f>IF($H261&gt;$H260,INDEX(Spectra!261:261,1,MATCH($I$20,Spectra!$20:$20,0)),I260)</f>
        <v>1.21532061638343E-3</v>
      </c>
      <c r="J261" s="147">
        <f>((Physics!$C$9*Physics!$C$10)/(Physics!$C$11*Physics!$C$12*$H261))^($J$17-$J$18)</f>
        <v>3.1220261945126062E+18</v>
      </c>
      <c r="K261" s="147">
        <f t="shared" si="85"/>
        <v>1</v>
      </c>
      <c r="L261" s="147">
        <f>INDEX(Photobiology!$21:$421,1+$H261-380,10)</f>
        <v>0.38100000000000001</v>
      </c>
      <c r="M261" s="147">
        <f t="shared" si="86"/>
        <v>1.21532061638343E-3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3794262799080275</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1.21532061638343E-3</v>
      </c>
      <c r="Z261" s="147">
        <f t="shared" ca="1" si="88"/>
        <v>0</v>
      </c>
      <c r="AA261" s="147">
        <f t="shared" ca="1" si="75"/>
        <v>1.2708972281706441E-4</v>
      </c>
      <c r="AB261" s="147">
        <f t="shared" ca="1" si="76"/>
        <v>6.288664376269895E-4</v>
      </c>
      <c r="AC261" s="147">
        <f t="shared" ca="1" si="77"/>
        <v>8.956912942745878E-6</v>
      </c>
      <c r="AD261" s="147">
        <f t="shared" ca="1" si="78"/>
        <v>1.1512890190680362E-6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1.2151181268722057E-3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3793630621522118.5</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1.2151181268722057E-3</v>
      </c>
      <c r="AZ261" s="147">
        <f t="shared" ca="1" si="93"/>
        <v>0</v>
      </c>
      <c r="BA261" s="147">
        <f t="shared" ca="1" si="80"/>
        <v>1.2706854788140716E-4</v>
      </c>
      <c r="BB261" s="147">
        <f t="shared" ca="1" si="81"/>
        <v>6.2876165963189601E-4</v>
      </c>
      <c r="BC261" s="147">
        <f t="shared" ca="1" si="82"/>
        <v>8.9554205950481556E-6</v>
      </c>
      <c r="BD261" s="147">
        <f t="shared" ca="1" si="83"/>
        <v>1.1510971981216897E-6</v>
      </c>
    </row>
    <row r="262" spans="8:56" s="147" customFormat="1" ht="0.25" customHeight="1" x14ac:dyDescent="0.2">
      <c r="H262" s="147">
        <f t="shared" si="84"/>
        <v>621</v>
      </c>
      <c r="I262" s="147">
        <f>IF($H262&gt;$H261,INDEX(Spectra!262:262,1,MATCH($I$20,Spectra!$20:$20,0)),I261)</f>
        <v>1.2105179056884801E-3</v>
      </c>
      <c r="J262" s="147">
        <f>((Physics!$C$9*Physics!$C$10)/(Physics!$C$11*Physics!$C$12*$H262))^($J$17-$J$18)</f>
        <v>3.1270617206327875E+18</v>
      </c>
      <c r="K262" s="147">
        <f t="shared" si="85"/>
        <v>1</v>
      </c>
      <c r="L262" s="147">
        <f>INDEX(Photobiology!$21:$421,1+$H262-380,10)</f>
        <v>0.36891839999999998</v>
      </c>
      <c r="M262" s="147">
        <f t="shared" si="86"/>
        <v>1.2105179056884801E-3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3785364205019017</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1.2105179056884801E-3</v>
      </c>
      <c r="Z262" s="147">
        <f t="shared" ca="1" si="88"/>
        <v>0</v>
      </c>
      <c r="AA262" s="147">
        <f t="shared" ca="1" si="75"/>
        <v>1.1907416746632475E-4</v>
      </c>
      <c r="AB262" s="147">
        <f t="shared" ca="1" si="76"/>
        <v>6.0888203293596574E-4</v>
      </c>
      <c r="AC262" s="147">
        <f t="shared" ca="1" si="77"/>
        <v>8.2557321167954339E-6</v>
      </c>
      <c r="AD262" s="147">
        <f t="shared" ca="1" si="78"/>
        <v>1.056556975335585E-6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1.2090078071758973E-3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3780642033765935</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1.2090078071758973E-3</v>
      </c>
      <c r="AZ262" s="147">
        <f t="shared" ca="1" si="93"/>
        <v>0</v>
      </c>
      <c r="BA262" s="147">
        <f t="shared" ca="1" si="80"/>
        <v>1.1892562466300648E-4</v>
      </c>
      <c r="BB262" s="147">
        <f t="shared" ca="1" si="81"/>
        <v>6.0812246395482617E-4</v>
      </c>
      <c r="BC262" s="147">
        <f t="shared" ca="1" si="82"/>
        <v>8.2454332449396185E-6</v>
      </c>
      <c r="BD262" s="147">
        <f t="shared" ca="1" si="83"/>
        <v>1.0552389402124237E-6</v>
      </c>
    </row>
    <row r="263" spans="8:56" s="147" customFormat="1" ht="0.25" customHeight="1" x14ac:dyDescent="0.2">
      <c r="H263" s="147">
        <f t="shared" si="84"/>
        <v>622</v>
      </c>
      <c r="I263" s="147">
        <f>IF($H263&gt;$H262,INDEX(Spectra!263:263,1,MATCH($I$20,Spectra!$20:$20,0)),I262)</f>
        <v>1.20484592715332E-3</v>
      </c>
      <c r="J263" s="147">
        <f>((Physics!$C$9*Physics!$C$10)/(Physics!$C$11*Physics!$C$12*$H263))^($J$17-$J$18)</f>
        <v>3.1320972467529692E+18</v>
      </c>
      <c r="K263" s="147">
        <f t="shared" si="85"/>
        <v>1</v>
      </c>
      <c r="L263" s="147">
        <f>INDEX(Photobiology!$21:$421,1+$H263-380,10)</f>
        <v>0.35682720000000001</v>
      </c>
      <c r="M263" s="147">
        <f t="shared" si="86"/>
        <v>1.20484592715332E-3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3773694611198442</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1.20484592715332E-3</v>
      </c>
      <c r="Z263" s="147">
        <f t="shared" ca="1" si="88"/>
        <v>0</v>
      </c>
      <c r="AA263" s="147">
        <f t="shared" ca="1" si="75"/>
        <v>1.1141029561497677E-4</v>
      </c>
      <c r="AB263" s="147">
        <f t="shared" ca="1" si="76"/>
        <v>5.887985658324103E-4</v>
      </c>
      <c r="AC263" s="147">
        <f t="shared" ca="1" si="77"/>
        <v>7.5905293410659161E-6</v>
      </c>
      <c r="AD263" s="147">
        <f t="shared" ca="1" si="78"/>
        <v>9.6818527075815615E-7</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1.2028974874795889E-3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3767591908660884.5</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1.2028974874795889E-3</v>
      </c>
      <c r="AZ263" s="147">
        <f t="shared" ca="1" si="93"/>
        <v>0</v>
      </c>
      <c r="BA263" s="147">
        <f t="shared" ca="1" si="80"/>
        <v>1.1123012632100637E-4</v>
      </c>
      <c r="BB263" s="147">
        <f t="shared" ca="1" si="81"/>
        <v>5.8784637895137532E-4</v>
      </c>
      <c r="BC263" s="147">
        <f t="shared" ca="1" si="82"/>
        <v>7.5782541711214101E-6</v>
      </c>
      <c r="BD263" s="147">
        <f t="shared" ca="1" si="83"/>
        <v>9.6661955139889817E-7</v>
      </c>
    </row>
    <row r="264" spans="8:56" s="147" customFormat="1" ht="0.25" customHeight="1" x14ac:dyDescent="0.2">
      <c r="H264" s="147">
        <f t="shared" si="84"/>
        <v>623</v>
      </c>
      <c r="I264" s="147">
        <f>IF($H264&gt;$H263,INDEX(Spectra!264:264,1,MATCH($I$20,Spectra!$20:$20,0)),I263)</f>
        <v>1.1984782581574401E-3</v>
      </c>
      <c r="J264" s="147">
        <f>((Physics!$C$9*Physics!$C$10)/(Physics!$C$11*Physics!$C$12*$H264))^($J$17-$J$18)</f>
        <v>3.137132772873151E+18</v>
      </c>
      <c r="K264" s="147">
        <f t="shared" si="85"/>
        <v>1</v>
      </c>
      <c r="L264" s="147">
        <f>INDEX(Photobiology!$21:$421,1+$H264-380,10)</f>
        <v>0.34477679999999999</v>
      </c>
      <c r="M264" s="147">
        <f t="shared" si="86"/>
        <v>1.1984782581574401E-3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3759785421241634</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1.1984782581574401E-3</v>
      </c>
      <c r="Z264" s="147">
        <f t="shared" ca="1" si="88"/>
        <v>0</v>
      </c>
      <c r="AA264" s="147">
        <f t="shared" ca="1" si="75"/>
        <v>1.0411887730785995E-4</v>
      </c>
      <c r="AB264" s="147">
        <f t="shared" ca="1" si="76"/>
        <v>5.6852932219169381E-4</v>
      </c>
      <c r="AC264" s="147">
        <f t="shared" ca="1" si="77"/>
        <v>6.9751434624763009E-6</v>
      </c>
      <c r="AD264" s="147">
        <f t="shared" ca="1" si="78"/>
        <v>8.8641848929840583E-7</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1.1967871677832805E-3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3754480246206967.5</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1.1967871677832805E-3</v>
      </c>
      <c r="AZ264" s="147">
        <f t="shared" ca="1" si="93"/>
        <v>0</v>
      </c>
      <c r="BA264" s="147">
        <f t="shared" ca="1" si="80"/>
        <v>1.039719623096235E-4</v>
      </c>
      <c r="BB264" s="147">
        <f t="shared" ca="1" si="81"/>
        <v>5.6772710950436149E-4</v>
      </c>
      <c r="BC264" s="147">
        <f t="shared" ca="1" si="82"/>
        <v>6.9653013164986917E-6</v>
      </c>
      <c r="BD264" s="147">
        <f t="shared" ca="1" si="83"/>
        <v>8.8516772503586987E-7</v>
      </c>
    </row>
    <row r="265" spans="8:56" s="147" customFormat="1" ht="0.25" customHeight="1" x14ac:dyDescent="0.2">
      <c r="H265" s="147">
        <f t="shared" si="84"/>
        <v>624</v>
      </c>
      <c r="I265" s="147">
        <f>IF($H265&gt;$H264,INDEX(Spectra!265:265,1,MATCH($I$20,Spectra!$20:$20,0)),I264)</f>
        <v>1.1917041943333301E-3</v>
      </c>
      <c r="J265" s="147">
        <f>((Physics!$C$9*Physics!$C$10)/(Physics!$C$11*Physics!$C$12*$H265))^($J$17-$J$18)</f>
        <v>3.1421682989933322E+18</v>
      </c>
      <c r="K265" s="147">
        <f t="shared" si="85"/>
        <v>1</v>
      </c>
      <c r="L265" s="147">
        <f>INDEX(Photobiology!$21:$421,1+$H265-380,10)</f>
        <v>0.33281759999999999</v>
      </c>
      <c r="M265" s="147">
        <f t="shared" si="86"/>
        <v>1.1917041943333301E-3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3744535141211579</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1.1917041943333301E-3</v>
      </c>
      <c r="Z265" s="147">
        <f t="shared" ca="1" si="88"/>
        <v>0</v>
      </c>
      <c r="AA265" s="147">
        <f t="shared" ca="1" si="75"/>
        <v>9.7223279967973799E-5</v>
      </c>
      <c r="AB265" s="147">
        <f t="shared" ca="1" si="76"/>
        <v>5.4805999215712115E-4</v>
      </c>
      <c r="AC265" s="147">
        <f t="shared" ca="1" si="77"/>
        <v>6.4113685655133159E-6</v>
      </c>
      <c r="AD265" s="147">
        <f t="shared" ca="1" si="78"/>
        <v>8.1151480521516776E-7</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1.1906768480869723E-3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3741307046404184</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1.1906768480869723E-3</v>
      </c>
      <c r="AZ265" s="147">
        <f t="shared" ca="1" si="93"/>
        <v>0</v>
      </c>
      <c r="BA265" s="147">
        <f t="shared" ca="1" si="80"/>
        <v>9.7139465568218695E-5</v>
      </c>
      <c r="BB265" s="147">
        <f t="shared" ca="1" si="81"/>
        <v>5.4758751972780624E-4</v>
      </c>
      <c r="BC265" s="147">
        <f t="shared" ca="1" si="82"/>
        <v>6.4058414427079111E-6</v>
      </c>
      <c r="BD265" s="147">
        <f t="shared" ca="1" si="83"/>
        <v>8.108152132417855E-7</v>
      </c>
    </row>
    <row r="266" spans="8:56" s="147" customFormat="1" ht="0.25" customHeight="1" x14ac:dyDescent="0.2">
      <c r="H266" s="147">
        <f t="shared" si="84"/>
        <v>625</v>
      </c>
      <c r="I266" s="147">
        <f>IF($H266&gt;$H265,INDEX(Spectra!266:266,1,MATCH($I$20,Spectra!$20:$20,0)),I265)</f>
        <v>1.18477859202613E-3</v>
      </c>
      <c r="J266" s="147">
        <f>((Physics!$C$9*Physics!$C$10)/(Physics!$C$11*Physics!$C$12*$H266))^($J$17-$J$18)</f>
        <v>3.147203825113514E+18</v>
      </c>
      <c r="K266" s="147">
        <f t="shared" si="85"/>
        <v>1</v>
      </c>
      <c r="L266" s="147">
        <f>INDEX(Photobiology!$21:$421,1+$H266-380,10)</f>
        <v>0.32100000000000001</v>
      </c>
      <c r="M266" s="147">
        <f t="shared" si="86"/>
        <v>1.18477859202613E-3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3728739716737239.5</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1.18477859202613E-3</v>
      </c>
      <c r="Z266" s="147">
        <f t="shared" ca="1" si="88"/>
        <v>0</v>
      </c>
      <c r="AA266" s="147">
        <f t="shared" ca="1" si="75"/>
        <v>9.0735202169588339E-5</v>
      </c>
      <c r="AB266" s="147">
        <f t="shared" ca="1" si="76"/>
        <v>5.2737457077563113E-4</v>
      </c>
      <c r="AC266" s="147">
        <f t="shared" ca="1" si="77"/>
        <v>5.8883496023698656E-6</v>
      </c>
      <c r="AD266" s="147">
        <f t="shared" ca="1" si="78"/>
        <v>7.4362391372801644E-7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1.1845651428306419E-3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3728067948612732</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1.1845651428306419E-3</v>
      </c>
      <c r="AZ266" s="147">
        <f t="shared" ca="1" si="93"/>
        <v>0</v>
      </c>
      <c r="BA266" s="147">
        <f t="shared" ca="1" si="80"/>
        <v>9.0718855355056161E-5</v>
      </c>
      <c r="BB266" s="147">
        <f t="shared" ca="1" si="81"/>
        <v>5.2727955920248951E-4</v>
      </c>
      <c r="BC266" s="147">
        <f t="shared" ca="1" si="82"/>
        <v>5.88728875986829E-6</v>
      </c>
      <c r="BD266" s="147">
        <f t="shared" ca="1" si="83"/>
        <v>7.4348994276736664E-7</v>
      </c>
    </row>
    <row r="267" spans="8:56" s="147" customFormat="1" ht="0.25" customHeight="1" x14ac:dyDescent="0.2">
      <c r="H267" s="147">
        <f t="shared" si="84"/>
        <v>626</v>
      </c>
      <c r="I267" s="147">
        <f>IF($H267&gt;$H266,INDEX(Spectra!267:267,1,MATCH($I$20,Spectra!$20:$20,0)),I266)</f>
        <v>1.1776992473462001E-3</v>
      </c>
      <c r="J267" s="147">
        <f>((Physics!$C$9*Physics!$C$10)/(Physics!$C$11*Physics!$C$12*$H267))^($J$17-$J$18)</f>
        <v>3.1522393512336957E+18</v>
      </c>
      <c r="K267" s="147">
        <f t="shared" si="85"/>
        <v>1</v>
      </c>
      <c r="L267" s="147">
        <f>INDEX(Photobiology!$21:$421,1+$H267-380,10)</f>
        <v>0.3093381</v>
      </c>
      <c r="M267" s="147">
        <f t="shared" si="86"/>
        <v>1.1776992473462001E-3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3712389911402997.5</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1.1776992473462001E-3</v>
      </c>
      <c r="Z267" s="147">
        <f t="shared" ca="1" si="88"/>
        <v>0</v>
      </c>
      <c r="AA267" s="147">
        <f t="shared" ca="1" si="75"/>
        <v>8.4639242818050904E-5</v>
      </c>
      <c r="AB267" s="147">
        <f t="shared" ca="1" si="76"/>
        <v>5.0641892025359741E-4</v>
      </c>
      <c r="AC267" s="147">
        <f t="shared" ca="1" si="77"/>
        <v>5.4056395453190588E-6</v>
      </c>
      <c r="AD267" s="147">
        <f t="shared" ca="1" si="78"/>
        <v>6.8159697249935535E-7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1.1784548231343335E-3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3714771667135191</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1.1784548231343335E-3</v>
      </c>
      <c r="AZ267" s="147">
        <f t="shared" ca="1" si="93"/>
        <v>0</v>
      </c>
      <c r="BA267" s="147">
        <f t="shared" ca="1" si="80"/>
        <v>8.4693544765465211E-5</v>
      </c>
      <c r="BB267" s="147">
        <f t="shared" ca="1" si="81"/>
        <v>5.0674382313152533E-4</v>
      </c>
      <c r="BC267" s="147">
        <f t="shared" ca="1" si="82"/>
        <v>5.4091076381865908E-6</v>
      </c>
      <c r="BD267" s="147">
        <f t="shared" ca="1" si="83"/>
        <v>6.8203426425346485E-7</v>
      </c>
    </row>
    <row r="268" spans="8:56" s="147" customFormat="1" ht="0.25" customHeight="1" x14ac:dyDescent="0.2">
      <c r="H268" s="147">
        <f t="shared" si="84"/>
        <v>627</v>
      </c>
      <c r="I268" s="147">
        <f>IF($H268&gt;$H267,INDEX(Spectra!268:268,1,MATCH($I$20,Spectra!$20:$20,0)),I267)</f>
        <v>1.17038708521753E-3</v>
      </c>
      <c r="J268" s="147">
        <f>((Physics!$C$9*Physics!$C$10)/(Physics!$C$11*Physics!$C$12*$H268))^($J$17-$J$18)</f>
        <v>3.157274877353877E+18</v>
      </c>
      <c r="K268" s="147">
        <f t="shared" si="85"/>
        <v>1</v>
      </c>
      <c r="L268" s="147">
        <f>INDEX(Photobiology!$21:$421,1+$H268-380,10)</f>
        <v>0.29785040000000002</v>
      </c>
      <c r="M268" s="147">
        <f t="shared" si="86"/>
        <v>1.17038708521753E-3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3695233740936738.5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1.17038708521753E-3</v>
      </c>
      <c r="Z268" s="147">
        <f t="shared" ca="1" si="88"/>
        <v>0</v>
      </c>
      <c r="AA268" s="147">
        <f t="shared" ca="1" si="75"/>
        <v>7.8905858743446569E-5</v>
      </c>
      <c r="AB268" s="147">
        <f t="shared" ca="1" si="76"/>
        <v>4.8534430920760182E-4</v>
      </c>
      <c r="AC268" s="147">
        <f t="shared" ca="1" si="77"/>
        <v>4.9624412413223275E-6</v>
      </c>
      <c r="AD268" s="147">
        <f t="shared" ca="1" si="78"/>
        <v>6.2423531499745147E-7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1.1723445034380249E-3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3701413848308781.5</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1.1723445034380249E-3</v>
      </c>
      <c r="AZ268" s="147">
        <f t="shared" ca="1" si="93"/>
        <v>0</v>
      </c>
      <c r="BA268" s="147">
        <f t="shared" ca="1" si="80"/>
        <v>7.9037825139486817E-5</v>
      </c>
      <c r="BB268" s="147">
        <f t="shared" ca="1" si="81"/>
        <v>4.8615602509720417E-4</v>
      </c>
      <c r="BC268" s="147">
        <f t="shared" ca="1" si="82"/>
        <v>4.9707406945772251E-6</v>
      </c>
      <c r="BD268" s="147">
        <f t="shared" ca="1" si="83"/>
        <v>6.2527931966469811E-7</v>
      </c>
    </row>
    <row r="269" spans="8:56" s="147" customFormat="1" ht="0.25" customHeight="1" x14ac:dyDescent="0.2">
      <c r="H269" s="147">
        <f t="shared" si="84"/>
        <v>628</v>
      </c>
      <c r="I269" s="147">
        <f>IF($H269&gt;$H268,INDEX(Spectra!269:269,1,MATCH($I$20,Spectra!$20:$20,0)),I268)</f>
        <v>1.1634813179170901E-3</v>
      </c>
      <c r="J269" s="147">
        <f>((Physics!$C$9*Physics!$C$10)/(Physics!$C$11*Physics!$C$12*$H269))^($J$17-$J$18)</f>
        <v>3.1623104034740588E+18</v>
      </c>
      <c r="K269" s="147">
        <f t="shared" si="85"/>
        <v>1</v>
      </c>
      <c r="L269" s="147">
        <f>INDEX(Photobiology!$21:$421,1+$H269-380,10)</f>
        <v>0.2865936</v>
      </c>
      <c r="M269" s="147">
        <f t="shared" si="86"/>
        <v>1.1634813179170901E-3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3679289075896922.5</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1.1634813179170901E-3</v>
      </c>
      <c r="Z269" s="147">
        <f t="shared" ca="1" si="88"/>
        <v>0</v>
      </c>
      <c r="AA269" s="147">
        <f t="shared" ca="1" si="75"/>
        <v>7.3552496563555428E-5</v>
      </c>
      <c r="AB269" s="147">
        <f t="shared" ca="1" si="76"/>
        <v>4.6462462949701074E-4</v>
      </c>
      <c r="AC269" s="147">
        <f t="shared" ca="1" si="77"/>
        <v>4.5527023970095729E-6</v>
      </c>
      <c r="AD269" s="147">
        <f t="shared" ca="1" si="78"/>
        <v>5.7178125887717479E-7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1.1662341837417164E-3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3687994492133507</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1.1662341837417164E-3</v>
      </c>
      <c r="AZ269" s="147">
        <f t="shared" ca="1" si="93"/>
        <v>0</v>
      </c>
      <c r="BA269" s="147">
        <f t="shared" ca="1" si="80"/>
        <v>7.3726526134110338E-5</v>
      </c>
      <c r="BB269" s="147">
        <f t="shared" ca="1" si="81"/>
        <v>4.6572395893541699E-4</v>
      </c>
      <c r="BC269" s="147">
        <f t="shared" ca="1" si="82"/>
        <v>4.5634743609813366E-6</v>
      </c>
      <c r="BD269" s="147">
        <f t="shared" ca="1" si="83"/>
        <v>5.7313412725802909E-7</v>
      </c>
    </row>
    <row r="270" spans="8:56" s="147" customFormat="1" ht="0.25" customHeight="1" x14ac:dyDescent="0.2">
      <c r="H270" s="147">
        <f t="shared" si="84"/>
        <v>629</v>
      </c>
      <c r="I270" s="147">
        <f>IF($H270&gt;$H269,INDEX(Spectra!270:270,1,MATCH($I$20,Spectra!$20:$20,0)),I269)</f>
        <v>1.15791183429708E-3</v>
      </c>
      <c r="J270" s="147">
        <f>((Physics!$C$9*Physics!$C$10)/(Physics!$C$11*Physics!$C$12*$H270))^($J$17-$J$18)</f>
        <v>3.167345929594241E+18</v>
      </c>
      <c r="K270" s="147">
        <f t="shared" si="85"/>
        <v>1</v>
      </c>
      <c r="L270" s="147">
        <f>INDEX(Photobiology!$21:$421,1+$H270-380,10)</f>
        <v>0.27562449999999999</v>
      </c>
      <c r="M270" s="147">
        <f t="shared" si="86"/>
        <v>1.15791183429708E-3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3667507335189857.5</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1.15791183429708E-3</v>
      </c>
      <c r="Z270" s="147">
        <f t="shared" ca="1" si="88"/>
        <v>0</v>
      </c>
      <c r="AA270" s="147">
        <f t="shared" ca="1" si="75"/>
        <v>6.8605349852634558E-5</v>
      </c>
      <c r="AB270" s="147">
        <f t="shared" ca="1" si="76"/>
        <v>4.4477940961386297E-4</v>
      </c>
      <c r="AC270" s="147">
        <f t="shared" ca="1" si="77"/>
        <v>4.1835354573153495E-6</v>
      </c>
      <c r="AD270" s="147">
        <f t="shared" ca="1" si="78"/>
        <v>5.2451090269989133E-7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1.1601238640454082E-3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3674513598609366.5</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1.1601238640454082E-3</v>
      </c>
      <c r="AZ270" s="147">
        <f t="shared" ca="1" si="93"/>
        <v>0</v>
      </c>
      <c r="BA270" s="147">
        <f t="shared" ca="1" si="80"/>
        <v>6.87364108455992E-5</v>
      </c>
      <c r="BB270" s="147">
        <f t="shared" ca="1" si="81"/>
        <v>4.456290989048503E-4</v>
      </c>
      <c r="BC270" s="147">
        <f t="shared" ca="1" si="82"/>
        <v>4.1915275207960597E-6</v>
      </c>
      <c r="BD270" s="147">
        <f t="shared" ca="1" si="83"/>
        <v>5.2551290793528902E-7</v>
      </c>
    </row>
    <row r="271" spans="8:56" s="147" customFormat="1" ht="0.25" customHeight="1" x14ac:dyDescent="0.2">
      <c r="H271" s="147">
        <f t="shared" si="84"/>
        <v>630</v>
      </c>
      <c r="I271" s="147">
        <f>IF($H271&gt;$H270,INDEX(Spectra!271:271,1,MATCH($I$20,Spectra!$20:$20,0)),I270)</f>
        <v>1.15423656766883E-3</v>
      </c>
      <c r="J271" s="147">
        <f>((Physics!$C$9*Physics!$C$10)/(Physics!$C$11*Physics!$C$12*$H271))^($J$17-$J$18)</f>
        <v>3.1723814557144223E+18</v>
      </c>
      <c r="K271" s="147">
        <f t="shared" si="85"/>
        <v>1</v>
      </c>
      <c r="L271" s="147">
        <f>INDEX(Photobiology!$21:$421,1+$H271-380,10)</f>
        <v>0.26500000000000001</v>
      </c>
      <c r="M271" s="147">
        <f t="shared" si="86"/>
        <v>1.15423656766883E-3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3661678682780061</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1.15423656766883E-3</v>
      </c>
      <c r="Z271" s="147">
        <f t="shared" ca="1" si="88"/>
        <v>0</v>
      </c>
      <c r="AA271" s="147">
        <f t="shared" ca="1" si="75"/>
        <v>6.4058975269052395E-5</v>
      </c>
      <c r="AB271" s="147">
        <f t="shared" ca="1" si="76"/>
        <v>4.2610720521316661E-4</v>
      </c>
      <c r="AC271" s="147">
        <f t="shared" ca="1" si="77"/>
        <v>3.8493789531755477E-6</v>
      </c>
      <c r="AD271" s="147">
        <f t="shared" ca="1" si="78"/>
        <v>4.8241894464002586E-7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1.1540135443490998E-3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3660971167736357.5</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1.1540135443490998E-3</v>
      </c>
      <c r="AZ271" s="147">
        <f t="shared" ca="1" si="93"/>
        <v>0</v>
      </c>
      <c r="BA271" s="147">
        <f t="shared" ca="1" si="80"/>
        <v>6.4046597697830685E-5</v>
      </c>
      <c r="BB271" s="147">
        <f t="shared" ca="1" si="81"/>
        <v>4.2602487214026848E-4</v>
      </c>
      <c r="BC271" s="147">
        <f t="shared" ca="1" si="82"/>
        <v>3.8486351704042475E-6</v>
      </c>
      <c r="BD271" s="147">
        <f t="shared" ca="1" si="83"/>
        <v>4.8232573092842802E-7</v>
      </c>
    </row>
    <row r="272" spans="8:56" s="147" customFormat="1" ht="0.25" customHeight="1" x14ac:dyDescent="0.2">
      <c r="H272" s="147">
        <f t="shared" si="84"/>
        <v>631</v>
      </c>
      <c r="I272" s="147">
        <f>IF($H272&gt;$H271,INDEX(Spectra!272:272,1,MATCH($I$20,Spectra!$20:$20,0)),I271)</f>
        <v>1.1523589814104399E-3</v>
      </c>
      <c r="J272" s="147">
        <f>((Physics!$C$9*Physics!$C$10)/(Physics!$C$11*Physics!$C$12*$H272))^($J$17-$J$18)</f>
        <v>3.1774169818346035E+18</v>
      </c>
      <c r="K272" s="147">
        <f t="shared" si="85"/>
        <v>1</v>
      </c>
      <c r="L272" s="147">
        <f>INDEX(Photobiology!$21:$421,1+$H272-380,10)</f>
        <v>0.25476320000000002</v>
      </c>
      <c r="M272" s="147">
        <f t="shared" si="86"/>
        <v>1.1523589814104399E-3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3661524996703158</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1.1523589814104399E-3</v>
      </c>
      <c r="Z272" s="147">
        <f t="shared" ca="1" si="88"/>
        <v>0</v>
      </c>
      <c r="AA272" s="147">
        <f t="shared" ca="1" si="75"/>
        <v>5.987081087917941E-5</v>
      </c>
      <c r="AB272" s="147">
        <f t="shared" ca="1" si="76"/>
        <v>4.086034476285138E-4</v>
      </c>
      <c r="AC272" s="147">
        <f t="shared" ca="1" si="77"/>
        <v>3.5481133037627447E-6</v>
      </c>
      <c r="AD272" s="147">
        <f t="shared" ca="1" si="78"/>
        <v>4.4456741907935219E-7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1.1545830095180754E-3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3668591661380436.5</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1.1545830095180754E-3</v>
      </c>
      <c r="AZ272" s="147">
        <f t="shared" ca="1" si="93"/>
        <v>0</v>
      </c>
      <c r="BA272" s="147">
        <f t="shared" ca="1" si="80"/>
        <v>5.9986360259511606E-5</v>
      </c>
      <c r="BB272" s="147">
        <f t="shared" ca="1" si="81"/>
        <v>4.0939204351491917E-4</v>
      </c>
      <c r="BC272" s="147">
        <f t="shared" ca="1" si="82"/>
        <v>3.5549610863061545E-6</v>
      </c>
      <c r="BD272" s="147">
        <f t="shared" ca="1" si="83"/>
        <v>4.4542542465896877E-7</v>
      </c>
    </row>
    <row r="273" spans="8:56" s="147" customFormat="1" ht="0.25" customHeight="1" x14ac:dyDescent="0.2">
      <c r="H273" s="147">
        <f t="shared" si="84"/>
        <v>632</v>
      </c>
      <c r="I273" s="147">
        <f>IF($H273&gt;$H272,INDEX(Spectra!273:273,1,MATCH($I$20,Spectra!$20:$20,0)),I272)</f>
        <v>1.1523232275060899E-3</v>
      </c>
      <c r="J273" s="147">
        <f>((Physics!$C$9*Physics!$C$10)/(Physics!$C$11*Physics!$C$12*$H273))^($J$17-$J$18)</f>
        <v>3.1824525079547853E+18</v>
      </c>
      <c r="K273" s="147">
        <f t="shared" si="85"/>
        <v>1</v>
      </c>
      <c r="L273" s="147">
        <f>INDEX(Photobiology!$21:$421,1+$H273-380,10)</f>
        <v>0.24488960000000001</v>
      </c>
      <c r="M273" s="147">
        <f t="shared" si="86"/>
        <v>1.1523232275060899E-3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3667213945351308.5</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1.1523232275060899E-3</v>
      </c>
      <c r="Z273" s="147">
        <f t="shared" ca="1" si="88"/>
        <v>0</v>
      </c>
      <c r="AA273" s="147">
        <f t="shared" ca="1" si="75"/>
        <v>5.6014777786039285E-5</v>
      </c>
      <c r="AB273" s="147">
        <f t="shared" ca="1" si="76"/>
        <v>3.9223815108757045E-4</v>
      </c>
      <c r="AC273" s="147">
        <f t="shared" ca="1" si="77"/>
        <v>3.2749026125723075E-6</v>
      </c>
      <c r="AD273" s="147">
        <f t="shared" ca="1" si="78"/>
        <v>4.1011759828555497E-7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1.1551510891270292E-3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3676213480659016</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1.1551510891270292E-3</v>
      </c>
      <c r="AZ273" s="147">
        <f t="shared" ca="1" si="93"/>
        <v>0</v>
      </c>
      <c r="BA273" s="147">
        <f t="shared" ca="1" si="80"/>
        <v>5.6152240987791632E-5</v>
      </c>
      <c r="BB273" s="147">
        <f t="shared" ca="1" si="81"/>
        <v>3.9320072407686034E-4</v>
      </c>
      <c r="BC273" s="147">
        <f t="shared" ca="1" si="82"/>
        <v>3.2829393952990168E-6</v>
      </c>
      <c r="BD273" s="147">
        <f t="shared" ca="1" si="83"/>
        <v>4.1112404837575531E-7</v>
      </c>
    </row>
    <row r="274" spans="8:56" s="147" customFormat="1" ht="0.25" customHeight="1" x14ac:dyDescent="0.2">
      <c r="H274" s="147">
        <f t="shared" si="84"/>
        <v>633</v>
      </c>
      <c r="I274" s="147">
        <f>IF($H274&gt;$H273,INDEX(Spectra!274:274,1,MATCH($I$20,Spectra!$20:$20,0)),I273)</f>
        <v>1.15362375728218E-3</v>
      </c>
      <c r="J274" s="147">
        <f>((Physics!$C$9*Physics!$C$10)/(Physics!$C$11*Physics!$C$12*$H274))^($J$17-$J$18)</f>
        <v>3.187488034074967E+18</v>
      </c>
      <c r="K274" s="147">
        <f t="shared" si="85"/>
        <v>1</v>
      </c>
      <c r="L274" s="147">
        <f>INDEX(Photobiology!$21:$421,1+$H274-380,10)</f>
        <v>0.2353344</v>
      </c>
      <c r="M274" s="147">
        <f t="shared" si="86"/>
        <v>1.15362375728218E-3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3677161922161553</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1.15362375728218E-3</v>
      </c>
      <c r="Z274" s="147">
        <f t="shared" ca="1" si="88"/>
        <v>0</v>
      </c>
      <c r="AA274" s="147">
        <f t="shared" ca="1" si="75"/>
        <v>5.2442697744666349E-5</v>
      </c>
      <c r="AB274" s="147">
        <f t="shared" ca="1" si="76"/>
        <v>3.7678390174217551E-4</v>
      </c>
      <c r="AC274" s="147">
        <f t="shared" ca="1" si="77"/>
        <v>3.0259551153511581E-6</v>
      </c>
      <c r="AD274" s="147">
        <f t="shared" ca="1" si="78"/>
        <v>3.7872198965440956E-7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1.155720554296005E-3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3683845437553004</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1.155720554296005E-3</v>
      </c>
      <c r="AZ274" s="147">
        <f t="shared" ca="1" si="93"/>
        <v>0</v>
      </c>
      <c r="BA274" s="147">
        <f t="shared" ca="1" si="80"/>
        <v>5.2538016249797525E-5</v>
      </c>
      <c r="BB274" s="147">
        <f t="shared" ca="1" si="81"/>
        <v>3.7746873451806388E-4</v>
      </c>
      <c r="BC274" s="147">
        <f t="shared" ca="1" si="82"/>
        <v>3.0314550139184208E-6</v>
      </c>
      <c r="BD274" s="147">
        <f t="shared" ca="1" si="83"/>
        <v>3.7941034504928119E-7</v>
      </c>
    </row>
    <row r="275" spans="8:56" s="147" customFormat="1" ht="0.25" customHeight="1" x14ac:dyDescent="0.2">
      <c r="H275" s="147">
        <f t="shared" si="84"/>
        <v>634</v>
      </c>
      <c r="I275" s="147">
        <f>IF($H275&gt;$H274,INDEX(Spectra!275:275,1,MATCH($I$20,Spectra!$20:$20,0)),I274)</f>
        <v>1.15541798961601E-3</v>
      </c>
      <c r="J275" s="147">
        <f>((Physics!$C$9*Physics!$C$10)/(Physics!$C$11*Physics!$C$12*$H275))^($J$17-$J$18)</f>
        <v>3.1925235601951483E+18</v>
      </c>
      <c r="K275" s="147">
        <f t="shared" si="85"/>
        <v>1</v>
      </c>
      <c r="L275" s="147">
        <f>INDEX(Photobiology!$21:$421,1+$H275-380,10)</f>
        <v>0.2260528</v>
      </c>
      <c r="M275" s="147">
        <f t="shared" si="86"/>
        <v>1.15541798961601E-3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3688699153722425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1.15541798961601E-3</v>
      </c>
      <c r="Z275" s="147">
        <f t="shared" ca="1" si="88"/>
        <v>0</v>
      </c>
      <c r="AA275" s="147">
        <f t="shared" ca="1" si="75"/>
        <v>4.9098909759737532E-5</v>
      </c>
      <c r="AB275" s="147">
        <f t="shared" ca="1" si="76"/>
        <v>3.6193352982922552E-4</v>
      </c>
      <c r="AC275" s="147">
        <f t="shared" ca="1" si="77"/>
        <v>2.79726695286036E-6</v>
      </c>
      <c r="AD275" s="147">
        <f t="shared" ca="1" si="78"/>
        <v>3.5000614992241946E-7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1.1562886339049588E-3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3691478706127443.5</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1.1562886339049588E-3</v>
      </c>
      <c r="AZ275" s="147">
        <f t="shared" ca="1" si="93"/>
        <v>0</v>
      </c>
      <c r="BA275" s="147">
        <f t="shared" ca="1" si="80"/>
        <v>4.9135907353474266E-5</v>
      </c>
      <c r="BB275" s="147">
        <f t="shared" ca="1" si="81"/>
        <v>3.6220625828209445E-4</v>
      </c>
      <c r="BC275" s="147">
        <f t="shared" ca="1" si="82"/>
        <v>2.799374782683905E-6</v>
      </c>
      <c r="BD275" s="147">
        <f t="shared" ca="1" si="83"/>
        <v>3.5026989071429356E-7</v>
      </c>
    </row>
    <row r="276" spans="8:56" s="147" customFormat="1" ht="0.25" customHeight="1" x14ac:dyDescent="0.2">
      <c r="H276" s="147">
        <f t="shared" si="84"/>
        <v>635</v>
      </c>
      <c r="I276" s="147">
        <f>IF($H276&gt;$H275,INDEX(Spectra!276:276,1,MATCH($I$20,Spectra!$20:$20,0)),I275)</f>
        <v>1.1571016353224099E-3</v>
      </c>
      <c r="J276" s="147">
        <f>((Physics!$C$9*Physics!$C$10)/(Physics!$C$11*Physics!$C$12*$H276))^($J$17-$J$18)</f>
        <v>3.1975590863153306E+18</v>
      </c>
      <c r="K276" s="147">
        <f t="shared" si="85"/>
        <v>1</v>
      </c>
      <c r="L276" s="147">
        <f>INDEX(Photobiology!$21:$421,1+$H276-380,10)</f>
        <v>0.217</v>
      </c>
      <c r="M276" s="147">
        <f t="shared" si="86"/>
        <v>1.1571016353224099E-3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3699900847815500</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1.1571016353224099E-3</v>
      </c>
      <c r="Z276" s="147">
        <f t="shared" ca="1" si="88"/>
        <v>0</v>
      </c>
      <c r="AA276" s="147">
        <f t="shared" ca="1" si="75"/>
        <v>4.59481588081623E-5</v>
      </c>
      <c r="AB276" s="147">
        <f t="shared" ca="1" si="76"/>
        <v>3.4749613471348487E-4</v>
      </c>
      <c r="AC276" s="147">
        <f t="shared" ca="1" si="77"/>
        <v>2.5861221549455863E-6</v>
      </c>
      <c r="AD276" s="147">
        <f t="shared" ca="1" si="78"/>
        <v>3.2375819466484558E-7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1.1568580990739344E-3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3699122126271339.5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1.1568580990739344E-3</v>
      </c>
      <c r="AZ276" s="147">
        <f t="shared" ca="1" si="93"/>
        <v>0</v>
      </c>
      <c r="BA276" s="147">
        <f t="shared" ca="1" si="80"/>
        <v>4.593848805679621E-5</v>
      </c>
      <c r="BB276" s="147">
        <f t="shared" ca="1" si="81"/>
        <v>3.4742299688148769E-4</v>
      </c>
      <c r="BC276" s="147">
        <f t="shared" ca="1" si="82"/>
        <v>2.5855778514302433E-6</v>
      </c>
      <c r="BD276" s="147">
        <f t="shared" ca="1" si="83"/>
        <v>3.236900529789859E-7</v>
      </c>
    </row>
    <row r="277" spans="8:56" s="147" customFormat="1" ht="0.25" customHeight="1" x14ac:dyDescent="0.2">
      <c r="H277" s="147">
        <f t="shared" si="84"/>
        <v>636</v>
      </c>
      <c r="I277" s="147">
        <f>IF($H277&gt;$H276,INDEX(Spectra!277:277,1,MATCH($I$20,Spectra!$20:$20,0)),I276)</f>
        <v>1.15873630793149E-3</v>
      </c>
      <c r="J277" s="147">
        <f>((Physics!$C$9*Physics!$C$10)/(Physics!$C$11*Physics!$C$12*$H277))^($J$17-$J$18)</f>
        <v>3.2025946124355118E+18</v>
      </c>
      <c r="K277" s="147">
        <f t="shared" si="85"/>
        <v>1</v>
      </c>
      <c r="L277" s="147">
        <f>INDEX(Photobiology!$21:$421,1+$H277-380,10)</f>
        <v>0.2081616</v>
      </c>
      <c r="M277" s="147">
        <f t="shared" si="86"/>
        <v>1.15873630793149E-3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3710962657014806</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1.15873630793149E-3</v>
      </c>
      <c r="Z277" s="147">
        <f t="shared" ca="1" si="88"/>
        <v>0</v>
      </c>
      <c r="AA277" s="147">
        <f t="shared" ref="AA277:AA340" ca="1" si="95">$Y277*O277</f>
        <v>4.2983555089980212E-5</v>
      </c>
      <c r="AB277" s="147">
        <f t="shared" ref="AB277:AB340" ca="1" si="96">$Y277*P277</f>
        <v>3.3350400793991764E-4</v>
      </c>
      <c r="AC277" s="147">
        <f t="shared" ref="AC277:AC340" ca="1" si="97">$Y277*Q277</f>
        <v>2.3893142669547324E-6</v>
      </c>
      <c r="AD277" s="147">
        <f t="shared" ref="AD277:AD340" ca="1" si="98">$Y277*R277</f>
        <v>2.9958431999783915E-7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1.1574275642429101E-3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3706771281528701.5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1.1574275642429101E-3</v>
      </c>
      <c r="AZ277" s="147">
        <f t="shared" ca="1" si="93"/>
        <v>0</v>
      </c>
      <c r="BA277" s="147">
        <f t="shared" ref="BA277:BA340" ca="1" si="100">$AY277*AO277</f>
        <v>4.2935006981103604E-5</v>
      </c>
      <c r="BB277" s="147">
        <f t="shared" ref="BB277:BB340" ca="1" si="101">$AY277*AP277</f>
        <v>3.3312732925770168E-4</v>
      </c>
      <c r="BC277" s="147">
        <f t="shared" ref="BC277:BC340" ca="1" si="102">$AY277*AQ277</f>
        <v>2.3866156374688806E-6</v>
      </c>
      <c r="BD277" s="147">
        <f t="shared" ref="BD277:BD340" ca="1" si="103">$AY277*AR277</f>
        <v>2.9924595216961895E-7</v>
      </c>
    </row>
    <row r="278" spans="8:56" s="147" customFormat="1" ht="0.25" customHeight="1" x14ac:dyDescent="0.2">
      <c r="H278" s="147">
        <f t="shared" ref="H278:H341" si="104">MIN(780,H277+$J$14)</f>
        <v>637</v>
      </c>
      <c r="I278" s="147">
        <f>IF($H278&gt;$H277,INDEX(Spectra!278:278,1,MATCH($I$20,Spectra!$20:$20,0)),I277)</f>
        <v>1.16035913442469E-3</v>
      </c>
      <c r="J278" s="147">
        <f>((Physics!$C$9*Physics!$C$10)/(Physics!$C$11*Physics!$C$12*$H278))^($J$17-$J$18)</f>
        <v>3.2076301385556936E+18</v>
      </c>
      <c r="K278" s="147">
        <f t="shared" ref="K278:K341" si="105">(H278&lt;&gt;H277)*1</f>
        <v>1</v>
      </c>
      <c r="L278" s="147">
        <f>INDEX(Photobiology!$21:$421,1+$H278-380,10)</f>
        <v>0.1995488</v>
      </c>
      <c r="M278" s="147">
        <f t="shared" ref="M278:M341" si="106">$I278*$J$15*IF($J$18,1,$J278)</f>
        <v>1.16035913442469E-3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3722002931129033</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1.16035913442469E-3</v>
      </c>
      <c r="Z278" s="147">
        <f t="shared" ref="Z278:Z341" ca="1" si="108">$Y278*N278</f>
        <v>0</v>
      </c>
      <c r="AA278" s="147">
        <f t="shared" ca="1" si="95"/>
        <v>4.018869051305881E-5</v>
      </c>
      <c r="AB278" s="147">
        <f t="shared" ca="1" si="96"/>
        <v>3.1998295562722136E-4</v>
      </c>
      <c r="AC278" s="147">
        <f t="shared" ca="1" si="97"/>
        <v>2.2081634328101851E-6</v>
      </c>
      <c r="AD278" s="147">
        <f t="shared" ca="1" si="98"/>
        <v>2.7707635591359963E-7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1.157995643851864E-3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3714421727535444</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1.157995643851864E-3</v>
      </c>
      <c r="AZ278" s="147">
        <f t="shared" ref="AZ278:AZ341" ca="1" si="113">$AY278*AN278</f>
        <v>0</v>
      </c>
      <c r="BA278" s="147">
        <f t="shared" ca="1" si="100"/>
        <v>4.0106831726116146E-5</v>
      </c>
      <c r="BB278" s="147">
        <f t="shared" ca="1" si="101"/>
        <v>3.1933119473987772E-4</v>
      </c>
      <c r="BC278" s="147">
        <f t="shared" ca="1" si="102"/>
        <v>2.2036657102500972E-6</v>
      </c>
      <c r="BD278" s="147">
        <f t="shared" ca="1" si="103"/>
        <v>2.7651198981716735E-7</v>
      </c>
    </row>
    <row r="279" spans="8:56" s="147" customFormat="1" ht="0.25" customHeight="1" x14ac:dyDescent="0.2">
      <c r="H279" s="147">
        <f t="shared" si="104"/>
        <v>638</v>
      </c>
      <c r="I279" s="147">
        <f>IF($H279&gt;$H278,INDEX(Spectra!279:279,1,MATCH($I$20,Spectra!$20:$20,0)),I278)</f>
        <v>1.1614882583601499E-3</v>
      </c>
      <c r="J279" s="147">
        <f>((Physics!$C$9*Physics!$C$10)/(Physics!$C$11*Physics!$C$12*$H279))^($J$17-$J$18)</f>
        <v>3.2126656646758748E+18</v>
      </c>
      <c r="K279" s="147">
        <f t="shared" si="105"/>
        <v>1</v>
      </c>
      <c r="L279" s="147">
        <f>INDEX(Photobiology!$21:$421,1+$H279-380,10)</f>
        <v>0.1911552</v>
      </c>
      <c r="M279" s="147">
        <f t="shared" si="106"/>
        <v>1.1614882583601499E-3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3731473447557835</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1.1614882583601499E-3</v>
      </c>
      <c r="Z279" s="147">
        <f t="shared" ca="1" si="108"/>
        <v>0</v>
      </c>
      <c r="AA279" s="147">
        <f t="shared" ca="1" si="95"/>
        <v>3.7530589348262346E-5</v>
      </c>
      <c r="AB279" s="147">
        <f t="shared" ca="1" si="96"/>
        <v>3.0681641535190051E-4</v>
      </c>
      <c r="AC279" s="147">
        <f t="shared" ca="1" si="97"/>
        <v>2.0407348699387835E-6</v>
      </c>
      <c r="AD279" s="147">
        <f t="shared" ca="1" si="98"/>
        <v>2.5611745287447995E-7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1.1585651090208395E-3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3722082346042713</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1.1585651090208395E-3</v>
      </c>
      <c r="AZ279" s="147">
        <f t="shared" ca="1" si="113"/>
        <v>0</v>
      </c>
      <c r="BA279" s="147">
        <f t="shared" ca="1" si="100"/>
        <v>3.7436135085235877E-5</v>
      </c>
      <c r="BB279" s="147">
        <f t="shared" ca="1" si="101"/>
        <v>3.0604424206872693E-4</v>
      </c>
      <c r="BC279" s="147">
        <f t="shared" ca="1" si="102"/>
        <v>2.035598896549615E-6</v>
      </c>
      <c r="BD279" s="147">
        <f t="shared" ca="1" si="103"/>
        <v>2.5547287505996728E-7</v>
      </c>
    </row>
    <row r="280" spans="8:56" s="147" customFormat="1" ht="0.25" customHeight="1" x14ac:dyDescent="0.2">
      <c r="H280" s="147">
        <f t="shared" si="104"/>
        <v>639</v>
      </c>
      <c r="I280" s="147">
        <f>IF($H280&gt;$H279,INDEX(Spectra!280:280,1,MATCH($I$20,Spectra!$20:$20,0)),I279)</f>
        <v>1.16148515318736E-3</v>
      </c>
      <c r="J280" s="147">
        <f>((Physics!$C$9*Physics!$C$10)/(Physics!$C$11*Physics!$C$12*$H280))^($J$17-$J$18)</f>
        <v>3.2177011907960566E+18</v>
      </c>
      <c r="K280" s="147">
        <f t="shared" si="105"/>
        <v>1</v>
      </c>
      <c r="L280" s="147">
        <f>INDEX(Photobiology!$21:$421,1+$H280-380,10)</f>
        <v>0.18297440000000001</v>
      </c>
      <c r="M280" s="147">
        <f t="shared" si="106"/>
        <v>1.16148515318736E-3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3737312160502908.5</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1.16148515318736E-3</v>
      </c>
      <c r="Z280" s="147">
        <f t="shared" ca="1" si="108"/>
        <v>0</v>
      </c>
      <c r="AA280" s="147">
        <f t="shared" ca="1" si="95"/>
        <v>3.4978241536752665E-5</v>
      </c>
      <c r="AB280" s="147">
        <f t="shared" ca="1" si="96"/>
        <v>2.9386619712278077E-4</v>
      </c>
      <c r="AC280" s="147">
        <f t="shared" ca="1" si="97"/>
        <v>1.8827674333167106E-6</v>
      </c>
      <c r="AD280" s="147">
        <f t="shared" ca="1" si="98"/>
        <v>2.3659336421911205E-7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1.1591331886297936E-3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3729744241345317</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1.1591331886297936E-3</v>
      </c>
      <c r="AZ280" s="147">
        <f t="shared" ca="1" si="113"/>
        <v>0</v>
      </c>
      <c r="BA280" s="147">
        <f t="shared" ca="1" si="100"/>
        <v>3.4907411888905093E-5</v>
      </c>
      <c r="BB280" s="147">
        <f t="shared" ca="1" si="101"/>
        <v>2.9327112892203543E-4</v>
      </c>
      <c r="BC280" s="147">
        <f t="shared" ca="1" si="102"/>
        <v>1.8789548987688954E-6</v>
      </c>
      <c r="BD280" s="147">
        <f t="shared" ca="1" si="103"/>
        <v>2.3611427139070032E-7</v>
      </c>
    </row>
    <row r="281" spans="8:56" s="147" customFormat="1" ht="0.25" customHeight="1" x14ac:dyDescent="0.2">
      <c r="H281" s="147">
        <f t="shared" si="104"/>
        <v>640</v>
      </c>
      <c r="I281" s="147">
        <f>IF($H281&gt;$H280,INDEX(Spectra!281:281,1,MATCH($I$20,Spectra!$20:$20,0)),I280)</f>
        <v>1.159966702976E-3</v>
      </c>
      <c r="J281" s="147">
        <f>((Physics!$C$9*Physics!$C$10)/(Physics!$C$11*Physics!$C$12*$H281))^($J$17-$J$18)</f>
        <v>3.2227367169162388E+18</v>
      </c>
      <c r="K281" s="147">
        <f t="shared" si="105"/>
        <v>1</v>
      </c>
      <c r="L281" s="147">
        <f>INDEX(Photobiology!$21:$421,1+$H281-380,10)</f>
        <v>0.17499999999999999</v>
      </c>
      <c r="M281" s="147">
        <f t="shared" si="106"/>
        <v>1.159966702976E-3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3738267284081028.5</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1.159966702976E-3</v>
      </c>
      <c r="Z281" s="147">
        <f t="shared" ca="1" si="108"/>
        <v>0</v>
      </c>
      <c r="AA281" s="147">
        <f t="shared" ca="1" si="95"/>
        <v>3.2515490637801447E-5</v>
      </c>
      <c r="AB281" s="147">
        <f t="shared" ca="1" si="96"/>
        <v>2.8107849159833244E-4</v>
      </c>
      <c r="AC281" s="147">
        <f t="shared" ca="1" si="97"/>
        <v>1.7364701543550721E-6</v>
      </c>
      <c r="AD281" s="147">
        <f t="shared" ca="1" si="98"/>
        <v>2.1846928880520282E-7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1.1597026537987693E-3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3737416323102495.5</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1.1597026537987693E-3</v>
      </c>
      <c r="AZ281" s="147">
        <f t="shared" ca="1" si="113"/>
        <v>0</v>
      </c>
      <c r="BA281" s="147">
        <f t="shared" ca="1" si="100"/>
        <v>3.2508088969694826E-5</v>
      </c>
      <c r="BB281" s="147">
        <f t="shared" ca="1" si="101"/>
        <v>2.8101450825790262E-4</v>
      </c>
      <c r="BC281" s="147">
        <f t="shared" ca="1" si="102"/>
        <v>1.7360748727367578E-6</v>
      </c>
      <c r="BD281" s="147">
        <f t="shared" ca="1" si="103"/>
        <v>2.1841955751911402E-7</v>
      </c>
    </row>
    <row r="282" spans="8:56" s="147" customFormat="1" ht="0.25" customHeight="1" x14ac:dyDescent="0.2">
      <c r="H282" s="147">
        <f t="shared" si="104"/>
        <v>641</v>
      </c>
      <c r="I282" s="147">
        <f>IF($H282&gt;$H281,INDEX(Spectra!282:282,1,MATCH($I$20,Spectra!$20:$20,0)),I281)</f>
        <v>1.1569593991632801E-3</v>
      </c>
      <c r="J282" s="147">
        <f>((Physics!$C$9*Physics!$C$10)/(Physics!$C$11*Physics!$C$12*$H282))^($J$17-$J$18)</f>
        <v>3.2277722430364201E+18</v>
      </c>
      <c r="K282" s="147">
        <f t="shared" si="105"/>
        <v>1</v>
      </c>
      <c r="L282" s="147">
        <f>INDEX(Photobiology!$21:$421,1+$H282-380,10)</f>
        <v>0.1672235</v>
      </c>
      <c r="M282" s="147">
        <f t="shared" si="106"/>
        <v>1.1569593991632801E-3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3734401434939329.5</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1.1569593991632801E-3</v>
      </c>
      <c r="Z282" s="147">
        <f t="shared" ca="1" si="108"/>
        <v>0</v>
      </c>
      <c r="AA282" s="147">
        <f t="shared" ca="1" si="95"/>
        <v>3.0146196888358091E-5</v>
      </c>
      <c r="AB282" s="147">
        <f t="shared" ca="1" si="96"/>
        <v>2.6848515512922994E-4</v>
      </c>
      <c r="AC282" s="147">
        <f t="shared" ca="1" si="97"/>
        <v>1.598917889643653E-6</v>
      </c>
      <c r="AD282" s="147">
        <f t="shared" ca="1" si="98"/>
        <v>2.0153307165905005E-7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1.1546148773985776E-3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3726833852664028</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1.1546148773985776E-3</v>
      </c>
      <c r="AZ282" s="147">
        <f t="shared" ca="1" si="113"/>
        <v>0</v>
      </c>
      <c r="BA282" s="147">
        <f t="shared" ca="1" si="100"/>
        <v>3.00851070914483E-5</v>
      </c>
      <c r="BB282" s="147">
        <f t="shared" ca="1" si="101"/>
        <v>2.6794108306399129E-4</v>
      </c>
      <c r="BC282" s="147">
        <f t="shared" ca="1" si="102"/>
        <v>1.5956777605648342E-6</v>
      </c>
      <c r="BD282" s="147">
        <f t="shared" ca="1" si="103"/>
        <v>2.01124674723813E-7</v>
      </c>
    </row>
    <row r="283" spans="8:56" s="147" customFormat="1" ht="0.25" customHeight="1" x14ac:dyDescent="0.2">
      <c r="H283" s="147">
        <f t="shared" si="104"/>
        <v>642</v>
      </c>
      <c r="I283" s="147">
        <f>IF($H283&gt;$H282,INDEX(Spectra!283:283,1,MATCH($I$20,Spectra!$20:$20,0)),I282)</f>
        <v>1.1524048436793301E-3</v>
      </c>
      <c r="J283" s="147">
        <f>((Physics!$C$9*Physics!$C$10)/(Physics!$C$11*Physics!$C$12*$H283))^($J$17-$J$18)</f>
        <v>3.2328077691566019E+18</v>
      </c>
      <c r="K283" s="147">
        <f t="shared" si="105"/>
        <v>1</v>
      </c>
      <c r="L283" s="147">
        <f>INDEX(Photobiology!$21:$421,1+$H283-380,10)</f>
        <v>0.15964639999999999</v>
      </c>
      <c r="M283" s="147">
        <f t="shared" si="106"/>
        <v>1.1524048436793301E-3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3725503331860237.5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1.1524048436793301E-3</v>
      </c>
      <c r="Z283" s="147">
        <f t="shared" ca="1" si="108"/>
        <v>0</v>
      </c>
      <c r="AA283" s="147">
        <f t="shared" ca="1" si="95"/>
        <v>2.7889464862367834E-5</v>
      </c>
      <c r="AB283" s="147">
        <f t="shared" ca="1" si="96"/>
        <v>2.5601595526211258E-4</v>
      </c>
      <c r="AC283" s="147">
        <f t="shared" ca="1" si="97"/>
        <v>1.4704685805348252E-6</v>
      </c>
      <c r="AD283" s="147">
        <f t="shared" ca="1" si="98"/>
        <v>1.8556022792924573E-7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1.1495257154383644E-3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3716195663714445.5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1.1495257154383644E-3</v>
      </c>
      <c r="AZ283" s="147">
        <f t="shared" ca="1" si="113"/>
        <v>0</v>
      </c>
      <c r="BA283" s="147">
        <f t="shared" ca="1" si="100"/>
        <v>2.7819786791895398E-5</v>
      </c>
      <c r="BB283" s="147">
        <f t="shared" ca="1" si="101"/>
        <v>2.5537633389035615E-4</v>
      </c>
      <c r="BC283" s="147">
        <f t="shared" ca="1" si="102"/>
        <v>1.466794812899353E-6</v>
      </c>
      <c r="BD283" s="147">
        <f t="shared" ca="1" si="103"/>
        <v>1.8509663069988542E-7</v>
      </c>
    </row>
    <row r="284" spans="8:56" s="147" customFormat="1" ht="0.25" customHeight="1" x14ac:dyDescent="0.2">
      <c r="H284" s="147">
        <f t="shared" si="104"/>
        <v>643</v>
      </c>
      <c r="I284" s="147">
        <f>IF($H284&gt;$H283,INDEX(Spectra!284:284,1,MATCH($I$20,Spectra!$20:$20,0)),I283)</f>
        <v>1.1467180590871201E-3</v>
      </c>
      <c r="J284" s="147">
        <f>((Physics!$C$9*Physics!$C$10)/(Physics!$C$11*Physics!$C$12*$H284))^($J$17-$J$18)</f>
        <v>3.2378432952767836E+18</v>
      </c>
      <c r="K284" s="147">
        <f t="shared" si="105"/>
        <v>1</v>
      </c>
      <c r="L284" s="147">
        <f>INDEX(Photobiology!$21:$421,1+$H284-380,10)</f>
        <v>0.15227760000000001</v>
      </c>
      <c r="M284" s="147">
        <f t="shared" si="106"/>
        <v>1.1467180590871201E-3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3712893379188038.5</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1.1467180590871201E-3</v>
      </c>
      <c r="Z284" s="147">
        <f t="shared" ca="1" si="108"/>
        <v>0</v>
      </c>
      <c r="AA284" s="147">
        <f t="shared" ca="1" si="95"/>
        <v>2.5773635096042111E-5</v>
      </c>
      <c r="AB284" s="147">
        <f t="shared" ca="1" si="96"/>
        <v>2.4369593504495842E-4</v>
      </c>
      <c r="AC284" s="147">
        <f t="shared" ca="1" si="97"/>
        <v>1.3508338736046276E-6</v>
      </c>
      <c r="AD284" s="147">
        <f t="shared" ca="1" si="98"/>
        <v>1.7065572827140429E-7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1.1444379390381728E-3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3705510707775128.5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1.1444379390381728E-3</v>
      </c>
      <c r="AZ284" s="147">
        <f t="shared" ca="1" si="113"/>
        <v>0</v>
      </c>
      <c r="BA284" s="147">
        <f t="shared" ca="1" si="100"/>
        <v>2.5722387117821972E-5</v>
      </c>
      <c r="BB284" s="147">
        <f t="shared" ca="1" si="101"/>
        <v>2.4321137305263635E-4</v>
      </c>
      <c r="BC284" s="147">
        <f t="shared" ca="1" si="102"/>
        <v>1.3481478921869676E-6</v>
      </c>
      <c r="BD284" s="147">
        <f t="shared" ca="1" si="103"/>
        <v>1.7031639852559992E-7</v>
      </c>
    </row>
    <row r="285" spans="8:56" s="147" customFormat="1" ht="0.25" customHeight="1" x14ac:dyDescent="0.2">
      <c r="H285" s="147">
        <f t="shared" si="104"/>
        <v>644</v>
      </c>
      <c r="I285" s="147">
        <f>IF($H285&gt;$H284,INDEX(Spectra!285:285,1,MATCH($I$20,Spectra!$20:$20,0)),I284)</f>
        <v>1.1405907496583E-3</v>
      </c>
      <c r="J285" s="147">
        <f>((Physics!$C$9*Physics!$C$10)/(Physics!$C$11*Physics!$C$12*$H285))^($J$17-$J$18)</f>
        <v>3.2428788213969644E+18</v>
      </c>
      <c r="K285" s="147">
        <f t="shared" si="105"/>
        <v>1</v>
      </c>
      <c r="L285" s="147">
        <f>INDEX(Photobiology!$21:$421,1+$H285-380,10)</f>
        <v>0.1451259</v>
      </c>
      <c r="M285" s="147">
        <f t="shared" si="106"/>
        <v>1.1405907496583E-3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3698797585948188</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1.1405907496583E-3</v>
      </c>
      <c r="Z285" s="147">
        <f t="shared" ca="1" si="108"/>
        <v>0</v>
      </c>
      <c r="AA285" s="147">
        <f t="shared" ca="1" si="95"/>
        <v>2.3823518988112911E-5</v>
      </c>
      <c r="AB285" s="147">
        <f t="shared" ca="1" si="96"/>
        <v>2.3160835762561438E-4</v>
      </c>
      <c r="AC285" s="147">
        <f t="shared" ca="1" si="97"/>
        <v>1.2409627356282305E-6</v>
      </c>
      <c r="AD285" s="147">
        <f t="shared" ca="1" si="98"/>
        <v>1.5693844360848413E-7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1.1393487770779596E-3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3694770019370646.5</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1.1393487770779596E-3</v>
      </c>
      <c r="AZ285" s="147">
        <f t="shared" ca="1" si="113"/>
        <v>0</v>
      </c>
      <c r="BA285" s="147">
        <f t="shared" ca="1" si="100"/>
        <v>2.3797577906827342E-5</v>
      </c>
      <c r="BB285" s="147">
        <f t="shared" ca="1" si="101"/>
        <v>2.3135616267345047E-4</v>
      </c>
      <c r="BC285" s="147">
        <f t="shared" ca="1" si="102"/>
        <v>1.23961146946082E-6</v>
      </c>
      <c r="BD285" s="147">
        <f t="shared" ca="1" si="103"/>
        <v>1.5676755563326477E-7</v>
      </c>
    </row>
    <row r="286" spans="8:56" s="147" customFormat="1" ht="0.25" customHeight="1" x14ac:dyDescent="0.2">
      <c r="H286" s="147">
        <f t="shared" si="104"/>
        <v>645</v>
      </c>
      <c r="I286" s="147">
        <f>IF($H286&gt;$H285,INDEX(Spectra!286:286,1,MATCH($I$20,Spectra!$20:$20,0)),I285)</f>
        <v>1.1345260429231601E-3</v>
      </c>
      <c r="J286" s="147">
        <f>((Physics!$C$9*Physics!$C$10)/(Physics!$C$11*Physics!$C$12*$H286))^($J$17-$J$18)</f>
        <v>3.2479143475171466E+18</v>
      </c>
      <c r="K286" s="147">
        <f t="shared" si="105"/>
        <v>1</v>
      </c>
      <c r="L286" s="147">
        <f>INDEX(Photobiology!$21:$421,1+$H286-380,10)</f>
        <v>0.13819999999999999</v>
      </c>
      <c r="M286" s="147">
        <f t="shared" si="106"/>
        <v>1.1345260429231601E-3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3684843412441986</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1.1345260429231601E-3</v>
      </c>
      <c r="Z286" s="147">
        <f t="shared" ca="1" si="108"/>
        <v>0</v>
      </c>
      <c r="AA286" s="147">
        <f t="shared" ca="1" si="95"/>
        <v>2.2051328885880291E-5</v>
      </c>
      <c r="AB286" s="147">
        <f t="shared" ca="1" si="96"/>
        <v>2.1979173029550381E-4</v>
      </c>
      <c r="AC286" s="147">
        <f t="shared" ca="1" si="97"/>
        <v>1.1401986731377759E-6</v>
      </c>
      <c r="AD286" s="147">
        <f t="shared" ca="1" si="98"/>
        <v>1.4446714272770642E-7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1.1342610006777681E-3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3683982577930479</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1.1342610006777681E-3</v>
      </c>
      <c r="AZ286" s="147">
        <f t="shared" ca="1" si="113"/>
        <v>0</v>
      </c>
      <c r="BA286" s="147">
        <f t="shared" ca="1" si="100"/>
        <v>2.2046177365773505E-5</v>
      </c>
      <c r="BB286" s="147">
        <f t="shared" ca="1" si="101"/>
        <v>2.1974038366130401E-4</v>
      </c>
      <c r="BC286" s="147">
        <f t="shared" ca="1" si="102"/>
        <v>1.1399323056811569E-6</v>
      </c>
      <c r="BD286" s="147">
        <f t="shared" ca="1" si="103"/>
        <v>1.4443339304330493E-7</v>
      </c>
    </row>
    <row r="287" spans="8:56" s="147" customFormat="1" ht="0.25" customHeight="1" x14ac:dyDescent="0.2">
      <c r="H287" s="147">
        <f t="shared" si="104"/>
        <v>646</v>
      </c>
      <c r="I287" s="147">
        <f>IF($H287&gt;$H286,INDEX(Spectra!287:287,1,MATCH($I$20,Spectra!$20:$20,0)),I286)</f>
        <v>1.12847617635605E-3</v>
      </c>
      <c r="J287" s="147">
        <f>((Physics!$C$9*Physics!$C$10)/(Physics!$C$11*Physics!$C$12*$H287))^($J$17-$J$18)</f>
        <v>3.2529498736373284E+18</v>
      </c>
      <c r="K287" s="147">
        <f t="shared" si="105"/>
        <v>1</v>
      </c>
      <c r="L287" s="147">
        <f>INDEX(Photobiology!$21:$421,1+$H287-380,10)</f>
        <v>0.13150029999999999</v>
      </c>
      <c r="M287" s="147">
        <f t="shared" si="106"/>
        <v>1.12847617635605E-3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3670876435280148.5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1.12847617635605E-3</v>
      </c>
      <c r="Z287" s="147">
        <f t="shared" ca="1" si="108"/>
        <v>0</v>
      </c>
      <c r="AA287" s="147">
        <f t="shared" ca="1" si="95"/>
        <v>2.0447988315571627E-5</v>
      </c>
      <c r="AB287" s="147">
        <f t="shared" ca="1" si="96"/>
        <v>2.0819821215680944E-4</v>
      </c>
      <c r="AC287" s="147">
        <f t="shared" ca="1" si="97"/>
        <v>1.0472258916584145E-6</v>
      </c>
      <c r="AD287" s="147">
        <f t="shared" ca="1" si="98"/>
        <v>1.3303718490679108E-7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1.1291732242775766E-3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3673143897228397.5</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1.1291732242775766E-3</v>
      </c>
      <c r="AZ287" s="147">
        <f t="shared" ca="1" si="113"/>
        <v>0</v>
      </c>
      <c r="BA287" s="147">
        <f t="shared" ca="1" si="100"/>
        <v>2.0460618823909688E-5</v>
      </c>
      <c r="BB287" s="147">
        <f t="shared" ca="1" si="101"/>
        <v>2.0832681401309147E-4</v>
      </c>
      <c r="BC287" s="147">
        <f t="shared" ca="1" si="102"/>
        <v>1.047872752129591E-6</v>
      </c>
      <c r="BD287" s="147">
        <f t="shared" ca="1" si="103"/>
        <v>1.3311936058330778E-7</v>
      </c>
    </row>
    <row r="288" spans="8:56" s="147" customFormat="1" ht="0.25" customHeight="1" x14ac:dyDescent="0.2">
      <c r="H288" s="147">
        <f t="shared" si="104"/>
        <v>647</v>
      </c>
      <c r="I288" s="147">
        <f>IF($H288&gt;$H287,INDEX(Spectra!288:288,1,MATCH($I$20,Spectra!$20:$20,0)),I287)</f>
        <v>1.12240080751531E-3</v>
      </c>
      <c r="J288" s="147">
        <f>((Physics!$C$9*Physics!$C$10)/(Physics!$C$11*Physics!$C$12*$H288))^($J$17-$J$18)</f>
        <v>3.2579853997575096E+18</v>
      </c>
      <c r="K288" s="147">
        <f t="shared" si="105"/>
        <v>1</v>
      </c>
      <c r="L288" s="147">
        <f>INDEX(Photobiology!$21:$421,1+$H288-380,10)</f>
        <v>0.12502479999999999</v>
      </c>
      <c r="M288" s="147">
        <f t="shared" si="106"/>
        <v>1.12240080751531E-3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3656765443560919</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1.12240080751531E-3</v>
      </c>
      <c r="Z288" s="147">
        <f t="shared" ca="1" si="108"/>
        <v>0</v>
      </c>
      <c r="AA288" s="147">
        <f t="shared" ca="1" si="95"/>
        <v>1.8985297419040719E-5</v>
      </c>
      <c r="AB288" s="147">
        <f t="shared" ca="1" si="96"/>
        <v>1.968713464398004E-4</v>
      </c>
      <c r="AC288" s="147">
        <f t="shared" ca="1" si="97"/>
        <v>9.6189749204062059E-7</v>
      </c>
      <c r="AD288" s="147">
        <f t="shared" ca="1" si="98"/>
        <v>1.2244943849669026E-7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1.1240840623173633E-3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3662249463130080.5</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1.1240840623173633E-3</v>
      </c>
      <c r="AZ288" s="147">
        <f t="shared" ca="1" si="113"/>
        <v>0</v>
      </c>
      <c r="BA288" s="147">
        <f t="shared" ca="1" si="100"/>
        <v>1.9013769505691967E-5</v>
      </c>
      <c r="BB288" s="147">
        <f t="shared" ca="1" si="101"/>
        <v>1.9716659269859016E-4</v>
      </c>
      <c r="BC288" s="147">
        <f t="shared" ca="1" si="102"/>
        <v>9.6334004140598039E-7</v>
      </c>
      <c r="BD288" s="147">
        <f t="shared" ca="1" si="103"/>
        <v>1.2263307486257506E-7</v>
      </c>
    </row>
    <row r="289" spans="8:56" s="147" customFormat="1" ht="0.25" customHeight="1" x14ac:dyDescent="0.2">
      <c r="H289" s="147">
        <f t="shared" si="104"/>
        <v>648</v>
      </c>
      <c r="I289" s="147">
        <f>IF($H289&gt;$H288,INDEX(Spectra!289:289,1,MATCH($I$20,Spectra!$20:$20,0)),I288)</f>
        <v>1.1167659635111799E-3</v>
      </c>
      <c r="J289" s="147">
        <f>((Physics!$C$9*Physics!$C$10)/(Physics!$C$11*Physics!$C$12*$H289))^($J$17-$J$18)</f>
        <v>3.2630209258776914E+18</v>
      </c>
      <c r="K289" s="147">
        <f t="shared" si="105"/>
        <v>1</v>
      </c>
      <c r="L289" s="147">
        <f>INDEX(Photobiology!$21:$421,1+$H289-380,10)</f>
        <v>0.1187792</v>
      </c>
      <c r="M289" s="147">
        <f t="shared" si="106"/>
        <v>1.1167659635111799E-3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3644030708244942.5</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1.1167659635111799E-3</v>
      </c>
      <c r="Z289" s="147">
        <f t="shared" ca="1" si="108"/>
        <v>0</v>
      </c>
      <c r="AA289" s="147">
        <f t="shared" ca="1" si="95"/>
        <v>1.7643897134109484E-5</v>
      </c>
      <c r="AB289" s="147">
        <f t="shared" ca="1" si="96"/>
        <v>1.8595158381828306E-4</v>
      </c>
      <c r="AC289" s="147">
        <f t="shared" ca="1" si="97"/>
        <v>8.8447864310085451E-7</v>
      </c>
      <c r="AD289" s="147">
        <f t="shared" ca="1" si="98"/>
        <v>1.1273640725049011E-7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1.1189962859171718E-3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3651308296927148</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1.1189962859171718E-3</v>
      </c>
      <c r="AZ289" s="147">
        <f t="shared" ca="1" si="113"/>
        <v>0</v>
      </c>
      <c r="BA289" s="147">
        <f t="shared" ca="1" si="100"/>
        <v>1.7679134220833989E-5</v>
      </c>
      <c r="BB289" s="147">
        <f t="shared" ca="1" si="101"/>
        <v>1.8632295257178235E-4</v>
      </c>
      <c r="BC289" s="147">
        <f t="shared" ca="1" si="102"/>
        <v>8.8624505844639997E-7</v>
      </c>
      <c r="BD289" s="147">
        <f t="shared" ca="1" si="103"/>
        <v>1.1296155606705258E-7</v>
      </c>
    </row>
    <row r="290" spans="8:56" s="147" customFormat="1" ht="0.25" customHeight="1" x14ac:dyDescent="0.2">
      <c r="H290" s="147">
        <f t="shared" si="104"/>
        <v>649</v>
      </c>
      <c r="I290" s="147">
        <f>IF($H290&gt;$H289,INDEX(Spectra!290:290,1,MATCH($I$20,Spectra!$20:$20,0)),I289)</f>
        <v>1.1122015145818801E-3</v>
      </c>
      <c r="J290" s="147">
        <f>((Physics!$C$9*Physics!$C$10)/(Physics!$C$11*Physics!$C$12*$H290))^($J$17-$J$18)</f>
        <v>3.2680564519978732E+18</v>
      </c>
      <c r="K290" s="147">
        <f t="shared" si="105"/>
        <v>1</v>
      </c>
      <c r="L290" s="147">
        <f>INDEX(Photobiology!$21:$421,1+$H290-380,10)</f>
        <v>0.1127691</v>
      </c>
      <c r="M290" s="147">
        <f t="shared" si="106"/>
        <v>1.1122015145818801E-3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3634737335651120</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1.1122015145818801E-3</v>
      </c>
      <c r="Z290" s="147">
        <f t="shared" ca="1" si="108"/>
        <v>0</v>
      </c>
      <c r="AA290" s="147">
        <f t="shared" ca="1" si="95"/>
        <v>1.6409754806595433E-5</v>
      </c>
      <c r="AB290" s="147">
        <f t="shared" ca="1" si="96"/>
        <v>1.755776920994685E-4</v>
      </c>
      <c r="AC290" s="147">
        <f t="shared" ca="1" si="97"/>
        <v>8.1413150867393627E-7</v>
      </c>
      <c r="AD290" s="147">
        <f t="shared" ca="1" si="98"/>
        <v>1.0392822466813483E-7</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1.1139071239569585E-3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3640311363373933</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1.1139071239569585E-3</v>
      </c>
      <c r="AZ290" s="147">
        <f t="shared" ca="1" si="113"/>
        <v>0</v>
      </c>
      <c r="BA290" s="147">
        <f t="shared" ca="1" si="100"/>
        <v>1.6434919878998154E-5</v>
      </c>
      <c r="BB290" s="147">
        <f t="shared" ca="1" si="101"/>
        <v>1.7584694812346527E-4</v>
      </c>
      <c r="BC290" s="147">
        <f t="shared" ca="1" si="102"/>
        <v>8.1538001473649365E-7</v>
      </c>
      <c r="BD290" s="147">
        <f t="shared" ca="1" si="103"/>
        <v>1.0408760311889685E-7</v>
      </c>
    </row>
    <row r="291" spans="8:56" s="147" customFormat="1" ht="0.25" customHeight="1" x14ac:dyDescent="0.2">
      <c r="H291" s="147">
        <f t="shared" si="104"/>
        <v>650</v>
      </c>
      <c r="I291" s="147">
        <f>IF($H291&gt;$H290,INDEX(Spectra!291:291,1,MATCH($I$20,Spectra!$20:$20,0)),I290)</f>
        <v>1.1090853828703299E-3</v>
      </c>
      <c r="J291" s="147">
        <f>((Physics!$C$9*Physics!$C$10)/(Physics!$C$11*Physics!$C$12*$H291))^($J$17-$J$18)</f>
        <v>3.2730919781180544E+18</v>
      </c>
      <c r="K291" s="147">
        <f t="shared" si="105"/>
        <v>1</v>
      </c>
      <c r="L291" s="147">
        <f>INDEX(Photobiology!$21:$421,1+$H291-380,10)</f>
        <v>0.107</v>
      </c>
      <c r="M291" s="147">
        <f t="shared" si="106"/>
        <v>1.1090853828703299E-3</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3630138469720868</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1.1090853828703299E-3</v>
      </c>
      <c r="Z291" s="147">
        <f t="shared" ca="1" si="108"/>
        <v>0</v>
      </c>
      <c r="AA291" s="147">
        <f t="shared" ca="1" si="95"/>
        <v>1.5267669380592962E-5</v>
      </c>
      <c r="AB291" s="147">
        <f t="shared" ca="1" si="96"/>
        <v>1.6581824650756016E-4</v>
      </c>
      <c r="AC291" s="147">
        <f t="shared" ca="1" si="97"/>
        <v>7.508508042032133E-7</v>
      </c>
      <c r="AD291" s="147">
        <f t="shared" ca="1" si="98"/>
        <v>9.6019177930537096E-8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1.1088193475567668E-3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3629267711670148.5</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1.1088193475567668E-3</v>
      </c>
      <c r="AZ291" s="147">
        <f t="shared" ca="1" si="113"/>
        <v>0</v>
      </c>
      <c r="BA291" s="147">
        <f t="shared" ca="1" si="100"/>
        <v>1.5264007138466452E-5</v>
      </c>
      <c r="BB291" s="147">
        <f t="shared" ca="1" si="101"/>
        <v>1.6577847183386465E-4</v>
      </c>
      <c r="BC291" s="147">
        <f t="shared" ca="1" si="102"/>
        <v>7.5067069829593116E-7</v>
      </c>
      <c r="BD291" s="147">
        <f t="shared" ca="1" si="103"/>
        <v>9.5996145896661843E-8</v>
      </c>
    </row>
    <row r="292" spans="8:56" s="147" customFormat="1" ht="0.25" customHeight="1" x14ac:dyDescent="0.2">
      <c r="H292" s="147">
        <f t="shared" si="104"/>
        <v>651</v>
      </c>
      <c r="I292" s="147">
        <f>IF($H292&gt;$H291,INDEX(Spectra!292:292,1,MATCH($I$20,Spectra!$20:$20,0)),I291)</f>
        <v>1.1074433125524E-3</v>
      </c>
      <c r="J292" s="147">
        <f>((Physics!$C$9*Physics!$C$10)/(Physics!$C$11*Physics!$C$12*$H292))^($J$17-$J$18)</f>
        <v>3.2781275042382362E+18</v>
      </c>
      <c r="K292" s="147">
        <f t="shared" si="105"/>
        <v>1</v>
      </c>
      <c r="L292" s="147">
        <f>INDEX(Photobiology!$21:$421,1+$H292-380,10)</f>
        <v>0.1014762</v>
      </c>
      <c r="M292" s="147">
        <f t="shared" si="106"/>
        <v>1.1074433125524E-3</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3630340382262724</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1.1074433125524E-3</v>
      </c>
      <c r="Z292" s="147">
        <f t="shared" ca="1" si="108"/>
        <v>0</v>
      </c>
      <c r="AA292" s="147">
        <f t="shared" ca="1" si="95"/>
        <v>1.420251750615951E-5</v>
      </c>
      <c r="AB292" s="147">
        <f t="shared" ca="1" si="96"/>
        <v>1.5667000542678804E-4</v>
      </c>
      <c r="AC292" s="147">
        <f t="shared" ca="1" si="97"/>
        <v>6.9325951365780249E-7</v>
      </c>
      <c r="AD292" s="147">
        <f t="shared" ca="1" si="98"/>
        <v>8.8861805120860854E-8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1.1090798328408724E-3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3635705104431609.5</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1.1090798328408724E-3</v>
      </c>
      <c r="AZ292" s="147">
        <f t="shared" ca="1" si="113"/>
        <v>0</v>
      </c>
      <c r="BA292" s="147">
        <f t="shared" ca="1" si="100"/>
        <v>1.4223505224251054E-5</v>
      </c>
      <c r="BB292" s="147">
        <f t="shared" ca="1" si="101"/>
        <v>1.5690152395199825E-4</v>
      </c>
      <c r="BC292" s="147">
        <f t="shared" ca="1" si="102"/>
        <v>6.9428397535838617E-7</v>
      </c>
      <c r="BD292" s="147">
        <f t="shared" ca="1" si="103"/>
        <v>8.8993120327068028E-8</v>
      </c>
    </row>
    <row r="293" spans="8:56" s="147" customFormat="1" ht="0.25" customHeight="1" x14ac:dyDescent="0.2">
      <c r="H293" s="147">
        <f t="shared" si="104"/>
        <v>652</v>
      </c>
      <c r="I293" s="147">
        <f>IF($H293&gt;$H292,INDEX(Spectra!293:293,1,MATCH($I$20,Spectra!$20:$20,0)),I292)</f>
        <v>1.10744781930477E-3</v>
      </c>
      <c r="J293" s="147">
        <f>((Physics!$C$9*Physics!$C$10)/(Physics!$C$11*Physics!$C$12*$H293))^($J$17-$J$18)</f>
        <v>3.2831630303584179E+18</v>
      </c>
      <c r="K293" s="147">
        <f t="shared" si="105"/>
        <v>1</v>
      </c>
      <c r="L293" s="147">
        <f>INDEX(Photobiology!$21:$421,1+$H293-380,10)</f>
        <v>9.6188640000000006E-2</v>
      </c>
      <c r="M293" s="147">
        <f t="shared" si="106"/>
        <v>1.10744781930477E-3</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3635931738392470</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1.10744781930477E-3</v>
      </c>
      <c r="Z293" s="147">
        <f t="shared" ca="1" si="108"/>
        <v>0</v>
      </c>
      <c r="AA293" s="147">
        <f t="shared" ca="1" si="95"/>
        <v>1.3212295463433628E-5</v>
      </c>
      <c r="AB293" s="147">
        <f t="shared" ca="1" si="96"/>
        <v>1.4813222031020602E-4</v>
      </c>
      <c r="AC293" s="147">
        <f t="shared" ca="1" si="97"/>
        <v>6.412122873774618E-7</v>
      </c>
      <c r="AD293" s="147">
        <f t="shared" ca="1" si="98"/>
        <v>8.2325788225823779E-8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1.1093403181249783E-3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3642145120553975</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1.1093403181249783E-3</v>
      </c>
      <c r="AZ293" s="147">
        <f t="shared" ca="1" si="113"/>
        <v>0</v>
      </c>
      <c r="BA293" s="147">
        <f t="shared" ca="1" si="100"/>
        <v>1.3234873731358242E-5</v>
      </c>
      <c r="BB293" s="147">
        <f t="shared" ca="1" si="101"/>
        <v>1.4838536095239708E-4</v>
      </c>
      <c r="BC293" s="147">
        <f t="shared" ca="1" si="102"/>
        <v>6.4230804419436244E-7</v>
      </c>
      <c r="BD293" s="147">
        <f t="shared" ca="1" si="103"/>
        <v>8.2466473370870068E-8</v>
      </c>
    </row>
    <row r="294" spans="8:56" s="147" customFormat="1" ht="0.25" customHeight="1" x14ac:dyDescent="0.2">
      <c r="H294" s="147">
        <f t="shared" si="104"/>
        <v>653</v>
      </c>
      <c r="I294" s="147">
        <f>IF($H294&gt;$H293,INDEX(Spectra!294:294,1,MATCH($I$20,Spectra!$20:$20,0)),I293)</f>
        <v>1.1085227211319699E-3</v>
      </c>
      <c r="J294" s="147">
        <f>((Physics!$C$9*Physics!$C$10)/(Physics!$C$11*Physics!$C$12*$H294))^($J$17-$J$18)</f>
        <v>3.2881985564785997E+18</v>
      </c>
      <c r="K294" s="147">
        <f t="shared" si="105"/>
        <v>1</v>
      </c>
      <c r="L294" s="147">
        <f>INDEX(Photobiology!$21:$421,1+$H294-380,10)</f>
        <v>9.1122960000000003E-2</v>
      </c>
      <c r="M294" s="147">
        <f t="shared" si="106"/>
        <v>1.1085227211319699E-3</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3645042811449873</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1.1085227211319699E-3</v>
      </c>
      <c r="Z294" s="147">
        <f t="shared" ca="1" si="108"/>
        <v>0</v>
      </c>
      <c r="AA294" s="147">
        <f t="shared" ca="1" si="95"/>
        <v>1.2287974363747886E-5</v>
      </c>
      <c r="AB294" s="147">
        <f t="shared" ca="1" si="96"/>
        <v>1.4009842706482175E-4</v>
      </c>
      <c r="AC294" s="147">
        <f t="shared" ca="1" si="97"/>
        <v>5.9416817852673584E-7</v>
      </c>
      <c r="AD294" s="147">
        <f t="shared" ca="1" si="98"/>
        <v>7.6338417190753112E-8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1.1095994178490622E-3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3648583204040781</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1.1095994178490622E-3</v>
      </c>
      <c r="AZ294" s="147">
        <f t="shared" ca="1" si="113"/>
        <v>0</v>
      </c>
      <c r="BA294" s="147">
        <f t="shared" ca="1" si="100"/>
        <v>1.2299909546856853E-5</v>
      </c>
      <c r="BB294" s="147">
        <f t="shared" ca="1" si="101"/>
        <v>1.4023450322601802E-4</v>
      </c>
      <c r="BC294" s="147">
        <f t="shared" ca="1" si="102"/>
        <v>5.9474528796709738E-7</v>
      </c>
      <c r="BD294" s="147">
        <f t="shared" ca="1" si="103"/>
        <v>7.6412563910175667E-8</v>
      </c>
    </row>
    <row r="295" spans="8:56" s="147" customFormat="1" ht="0.25" customHeight="1" x14ac:dyDescent="0.2">
      <c r="H295" s="147">
        <f t="shared" si="104"/>
        <v>654</v>
      </c>
      <c r="I295" s="147">
        <f>IF($H295&gt;$H294,INDEX(Spectra!295:295,1,MATCH($I$20,Spectra!$20:$20,0)),I294)</f>
        <v>1.1097077147082001E-3</v>
      </c>
      <c r="J295" s="147">
        <f>((Physics!$C$9*Physics!$C$10)/(Physics!$C$11*Physics!$C$12*$H295))^($J$17-$J$18)</f>
        <v>3.2932340825987809E+18</v>
      </c>
      <c r="K295" s="147">
        <f t="shared" si="105"/>
        <v>1</v>
      </c>
      <c r="L295" s="147">
        <f>INDEX(Photobiology!$21:$421,1+$H295-380,10)</f>
        <v>8.6264850000000004E-2</v>
      </c>
      <c r="M295" s="147">
        <f t="shared" si="106"/>
        <v>1.1097077147082001E-3</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3654527267799849</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1.1097077147082001E-3</v>
      </c>
      <c r="Z295" s="147">
        <f t="shared" ca="1" si="108"/>
        <v>0</v>
      </c>
      <c r="AA295" s="147">
        <f t="shared" ca="1" si="95"/>
        <v>1.1418004618175613E-5</v>
      </c>
      <c r="AB295" s="147">
        <f t="shared" ca="1" si="96"/>
        <v>1.3243584779642074E-4</v>
      </c>
      <c r="AC295" s="147">
        <f t="shared" ca="1" si="97"/>
        <v>5.504150264952673E-7</v>
      </c>
      <c r="AD295" s="147">
        <f t="shared" ca="1" si="98"/>
        <v>7.0818439171076154E-8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1.1098599031331678E-3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3655028459907929.5</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1.1098599031331678E-3</v>
      </c>
      <c r="AZ295" s="147">
        <f t="shared" ca="1" si="113"/>
        <v>0</v>
      </c>
      <c r="BA295" s="147">
        <f t="shared" ca="1" si="100"/>
        <v>1.141957051531779E-5</v>
      </c>
      <c r="BB295" s="147">
        <f t="shared" ca="1" si="101"/>
        <v>1.3245401041962166E-4</v>
      </c>
      <c r="BC295" s="147">
        <f t="shared" ca="1" si="102"/>
        <v>5.5049051195405127E-7</v>
      </c>
      <c r="BD295" s="147">
        <f t="shared" ca="1" si="103"/>
        <v>7.0828151410230003E-8</v>
      </c>
    </row>
    <row r="296" spans="8:56" s="147" customFormat="1" ht="0.25" customHeight="1" x14ac:dyDescent="0.2">
      <c r="H296" s="147">
        <f t="shared" si="104"/>
        <v>655</v>
      </c>
      <c r="I296" s="147">
        <f>IF($H296&gt;$H295,INDEX(Spectra!296:296,1,MATCH($I$20,Spectra!$20:$20,0)),I295)</f>
        <v>1.1104045996881899E-3</v>
      </c>
      <c r="J296" s="147">
        <f>((Physics!$C$9*Physics!$C$10)/(Physics!$C$11*Physics!$C$12*$H296))^($J$17-$J$18)</f>
        <v>3.2982696087189627E+18</v>
      </c>
      <c r="K296" s="147">
        <f t="shared" si="105"/>
        <v>1</v>
      </c>
      <c r="L296" s="147">
        <f>INDEX(Photobiology!$21:$421,1+$H296-380,10)</f>
        <v>8.1600000000000006E-2</v>
      </c>
      <c r="M296" s="147">
        <f t="shared" si="106"/>
        <v>1.1104045996881899E-3</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3662413744533302.5</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1.1104045996881899E-3</v>
      </c>
      <c r="Z296" s="147">
        <f t="shared" ca="1" si="108"/>
        <v>0</v>
      </c>
      <c r="AA296" s="147">
        <f t="shared" ca="1" si="95"/>
        <v>1.059675765551435E-5</v>
      </c>
      <c r="AB296" s="147">
        <f t="shared" ca="1" si="96"/>
        <v>1.2507375329967835E-4</v>
      </c>
      <c r="AC296" s="147">
        <f t="shared" ca="1" si="97"/>
        <v>5.096757112568791E-7</v>
      </c>
      <c r="AD296" s="147">
        <f t="shared" ca="1" si="98"/>
        <v>6.5726402821983514E-8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1.1101203884172734E-3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3661476339135983.5</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1.1101203884172734E-3</v>
      </c>
      <c r="AZ296" s="147">
        <f t="shared" ca="1" si="113"/>
        <v>0</v>
      </c>
      <c r="BA296" s="147">
        <f t="shared" ca="1" si="100"/>
        <v>1.0594045384724303E-5</v>
      </c>
      <c r="BB296" s="147">
        <f t="shared" ca="1" si="101"/>
        <v>1.2504174031054485E-4</v>
      </c>
      <c r="BC296" s="147">
        <f t="shared" ca="1" si="102"/>
        <v>5.0954525828352851E-7</v>
      </c>
      <c r="BD296" s="147">
        <f t="shared" ca="1" si="103"/>
        <v>6.5709579958962189E-8</v>
      </c>
    </row>
    <row r="297" spans="8:56" s="147" customFormat="1" ht="0.25" customHeight="1" x14ac:dyDescent="0.2">
      <c r="H297" s="147">
        <f t="shared" si="104"/>
        <v>656</v>
      </c>
      <c r="I297" s="147">
        <f>IF($H297&gt;$H296,INDEX(Spectra!297:297,1,MATCH($I$20,Spectra!$20:$20,0)),I296)</f>
        <v>1.1107198051311001E-3</v>
      </c>
      <c r="J297" s="147">
        <f>((Physics!$C$9*Physics!$C$10)/(Physics!$C$11*Physics!$C$12*$H297))^($J$17-$J$18)</f>
        <v>3.3033051348391444E+18</v>
      </c>
      <c r="K297" s="147">
        <f t="shared" si="105"/>
        <v>1</v>
      </c>
      <c r="L297" s="147">
        <f>INDEX(Photobiology!$21:$421,1+$H297-380,10)</f>
        <v>7.7120640000000004E-2</v>
      </c>
      <c r="M297" s="147">
        <f t="shared" si="106"/>
        <v>1.1107198051311001E-3</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3669046435657096.5</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1.1107198051311001E-3</v>
      </c>
      <c r="Z297" s="147">
        <f t="shared" ca="1" si="108"/>
        <v>0</v>
      </c>
      <c r="AA297" s="147">
        <f t="shared" ca="1" si="95"/>
        <v>9.8255273609721722E-6</v>
      </c>
      <c r="AB297" s="147">
        <f t="shared" ca="1" si="96"/>
        <v>1.1802952937245122E-4</v>
      </c>
      <c r="AC297" s="147">
        <f t="shared" ca="1" si="97"/>
        <v>4.7205591718071752E-7</v>
      </c>
      <c r="AD297" s="147">
        <f t="shared" ca="1" si="98"/>
        <v>6.1001064913741555E-8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1.110380873701379E-3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3667926841724941</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1.110380873701379E-3</v>
      </c>
      <c r="AZ297" s="147">
        <f t="shared" ca="1" si="113"/>
        <v>0</v>
      </c>
      <c r="BA297" s="147">
        <f t="shared" ca="1" si="100"/>
        <v>9.822529143041031E-6</v>
      </c>
      <c r="BB297" s="147">
        <f t="shared" ca="1" si="101"/>
        <v>1.1799351316300334E-4</v>
      </c>
      <c r="BC297" s="147">
        <f t="shared" ca="1" si="102"/>
        <v>4.7191187132308606E-7</v>
      </c>
      <c r="BD297" s="147">
        <f t="shared" ca="1" si="103"/>
        <v>6.0982450697941848E-8</v>
      </c>
    </row>
    <row r="298" spans="8:56" s="147" customFormat="1" ht="0.25" customHeight="1" x14ac:dyDescent="0.2">
      <c r="H298" s="147">
        <f t="shared" si="104"/>
        <v>657</v>
      </c>
      <c r="I298" s="147">
        <f>IF($H298&gt;$H297,INDEX(Spectra!298:298,1,MATCH($I$20,Spectra!$20:$20,0)),I297)</f>
        <v>1.1105689203275699E-3</v>
      </c>
      <c r="J298" s="147">
        <f>((Physics!$C$9*Physics!$C$10)/(Physics!$C$11*Physics!$C$12*$H298))^($J$17-$J$18)</f>
        <v>3.3083406609593257E+18</v>
      </c>
      <c r="K298" s="147">
        <f t="shared" si="105"/>
        <v>1</v>
      </c>
      <c r="L298" s="147">
        <f>INDEX(Photobiology!$21:$421,1+$H298-380,10)</f>
        <v>7.2825520000000005E-2</v>
      </c>
      <c r="M298" s="147">
        <f t="shared" si="106"/>
        <v>1.1105689203275699E-3</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3674140315917397.5</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1.1105689203275699E-3</v>
      </c>
      <c r="Z298" s="147">
        <f t="shared" ca="1" si="108"/>
        <v>0</v>
      </c>
      <c r="AA298" s="147">
        <f t="shared" ca="1" si="95"/>
        <v>9.1022228710047632E-6</v>
      </c>
      <c r="AB298" s="147">
        <f t="shared" ca="1" si="96"/>
        <v>1.1128789036818514E-4</v>
      </c>
      <c r="AC298" s="147">
        <f t="shared" ca="1" si="97"/>
        <v>4.3700887014889881E-7</v>
      </c>
      <c r="AD298" s="147">
        <f t="shared" ca="1" si="98"/>
        <v>5.6569493322293558E-8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1.1106413589854847E-3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3674379967674802</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1.1106413589854847E-3</v>
      </c>
      <c r="AZ298" s="147">
        <f t="shared" ca="1" si="113"/>
        <v>0</v>
      </c>
      <c r="BA298" s="147">
        <f t="shared" ca="1" si="100"/>
        <v>9.1028165782450332E-6</v>
      </c>
      <c r="BB298" s="147">
        <f t="shared" ca="1" si="101"/>
        <v>1.1129514930121745E-4</v>
      </c>
      <c r="BC298" s="147">
        <f t="shared" ca="1" si="102"/>
        <v>4.3703737476078827E-7</v>
      </c>
      <c r="BD298" s="147">
        <f t="shared" ca="1" si="103"/>
        <v>5.6573183159187225E-8</v>
      </c>
    </row>
    <row r="299" spans="8:56" s="147" customFormat="1" ht="0.25" customHeight="1" x14ac:dyDescent="0.2">
      <c r="H299" s="147">
        <f t="shared" si="104"/>
        <v>658</v>
      </c>
      <c r="I299" s="147">
        <f>IF($H299&gt;$H298,INDEX(Spectra!299:299,1,MATCH($I$20,Spectra!$20:$20,0)),I298)</f>
        <v>1.11030794377501E-3</v>
      </c>
      <c r="J299" s="147">
        <f>((Physics!$C$9*Physics!$C$10)/(Physics!$C$11*Physics!$C$12*$H299))^($J$17-$J$18)</f>
        <v>3.3133761870795075E+18</v>
      </c>
      <c r="K299" s="147">
        <f t="shared" si="105"/>
        <v>1</v>
      </c>
      <c r="L299" s="147">
        <f>INDEX(Photobiology!$21:$421,1+$H299-380,10)</f>
        <v>6.8710080000000007E-2</v>
      </c>
      <c r="M299" s="147">
        <f t="shared" si="106"/>
        <v>1.11030794377501E-3</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3678867901229331</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1.11030794377501E-3</v>
      </c>
      <c r="Z299" s="147">
        <f t="shared" ca="1" si="108"/>
        <v>0</v>
      </c>
      <c r="AA299" s="147">
        <f t="shared" ca="1" si="95"/>
        <v>8.4278923749391536E-6</v>
      </c>
      <c r="AB299" s="147">
        <f t="shared" ca="1" si="96"/>
        <v>1.048750250756236E-4</v>
      </c>
      <c r="AC299" s="147">
        <f t="shared" ca="1" si="97"/>
        <v>4.0470724550599116E-7</v>
      </c>
      <c r="AD299" s="147">
        <f t="shared" ca="1" si="98"/>
        <v>5.2451391387108986E-8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1.1109004587095688E-3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3680831126103987</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1.1109004587095688E-3</v>
      </c>
      <c r="AZ299" s="147">
        <f t="shared" ca="1" si="113"/>
        <v>0</v>
      </c>
      <c r="BA299" s="147">
        <f t="shared" ca="1" si="100"/>
        <v>8.4323899128762664E-6</v>
      </c>
      <c r="BB299" s="147">
        <f t="shared" ca="1" si="101"/>
        <v>1.0493099154777929E-4</v>
      </c>
      <c r="BC299" s="147">
        <f t="shared" ca="1" si="102"/>
        <v>4.0492321719963786E-7</v>
      </c>
      <c r="BD299" s="147">
        <f t="shared" ca="1" si="103"/>
        <v>5.2479382029623514E-8</v>
      </c>
    </row>
    <row r="300" spans="8:56" s="147" customFormat="1" ht="0.25" customHeight="1" x14ac:dyDescent="0.2">
      <c r="H300" s="147">
        <f t="shared" si="104"/>
        <v>659</v>
      </c>
      <c r="I300" s="147">
        <f>IF($H300&gt;$H299,INDEX(Spectra!300:300,1,MATCH($I$20,Spectra!$20:$20,0)),I299)</f>
        <v>1.1105669035521E-3</v>
      </c>
      <c r="J300" s="147">
        <f>((Physics!$C$9*Physics!$C$10)/(Physics!$C$11*Physics!$C$12*$H300))^($J$17-$J$18)</f>
        <v>3.3184117131996892E+18</v>
      </c>
      <c r="K300" s="147">
        <f t="shared" si="105"/>
        <v>1</v>
      </c>
      <c r="L300" s="147">
        <f>INDEX(Photobiology!$21:$421,1+$H300-380,10)</f>
        <v>6.4769759999999996E-2</v>
      </c>
      <c r="M300" s="147">
        <f t="shared" si="106"/>
        <v>1.1105669035521E-3</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3685318221039198</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1.1105669035521E-3</v>
      </c>
      <c r="Z300" s="147">
        <f t="shared" ca="1" si="108"/>
        <v>0</v>
      </c>
      <c r="AA300" s="147">
        <f t="shared" ca="1" si="95"/>
        <v>7.8045533373885249E-6</v>
      </c>
      <c r="AB300" s="147">
        <f t="shared" ca="1" si="96"/>
        <v>9.8833124674573461E-5</v>
      </c>
      <c r="AC300" s="147">
        <f t="shared" ca="1" si="97"/>
        <v>3.7503844332954422E-7</v>
      </c>
      <c r="AD300" s="147">
        <f t="shared" ca="1" si="98"/>
        <v>4.867270462528753E-8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1.1111609439936744E-3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3687289491798633</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1.1111609439936744E-3</v>
      </c>
      <c r="AZ300" s="147">
        <f t="shared" ca="1" si="113"/>
        <v>0</v>
      </c>
      <c r="BA300" s="147">
        <f t="shared" ca="1" si="100"/>
        <v>7.8087279803533065E-6</v>
      </c>
      <c r="BB300" s="147">
        <f t="shared" ca="1" si="101"/>
        <v>9.8885990353206668E-5</v>
      </c>
      <c r="BC300" s="147">
        <f t="shared" ca="1" si="102"/>
        <v>3.7523905078666386E-7</v>
      </c>
      <c r="BD300" s="147">
        <f t="shared" ca="1" si="103"/>
        <v>4.8698739576316364E-8</v>
      </c>
    </row>
    <row r="301" spans="8:56" s="147" customFormat="1" ht="0.25" customHeight="1" x14ac:dyDescent="0.2">
      <c r="H301" s="147">
        <f t="shared" si="104"/>
        <v>660</v>
      </c>
      <c r="I301" s="147">
        <f>IF($H301&gt;$H300,INDEX(Spectra!301:301,1,MATCH($I$20,Spectra!$20:$20,0)),I300)</f>
        <v>1.1117238165060401E-3</v>
      </c>
      <c r="J301" s="147">
        <f>((Physics!$C$9*Physics!$C$10)/(Physics!$C$11*Physics!$C$12*$H301))^($J$17-$J$18)</f>
        <v>3.3234472393198705E+18</v>
      </c>
      <c r="K301" s="147">
        <f t="shared" si="105"/>
        <v>1</v>
      </c>
      <c r="L301" s="147">
        <f>INDEX(Photobiology!$21:$421,1+$H301-380,10)</f>
        <v>6.0999999999999999E-2</v>
      </c>
      <c r="M301" s="147">
        <f t="shared" si="106"/>
        <v>1.1117238165060401E-3</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3694755448853149</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1.1117238165060401E-3</v>
      </c>
      <c r="Z301" s="147">
        <f t="shared" ca="1" si="108"/>
        <v>0</v>
      </c>
      <c r="AA301" s="147">
        <f t="shared" ca="1" si="95"/>
        <v>7.2312631506543627E-6</v>
      </c>
      <c r="AB301" s="147">
        <f t="shared" ca="1" si="96"/>
        <v>9.3171016096593249E-5</v>
      </c>
      <c r="AC301" s="147">
        <f t="shared" ca="1" si="97"/>
        <v>3.4785838218473995E-7</v>
      </c>
      <c r="AD301" s="147">
        <f t="shared" ca="1" si="98"/>
        <v>4.5241044850805052E-8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1.11142142927778E-3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3693750480854182.5</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1.11142142927778E-3</v>
      </c>
      <c r="AZ301" s="147">
        <f t="shared" ca="1" si="113"/>
        <v>0</v>
      </c>
      <c r="BA301" s="147">
        <f t="shared" ca="1" si="100"/>
        <v>7.2292962578087833E-6</v>
      </c>
      <c r="BB301" s="147">
        <f t="shared" ca="1" si="101"/>
        <v>9.3145673718483403E-5</v>
      </c>
      <c r="BC301" s="147">
        <f t="shared" ca="1" si="102"/>
        <v>3.477637652210174E-7</v>
      </c>
      <c r="BD301" s="147">
        <f t="shared" ca="1" si="103"/>
        <v>4.5228739353744623E-8</v>
      </c>
    </row>
    <row r="302" spans="8:56" s="147" customFormat="1" ht="0.25" customHeight="1" x14ac:dyDescent="0.2">
      <c r="H302" s="147">
        <f t="shared" si="104"/>
        <v>661</v>
      </c>
      <c r="I302" s="147">
        <f>IF($H302&gt;$H301,INDEX(Spectra!302:302,1,MATCH($I$20,Spectra!$20:$20,0)),I301)</f>
        <v>1.11358427806276E-3</v>
      </c>
      <c r="J302" s="147">
        <f>((Physics!$C$9*Physics!$C$10)/(Physics!$C$11*Physics!$C$12*$H302))^($J$17-$J$18)</f>
        <v>3.3284827654400527E+18</v>
      </c>
      <c r="K302" s="147">
        <f t="shared" si="105"/>
        <v>1</v>
      </c>
      <c r="L302" s="147">
        <f>INDEX(Photobiology!$21:$421,1+$H302-380,10)</f>
        <v>5.7396210000000003E-2</v>
      </c>
      <c r="M302" s="147">
        <f t="shared" si="106"/>
        <v>1.11358427806276E-3</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3706546077396900</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1.11358427806276E-3</v>
      </c>
      <c r="Z302" s="147">
        <f t="shared" ca="1" si="108"/>
        <v>0</v>
      </c>
      <c r="AA302" s="147">
        <f t="shared" ca="1" si="95"/>
        <v>6.7032428334843456E-6</v>
      </c>
      <c r="AB302" s="147">
        <f t="shared" ca="1" si="96"/>
        <v>8.784687750982572E-5</v>
      </c>
      <c r="AC302" s="147">
        <f t="shared" ca="1" si="97"/>
        <v>3.2305079906600669E-7</v>
      </c>
      <c r="AD302" s="147">
        <f t="shared" ca="1" si="98"/>
        <v>4.2092372126494269E-8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1.1142798396028331E-3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3708861241995336.5</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1.1142798396028331E-3</v>
      </c>
      <c r="AZ302" s="147">
        <f t="shared" ca="1" si="113"/>
        <v>0</v>
      </c>
      <c r="BA302" s="147">
        <f t="shared" ca="1" si="100"/>
        <v>6.7074297800860462E-6</v>
      </c>
      <c r="BB302" s="147">
        <f t="shared" ca="1" si="101"/>
        <v>8.7901747994812855E-5</v>
      </c>
      <c r="BC302" s="147">
        <f t="shared" ca="1" si="102"/>
        <v>3.2325258146878189E-7</v>
      </c>
      <c r="BD302" s="147">
        <f t="shared" ca="1" si="103"/>
        <v>4.2118663657147493E-8</v>
      </c>
    </row>
    <row r="303" spans="8:56" s="147" customFormat="1" ht="0.25" customHeight="1" x14ac:dyDescent="0.2">
      <c r="H303" s="147">
        <f t="shared" si="104"/>
        <v>662</v>
      </c>
      <c r="I303" s="147">
        <f>IF($H303&gt;$H302,INDEX(Spectra!303:303,1,MATCH($I$20,Spectra!$20:$20,0)),I302)</f>
        <v>1.1160127112021601E-3</v>
      </c>
      <c r="J303" s="147">
        <f>((Physics!$C$9*Physics!$C$10)/(Physics!$C$11*Physics!$C$12*$H303))^($J$17-$J$18)</f>
        <v>3.3335182915602345E+18</v>
      </c>
      <c r="K303" s="147">
        <f t="shared" si="105"/>
        <v>1</v>
      </c>
      <c r="L303" s="147">
        <f>INDEX(Photobiology!$21:$421,1+$H303-380,10)</f>
        <v>5.3955040000000003E-2</v>
      </c>
      <c r="M303" s="147">
        <f t="shared" si="106"/>
        <v>1.1160127112021601E-3</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3720248786406130</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1.1160127112021601E-3</v>
      </c>
      <c r="Z303" s="147">
        <f t="shared" ca="1" si="108"/>
        <v>0</v>
      </c>
      <c r="AA303" s="147">
        <f t="shared" ca="1" si="95"/>
        <v>6.2172286932174496E-6</v>
      </c>
      <c r="AB303" s="147">
        <f t="shared" ca="1" si="96"/>
        <v>8.2829570615255353E-5</v>
      </c>
      <c r="AC303" s="147">
        <f t="shared" ca="1" si="97"/>
        <v>3.0009581804226082E-7</v>
      </c>
      <c r="AD303" s="147">
        <f t="shared" ca="1" si="98"/>
        <v>3.9168251719977728E-8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1.1171382499278863E-3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3724000790336197.5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1.1171382499278863E-3</v>
      </c>
      <c r="AZ303" s="147">
        <f t="shared" ca="1" si="113"/>
        <v>0</v>
      </c>
      <c r="BA303" s="147">
        <f t="shared" ca="1" si="100"/>
        <v>6.2234989906707592E-6</v>
      </c>
      <c r="BB303" s="147">
        <f t="shared" ca="1" si="101"/>
        <v>8.2913107199047772E-5</v>
      </c>
      <c r="BC303" s="147">
        <f t="shared" ca="1" si="102"/>
        <v>3.003984754056086E-7</v>
      </c>
      <c r="BD303" s="147">
        <f t="shared" ca="1" si="103"/>
        <v>3.9207754302419049E-8</v>
      </c>
    </row>
    <row r="304" spans="8:56" s="147" customFormat="1" ht="0.25" customHeight="1" x14ac:dyDescent="0.2">
      <c r="H304" s="147">
        <f t="shared" si="104"/>
        <v>663</v>
      </c>
      <c r="I304" s="147">
        <f>IF($H304&gt;$H303,INDEX(Spectra!304:304,1,MATCH($I$20,Spectra!$20:$20,0)),I303)</f>
        <v>1.1189610806712001E-3</v>
      </c>
      <c r="J304" s="147">
        <f>((Physics!$C$9*Physics!$C$10)/(Physics!$C$11*Physics!$C$12*$H304))^($J$17-$J$18)</f>
        <v>3.3385538176804157E+18</v>
      </c>
      <c r="K304" s="147">
        <f t="shared" si="105"/>
        <v>1</v>
      </c>
      <c r="L304" s="147">
        <f>INDEX(Photobiology!$21:$421,1+$H304-380,10)</f>
        <v>5.0673759999999998E-2</v>
      </c>
      <c r="M304" s="147">
        <f t="shared" si="106"/>
        <v>1.1189610806712001E-3</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3735711787710639</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1.1189610806712001E-3</v>
      </c>
      <c r="Z304" s="147">
        <f t="shared" ca="1" si="108"/>
        <v>0</v>
      </c>
      <c r="AA304" s="147">
        <f t="shared" ca="1" si="95"/>
        <v>5.7707956021239673E-6</v>
      </c>
      <c r="AB304" s="147">
        <f t="shared" ca="1" si="96"/>
        <v>7.8098224313770612E-5</v>
      </c>
      <c r="AC304" s="147">
        <f t="shared" ca="1" si="97"/>
        <v>2.7895699741133017E-7</v>
      </c>
      <c r="AD304" s="147">
        <f t="shared" ca="1" si="98"/>
        <v>3.646213008642753E-8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1.1199980458129612E-3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3739173751643466.5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1.1199980458129612E-3</v>
      </c>
      <c r="AZ304" s="147">
        <f t="shared" ca="1" si="113"/>
        <v>0</v>
      </c>
      <c r="BA304" s="147">
        <f t="shared" ca="1" si="100"/>
        <v>5.7761435217102687E-6</v>
      </c>
      <c r="BB304" s="147">
        <f t="shared" ca="1" si="101"/>
        <v>7.8170599606929367E-5</v>
      </c>
      <c r="BC304" s="147">
        <f t="shared" ca="1" si="102"/>
        <v>2.7921551282117119E-7</v>
      </c>
      <c r="BD304" s="147">
        <f t="shared" ca="1" si="103"/>
        <v>3.6495920321447408E-8</v>
      </c>
    </row>
    <row r="305" spans="8:56" s="147" customFormat="1" ht="0.25" customHeight="1" x14ac:dyDescent="0.2">
      <c r="H305" s="147">
        <f t="shared" si="104"/>
        <v>664</v>
      </c>
      <c r="I305" s="147">
        <f>IF($H305&gt;$H304,INDEX(Spectra!305:305,1,MATCH($I$20,Spectra!$20:$20,0)),I304)</f>
        <v>1.12234932771484E-3</v>
      </c>
      <c r="J305" s="147">
        <f>((Physics!$C$9*Physics!$C$10)/(Physics!$C$11*Physics!$C$12*$H305))^($J$17-$J$18)</f>
        <v>3.343589343800597E+18</v>
      </c>
      <c r="K305" s="147">
        <f t="shared" si="105"/>
        <v>1</v>
      </c>
      <c r="L305" s="147">
        <f>INDEX(Photobiology!$21:$421,1+$H305-380,10)</f>
        <v>4.7549649999999999E-2</v>
      </c>
      <c r="M305" s="147">
        <f t="shared" si="106"/>
        <v>1.12234932771484E-3</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3752675252169103</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1.12234932771484E-3</v>
      </c>
      <c r="Z305" s="147">
        <f t="shared" ca="1" si="108"/>
        <v>0</v>
      </c>
      <c r="AA305" s="147">
        <f t="shared" ca="1" si="95"/>
        <v>5.3613168330811875E-6</v>
      </c>
      <c r="AB305" s="147">
        <f t="shared" ca="1" si="96"/>
        <v>7.363172764473208E-5</v>
      </c>
      <c r="AC305" s="147">
        <f t="shared" ca="1" si="97"/>
        <v>2.5959939950044248E-7</v>
      </c>
      <c r="AD305" s="147">
        <f t="shared" ca="1" si="98"/>
        <v>3.3967565698491314E-8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1.1228564561380143E-3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3754370881360767</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1.1228564561380143E-3</v>
      </c>
      <c r="AZ305" s="147">
        <f t="shared" ca="1" si="113"/>
        <v>0</v>
      </c>
      <c r="BA305" s="147">
        <f t="shared" ca="1" si="100"/>
        <v>5.3637393196319958E-6</v>
      </c>
      <c r="BB305" s="147">
        <f t="shared" ca="1" si="101"/>
        <v>7.3664997804934426E-5</v>
      </c>
      <c r="BC305" s="147">
        <f t="shared" ca="1" si="102"/>
        <v>2.5971669830472274E-7</v>
      </c>
      <c r="BD305" s="147">
        <f t="shared" ca="1" si="103"/>
        <v>3.3982913788080158E-8</v>
      </c>
    </row>
    <row r="306" spans="8:56" s="147" customFormat="1" ht="0.25" customHeight="1" x14ac:dyDescent="0.2">
      <c r="H306" s="147">
        <f t="shared" si="104"/>
        <v>665</v>
      </c>
      <c r="I306" s="147">
        <f>IF($H306&gt;$H305,INDEX(Spectra!306:306,1,MATCH($I$20,Spectra!$20:$20,0)),I305)</f>
        <v>1.1260414415651099E-3</v>
      </c>
      <c r="J306" s="147">
        <f>((Physics!$C$9*Physics!$C$10)/(Physics!$C$11*Physics!$C$12*$H306))^($J$17-$J$18)</f>
        <v>3.3486248699207788E+18</v>
      </c>
      <c r="K306" s="147">
        <f t="shared" si="105"/>
        <v>1</v>
      </c>
      <c r="L306" s="147">
        <f>INDEX(Photobiology!$21:$421,1+$H306-380,10)</f>
        <v>4.4580000000000002E-2</v>
      </c>
      <c r="M306" s="147">
        <f t="shared" si="106"/>
        <v>1.1260414415651099E-3</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3770690375786372.5</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1.1260414415651099E-3</v>
      </c>
      <c r="Z306" s="147">
        <f t="shared" ca="1" si="108"/>
        <v>0</v>
      </c>
      <c r="AA306" s="147">
        <f t="shared" ca="1" si="95"/>
        <v>4.9860439407638127E-6</v>
      </c>
      <c r="AB306" s="147">
        <f t="shared" ca="1" si="96"/>
        <v>6.940739279176688E-5</v>
      </c>
      <c r="AC306" s="147">
        <f t="shared" ca="1" si="97"/>
        <v>2.4164849335987262E-7</v>
      </c>
      <c r="AD306" s="147">
        <f t="shared" ca="1" si="98"/>
        <v>3.1677797834109672E-8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1.1257148664630674E-3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3769596798277776</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1.1257148664630674E-3</v>
      </c>
      <c r="AZ306" s="147">
        <f t="shared" ca="1" si="113"/>
        <v>0</v>
      </c>
      <c r="BA306" s="147">
        <f t="shared" ca="1" si="100"/>
        <v>4.9845978858064748E-6</v>
      </c>
      <c r="BB306" s="147">
        <f t="shared" ca="1" si="101"/>
        <v>6.9387263224997143E-5</v>
      </c>
      <c r="BC306" s="147">
        <f t="shared" ca="1" si="102"/>
        <v>2.4157841034297425E-7</v>
      </c>
      <c r="BD306" s="147">
        <f t="shared" ca="1" si="103"/>
        <v>3.1668610623339016E-8</v>
      </c>
    </row>
    <row r="307" spans="8:56" s="147" customFormat="1" ht="0.25" customHeight="1" x14ac:dyDescent="0.2">
      <c r="H307" s="147">
        <f t="shared" si="104"/>
        <v>666</v>
      </c>
      <c r="I307" s="147">
        <f>IF($H307&gt;$H306,INDEX(Spectra!307:307,1,MATCH($I$20,Spectra!$20:$20,0)),I306)</f>
        <v>1.1300118390666599E-3</v>
      </c>
      <c r="J307" s="147">
        <f>((Physics!$C$9*Physics!$C$10)/(Physics!$C$11*Physics!$C$12*$H307))^($J$17-$J$18)</f>
        <v>3.353660396040961E+18</v>
      </c>
      <c r="K307" s="147">
        <f t="shared" si="105"/>
        <v>1</v>
      </c>
      <c r="L307" s="147">
        <f>INDEX(Photobiology!$21:$421,1+$H307-380,10)</f>
        <v>4.1758719999999999E-2</v>
      </c>
      <c r="M307" s="147">
        <f t="shared" si="106"/>
        <v>1.1300118390666599E-3</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3789675951735269.5</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1.1300118390666599E-3</v>
      </c>
      <c r="Z307" s="147">
        <f t="shared" ca="1" si="108"/>
        <v>0</v>
      </c>
      <c r="AA307" s="147">
        <f t="shared" ca="1" si="95"/>
        <v>4.6424502386743409E-6</v>
      </c>
      <c r="AB307" s="147">
        <f t="shared" ca="1" si="96"/>
        <v>6.5411526312660948E-5</v>
      </c>
      <c r="AC307" s="147">
        <f t="shared" ca="1" si="97"/>
        <v>2.2498535715817197E-7</v>
      </c>
      <c r="AD307" s="147">
        <f t="shared" ca="1" si="98"/>
        <v>2.9559640694593036E-8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1.1285732767881205E-3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3784851502394493.5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1.1285732767881205E-3</v>
      </c>
      <c r="AZ307" s="147">
        <f t="shared" ca="1" si="113"/>
        <v>0</v>
      </c>
      <c r="BA307" s="147">
        <f t="shared" ca="1" si="100"/>
        <v>4.6365401644941717E-6</v>
      </c>
      <c r="BB307" s="147">
        <f t="shared" ca="1" si="101"/>
        <v>6.5328254128174107E-5</v>
      </c>
      <c r="BC307" s="147">
        <f t="shared" ca="1" si="102"/>
        <v>2.2469893940851479E-7</v>
      </c>
      <c r="BD307" s="147">
        <f t="shared" ca="1" si="103"/>
        <v>2.952200977551741E-8</v>
      </c>
    </row>
    <row r="308" spans="8:56" s="147" customFormat="1" ht="0.25" customHeight="1" x14ac:dyDescent="0.2">
      <c r="H308" s="147">
        <f t="shared" si="104"/>
        <v>667</v>
      </c>
      <c r="I308" s="147">
        <f>IF($H308&gt;$H307,INDEX(Spectra!308:308,1,MATCH($I$20,Spectra!$20:$20,0)),I307)</f>
        <v>1.13437407888977E-3</v>
      </c>
      <c r="J308" s="147">
        <f>((Physics!$C$9*Physics!$C$10)/(Physics!$C$11*Physics!$C$12*$H308))^($J$17-$J$18)</f>
        <v>3.3586959221611418E+18</v>
      </c>
      <c r="K308" s="147">
        <f t="shared" si="105"/>
        <v>1</v>
      </c>
      <c r="L308" s="147">
        <f>INDEX(Photobiology!$21:$421,1+$H308-380,10)</f>
        <v>3.9084960000000002E-2</v>
      </c>
      <c r="M308" s="147">
        <f t="shared" si="106"/>
        <v>1.13437407888977E-3</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3810017592972372</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1.13437407888977E-3</v>
      </c>
      <c r="Z308" s="147">
        <f t="shared" ca="1" si="108"/>
        <v>0</v>
      </c>
      <c r="AA308" s="147">
        <f t="shared" ca="1" si="95"/>
        <v>4.3272967987408054E-6</v>
      </c>
      <c r="AB308" s="147">
        <f t="shared" ca="1" si="96"/>
        <v>6.1638030575001876E-5</v>
      </c>
      <c r="AC308" s="147">
        <f t="shared" ca="1" si="97"/>
        <v>2.0963232977882949E-7</v>
      </c>
      <c r="AD308" s="147">
        <f t="shared" ca="1" si="98"/>
        <v>2.7583213227467867E-8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1.1314316871131737E-3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3800134993710917</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1.1314316871131737E-3</v>
      </c>
      <c r="AZ308" s="147">
        <f t="shared" ca="1" si="113"/>
        <v>0</v>
      </c>
      <c r="BA308" s="147">
        <f t="shared" ca="1" si="100"/>
        <v>4.3160724568306235E-6</v>
      </c>
      <c r="BB308" s="147">
        <f t="shared" ca="1" si="101"/>
        <v>6.1478151009993677E-5</v>
      </c>
      <c r="BC308" s="147">
        <f t="shared" ca="1" si="102"/>
        <v>2.0908857577851449E-7</v>
      </c>
      <c r="BD308" s="147">
        <f t="shared" ca="1" si="103"/>
        <v>2.7511666617506508E-8</v>
      </c>
    </row>
    <row r="309" spans="8:56" s="147" customFormat="1" ht="0.25" customHeight="1" x14ac:dyDescent="0.2">
      <c r="H309" s="147">
        <f t="shared" si="104"/>
        <v>668</v>
      </c>
      <c r="I309" s="147">
        <f>IF($H309&gt;$H308,INDEX(Spectra!309:309,1,MATCH($I$20,Spectra!$20:$20,0)),I308)</f>
        <v>1.13829644113829E-3</v>
      </c>
      <c r="J309" s="147">
        <f>((Physics!$C$9*Physics!$C$10)/(Physics!$C$11*Physics!$C$12*$H309))^($J$17-$J$18)</f>
        <v>3.3637314482813235E+18</v>
      </c>
      <c r="K309" s="147">
        <f t="shared" si="105"/>
        <v>1</v>
      </c>
      <c r="L309" s="147">
        <f>INDEX(Photobiology!$21:$421,1+$H309-380,10)</f>
        <v>3.656384E-2</v>
      </c>
      <c r="M309" s="147">
        <f t="shared" si="106"/>
        <v>1.13829644113829E-3</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3828923536523576.5</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1.13829644113829E-3</v>
      </c>
      <c r="Z309" s="147">
        <f t="shared" ca="1" si="108"/>
        <v>0</v>
      </c>
      <c r="AA309" s="147">
        <f t="shared" ca="1" si="95"/>
        <v>4.0340315236788088E-6</v>
      </c>
      <c r="AB309" s="147">
        <f t="shared" ca="1" si="96"/>
        <v>5.8031604695315278E-5</v>
      </c>
      <c r="AC309" s="147">
        <f t="shared" ca="1" si="97"/>
        <v>1.9533166929933055E-7</v>
      </c>
      <c r="AD309" s="147">
        <f t="shared" ca="1" si="98"/>
        <v>2.5727434673675289E-8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1.1342914829982485E-3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3815451932878869</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1.1342914829982485E-3</v>
      </c>
      <c r="AZ309" s="147">
        <f t="shared" ca="1" si="113"/>
        <v>0</v>
      </c>
      <c r="BA309" s="147">
        <f t="shared" ca="1" si="100"/>
        <v>4.0198382724271527E-6</v>
      </c>
      <c r="BB309" s="147">
        <f t="shared" ca="1" si="101"/>
        <v>5.7827427523882013E-5</v>
      </c>
      <c r="BC309" s="147">
        <f t="shared" ca="1" si="102"/>
        <v>1.9464441848249944E-7</v>
      </c>
      <c r="BD309" s="147">
        <f t="shared" ca="1" si="103"/>
        <v>2.5636915811281516E-8</v>
      </c>
    </row>
    <row r="310" spans="8:56" s="147" customFormat="1" ht="0.25" customHeight="1" x14ac:dyDescent="0.2">
      <c r="H310" s="147">
        <f t="shared" si="104"/>
        <v>669</v>
      </c>
      <c r="I310" s="147">
        <f>IF($H310&gt;$H309,INDEX(Spectra!310:310,1,MATCH($I$20,Spectra!$20:$20,0)),I309)</f>
        <v>1.1405393518435E-3</v>
      </c>
      <c r="J310" s="147">
        <f>((Physics!$C$9*Physics!$C$10)/(Physics!$C$11*Physics!$C$12*$H310))^($J$17-$J$18)</f>
        <v>3.3687669744015053E+18</v>
      </c>
      <c r="K310" s="147">
        <f t="shared" si="105"/>
        <v>1</v>
      </c>
      <c r="L310" s="147">
        <f>INDEX(Photobiology!$21:$421,1+$H310-380,10)</f>
        <v>3.4200479999999998E-2</v>
      </c>
      <c r="M310" s="147">
        <f t="shared" si="106"/>
        <v>1.1405393518435E-3</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3842211301495681</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1.1405393518435E-3</v>
      </c>
      <c r="Z310" s="147">
        <f t="shared" ca="1" si="108"/>
        <v>0</v>
      </c>
      <c r="AA310" s="147">
        <f t="shared" ca="1" si="95"/>
        <v>3.7561268420326799E-6</v>
      </c>
      <c r="AB310" s="147">
        <f t="shared" ca="1" si="96"/>
        <v>5.4528730195896997E-5</v>
      </c>
      <c r="AC310" s="147">
        <f t="shared" ca="1" si="97"/>
        <v>1.8168791874866955E-7</v>
      </c>
      <c r="AD310" s="147">
        <f t="shared" ca="1" si="98"/>
        <v>2.3968206371120785E-8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1.1371498933233017E-3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3830793005571733.5</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1.1371498933233017E-3</v>
      </c>
      <c r="AZ310" s="147">
        <f t="shared" ca="1" si="113"/>
        <v>0</v>
      </c>
      <c r="BA310" s="147">
        <f t="shared" ca="1" si="100"/>
        <v>3.7449643721826962E-6</v>
      </c>
      <c r="BB310" s="147">
        <f t="shared" ca="1" si="101"/>
        <v>5.4366681539829727E-5</v>
      </c>
      <c r="BC310" s="147">
        <f t="shared" ca="1" si="102"/>
        <v>1.8114797800640196E-7</v>
      </c>
      <c r="BD310" s="147">
        <f t="shared" ca="1" si="103"/>
        <v>2.3896977578210522E-8</v>
      </c>
    </row>
    <row r="311" spans="8:56" s="147" customFormat="1" ht="0.25" customHeight="1" x14ac:dyDescent="0.2">
      <c r="H311" s="147">
        <f t="shared" si="104"/>
        <v>670</v>
      </c>
      <c r="I311" s="147">
        <f>IF($H311&gt;$H310,INDEX(Spectra!311:311,1,MATCH($I$20,Spectra!$20:$20,0)),I310)</f>
        <v>1.14035906662418E-3</v>
      </c>
      <c r="J311" s="147">
        <f>((Physics!$C$9*Physics!$C$10)/(Physics!$C$11*Physics!$C$12*$H311))^($J$17-$J$18)</f>
        <v>3.3738025005216865E+18</v>
      </c>
      <c r="K311" s="147">
        <f t="shared" si="105"/>
        <v>1</v>
      </c>
      <c r="L311" s="147">
        <f>INDEX(Photobiology!$21:$421,1+$H311-380,10)</f>
        <v>3.2000000000000001E-2</v>
      </c>
      <c r="M311" s="147">
        <f t="shared" si="106"/>
        <v>1.14035906662418E-3</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3847346270469235</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1.14035906662418E-3</v>
      </c>
      <c r="Z311" s="147">
        <f t="shared" ca="1" si="108"/>
        <v>0</v>
      </c>
      <c r="AA311" s="147">
        <f t="shared" ca="1" si="95"/>
        <v>3.4900689234033027E-6</v>
      </c>
      <c r="AB311" s="147">
        <f t="shared" ca="1" si="96"/>
        <v>5.1103138924442698E-5</v>
      </c>
      <c r="AC311" s="147">
        <f t="shared" ca="1" si="97"/>
        <v>1.6877314186037862E-7</v>
      </c>
      <c r="AD311" s="147">
        <f t="shared" ca="1" si="98"/>
        <v>2.2298011009235901E-8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1.1400083036483548E-3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3846162865464305.5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1.1400083036483548E-3</v>
      </c>
      <c r="AZ311" s="147">
        <f t="shared" ca="1" si="113"/>
        <v>0</v>
      </c>
      <c r="BA311" s="147">
        <f t="shared" ca="1" si="100"/>
        <v>3.4889954133157897E-6</v>
      </c>
      <c r="BB311" s="147">
        <f t="shared" ca="1" si="101"/>
        <v>5.1087420113054453E-5</v>
      </c>
      <c r="BC311" s="147">
        <f t="shared" ca="1" si="102"/>
        <v>1.6872122893995651E-7</v>
      </c>
      <c r="BD311" s="147">
        <f t="shared" ca="1" si="103"/>
        <v>2.2291152365388103E-8</v>
      </c>
    </row>
    <row r="312" spans="8:56" s="147" customFormat="1" ht="0.25" customHeight="1" x14ac:dyDescent="0.2">
      <c r="H312" s="147">
        <f t="shared" si="104"/>
        <v>671</v>
      </c>
      <c r="I312" s="147">
        <f>IF($H312&gt;$H311,INDEX(Spectra!312:312,1,MATCH($I$20,Spectra!$20:$20,0)),I311)</f>
        <v>1.1377976633156399E-3</v>
      </c>
      <c r="J312" s="147">
        <f>((Physics!$C$9*Physics!$C$10)/(Physics!$C$11*Physics!$C$12*$H312))^($J$17-$J$18)</f>
        <v>3.3788380266418683E+18</v>
      </c>
      <c r="K312" s="147">
        <f t="shared" si="105"/>
        <v>1</v>
      </c>
      <c r="L312" s="147">
        <f>INDEX(Photobiology!$21:$421,1+$H312-380,10)</f>
        <v>2.9962610000000001E-2</v>
      </c>
      <c r="M312" s="147">
        <f t="shared" si="106"/>
        <v>1.1377976633156399E-3</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3844434011435145.5</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1.1377976633156399E-3</v>
      </c>
      <c r="Z312" s="147">
        <f t="shared" ca="1" si="108"/>
        <v>0</v>
      </c>
      <c r="AA312" s="147">
        <f t="shared" ca="1" si="95"/>
        <v>3.2355438371940517E-6</v>
      </c>
      <c r="AB312" s="147">
        <f t="shared" ca="1" si="96"/>
        <v>4.7768273078746845E-5</v>
      </c>
      <c r="AC312" s="147">
        <f t="shared" ca="1" si="97"/>
        <v>1.5644717870590048E-7</v>
      </c>
      <c r="AD312" s="147">
        <f t="shared" ca="1" si="98"/>
        <v>2.0705869436550681E-8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1.1344743769211311E-3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3833205164991958</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1.1344743769211311E-3</v>
      </c>
      <c r="AZ312" s="147">
        <f t="shared" ca="1" si="113"/>
        <v>0</v>
      </c>
      <c r="BA312" s="147">
        <f t="shared" ca="1" si="100"/>
        <v>3.2260934409068511E-6</v>
      </c>
      <c r="BB312" s="147">
        <f t="shared" ca="1" si="101"/>
        <v>4.7628751213717546E-5</v>
      </c>
      <c r="BC312" s="147">
        <f t="shared" ca="1" si="102"/>
        <v>1.5599022682665554E-7</v>
      </c>
      <c r="BD312" s="147">
        <f t="shared" ca="1" si="103"/>
        <v>2.064539160608613E-8</v>
      </c>
    </row>
    <row r="313" spans="8:56" s="147" customFormat="1" ht="0.25" customHeight="1" x14ac:dyDescent="0.2">
      <c r="H313" s="147">
        <f t="shared" si="104"/>
        <v>672</v>
      </c>
      <c r="I313" s="147">
        <f>IF($H313&gt;$H312,INDEX(Spectra!313:313,1,MATCH($I$20,Spectra!$20:$20,0)),I312)</f>
        <v>1.1325986215776601E-3</v>
      </c>
      <c r="J313" s="147">
        <f>((Physics!$C$9*Physics!$C$10)/(Physics!$C$11*Physics!$C$12*$H313))^($J$17-$J$18)</f>
        <v>3.3838735527620506E+18</v>
      </c>
      <c r="K313" s="147">
        <f t="shared" si="105"/>
        <v>1</v>
      </c>
      <c r="L313" s="147">
        <f>INDEX(Photobiology!$21:$421,1+$H313-380,10)</f>
        <v>2.807664E-2</v>
      </c>
      <c r="M313" s="147">
        <f t="shared" si="106"/>
        <v>1.1325986215776601E-3</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3832570521451398</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1.1325986215776601E-3</v>
      </c>
      <c r="Z313" s="147">
        <f t="shared" ca="1" si="108"/>
        <v>0</v>
      </c>
      <c r="AA313" s="147">
        <f t="shared" ca="1" si="95"/>
        <v>2.9920424085527834E-6</v>
      </c>
      <c r="AB313" s="147">
        <f t="shared" ca="1" si="96"/>
        <v>4.4523697672701553E-5</v>
      </c>
      <c r="AC313" s="147">
        <f t="shared" ca="1" si="97"/>
        <v>1.4463284397546718E-7</v>
      </c>
      <c r="AD313" s="147">
        <f t="shared" ca="1" si="98"/>
        <v>1.9175121183034099E-8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1.1289418357539297E-3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3820196420614361.5</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1.1289418357539297E-3</v>
      </c>
      <c r="AZ313" s="147">
        <f t="shared" ca="1" si="113"/>
        <v>0</v>
      </c>
      <c r="BA313" s="147">
        <f t="shared" ca="1" si="100"/>
        <v>2.9823820946029435E-6</v>
      </c>
      <c r="BB313" s="147">
        <f t="shared" ca="1" si="101"/>
        <v>4.4379945399506303E-5</v>
      </c>
      <c r="BC313" s="147">
        <f t="shared" ca="1" si="102"/>
        <v>1.4416587242577682E-7</v>
      </c>
      <c r="BD313" s="147">
        <f t="shared" ca="1" si="103"/>
        <v>1.911321106768118E-8</v>
      </c>
    </row>
    <row r="314" spans="8:56" s="147" customFormat="1" ht="0.25" customHeight="1" x14ac:dyDescent="0.2">
      <c r="H314" s="147">
        <f t="shared" si="104"/>
        <v>673</v>
      </c>
      <c r="I314" s="147">
        <f>IF($H314&gt;$H313,INDEX(Spectra!314:314,1,MATCH($I$20,Spectra!$20:$20,0)),I313)</f>
        <v>1.12572012829638E-3</v>
      </c>
      <c r="J314" s="147">
        <f>((Physics!$C$9*Physics!$C$10)/(Physics!$C$11*Physics!$C$12*$H314))^($J$17-$J$18)</f>
        <v>3.3889090788822323E+18</v>
      </c>
      <c r="K314" s="147">
        <f t="shared" si="105"/>
        <v>1</v>
      </c>
      <c r="L314" s="147">
        <f>INDEX(Photobiology!$21:$421,1+$H314-380,10)</f>
        <v>2.632936E-2</v>
      </c>
      <c r="M314" s="147">
        <f t="shared" si="106"/>
        <v>1.12572012829638E-3</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3814963163064073.5</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1.12572012829638E-3</v>
      </c>
      <c r="Z314" s="147">
        <f t="shared" ca="1" si="108"/>
        <v>0</v>
      </c>
      <c r="AA314" s="147">
        <f t="shared" ca="1" si="95"/>
        <v>2.7622245076059594E-6</v>
      </c>
      <c r="AB314" s="147">
        <f t="shared" ca="1" si="96"/>
        <v>4.1414342943921186E-5</v>
      </c>
      <c r="AC314" s="147">
        <f t="shared" ca="1" si="97"/>
        <v>1.336229792287803E-7</v>
      </c>
      <c r="AD314" s="147">
        <f t="shared" ca="1" si="98"/>
        <v>1.7729304016578176E-8</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1.123407909026706E-3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3807127262188709</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1.123407909026706E-3</v>
      </c>
      <c r="AZ314" s="147">
        <f t="shared" ca="1" si="113"/>
        <v>0</v>
      </c>
      <c r="BA314" s="147">
        <f t="shared" ca="1" si="100"/>
        <v>2.7565509226951892E-6</v>
      </c>
      <c r="BB314" s="147">
        <f t="shared" ca="1" si="101"/>
        <v>4.1329278246765293E-5</v>
      </c>
      <c r="BC314" s="147">
        <f t="shared" ca="1" si="102"/>
        <v>1.3334851880147E-7</v>
      </c>
      <c r="BD314" s="147">
        <f t="shared" ca="1" si="103"/>
        <v>1.76928881816343E-8</v>
      </c>
    </row>
    <row r="315" spans="8:56" s="147" customFormat="1" ht="0.25" customHeight="1" x14ac:dyDescent="0.2">
      <c r="H315" s="147">
        <f t="shared" si="104"/>
        <v>674</v>
      </c>
      <c r="I315" s="147">
        <f>IF($H315&gt;$H314,INDEX(Spectra!315:315,1,MATCH($I$20,Spectra!$20:$20,0)),I314)</f>
        <v>1.11875916161536E-3</v>
      </c>
      <c r="J315" s="147">
        <f>((Physics!$C$9*Physics!$C$10)/(Physics!$C$11*Physics!$C$12*$H315))^($J$17-$J$18)</f>
        <v>3.3939446050024136E+18</v>
      </c>
      <c r="K315" s="147">
        <f t="shared" si="105"/>
        <v>1</v>
      </c>
      <c r="L315" s="147">
        <f>INDEX(Photobiology!$21:$421,1+$H315-380,10)</f>
        <v>2.4708049999999999E-2</v>
      </c>
      <c r="M315" s="147">
        <f t="shared" si="106"/>
        <v>1.11875916161536E-3</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3797006620861474.5</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1.11875916161536E-3</v>
      </c>
      <c r="Z315" s="147">
        <f t="shared" ca="1" si="108"/>
        <v>0</v>
      </c>
      <c r="AA315" s="147">
        <f t="shared" ca="1" si="95"/>
        <v>2.5493724395310013E-6</v>
      </c>
      <c r="AB315" s="147">
        <f t="shared" ca="1" si="96"/>
        <v>3.8496278999352211E-5</v>
      </c>
      <c r="AC315" s="147">
        <f t="shared" ca="1" si="97"/>
        <v>1.2351101144233573E-7</v>
      </c>
      <c r="AD315" s="147">
        <f t="shared" ca="1" si="98"/>
        <v>1.6395751141221585E-8</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1.1178753678595043E-3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3794007073811853</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1.1178753678595043E-3</v>
      </c>
      <c r="AZ315" s="147">
        <f t="shared" ca="1" si="113"/>
        <v>0</v>
      </c>
      <c r="BA315" s="147">
        <f t="shared" ca="1" si="100"/>
        <v>2.5473584945098456E-6</v>
      </c>
      <c r="BB315" s="147">
        <f t="shared" ca="1" si="101"/>
        <v>3.8465867832971967E-5</v>
      </c>
      <c r="BC315" s="147">
        <f t="shared" ca="1" si="102"/>
        <v>1.2341344061168927E-7</v>
      </c>
      <c r="BD315" s="147">
        <f t="shared" ca="1" si="103"/>
        <v>1.6382798878591393E-8</v>
      </c>
    </row>
    <row r="316" spans="8:56" s="147" customFormat="1" ht="0.25" customHeight="1" x14ac:dyDescent="0.2">
      <c r="H316" s="147">
        <f t="shared" si="104"/>
        <v>675</v>
      </c>
      <c r="I316" s="147">
        <f>IF($H316&gt;$H315,INDEX(Spectra!316:316,1,MATCH($I$20,Spectra!$20:$20,0)),I315)</f>
        <v>1.1126904031006899E-3</v>
      </c>
      <c r="J316" s="147">
        <f>((Physics!$C$9*Physics!$C$10)/(Physics!$C$11*Physics!$C$12*$H316))^($J$17-$J$18)</f>
        <v>3.3989801311225948E+18</v>
      </c>
      <c r="K316" s="147">
        <f t="shared" si="105"/>
        <v>1</v>
      </c>
      <c r="L316" s="147">
        <f>INDEX(Photobiology!$21:$421,1+$H316-380,10)</f>
        <v>2.3199999999999998E-2</v>
      </c>
      <c r="M316" s="147">
        <f t="shared" si="106"/>
        <v>1.1126904031006899E-3</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3782012572230036</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1.1126904031006899E-3</v>
      </c>
      <c r="Z316" s="147">
        <f t="shared" ca="1" si="108"/>
        <v>0</v>
      </c>
      <c r="AA316" s="147">
        <f t="shared" ca="1" si="95"/>
        <v>2.3544083853449361E-6</v>
      </c>
      <c r="AB316" s="147">
        <f t="shared" ca="1" si="96"/>
        <v>3.5790799506136793E-5</v>
      </c>
      <c r="AC316" s="147">
        <f t="shared" ca="1" si="97"/>
        <v>1.1416203535813079E-7</v>
      </c>
      <c r="AD316" s="147">
        <f t="shared" ca="1" si="98"/>
        <v>1.5185998621518218E-8</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1.1123414411322809E-3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3780826457432896</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1.1123414411322809E-3</v>
      </c>
      <c r="AZ316" s="147">
        <f t="shared" ca="1" si="113"/>
        <v>0</v>
      </c>
      <c r="BA316" s="147">
        <f t="shared" ca="1" si="100"/>
        <v>2.3536699957782612E-6</v>
      </c>
      <c r="BB316" s="147">
        <f t="shared" ca="1" si="101"/>
        <v>3.5779574795460947E-5</v>
      </c>
      <c r="BC316" s="147">
        <f t="shared" ca="1" si="102"/>
        <v>1.1412623186017202E-7</v>
      </c>
      <c r="BD316" s="147">
        <f t="shared" ca="1" si="103"/>
        <v>1.5181235988573371E-8</v>
      </c>
    </row>
    <row r="317" spans="8:56" s="147" customFormat="1" ht="0.25" customHeight="1" x14ac:dyDescent="0.2">
      <c r="H317" s="147">
        <f t="shared" si="104"/>
        <v>676</v>
      </c>
      <c r="I317" s="147">
        <f>IF($H317&gt;$H316,INDEX(Spectra!317:317,1,MATCH($I$20,Spectra!$20:$20,0)),I316)</f>
        <v>1.1073288132471301E-3</v>
      </c>
      <c r="J317" s="147">
        <f>((Physics!$C$9*Physics!$C$10)/(Physics!$C$11*Physics!$C$12*$H317))^($J$17-$J$18)</f>
        <v>3.4040156572427771E+18</v>
      </c>
      <c r="K317" s="147">
        <f t="shared" si="105"/>
        <v>1</v>
      </c>
      <c r="L317" s="147">
        <f>INDEX(Photobiology!$21:$421,1+$H317-380,10)</f>
        <v>2.1800770000000001E-2</v>
      </c>
      <c r="M317" s="147">
        <f t="shared" si="106"/>
        <v>1.1073288132471301E-3</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3769364618009294</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1.1073288132471301E-3</v>
      </c>
      <c r="Z317" s="147">
        <f t="shared" ca="1" si="108"/>
        <v>0</v>
      </c>
      <c r="AA317" s="147">
        <f t="shared" ca="1" si="95"/>
        <v>2.1754138933527823E-6</v>
      </c>
      <c r="AB317" s="147">
        <f t="shared" ca="1" si="96"/>
        <v>3.3276227434008182E-5</v>
      </c>
      <c r="AC317" s="147">
        <f t="shared" ca="1" si="97"/>
        <v>1.0563916878377621E-7</v>
      </c>
      <c r="AD317" s="147">
        <f t="shared" ca="1" si="98"/>
        <v>1.4078910730267986E-8</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1.1068075144050572E-3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3767590108588775</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1.1068075144050572E-3</v>
      </c>
      <c r="AZ317" s="147">
        <f t="shared" ca="1" si="113"/>
        <v>0</v>
      </c>
      <c r="BA317" s="147">
        <f t="shared" ca="1" si="100"/>
        <v>2.1743897704995993E-6</v>
      </c>
      <c r="BB317" s="147">
        <f t="shared" ca="1" si="101"/>
        <v>3.3260561934634929E-5</v>
      </c>
      <c r="BC317" s="147">
        <f t="shared" ca="1" si="102"/>
        <v>1.0558943687424245E-7</v>
      </c>
      <c r="BD317" s="147">
        <f t="shared" ca="1" si="103"/>
        <v>1.4072282780400218E-8</v>
      </c>
    </row>
    <row r="318" spans="8:56" s="147" customFormat="1" ht="0.25" customHeight="1" x14ac:dyDescent="0.2">
      <c r="H318" s="147">
        <f t="shared" si="104"/>
        <v>677</v>
      </c>
      <c r="I318" s="147">
        <f>IF($H318&gt;$H317,INDEX(Spectra!318:318,1,MATCH($I$20,Spectra!$20:$20,0)),I317)</f>
        <v>1.10284293687997E-3</v>
      </c>
      <c r="J318" s="147">
        <f>((Physics!$C$9*Physics!$C$10)/(Physics!$C$11*Physics!$C$12*$H318))^($J$17-$J$18)</f>
        <v>3.4090511833629583E+18</v>
      </c>
      <c r="K318" s="147">
        <f t="shared" si="105"/>
        <v>1</v>
      </c>
      <c r="L318" s="147">
        <f>INDEX(Photobiology!$21:$421,1+$H318-380,10)</f>
        <v>2.0501120000000001E-2</v>
      </c>
      <c r="M318" s="147">
        <f t="shared" si="106"/>
        <v>1.10284293687997E-3</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3759648019034142</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1.10284293687997E-3</v>
      </c>
      <c r="Z318" s="147">
        <f t="shared" ca="1" si="108"/>
        <v>0</v>
      </c>
      <c r="AA318" s="147">
        <f t="shared" ca="1" si="95"/>
        <v>2.0113428914229519E-6</v>
      </c>
      <c r="AB318" s="147">
        <f t="shared" ca="1" si="96"/>
        <v>3.0945111103089832E-5</v>
      </c>
      <c r="AC318" s="147">
        <f t="shared" ca="1" si="97"/>
        <v>9.7932452794941339E-8</v>
      </c>
      <c r="AD318" s="147">
        <f t="shared" ca="1" si="98"/>
        <v>1.3058432362714661E-8</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1.1012749732378555E-3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3754302750724521.5</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1.1012749732378555E-3</v>
      </c>
      <c r="AZ318" s="147">
        <f t="shared" ca="1" si="113"/>
        <v>0</v>
      </c>
      <c r="BA318" s="147">
        <f t="shared" ca="1" si="100"/>
        <v>2.0084832706917362E-6</v>
      </c>
      <c r="BB318" s="147">
        <f t="shared" ca="1" si="101"/>
        <v>3.0901114984070287E-5</v>
      </c>
      <c r="BC318" s="147">
        <f t="shared" ca="1" si="102"/>
        <v>9.7793217623521573E-8</v>
      </c>
      <c r="BD318" s="147">
        <f t="shared" ca="1" si="103"/>
        <v>1.3039866575617475E-8</v>
      </c>
    </row>
    <row r="319" spans="8:56" s="147" customFormat="1" ht="0.25" customHeight="1" x14ac:dyDescent="0.2">
      <c r="H319" s="147">
        <f t="shared" si="104"/>
        <v>678</v>
      </c>
      <c r="I319" s="147">
        <f>IF($H319&gt;$H318,INDEX(Spectra!319:319,1,MATCH($I$20,Spectra!$20:$20,0)),I318)</f>
        <v>1.0984395339125499E-3</v>
      </c>
      <c r="J319" s="147">
        <f>((Physics!$C$9*Physics!$C$10)/(Physics!$C$11*Physics!$C$12*$H319))^($J$17-$J$18)</f>
        <v>3.4140867094831396E+18</v>
      </c>
      <c r="K319" s="147">
        <f t="shared" si="105"/>
        <v>1</v>
      </c>
      <c r="L319" s="147">
        <f>INDEX(Photobiology!$21:$421,1+$H319-380,10)</f>
        <v>1.9281079999999999E-2</v>
      </c>
      <c r="M319" s="147">
        <f t="shared" si="106"/>
        <v>1.0984395339125499E-3</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3750167813901691</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1.0984395339125499E-3</v>
      </c>
      <c r="Z319" s="147">
        <f t="shared" ca="1" si="108"/>
        <v>0</v>
      </c>
      <c r="AA319" s="147">
        <f t="shared" ca="1" si="95"/>
        <v>1.8595153337745383E-6</v>
      </c>
      <c r="AB319" s="147">
        <f t="shared" ca="1" si="96"/>
        <v>2.8763847478987424E-5</v>
      </c>
      <c r="AC319" s="147">
        <f t="shared" ca="1" si="97"/>
        <v>9.0731105501176627E-8</v>
      </c>
      <c r="AD319" s="147">
        <f t="shared" ca="1" si="98"/>
        <v>1.2112382896500296E-8</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1.0957410465106318E-3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3740954943927095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1.0957410465106318E-3</v>
      </c>
      <c r="AZ319" s="147">
        <f t="shared" ca="1" si="113"/>
        <v>0</v>
      </c>
      <c r="BA319" s="147">
        <f t="shared" ca="1" si="100"/>
        <v>1.8549471454064532E-6</v>
      </c>
      <c r="BB319" s="147">
        <f t="shared" ca="1" si="101"/>
        <v>2.8693184618032058E-5</v>
      </c>
      <c r="BC319" s="147">
        <f t="shared" ca="1" si="102"/>
        <v>9.0508210441778186E-8</v>
      </c>
      <c r="BD319" s="147">
        <f t="shared" ca="1" si="103"/>
        <v>1.2082626945768085E-8</v>
      </c>
    </row>
    <row r="320" spans="8:56" s="147" customFormat="1" ht="0.25" customHeight="1" x14ac:dyDescent="0.2">
      <c r="H320" s="147">
        <f t="shared" si="104"/>
        <v>679</v>
      </c>
      <c r="I320" s="147">
        <f>IF($H320&gt;$H319,INDEX(Spectra!320:320,1,MATCH($I$20,Spectra!$20:$20,0)),I319)</f>
        <v>1.0927690464004999E-3</v>
      </c>
      <c r="J320" s="147">
        <f>((Physics!$C$9*Physics!$C$10)/(Physics!$C$11*Physics!$C$12*$H320))^($J$17-$J$18)</f>
        <v>3.4191222356033213E+18</v>
      </c>
      <c r="K320" s="147">
        <f t="shared" si="105"/>
        <v>1</v>
      </c>
      <c r="L320" s="147">
        <f>INDEX(Photobiology!$21:$421,1+$H320-380,10)</f>
        <v>1.8120689999999998E-2</v>
      </c>
      <c r="M320" s="147">
        <f t="shared" si="106"/>
        <v>1.0927690464004999E-3</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3736310944926987</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1.0927690464004999E-3</v>
      </c>
      <c r="Z320" s="147">
        <f t="shared" ca="1" si="108"/>
        <v>0</v>
      </c>
      <c r="AA320" s="147">
        <f t="shared" ca="1" si="95"/>
        <v>1.7169040872521455E-6</v>
      </c>
      <c r="AB320" s="147">
        <f t="shared" ca="1" si="96"/>
        <v>2.6691976727378612E-5</v>
      </c>
      <c r="AC320" s="147">
        <f t="shared" ca="1" si="97"/>
        <v>8.4033939668198445E-8</v>
      </c>
      <c r="AD320" s="147">
        <f t="shared" ca="1" si="98"/>
        <v>1.1225251475339855E-8</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1.0902085053434304E-3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3727556142063585</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1.0902085053434304E-3</v>
      </c>
      <c r="AZ320" s="147">
        <f t="shared" ca="1" si="113"/>
        <v>0</v>
      </c>
      <c r="BA320" s="147">
        <f t="shared" ca="1" si="100"/>
        <v>1.7128810931703308E-6</v>
      </c>
      <c r="BB320" s="147">
        <f t="shared" ca="1" si="101"/>
        <v>2.6629432951518629E-5</v>
      </c>
      <c r="BC320" s="147">
        <f t="shared" ca="1" si="102"/>
        <v>8.3837034060909798E-8</v>
      </c>
      <c r="BD320" s="147">
        <f t="shared" ca="1" si="103"/>
        <v>1.119894882943932E-8</v>
      </c>
    </row>
    <row r="321" spans="8:56" s="147" customFormat="1" ht="0.25" customHeight="1" x14ac:dyDescent="0.2">
      <c r="H321" s="147">
        <f t="shared" si="104"/>
        <v>680</v>
      </c>
      <c r="I321" s="147">
        <f>IF($H321&gt;$H320,INDEX(Spectra!321:321,1,MATCH($I$20,Spectra!$20:$20,0)),I320)</f>
        <v>1.0850217395772001E-3</v>
      </c>
      <c r="J321" s="147">
        <f>((Physics!$C$9*Physics!$C$10)/(Physics!$C$11*Physics!$C$12*$H321))^($J$17-$J$18)</f>
        <v>3.4241577617235031E+18</v>
      </c>
      <c r="K321" s="147">
        <f t="shared" si="105"/>
        <v>1</v>
      </c>
      <c r="L321" s="147">
        <f>INDEX(Photobiology!$21:$421,1+$H321-380,10)</f>
        <v>1.7000000000000001E-2</v>
      </c>
      <c r="M321" s="147">
        <f t="shared" si="106"/>
        <v>1.0850217395772001E-3</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3715285611212007</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1.0850217395772001E-3</v>
      </c>
      <c r="Z321" s="147">
        <f t="shared" ca="1" si="108"/>
        <v>0</v>
      </c>
      <c r="AA321" s="147">
        <f t="shared" ca="1" si="95"/>
        <v>1.5819399958687661E-6</v>
      </c>
      <c r="AB321" s="147">
        <f t="shared" ca="1" si="96"/>
        <v>2.4710068092783238E-5</v>
      </c>
      <c r="AC321" s="147">
        <f t="shared" ca="1" si="97"/>
        <v>7.7579054379769809E-8</v>
      </c>
      <c r="AD321" s="147">
        <f t="shared" ca="1" si="98"/>
        <v>1.0390569636234912E-8</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1.0846745786162067E-3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3714096877312854</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1.0846745786162067E-3</v>
      </c>
      <c r="AZ321" s="147">
        <f t="shared" ca="1" si="113"/>
        <v>0</v>
      </c>
      <c r="BA321" s="147">
        <f t="shared" ca="1" si="100"/>
        <v>1.581433842130857E-6</v>
      </c>
      <c r="BB321" s="147">
        <f t="shared" ca="1" si="101"/>
        <v>2.4702161918489767E-5</v>
      </c>
      <c r="BC321" s="147">
        <f t="shared" ca="1" si="102"/>
        <v>7.7554232371058786E-8</v>
      </c>
      <c r="BD321" s="147">
        <f t="shared" ca="1" si="103"/>
        <v>1.0387245094422883E-8</v>
      </c>
    </row>
    <row r="322" spans="8:56" s="147" customFormat="1" ht="0.25" customHeight="1" x14ac:dyDescent="0.2">
      <c r="H322" s="147">
        <f t="shared" si="104"/>
        <v>681</v>
      </c>
      <c r="I322" s="147">
        <f>IF($H322&gt;$H321,INDEX(Spectra!322:322,1,MATCH($I$20,Spectra!$20:$20,0)),I321)</f>
        <v>1.07554924391561E-3</v>
      </c>
      <c r="J322" s="147">
        <f>((Physics!$C$9*Physics!$C$10)/(Physics!$C$11*Physics!$C$12*$H322))^($J$17-$J$18)</f>
        <v>3.4291932878436844E+18</v>
      </c>
      <c r="K322" s="147">
        <f t="shared" si="105"/>
        <v>1</v>
      </c>
      <c r="L322" s="147">
        <f>INDEX(Photobiology!$21:$421,1+$H322-380,10)</f>
        <v>1.5903790000000001E-2</v>
      </c>
      <c r="M322" s="147">
        <f t="shared" si="106"/>
        <v>1.07554924391561E-3</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3688266247980759.5</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1.07554924391561E-3</v>
      </c>
      <c r="Z322" s="147">
        <f t="shared" ca="1" si="108"/>
        <v>0</v>
      </c>
      <c r="AA322" s="147">
        <f t="shared" ca="1" si="95"/>
        <v>1.4549384842144023E-6</v>
      </c>
      <c r="AB322" s="147">
        <f t="shared" ca="1" si="96"/>
        <v>2.2827242043016123E-5</v>
      </c>
      <c r="AC322" s="147">
        <f t="shared" ca="1" si="97"/>
        <v>7.1631579644779635E-8</v>
      </c>
      <c r="AD322" s="147">
        <f t="shared" ca="1" si="98"/>
        <v>9.6050096794168897E-9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1.0728100281492024E-3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3678872947660639</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1.0728100281492024E-3</v>
      </c>
      <c r="AZ322" s="147">
        <f t="shared" ca="1" si="113"/>
        <v>0</v>
      </c>
      <c r="BA322" s="147">
        <f t="shared" ca="1" si="100"/>
        <v>1.4512330374785521E-6</v>
      </c>
      <c r="BB322" s="147">
        <f t="shared" ca="1" si="101"/>
        <v>2.2769105475433043E-5</v>
      </c>
      <c r="BC322" s="147">
        <f t="shared" ca="1" si="102"/>
        <v>7.1449147874736878E-8</v>
      </c>
      <c r="BD322" s="147">
        <f t="shared" ca="1" si="103"/>
        <v>9.5805475786816659E-9</v>
      </c>
    </row>
    <row r="323" spans="8:56" s="147" customFormat="1" ht="0.25" customHeight="1" x14ac:dyDescent="0.2">
      <c r="H323" s="147">
        <f t="shared" si="104"/>
        <v>682</v>
      </c>
      <c r="I323" s="147">
        <f>IF($H323&gt;$H322,INDEX(Spectra!323:323,1,MATCH($I$20,Spectra!$20:$20,0)),I322)</f>
        <v>1.0645491858857199E-3</v>
      </c>
      <c r="J323" s="147">
        <f>((Physics!$C$9*Physics!$C$10)/(Physics!$C$11*Physics!$C$12*$H323))^($J$17-$J$18)</f>
        <v>3.4342288139638666E+18</v>
      </c>
      <c r="K323" s="147">
        <f t="shared" si="105"/>
        <v>1</v>
      </c>
      <c r="L323" s="147">
        <f>INDEX(Photobiology!$21:$421,1+$H323-380,10)</f>
        <v>1.483718E-2</v>
      </c>
      <c r="M323" s="147">
        <f t="shared" si="106"/>
        <v>1.0645491858857199E-3</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3655905488050515.5</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1.0645491858857199E-3</v>
      </c>
      <c r="Z323" s="147">
        <f t="shared" ca="1" si="108"/>
        <v>0</v>
      </c>
      <c r="AA323" s="147">
        <f t="shared" ca="1" si="95"/>
        <v>1.3357537364819659E-6</v>
      </c>
      <c r="AB323" s="147">
        <f t="shared" ca="1" si="96"/>
        <v>2.1043901851670324E-5</v>
      </c>
      <c r="AC323" s="147">
        <f t="shared" ca="1" si="97"/>
        <v>6.6002049524914632E-8</v>
      </c>
      <c r="AD323" s="147">
        <f t="shared" ca="1" si="98"/>
        <v>8.8628297286485502E-9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1.0609454776821983E-3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3643529529500863.5</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1.0609454776821983E-3</v>
      </c>
      <c r="AZ323" s="147">
        <f t="shared" ca="1" si="113"/>
        <v>0</v>
      </c>
      <c r="BA323" s="147">
        <f t="shared" ca="1" si="100"/>
        <v>1.331231947576515E-6</v>
      </c>
      <c r="BB323" s="147">
        <f t="shared" ca="1" si="101"/>
        <v>2.0972664108273929E-5</v>
      </c>
      <c r="BC323" s="147">
        <f t="shared" ca="1" si="102"/>
        <v>6.5778619616296293E-8</v>
      </c>
      <c r="BD323" s="147">
        <f t="shared" ca="1" si="103"/>
        <v>8.8328273082597044E-9</v>
      </c>
    </row>
    <row r="324" spans="8:56" s="147" customFormat="1" ht="0.25" customHeight="1" x14ac:dyDescent="0.2">
      <c r="H324" s="147">
        <f t="shared" si="104"/>
        <v>683</v>
      </c>
      <c r="I324" s="147">
        <f>IF($H324&gt;$H323,INDEX(Spectra!324:324,1,MATCH($I$20,Spectra!$20:$20,0)),I323)</f>
        <v>1.0522820433112E-3</v>
      </c>
      <c r="J324" s="147">
        <f>((Physics!$C$9*Physics!$C$10)/(Physics!$C$11*Physics!$C$12*$H324))^($J$17-$J$18)</f>
        <v>3.4392643400840484E+18</v>
      </c>
      <c r="K324" s="147">
        <f t="shared" si="105"/>
        <v>1</v>
      </c>
      <c r="L324" s="147">
        <f>INDEX(Photobiology!$21:$421,1+$H324-380,10)</f>
        <v>1.3810680000000001E-2</v>
      </c>
      <c r="M324" s="147">
        <f t="shared" si="106"/>
        <v>1.0522820433112E-3</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3619076107270988</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1.0522820433112E-3</v>
      </c>
      <c r="Z324" s="147">
        <f t="shared" ca="1" si="108"/>
        <v>0</v>
      </c>
      <c r="AA324" s="147">
        <f t="shared" ca="1" si="95"/>
        <v>1.2242249291882501E-6</v>
      </c>
      <c r="AB324" s="147">
        <f t="shared" ca="1" si="96"/>
        <v>1.9360516402065445E-5</v>
      </c>
      <c r="AC324" s="147">
        <f t="shared" ca="1" si="97"/>
        <v>6.0821902103387361E-8</v>
      </c>
      <c r="AD324" s="147">
        <f t="shared" ca="1" si="98"/>
        <v>8.1671292368533822E-9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1.0490809272151939E-3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3608066622833525.5</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1.0490809272151939E-3</v>
      </c>
      <c r="AZ324" s="147">
        <f t="shared" ca="1" si="113"/>
        <v>0</v>
      </c>
      <c r="BA324" s="147">
        <f t="shared" ca="1" si="100"/>
        <v>1.2205007507221565E-6</v>
      </c>
      <c r="BB324" s="147">
        <f t="shared" ca="1" si="101"/>
        <v>1.930162034746147E-5</v>
      </c>
      <c r="BC324" s="147">
        <f t="shared" ca="1" si="102"/>
        <v>6.0636877593038213E-8</v>
      </c>
      <c r="BD324" s="147">
        <f t="shared" ca="1" si="103"/>
        <v>8.1422842544416454E-9</v>
      </c>
    </row>
    <row r="325" spans="8:56" s="147" customFormat="1" ht="0.25" customHeight="1" x14ac:dyDescent="0.2">
      <c r="H325" s="147">
        <f t="shared" si="104"/>
        <v>684</v>
      </c>
      <c r="I325" s="147">
        <f>IF($H325&gt;$H324,INDEX(Spectra!325:325,1,MATCH($I$20,Spectra!$20:$20,0)),I324)</f>
        <v>1.0391819458981601E-3</v>
      </c>
      <c r="J325" s="147">
        <f>((Physics!$C$9*Physics!$C$10)/(Physics!$C$11*Physics!$C$12*$H325))^($J$17-$J$18)</f>
        <v>3.4442998662042296E+18</v>
      </c>
      <c r="K325" s="147">
        <f t="shared" si="105"/>
        <v>1</v>
      </c>
      <c r="L325" s="147">
        <f>INDEX(Photobiology!$21:$421,1+$H325-380,10)</f>
        <v>1.283478E-2</v>
      </c>
      <c r="M325" s="147">
        <f t="shared" si="106"/>
        <v>1.0391819458981601E-3</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3579254237218883.5</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1.0391819458981601E-3</v>
      </c>
      <c r="Z325" s="147">
        <f t="shared" ca="1" si="108"/>
        <v>0</v>
      </c>
      <c r="AA325" s="147">
        <f t="shared" ca="1" si="95"/>
        <v>1.1203628395117242E-6</v>
      </c>
      <c r="AB325" s="147">
        <f t="shared" ca="1" si="96"/>
        <v>1.77795717487608E-5</v>
      </c>
      <c r="AC325" s="147">
        <f t="shared" ca="1" si="97"/>
        <v>5.5907988689321014E-8</v>
      </c>
      <c r="AD325" s="147">
        <f t="shared" ca="1" si="98"/>
        <v>7.5213183452854904E-9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1.0372163767481894E-3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3572484227658624.5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1.0372163767481894E-3</v>
      </c>
      <c r="AZ325" s="147">
        <f t="shared" ca="1" si="113"/>
        <v>0</v>
      </c>
      <c r="BA325" s="147">
        <f t="shared" ca="1" si="100"/>
        <v>1.1182437200997578E-6</v>
      </c>
      <c r="BB325" s="147">
        <f t="shared" ca="1" si="101"/>
        <v>1.7745942433060123E-5</v>
      </c>
      <c r="BC325" s="147">
        <f t="shared" ca="1" si="102"/>
        <v>5.5802241069052587E-8</v>
      </c>
      <c r="BD325" s="147">
        <f t="shared" ca="1" si="103"/>
        <v>7.507092086481672E-9</v>
      </c>
    </row>
    <row r="326" spans="8:56" s="147" customFormat="1" ht="0.25" customHeight="1" x14ac:dyDescent="0.2">
      <c r="H326" s="147">
        <f t="shared" si="104"/>
        <v>685</v>
      </c>
      <c r="I326" s="147">
        <f>IF($H326&gt;$H325,INDEX(Spectra!326:326,1,MATCH($I$20,Spectra!$20:$20,0)),I325)</f>
        <v>1.02567596243796E-3</v>
      </c>
      <c r="J326" s="147">
        <f>((Physics!$C$9*Physics!$C$10)/(Physics!$C$11*Physics!$C$12*$H326))^($J$17-$J$18)</f>
        <v>3.4493353923244114E+18</v>
      </c>
      <c r="K326" s="147">
        <f t="shared" si="105"/>
        <v>1</v>
      </c>
      <c r="L326" s="147">
        <f>INDEX(Photobiology!$21:$421,1+$H326-380,10)</f>
        <v>1.192E-2</v>
      </c>
      <c r="M326" s="147">
        <f t="shared" si="106"/>
        <v>1.02567596243796E-3</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3537900398293659</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1.02567596243796E-3</v>
      </c>
      <c r="Z326" s="147">
        <f t="shared" ca="1" si="108"/>
        <v>0</v>
      </c>
      <c r="AA326" s="147">
        <f t="shared" ca="1" si="95"/>
        <v>1.0240594971211577E-6</v>
      </c>
      <c r="AB326" s="147">
        <f t="shared" ca="1" si="96"/>
        <v>1.6301991179392691E-5</v>
      </c>
      <c r="AC326" s="147">
        <f t="shared" ca="1" si="97"/>
        <v>5.1386365718141798E-8</v>
      </c>
      <c r="AD326" s="147">
        <f t="shared" ca="1" si="98"/>
        <v>6.9276718692965914E-9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1.0253518262811853E-3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3536782343976164</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1.0253518262811853E-3</v>
      </c>
      <c r="AZ326" s="147">
        <f t="shared" ca="1" si="113"/>
        <v>0</v>
      </c>
      <c r="BA326" s="147">
        <f t="shared" ca="1" si="100"/>
        <v>1.0237358718029661E-6</v>
      </c>
      <c r="BB326" s="147">
        <f t="shared" ca="1" si="101"/>
        <v>1.6296839391730528E-5</v>
      </c>
      <c r="BC326" s="147">
        <f t="shared" ca="1" si="102"/>
        <v>5.1370126496687378E-8</v>
      </c>
      <c r="BD326" s="147">
        <f t="shared" ca="1" si="103"/>
        <v>6.9254825726596955E-9</v>
      </c>
    </row>
    <row r="327" spans="8:56" s="147" customFormat="1" ht="0.25" customHeight="1" x14ac:dyDescent="0.2">
      <c r="H327" s="147">
        <f t="shared" si="104"/>
        <v>686</v>
      </c>
      <c r="I327" s="147">
        <f>IF($H327&gt;$H326,INDEX(Spectra!327:327,1,MATCH($I$20,Spectra!$20:$20,0)),I326)</f>
        <v>1.0117786337529701E-3</v>
      </c>
      <c r="J327" s="147">
        <f>((Physics!$C$9*Physics!$C$10)/(Physics!$C$11*Physics!$C$12*$H327))^($J$17-$J$18)</f>
        <v>3.4543709184445932E+18</v>
      </c>
      <c r="K327" s="147">
        <f t="shared" si="105"/>
        <v>1</v>
      </c>
      <c r="L327" s="147">
        <f>INDEX(Photobiology!$21:$421,1+$H327-380,10)</f>
        <v>1.106831E-2</v>
      </c>
      <c r="M327" s="147">
        <f t="shared" si="106"/>
        <v>1.0117786337529701E-3</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3495058688339863</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1.0117786337529701E-3</v>
      </c>
      <c r="Z327" s="147">
        <f t="shared" ca="1" si="108"/>
        <v>0</v>
      </c>
      <c r="AA327" s="147">
        <f t="shared" ca="1" si="95"/>
        <v>9.3484500999966176E-7</v>
      </c>
      <c r="AB327" s="147">
        <f t="shared" ca="1" si="96"/>
        <v>1.4922925424949307E-5</v>
      </c>
      <c r="AC327" s="147">
        <f t="shared" ca="1" si="97"/>
        <v>4.7250062196263698E-8</v>
      </c>
      <c r="AD327" s="147">
        <f t="shared" ca="1" si="98"/>
        <v>6.3792541680261386E-9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1.0134886613742029E-3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3500965758024386.5</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1.0134886613742029E-3</v>
      </c>
      <c r="AZ327" s="147">
        <f t="shared" ca="1" si="113"/>
        <v>0</v>
      </c>
      <c r="BA327" s="147">
        <f t="shared" ca="1" si="100"/>
        <v>9.364250105406312E-7</v>
      </c>
      <c r="BB327" s="147">
        <f t="shared" ca="1" si="101"/>
        <v>1.4948146964340394E-5</v>
      </c>
      <c r="BC327" s="147">
        <f t="shared" ca="1" si="102"/>
        <v>4.7329920486175275E-8</v>
      </c>
      <c r="BD327" s="147">
        <f t="shared" ca="1" si="103"/>
        <v>6.3900358750777359E-9</v>
      </c>
    </row>
    <row r="328" spans="8:56" s="147" customFormat="1" ht="0.25" customHeight="1" x14ac:dyDescent="0.2">
      <c r="H328" s="147">
        <f t="shared" si="104"/>
        <v>687</v>
      </c>
      <c r="I328" s="147">
        <f>IF($H328&gt;$H327,INDEX(Spectra!328:328,1,MATCH($I$20,Spectra!$20:$20,0)),I327)</f>
        <v>9.9730882805311406E-4</v>
      </c>
      <c r="J328" s="147">
        <f>((Physics!$C$9*Physics!$C$10)/(Physics!$C$11*Physics!$C$12*$H328))^($J$17-$J$18)</f>
        <v>3.4594064445647744E+18</v>
      </c>
      <c r="K328" s="147">
        <f t="shared" si="105"/>
        <v>1</v>
      </c>
      <c r="L328" s="147">
        <f>INDEX(Photobiology!$21:$421,1+$H328-380,10)</f>
        <v>1.027339E-2</v>
      </c>
      <c r="M328" s="147">
        <f t="shared" si="106"/>
        <v>9.9730882805311406E-4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3450096586988285</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9.9730882805311406E-4</v>
      </c>
      <c r="Z328" s="147">
        <f t="shared" ca="1" si="108"/>
        <v>0</v>
      </c>
      <c r="AA328" s="147">
        <f t="shared" ca="1" si="95"/>
        <v>8.5241282035176125E-7</v>
      </c>
      <c r="AB328" s="147">
        <f t="shared" ca="1" si="96"/>
        <v>1.3640492033930856E-5</v>
      </c>
      <c r="AC328" s="147">
        <f t="shared" ca="1" si="97"/>
        <v>4.3482664903115778E-8</v>
      </c>
      <c r="AD328" s="147">
        <f t="shared" ca="1" si="98"/>
        <v>5.8682349558824863E-9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1.0016241109071986E-3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3465024904303825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1.0016241109071986E-3</v>
      </c>
      <c r="AZ328" s="147">
        <f t="shared" ca="1" si="113"/>
        <v>0</v>
      </c>
      <c r="BA328" s="147">
        <f t="shared" ca="1" si="100"/>
        <v>8.5610114870582438E-7</v>
      </c>
      <c r="BB328" s="147">
        <f t="shared" ca="1" si="101"/>
        <v>1.3699513452111027E-5</v>
      </c>
      <c r="BC328" s="147">
        <f t="shared" ca="1" si="102"/>
        <v>4.3670811235553858E-8</v>
      </c>
      <c r="BD328" s="147">
        <f t="shared" ca="1" si="103"/>
        <v>5.8936263822657197E-9</v>
      </c>
    </row>
    <row r="329" spans="8:56" s="147" customFormat="1" ht="0.25" customHeight="1" x14ac:dyDescent="0.2">
      <c r="H329" s="147">
        <f t="shared" si="104"/>
        <v>688</v>
      </c>
      <c r="I329" s="147">
        <f>IF($H329&gt;$H328,INDEX(Spectra!329:329,1,MATCH($I$20,Spectra!$20:$20,0)),I328)</f>
        <v>9.8367197719178298E-4</v>
      </c>
      <c r="J329" s="147">
        <f>((Physics!$C$9*Physics!$C$10)/(Physics!$C$11*Physics!$C$12*$H329))^($J$17-$J$18)</f>
        <v>3.4644419706849562E+18</v>
      </c>
      <c r="K329" s="147">
        <f t="shared" si="105"/>
        <v>1</v>
      </c>
      <c r="L329" s="147">
        <f>INDEX(Photobiology!$21:$421,1+$H329-380,10)</f>
        <v>9.5333109999999992E-3</v>
      </c>
      <c r="M329" s="147">
        <f t="shared" si="106"/>
        <v>9.8367197719178298E-4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3407874483169868</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9.8367197719178298E-4</v>
      </c>
      <c r="Z329" s="147">
        <f t="shared" ca="1" si="108"/>
        <v>0</v>
      </c>
      <c r="AA329" s="147">
        <f t="shared" ca="1" si="95"/>
        <v>7.7774221611063756E-7</v>
      </c>
      <c r="AB329" s="147">
        <f t="shared" ca="1" si="96"/>
        <v>1.2473354139582685E-5</v>
      </c>
      <c r="AC329" s="147">
        <f t="shared" ca="1" si="97"/>
        <v>3.9937082273986388E-8</v>
      </c>
      <c r="AD329" s="147">
        <f t="shared" ca="1" si="98"/>
        <v>5.4014903775566592E-9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9.8975956044019403E-4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3428964562075702</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9.8975956044019403E-4</v>
      </c>
      <c r="AZ329" s="147">
        <f t="shared" ca="1" si="113"/>
        <v>0</v>
      </c>
      <c r="BA329" s="147">
        <f t="shared" ca="1" si="100"/>
        <v>7.8255537598116024E-7</v>
      </c>
      <c r="BB329" s="147">
        <f t="shared" ca="1" si="101"/>
        <v>1.2550547130205837E-5</v>
      </c>
      <c r="BC329" s="147">
        <f t="shared" ca="1" si="102"/>
        <v>4.0184238153871874E-8</v>
      </c>
      <c r="BD329" s="147">
        <f t="shared" ca="1" si="103"/>
        <v>5.434918210311171E-9</v>
      </c>
    </row>
    <row r="330" spans="8:56" s="147" customFormat="1" ht="0.25" customHeight="1" x14ac:dyDescent="0.2">
      <c r="H330" s="147">
        <f t="shared" si="104"/>
        <v>689</v>
      </c>
      <c r="I330" s="147">
        <f>IF($H330&gt;$H329,INDEX(Spectra!330:330,1,MATCH($I$20,Spectra!$20:$20,0)),I329)</f>
        <v>9.7293281597842895E-4</v>
      </c>
      <c r="J330" s="147">
        <f>((Physics!$C$9*Physics!$C$10)/(Physics!$C$11*Physics!$C$12*$H330))^($J$17-$J$18)</f>
        <v>3.4694774968051379E+18</v>
      </c>
      <c r="K330" s="147">
        <f t="shared" si="105"/>
        <v>1</v>
      </c>
      <c r="L330" s="147">
        <f>INDEX(Photobiology!$21:$421,1+$H330-380,10)</f>
        <v>8.8461570000000003E-3</v>
      </c>
      <c r="M330" s="147">
        <f t="shared" si="106"/>
        <v>9.7293281597842895E-4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3375568510940413.5</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9.7293281597842895E-4</v>
      </c>
      <c r="Z330" s="147">
        <f t="shared" ca="1" si="108"/>
        <v>0</v>
      </c>
      <c r="AA330" s="147">
        <f t="shared" ca="1" si="95"/>
        <v>7.1187937452636083E-7</v>
      </c>
      <c r="AB330" s="147">
        <f t="shared" ca="1" si="96"/>
        <v>1.1440716983090346E-5</v>
      </c>
      <c r="AC330" s="147">
        <f t="shared" ca="1" si="97"/>
        <v>3.6864424397422672E-8</v>
      </c>
      <c r="AD330" s="147">
        <f t="shared" ca="1" si="98"/>
        <v>4.9871757800801484E-9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9.7789500997318992E-4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3392784731340018.5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9.7789500997318992E-4</v>
      </c>
      <c r="AZ330" s="147">
        <f t="shared" ca="1" si="113"/>
        <v>0</v>
      </c>
      <c r="BA330" s="147">
        <f t="shared" ca="1" si="100"/>
        <v>7.1551013247722353E-7</v>
      </c>
      <c r="BB330" s="147">
        <f t="shared" ca="1" si="101"/>
        <v>1.1499067422274741E-5</v>
      </c>
      <c r="BC330" s="147">
        <f t="shared" ca="1" si="102"/>
        <v>3.7052441927884166E-8</v>
      </c>
      <c r="BD330" s="147">
        <f t="shared" ca="1" si="103"/>
        <v>5.0126115895217734E-9</v>
      </c>
    </row>
    <row r="331" spans="8:56" s="147" customFormat="1" ht="0.25" customHeight="1" x14ac:dyDescent="0.2">
      <c r="H331" s="147">
        <f t="shared" si="104"/>
        <v>690</v>
      </c>
      <c r="I331" s="147">
        <f>IF($H331&gt;$H330,INDEX(Spectra!331:331,1,MATCH($I$20,Spectra!$20:$20,0)),I330)</f>
        <v>9.6633018529872499E-4</v>
      </c>
      <c r="J331" s="147">
        <f>((Physics!$C$9*Physics!$C$10)/(Physics!$C$11*Physics!$C$12*$H331))^($J$17-$J$18)</f>
        <v>3.4745130229253192E+18</v>
      </c>
      <c r="K331" s="147">
        <f t="shared" si="105"/>
        <v>1</v>
      </c>
      <c r="L331" s="147">
        <f>INDEX(Photobiology!$21:$421,1+$H331-380,10)</f>
        <v>8.2100000000000003E-3</v>
      </c>
      <c r="M331" s="147">
        <f t="shared" si="106"/>
        <v>9.6633018529872499E-4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3357526813266257</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9.6633018529872499E-4</v>
      </c>
      <c r="Z331" s="147">
        <f t="shared" ca="1" si="108"/>
        <v>0</v>
      </c>
      <c r="AA331" s="147">
        <f t="shared" ca="1" si="95"/>
        <v>6.5483654905823688E-7</v>
      </c>
      <c r="AB331" s="147">
        <f t="shared" ca="1" si="96"/>
        <v>1.0544884881035277E-5</v>
      </c>
      <c r="AC331" s="147">
        <f t="shared" ca="1" si="97"/>
        <v>3.4140445446603958E-8</v>
      </c>
      <c r="AD331" s="147">
        <f t="shared" ca="1" si="98"/>
        <v>4.626827580417707E-9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9.6603045950618559E-4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3356485412096772</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9.6603045950618559E-4</v>
      </c>
      <c r="AZ331" s="147">
        <f t="shared" ca="1" si="113"/>
        <v>0</v>
      </c>
      <c r="BA331" s="147">
        <f t="shared" ca="1" si="100"/>
        <v>6.5463343897574512E-7</v>
      </c>
      <c r="BB331" s="147">
        <f t="shared" ca="1" si="101"/>
        <v>1.0541614183269348E-5</v>
      </c>
      <c r="BC331" s="147">
        <f t="shared" ca="1" si="102"/>
        <v>3.4129856134353536E-8</v>
      </c>
      <c r="BD331" s="147">
        <f t="shared" ca="1" si="103"/>
        <v>4.6253924813339964E-9</v>
      </c>
    </row>
    <row r="332" spans="8:56" s="147" customFormat="1" ht="0.25" customHeight="1" x14ac:dyDescent="0.2">
      <c r="H332" s="147">
        <f t="shared" si="104"/>
        <v>691</v>
      </c>
      <c r="I332" s="147">
        <f>IF($H332&gt;$H331,INDEX(Spectra!332:332,1,MATCH($I$20,Spectra!$20:$20,0)),I331)</f>
        <v>9.6374303852061203E-4</v>
      </c>
      <c r="J332" s="147">
        <f>((Physics!$C$9*Physics!$C$10)/(Physics!$C$11*Physics!$C$12*$H332))^($J$17-$J$18)</f>
        <v>3.4795485490455009E+18</v>
      </c>
      <c r="K332" s="147">
        <f t="shared" si="105"/>
        <v>1</v>
      </c>
      <c r="L332" s="147">
        <f>INDEX(Photobiology!$21:$421,1+$H332-380,10)</f>
        <v>7.6237809999999996E-3</v>
      </c>
      <c r="M332" s="147">
        <f t="shared" si="106"/>
        <v>9.6374303852061203E-4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3353390691337098</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9.6374303852061203E-4</v>
      </c>
      <c r="Z332" s="147">
        <f t="shared" ca="1" si="108"/>
        <v>0</v>
      </c>
      <c r="AA332" s="147">
        <f t="shared" ca="1" si="95"/>
        <v>6.0551685987338502E-7</v>
      </c>
      <c r="AB332" s="147">
        <f t="shared" ca="1" si="96"/>
        <v>9.7697523043950009E-6</v>
      </c>
      <c r="AC332" s="147">
        <f t="shared" ca="1" si="97"/>
        <v>3.1755333119254165E-8</v>
      </c>
      <c r="AD332" s="147">
        <f t="shared" ca="1" si="98"/>
        <v>4.3112755705308022E-9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9.6864639682741694E-4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3370452164618991</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9.6864639682741694E-4</v>
      </c>
      <c r="AZ332" s="147">
        <f t="shared" ca="1" si="113"/>
        <v>0</v>
      </c>
      <c r="BA332" s="147">
        <f t="shared" ca="1" si="100"/>
        <v>6.0859762518747555E-7</v>
      </c>
      <c r="BB332" s="147">
        <f t="shared" ca="1" si="101"/>
        <v>9.8194591185585741E-6</v>
      </c>
      <c r="BC332" s="147">
        <f t="shared" ca="1" si="102"/>
        <v>3.1916898775463389E-8</v>
      </c>
      <c r="BD332" s="147">
        <f t="shared" ca="1" si="103"/>
        <v>4.3332105968155448E-9</v>
      </c>
    </row>
    <row r="333" spans="8:56" s="147" customFormat="1" ht="0.25" customHeight="1" x14ac:dyDescent="0.2">
      <c r="H333" s="147">
        <f t="shared" si="104"/>
        <v>692</v>
      </c>
      <c r="I333" s="147">
        <f>IF($H333&gt;$H332,INDEX(Spectra!333:333,1,MATCH($I$20,Spectra!$20:$20,0)),I332)</f>
        <v>9.6547267775013497E-4</v>
      </c>
      <c r="J333" s="147">
        <f>((Physics!$C$9*Physics!$C$10)/(Physics!$C$11*Physics!$C$12*$H333))^($J$17-$J$18)</f>
        <v>3.4845840751656827E+18</v>
      </c>
      <c r="K333" s="147">
        <f t="shared" si="105"/>
        <v>1</v>
      </c>
      <c r="L333" s="147">
        <f>INDEX(Photobiology!$21:$421,1+$H333-380,10)</f>
        <v>7.0854239999999999E-3</v>
      </c>
      <c r="M333" s="147">
        <f t="shared" si="106"/>
        <v>9.6547267775013497E-4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3364270717895689.5</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9.6547267775013497E-4</v>
      </c>
      <c r="Z333" s="147">
        <f t="shared" ca="1" si="108"/>
        <v>0</v>
      </c>
      <c r="AA333" s="147">
        <f t="shared" ca="1" si="95"/>
        <v>5.6297484217752578E-7</v>
      </c>
      <c r="AB333" s="147">
        <f t="shared" ca="1" si="96"/>
        <v>9.1002365092158925E-6</v>
      </c>
      <c r="AC333" s="147">
        <f t="shared" ca="1" si="97"/>
        <v>2.9688284840816654E-8</v>
      </c>
      <c r="AD333" s="147">
        <f t="shared" ca="1" si="98"/>
        <v>4.034024834716611E-9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9.7126233414864828E-4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3384445262382630</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9.7126233414864828E-4</v>
      </c>
      <c r="AZ333" s="147">
        <f t="shared" ca="1" si="113"/>
        <v>0</v>
      </c>
      <c r="BA333" s="147">
        <f t="shared" ca="1" si="100"/>
        <v>5.6635083714075004E-7</v>
      </c>
      <c r="BB333" s="147">
        <f t="shared" ca="1" si="101"/>
        <v>9.1548079577382324E-6</v>
      </c>
      <c r="BC333" s="147">
        <f t="shared" ca="1" si="102"/>
        <v>2.986631677507094E-8</v>
      </c>
      <c r="BD333" s="147">
        <f t="shared" ca="1" si="103"/>
        <v>4.0582156981499551E-9</v>
      </c>
    </row>
    <row r="334" spans="8:56" s="147" customFormat="1" ht="0.25" customHeight="1" x14ac:dyDescent="0.2">
      <c r="H334" s="147">
        <f t="shared" si="104"/>
        <v>693</v>
      </c>
      <c r="I334" s="147">
        <f>IF($H334&gt;$H333,INDEX(Spectra!334:334,1,MATCH($I$20,Spectra!$20:$20,0)),I333)</f>
        <v>9.7010000662763301E-4</v>
      </c>
      <c r="J334" s="147">
        <f>((Physics!$C$9*Physics!$C$10)/(Physics!$C$11*Physics!$C$12*$H334))^($J$17-$J$18)</f>
        <v>3.489619601285865E+18</v>
      </c>
      <c r="K334" s="147">
        <f t="shared" si="105"/>
        <v>1</v>
      </c>
      <c r="L334" s="147">
        <f>INDEX(Photobiology!$21:$421,1+$H334-380,10)</f>
        <v>6.5914759999999998E-3</v>
      </c>
      <c r="M334" s="147">
        <f t="shared" si="106"/>
        <v>9.7010000662763301E-4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3385279998335335.5</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9.7010000662763301E-4</v>
      </c>
      <c r="Z334" s="147">
        <f t="shared" ca="1" si="108"/>
        <v>0</v>
      </c>
      <c r="AA334" s="147">
        <f t="shared" ca="1" si="95"/>
        <v>5.2539064198942005E-7</v>
      </c>
      <c r="AB334" s="147">
        <f t="shared" ca="1" si="96"/>
        <v>8.506971875118841E-6</v>
      </c>
      <c r="AC334" s="147">
        <f t="shared" ca="1" si="97"/>
        <v>2.7841870190213067E-8</v>
      </c>
      <c r="AD334" s="147">
        <f t="shared" ca="1" si="98"/>
        <v>3.7857473688638734E-9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9.7387688590985777E-4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3398459870310277.5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9.7387688590985777E-4</v>
      </c>
      <c r="AZ334" s="147">
        <f t="shared" ca="1" si="113"/>
        <v>0</v>
      </c>
      <c r="BA334" s="147">
        <f t="shared" ca="1" si="100"/>
        <v>5.2743613937860439E-7</v>
      </c>
      <c r="BB334" s="147">
        <f t="shared" ca="1" si="101"/>
        <v>8.5400919716141467E-6</v>
      </c>
      <c r="BC334" s="147">
        <f t="shared" ca="1" si="102"/>
        <v>2.7950266625612918E-8</v>
      </c>
      <c r="BD334" s="147">
        <f t="shared" ca="1" si="103"/>
        <v>3.8004863758812063E-9</v>
      </c>
    </row>
    <row r="335" spans="8:56" s="147" customFormat="1" ht="0.25" customHeight="1" x14ac:dyDescent="0.2">
      <c r="H335" s="147">
        <f t="shared" si="104"/>
        <v>694</v>
      </c>
      <c r="I335" s="147">
        <f>IF($H335&gt;$H334,INDEX(Spectra!335:335,1,MATCH($I$20,Spectra!$20:$20,0)),I334)</f>
        <v>9.7525986455367997E-4</v>
      </c>
      <c r="J335" s="147">
        <f>((Physics!$C$9*Physics!$C$10)/(Physics!$C$11*Physics!$C$12*$H335))^($J$17-$J$18)</f>
        <v>3.4946551274060457E+18</v>
      </c>
      <c r="K335" s="147">
        <f t="shared" si="105"/>
        <v>1</v>
      </c>
      <c r="L335" s="147">
        <f>INDEX(Photobiology!$21:$421,1+$H335-380,10)</f>
        <v>6.1384849999999999E-3</v>
      </c>
      <c r="M335" s="147">
        <f t="shared" si="106"/>
        <v>9.7525986455367997E-4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3408196886215843.5</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9.7525986455367997E-4</v>
      </c>
      <c r="Z335" s="147">
        <f t="shared" ca="1" si="108"/>
        <v>0</v>
      </c>
      <c r="AA335" s="147">
        <f t="shared" ca="1" si="95"/>
        <v>4.9084243827067988E-7</v>
      </c>
      <c r="AB335" s="147">
        <f t="shared" ca="1" si="96"/>
        <v>7.9588616922550887E-6</v>
      </c>
      <c r="AC335" s="147">
        <f t="shared" ca="1" si="97"/>
        <v>2.6127211771393084E-8</v>
      </c>
      <c r="AD335" s="147">
        <f t="shared" ca="1" si="98"/>
        <v>3.5556316719857429E-9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9.7649282323108912E-4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3412505651579731</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9.7649282323108912E-4</v>
      </c>
      <c r="AZ335" s="147">
        <f t="shared" ca="1" si="113"/>
        <v>0</v>
      </c>
      <c r="BA335" s="147">
        <f t="shared" ca="1" si="100"/>
        <v>4.9146297897526784E-7</v>
      </c>
      <c r="BB335" s="147">
        <f t="shared" ca="1" si="101"/>
        <v>7.9689235721113421E-6</v>
      </c>
      <c r="BC335" s="147">
        <f t="shared" ca="1" si="102"/>
        <v>2.6160242734360878E-8</v>
      </c>
      <c r="BD335" s="147">
        <f t="shared" ca="1" si="103"/>
        <v>3.5601268297206015E-9</v>
      </c>
    </row>
    <row r="336" spans="8:56" s="147" customFormat="1" ht="0.25" customHeight="1" x14ac:dyDescent="0.2">
      <c r="H336" s="147">
        <f t="shared" si="104"/>
        <v>695</v>
      </c>
      <c r="I336" s="147">
        <f>IF($H336&gt;$H335,INDEX(Spectra!336:336,1,MATCH($I$20,Spectra!$20:$20,0)),I335)</f>
        <v>9.7942664935890891E-4</v>
      </c>
      <c r="J336" s="147">
        <f>((Physics!$C$9*Physics!$C$10)/(Physics!$C$11*Physics!$C$12*$H336))^($J$17-$J$18)</f>
        <v>3.4996906535262275E+18</v>
      </c>
      <c r="K336" s="147">
        <f t="shared" si="105"/>
        <v>1</v>
      </c>
      <c r="L336" s="147">
        <f>INDEX(Photobiology!$21:$421,1+$H336-380,10)</f>
        <v>5.7229999999999998E-3</v>
      </c>
      <c r="M336" s="147">
        <f t="shared" si="106"/>
        <v>9.7942664935890891E-4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3427690290575883</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9.7942664935890891E-4</v>
      </c>
      <c r="Z336" s="147">
        <f t="shared" ca="1" si="108"/>
        <v>0</v>
      </c>
      <c r="AA336" s="147">
        <f t="shared" ca="1" si="95"/>
        <v>4.582443464355527E-7</v>
      </c>
      <c r="AB336" s="147">
        <f t="shared" ca="1" si="96"/>
        <v>7.438285071355715E-6</v>
      </c>
      <c r="AC336" s="147">
        <f t="shared" ca="1" si="97"/>
        <v>2.449546050046631E-8</v>
      </c>
      <c r="AD336" s="147">
        <f t="shared" ca="1" si="98"/>
        <v>3.3382875859413989E-9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9.7910876055232058E-4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3426577778090605.5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9.7910876055232058E-4</v>
      </c>
      <c r="AZ336" s="147">
        <f t="shared" ca="1" si="113"/>
        <v>0</v>
      </c>
      <c r="BA336" s="147">
        <f t="shared" ca="1" si="100"/>
        <v>4.5809561579961422E-7</v>
      </c>
      <c r="BB336" s="147">
        <f t="shared" ca="1" si="101"/>
        <v>7.4358708552774152E-6</v>
      </c>
      <c r="BC336" s="147">
        <f t="shared" ca="1" si="102"/>
        <v>2.4487510101413537E-8</v>
      </c>
      <c r="BD336" s="147">
        <f t="shared" ca="1" si="103"/>
        <v>3.3372040905541352E-9</v>
      </c>
    </row>
    <row r="337" spans="8:56" s="147" customFormat="1" ht="0.25" customHeight="1" x14ac:dyDescent="0.2">
      <c r="H337" s="147">
        <f t="shared" si="104"/>
        <v>696</v>
      </c>
      <c r="I337" s="147">
        <f>IF($H337&gt;$H336,INDEX(Spectra!337:337,1,MATCH($I$20,Spectra!$20:$20,0)),I336)</f>
        <v>9.8284157799136801E-4</v>
      </c>
      <c r="J337" s="147">
        <f>((Physics!$C$9*Physics!$C$10)/(Physics!$C$11*Physics!$C$12*$H337))^($J$17-$J$18)</f>
        <v>3.5047261796464092E+18</v>
      </c>
      <c r="K337" s="147">
        <f t="shared" si="105"/>
        <v>1</v>
      </c>
      <c r="L337" s="147">
        <f>INDEX(Photobiology!$21:$421,1+$H337-380,10)</f>
        <v>5.3430589999999998E-3</v>
      </c>
      <c r="M337" s="147">
        <f t="shared" si="106"/>
        <v>9.8284157799136801E-4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3444590608831335.5</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9.8284157799136801E-4</v>
      </c>
      <c r="Z337" s="147">
        <f t="shared" ca="1" si="108"/>
        <v>0</v>
      </c>
      <c r="AA337" s="147">
        <f t="shared" ca="1" si="95"/>
        <v>4.2754296631729101E-7</v>
      </c>
      <c r="AB337" s="147">
        <f t="shared" ca="1" si="96"/>
        <v>6.9446406490976476E-6</v>
      </c>
      <c r="AC337" s="147">
        <f t="shared" ca="1" si="97"/>
        <v>2.2959179261878356E-8</v>
      </c>
      <c r="AD337" s="147">
        <f t="shared" ca="1" si="98"/>
        <v>3.1326994172739064E-9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9.8172469787355192E-4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3440676249842899</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9.8172469787355192E-4</v>
      </c>
      <c r="AZ337" s="147">
        <f t="shared" ca="1" si="113"/>
        <v>0</v>
      </c>
      <c r="BA337" s="147">
        <f t="shared" ca="1" si="100"/>
        <v>4.2705711564788023E-7</v>
      </c>
      <c r="BB337" s="147">
        <f t="shared" ca="1" si="101"/>
        <v>6.9367489082107731E-6</v>
      </c>
      <c r="BC337" s="147">
        <f t="shared" ca="1" si="102"/>
        <v>2.2933088942326171E-8</v>
      </c>
      <c r="BD337" s="147">
        <f t="shared" ca="1" si="103"/>
        <v>3.1291394847551805E-9</v>
      </c>
    </row>
    <row r="338" spans="8:56" s="147" customFormat="1" ht="0.25" customHeight="1" x14ac:dyDescent="0.2">
      <c r="H338" s="147">
        <f t="shared" si="104"/>
        <v>697</v>
      </c>
      <c r="I338" s="147">
        <f>IF($H338&gt;$H337,INDEX(Spectra!338:338,1,MATCH($I$20,Spectra!$20:$20,0)),I337)</f>
        <v>9.8536993931271706E-4</v>
      </c>
      <c r="J338" s="147">
        <f>((Physics!$C$9*Physics!$C$10)/(Physics!$C$11*Physics!$C$12*$H338))^($J$17-$J$18)</f>
        <v>3.5097617057665905E+18</v>
      </c>
      <c r="K338" s="147">
        <f t="shared" si="105"/>
        <v>1</v>
      </c>
      <c r="L338" s="147">
        <f>INDEX(Photobiology!$21:$421,1+$H338-380,10)</f>
        <v>4.9957960000000003E-3</v>
      </c>
      <c r="M338" s="147">
        <f t="shared" si="106"/>
        <v>9.8536993931271706E-4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3458413679013323.5</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9.8536993931271706E-4</v>
      </c>
      <c r="Z338" s="147">
        <f t="shared" ca="1" si="108"/>
        <v>0</v>
      </c>
      <c r="AA338" s="147">
        <f t="shared" ca="1" si="95"/>
        <v>3.9857228675260093E-7</v>
      </c>
      <c r="AB338" s="147">
        <f t="shared" ca="1" si="96"/>
        <v>6.4763636335316191E-6</v>
      </c>
      <c r="AC338" s="147">
        <f t="shared" ca="1" si="97"/>
        <v>2.1500772075803488E-8</v>
      </c>
      <c r="AD338" s="147">
        <f t="shared" ca="1" si="98"/>
        <v>2.9363827117531109E-9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9.8434063519478327E-4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3454801066836611.5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9.8434063519478327E-4</v>
      </c>
      <c r="AZ338" s="147">
        <f t="shared" ca="1" si="113"/>
        <v>0</v>
      </c>
      <c r="BA338" s="147">
        <f t="shared" ca="1" si="100"/>
        <v>3.9815594352993792E-7</v>
      </c>
      <c r="BB338" s="147">
        <f t="shared" ca="1" si="101"/>
        <v>6.469598511630417E-6</v>
      </c>
      <c r="BC338" s="147">
        <f t="shared" ca="1" si="102"/>
        <v>2.1478312659950172E-8</v>
      </c>
      <c r="BD338" s="147">
        <f t="shared" ca="1" si="103"/>
        <v>2.9333154060677504E-9</v>
      </c>
    </row>
    <row r="339" spans="8:56" s="147" customFormat="1" ht="0.25" customHeight="1" x14ac:dyDescent="0.2">
      <c r="H339" s="147">
        <f t="shared" si="104"/>
        <v>698</v>
      </c>
      <c r="I339" s="147">
        <f>IF($H339&gt;$H338,INDEX(Spectra!339:339,1,MATCH($I$20,Spectra!$20:$20,0)),I338)</f>
        <v>9.8736577158551795E-4</v>
      </c>
      <c r="J339" s="147">
        <f>((Physics!$C$9*Physics!$C$10)/(Physics!$C$11*Physics!$C$12*$H339))^($J$17-$J$18)</f>
        <v>3.5147972318867727E+18</v>
      </c>
      <c r="K339" s="147">
        <f t="shared" si="105"/>
        <v>1</v>
      </c>
      <c r="L339" s="147">
        <f>INDEX(Photobiology!$21:$421,1+$H339-380,10)</f>
        <v>4.6764040000000003E-3</v>
      </c>
      <c r="M339" s="147">
        <f t="shared" si="106"/>
        <v>9.8736577158551795E-4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3470390480828526</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9.8736577158551795E-4</v>
      </c>
      <c r="Z339" s="147">
        <f t="shared" ca="1" si="108"/>
        <v>0</v>
      </c>
      <c r="AA339" s="147">
        <f t="shared" ca="1" si="95"/>
        <v>3.7138578659263354E-7</v>
      </c>
      <c r="AB339" s="147">
        <f t="shared" ca="1" si="96"/>
        <v>6.0353917627090685E-6</v>
      </c>
      <c r="AC339" s="147">
        <f t="shared" ca="1" si="97"/>
        <v>2.0122514424912859E-8</v>
      </c>
      <c r="AD339" s="147">
        <f t="shared" ca="1" si="98"/>
        <v>2.7508405342681164E-9</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9.8695518695599265E-4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3468947359109215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9.8695518695599265E-4</v>
      </c>
      <c r="AZ339" s="147">
        <f t="shared" ca="1" si="113"/>
        <v>0</v>
      </c>
      <c r="BA339" s="147">
        <f t="shared" ca="1" si="100"/>
        <v>3.7123135011125317E-7</v>
      </c>
      <c r="BB339" s="147">
        <f t="shared" ca="1" si="101"/>
        <v>6.0328820148909402E-6</v>
      </c>
      <c r="BC339" s="147">
        <f t="shared" ca="1" si="102"/>
        <v>2.0114146710163131E-8</v>
      </c>
      <c r="BD339" s="147">
        <f t="shared" ca="1" si="103"/>
        <v>2.7496966290668739E-9</v>
      </c>
    </row>
    <row r="340" spans="8:56" s="147" customFormat="1" ht="0.25" customHeight="1" x14ac:dyDescent="0.2">
      <c r="H340" s="147">
        <f t="shared" si="104"/>
        <v>699</v>
      </c>
      <c r="I340" s="147">
        <f>IF($H340&gt;$H339,INDEX(Spectra!340:340,1,MATCH($I$20,Spectra!$20:$20,0)),I339)</f>
        <v>9.8959664826355409E-4</v>
      </c>
      <c r="J340" s="147">
        <f>((Physics!$C$9*Physics!$C$10)/(Physics!$C$11*Physics!$C$12*$H340))^($J$17-$J$18)</f>
        <v>3.519832758006954E+18</v>
      </c>
      <c r="K340" s="147">
        <f t="shared" si="105"/>
        <v>1</v>
      </c>
      <c r="L340" s="147">
        <f>INDEX(Photobiology!$21:$421,1+$H340-380,10)</f>
        <v>4.3800749999999998E-3</v>
      </c>
      <c r="M340" s="147">
        <f t="shared" si="106"/>
        <v>9.8959664826355409E-4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3483214699771943</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9.8959664826355409E-4</v>
      </c>
      <c r="Z340" s="147">
        <f t="shared" ca="1" si="108"/>
        <v>0</v>
      </c>
      <c r="AA340" s="147">
        <f t="shared" ca="1" si="95"/>
        <v>3.4614507401621902E-7</v>
      </c>
      <c r="AB340" s="147">
        <f t="shared" ca="1" si="96"/>
        <v>5.6252631873893469E-6</v>
      </c>
      <c r="AC340" s="147">
        <f t="shared" ca="1" si="97"/>
        <v>1.8851816149420705E-8</v>
      </c>
      <c r="AD340" s="147">
        <f t="shared" ca="1" si="98"/>
        <v>2.5783742751177249E-9</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9.89571124277224E-4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3483124859608743.5</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9.89571124277224E-4</v>
      </c>
      <c r="AZ340" s="147">
        <f t="shared" ca="1" si="113"/>
        <v>0</v>
      </c>
      <c r="BA340" s="147">
        <f t="shared" ca="1" si="100"/>
        <v>3.4613614613418452E-7</v>
      </c>
      <c r="BB340" s="147">
        <f t="shared" ca="1" si="101"/>
        <v>5.6251180988414518E-6</v>
      </c>
      <c r="BC340" s="147">
        <f t="shared" ca="1" si="102"/>
        <v>1.8851329917481118E-8</v>
      </c>
      <c r="BD340" s="147">
        <f t="shared" ca="1" si="103"/>
        <v>2.5783077728818217E-9</v>
      </c>
    </row>
    <row r="341" spans="8:56" s="147" customFormat="1" ht="0.25" customHeight="1" x14ac:dyDescent="0.2">
      <c r="H341" s="147">
        <f t="shared" si="104"/>
        <v>700</v>
      </c>
      <c r="I341" s="147">
        <f>IF($H341&gt;$H340,INDEX(Spectra!341:341,1,MATCH($I$20,Spectra!$20:$20,0)),I340)</f>
        <v>9.9252311341909501E-4</v>
      </c>
      <c r="J341" s="147">
        <f>((Physics!$C$9*Physics!$C$10)/(Physics!$C$11*Physics!$C$12*$H341))^($J$17-$J$18)</f>
        <v>3.5248682841271352E+18</v>
      </c>
      <c r="K341" s="147">
        <f t="shared" si="105"/>
        <v>1</v>
      </c>
      <c r="L341" s="147">
        <f>INDEX(Photobiology!$21:$421,1+$H341-380,10)</f>
        <v>4.1019999999999997E-3</v>
      </c>
      <c r="M341" s="147">
        <f t="shared" si="106"/>
        <v>9.9252311341909501E-4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3498513243754087.5</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9.9252311341909501E-4</v>
      </c>
      <c r="Z341" s="147">
        <f t="shared" ca="1" si="108"/>
        <v>0</v>
      </c>
      <c r="AA341" s="147">
        <f t="shared" ref="AA341:AA404" ca="1" si="115">$Y341*O341</f>
        <v>3.228459332867364E-7</v>
      </c>
      <c r="AB341" s="147">
        <f t="shared" ref="AB341:AB404" ca="1" si="116">$Y341*P341</f>
        <v>5.2465466541512755E-6</v>
      </c>
      <c r="AC341" s="147">
        <f t="shared" ref="AC341:AC404" ca="1" si="117">$Y341*Q341</f>
        <v>1.766691141885989E-8</v>
      </c>
      <c r="AD341" s="147">
        <f t="shared" ref="AD341:AD404" ca="1" si="118">$Y341*R341</f>
        <v>2.4199599299073031E-9</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9.9218706159845556E-4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3497328705349692.5</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9.9218706159845556E-4</v>
      </c>
      <c r="AZ341" s="147">
        <f t="shared" ca="1" si="113"/>
        <v>0</v>
      </c>
      <c r="BA341" s="147">
        <f t="shared" ref="BA341:BA404" ca="1" si="120">$AY341*AO341</f>
        <v>3.2273662302262247E-7</v>
      </c>
      <c r="BB341" s="147">
        <f t="shared" ref="BB341:BB404" ca="1" si="121">$AY341*AP341</f>
        <v>5.2447702607037483E-6</v>
      </c>
      <c r="BC341" s="147">
        <f t="shared" ref="BC341:BC404" ca="1" si="122">$AY341*AQ341</f>
        <v>1.7660929696452508E-8</v>
      </c>
      <c r="BD341" s="147">
        <f t="shared" ref="BD341:BD404" ca="1" si="123">$AY341*AR341</f>
        <v>2.4191405717187385E-9</v>
      </c>
    </row>
    <row r="342" spans="8:56" s="147" customFormat="1" ht="0.25" customHeight="1" x14ac:dyDescent="0.2">
      <c r="H342" s="147">
        <f t="shared" ref="H342:H405" si="124">MIN(780,H341+$J$14)</f>
        <v>701</v>
      </c>
      <c r="I342" s="147">
        <f>IF($H342&gt;$H341,INDEX(Spectra!342:342,1,MATCH($I$20,Spectra!$20:$20,0)),I341)</f>
        <v>9.9572287522722695E-4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9.9572287522722695E-4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3514805971215002.5</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9.9572287522722695E-4</v>
      </c>
      <c r="Z342" s="147">
        <f t="shared" ref="Z342:Z405" ca="1" si="128">$Y342*N342</f>
        <v>0</v>
      </c>
      <c r="AA342" s="147">
        <f t="shared" ca="1" si="115"/>
        <v>3.011832681301059E-7</v>
      </c>
      <c r="AB342" s="147">
        <f t="shared" ca="1" si="116"/>
        <v>4.8947048094407365E-6</v>
      </c>
      <c r="AC342" s="147">
        <f t="shared" ca="1" si="117"/>
        <v>1.6568828643781058E-8</v>
      </c>
      <c r="AD342" s="147">
        <f t="shared" ca="1" si="118"/>
        <v>2.2724885319873388E-9</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9.9598349605829338E-4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3515725937679614</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9.9598349605829338E-4</v>
      </c>
      <c r="AZ342" s="147">
        <f t="shared" ref="AZ342:AZ405" ca="1" si="133">$AY342*AN342</f>
        <v>0</v>
      </c>
      <c r="BA342" s="147">
        <f t="shared" ca="1" si="120"/>
        <v>3.0126209993722441E-7</v>
      </c>
      <c r="BB342" s="147">
        <f t="shared" ca="1" si="121"/>
        <v>4.8959859510786349E-6</v>
      </c>
      <c r="BC342" s="147">
        <f t="shared" ca="1" si="122"/>
        <v>1.6573165374410002E-8</v>
      </c>
      <c r="BD342" s="147">
        <f t="shared" ca="1" si="123"/>
        <v>2.2730833338790402E-9</v>
      </c>
    </row>
    <row r="343" spans="8:56" s="147" customFormat="1" ht="0.25" customHeight="1" x14ac:dyDescent="0.2">
      <c r="H343" s="147">
        <f t="shared" si="124"/>
        <v>702</v>
      </c>
      <c r="I343" s="147">
        <f>IF($H343&gt;$H342,INDEX(Spectra!343:343,1,MATCH($I$20,Spectra!$20:$20,0)),I342)</f>
        <v>9.9875548345313802E-4</v>
      </c>
      <c r="J343" s="147">
        <f>((Physics!$C$9*Physics!$C$10)/(Physics!$C$11*Physics!$C$12*$H343))^($J$17-$J$18)</f>
        <v>3.5349393363674993E+18</v>
      </c>
      <c r="K343" s="147">
        <f t="shared" si="125"/>
        <v>1</v>
      </c>
      <c r="L343" s="147">
        <f>INDEX(Photobiology!$21:$421,1+$H343-380,10)</f>
        <v>3.5890990000000001E-3</v>
      </c>
      <c r="M343" s="147">
        <f t="shared" si="126"/>
        <v>9.9875548345313802E-4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3530540045871236.5</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9.9875548345313802E-4</v>
      </c>
      <c r="Z343" s="147">
        <f t="shared" ca="1" si="128"/>
        <v>0</v>
      </c>
      <c r="AA343" s="147">
        <f t="shared" ca="1" si="115"/>
        <v>2.8088699589991017E-7</v>
      </c>
      <c r="AB343" s="147">
        <f t="shared" ca="1" si="116"/>
        <v>4.565171489096611E-6</v>
      </c>
      <c r="AC343" s="147">
        <f t="shared" ca="1" si="117"/>
        <v>1.5540635322530826E-8</v>
      </c>
      <c r="AD343" s="147">
        <f t="shared" ca="1" si="118"/>
        <v>2.1331419615592123E-9</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9.997799305181312E-4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3534161404099307</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9.997799305181312E-4</v>
      </c>
      <c r="AZ343" s="147">
        <f t="shared" ca="1" si="133"/>
        <v>0</v>
      </c>
      <c r="BA343" s="147">
        <f t="shared" ca="1" si="120"/>
        <v>2.8117510831912768E-7</v>
      </c>
      <c r="BB343" s="147">
        <f t="shared" ca="1" si="121"/>
        <v>4.5698540932081053E-6</v>
      </c>
      <c r="BC343" s="147">
        <f t="shared" ca="1" si="122"/>
        <v>1.555657571886212E-8</v>
      </c>
      <c r="BD343" s="147">
        <f t="shared" ca="1" si="123"/>
        <v>2.1353299756006244E-9</v>
      </c>
    </row>
    <row r="344" spans="8:56" s="147" customFormat="1" ht="0.25" customHeight="1" x14ac:dyDescent="0.2">
      <c r="H344" s="147">
        <f t="shared" si="124"/>
        <v>703</v>
      </c>
      <c r="I344" s="147">
        <f>IF($H344&gt;$H343,INDEX(Spectra!344:344,1,MATCH($I$20,Spectra!$20:$20,0)),I343)</f>
        <v>1.00202313608428E-3</v>
      </c>
      <c r="J344" s="147">
        <f>((Physics!$C$9*Physics!$C$10)/(Physics!$C$11*Physics!$C$12*$H344))^($J$17-$J$18)</f>
        <v>3.539974862487681E+18</v>
      </c>
      <c r="K344" s="147">
        <f t="shared" si="125"/>
        <v>1</v>
      </c>
      <c r="L344" s="147">
        <f>INDEX(Photobiology!$21:$421,1+$H344-380,10)</f>
        <v>3.3542189999999999E-3</v>
      </c>
      <c r="M344" s="147">
        <f t="shared" si="126"/>
        <v>1.00202313608428E-3</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3547136713369424</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1.00202313608428E-3</v>
      </c>
      <c r="Z344" s="147">
        <f t="shared" ca="1" si="128"/>
        <v>0</v>
      </c>
      <c r="AA344" s="147">
        <f t="shared" ca="1" si="115"/>
        <v>2.6195590239710509E-7</v>
      </c>
      <c r="AB344" s="147">
        <f t="shared" ca="1" si="116"/>
        <v>4.2576764670729924E-6</v>
      </c>
      <c r="AC344" s="147">
        <f t="shared" ca="1" si="117"/>
        <v>1.4569416398665432E-8</v>
      </c>
      <c r="AD344" s="147">
        <f t="shared" ca="1" si="118"/>
        <v>2.0027837230170937E-9</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1.0035763649779692E-3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3552635104608773.5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1.0035763649779692E-3</v>
      </c>
      <c r="AZ344" s="147">
        <f t="shared" ca="1" si="133"/>
        <v>0</v>
      </c>
      <c r="BA344" s="147">
        <f t="shared" ca="1" si="120"/>
        <v>2.6236195836709554E-7</v>
      </c>
      <c r="BB344" s="147">
        <f t="shared" ca="1" si="121"/>
        <v>4.264276260900589E-6</v>
      </c>
      <c r="BC344" s="147">
        <f t="shared" ca="1" si="122"/>
        <v>1.4592000346779672E-8</v>
      </c>
      <c r="BD344" s="147">
        <f t="shared" ca="1" si="123"/>
        <v>2.0058882237360662E-9</v>
      </c>
    </row>
    <row r="345" spans="8:56" s="147" customFormat="1" ht="0.25" customHeight="1" x14ac:dyDescent="0.2">
      <c r="H345" s="147">
        <f t="shared" si="124"/>
        <v>704</v>
      </c>
      <c r="I345" s="147">
        <f>IF($H345&gt;$H344,INDEX(Spectra!345:345,1,MATCH($I$20,Spectra!$20:$20,0)),I344)</f>
        <v>1.00619616309976E-3</v>
      </c>
      <c r="J345" s="147">
        <f>((Physics!$C$9*Physics!$C$10)/(Physics!$C$11*Physics!$C$12*$H345))^($J$17-$J$18)</f>
        <v>3.5450103886078623E+18</v>
      </c>
      <c r="K345" s="147">
        <f t="shared" si="125"/>
        <v>1</v>
      </c>
      <c r="L345" s="147">
        <f>INDEX(Photobiology!$21:$421,1+$H345-380,10)</f>
        <v>3.1340930000000001E-3</v>
      </c>
      <c r="M345" s="147">
        <f t="shared" si="126"/>
        <v>1.00619616309976E-3</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3566975851166020.5</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1.00619616309976E-3</v>
      </c>
      <c r="Z345" s="147">
        <f t="shared" ca="1" si="128"/>
        <v>0</v>
      </c>
      <c r="AA345" s="147">
        <f t="shared" ca="1" si="115"/>
        <v>2.4443523390182471E-7</v>
      </c>
      <c r="AB345" s="147">
        <f t="shared" ca="1" si="116"/>
        <v>3.9727844346900443E-6</v>
      </c>
      <c r="AC345" s="147">
        <f t="shared" ca="1" si="117"/>
        <v>1.3684267818156737E-8</v>
      </c>
      <c r="AD345" s="147">
        <f t="shared" ca="1" si="118"/>
        <v>1.8826030831212823E-9</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1.0073727994378071E-3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3571147039208010.5</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1.0073727994378071E-3</v>
      </c>
      <c r="AZ345" s="147">
        <f t="shared" ca="1" si="133"/>
        <v>0</v>
      </c>
      <c r="BA345" s="147">
        <f t="shared" ca="1" si="120"/>
        <v>2.4472107416742645E-7</v>
      </c>
      <c r="BB345" s="147">
        <f t="shared" ca="1" si="121"/>
        <v>3.9774301714762821E-6</v>
      </c>
      <c r="BC345" s="147">
        <f t="shared" ca="1" si="122"/>
        <v>1.3700270072354177E-8</v>
      </c>
      <c r="BD345" s="147">
        <f t="shared" ca="1" si="123"/>
        <v>1.8848045814761316E-9</v>
      </c>
    </row>
    <row r="346" spans="8:56" s="147" customFormat="1" ht="0.25" customHeight="1" x14ac:dyDescent="0.2">
      <c r="H346" s="147">
        <f t="shared" si="124"/>
        <v>705</v>
      </c>
      <c r="I346" s="147">
        <f>IF($H346&gt;$H345,INDEX(Spectra!346:346,1,MATCH($I$20,Spectra!$20:$20,0)),I345)</f>
        <v>1.0114956876101501E-3</v>
      </c>
      <c r="J346" s="147">
        <f>((Physics!$C$9*Physics!$C$10)/(Physics!$C$11*Physics!$C$12*$H346))^($J$17-$J$18)</f>
        <v>3.5500459147280435E+18</v>
      </c>
      <c r="K346" s="147">
        <f t="shared" si="125"/>
        <v>1</v>
      </c>
      <c r="L346" s="147">
        <f>INDEX(Photobiology!$21:$421,1+$H346-380,10)</f>
        <v>2.9290000000000002E-3</v>
      </c>
      <c r="M346" s="147">
        <f t="shared" si="126"/>
        <v>1.0114956876101501E-3</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3590856133565446.5</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1.0114956876101501E-3</v>
      </c>
      <c r="Z346" s="147">
        <f t="shared" ca="1" si="128"/>
        <v>0</v>
      </c>
      <c r="AA346" s="147">
        <f t="shared" ca="1" si="115"/>
        <v>2.2823489844804187E-7</v>
      </c>
      <c r="AB346" s="147">
        <f t="shared" ca="1" si="116"/>
        <v>3.7089018125445177E-6</v>
      </c>
      <c r="AC346" s="147">
        <f t="shared" ca="1" si="117"/>
        <v>1.287634010327721E-8</v>
      </c>
      <c r="AD346" s="147">
        <f t="shared" ca="1" si="118"/>
        <v>1.7726664224505404E-9</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1.0111678483376231E-3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3589692289095325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1.0111678483376231E-3</v>
      </c>
      <c r="AZ346" s="147">
        <f t="shared" ca="1" si="133"/>
        <v>0</v>
      </c>
      <c r="BA346" s="147">
        <f t="shared" ca="1" si="120"/>
        <v>2.2816092446674963E-7</v>
      </c>
      <c r="BB346" s="147">
        <f t="shared" ca="1" si="121"/>
        <v>3.7076997078919795E-6</v>
      </c>
      <c r="BC346" s="147">
        <f t="shared" ca="1" si="122"/>
        <v>1.2872166709337942E-8</v>
      </c>
      <c r="BD346" s="147">
        <f t="shared" ca="1" si="123"/>
        <v>1.7720918775686514E-9</v>
      </c>
    </row>
    <row r="347" spans="8:56" s="147" customFormat="1" ht="0.25" customHeight="1" x14ac:dyDescent="0.2">
      <c r="H347" s="147">
        <f t="shared" si="124"/>
        <v>706</v>
      </c>
      <c r="I347" s="147">
        <f>IF($H347&gt;$H346,INDEX(Spectra!347:347,1,MATCH($I$20,Spectra!$20:$20,0)),I346)</f>
        <v>1.0177688400672201E-3</v>
      </c>
      <c r="J347" s="147">
        <f>((Physics!$C$9*Physics!$C$10)/(Physics!$C$11*Physics!$C$12*$H347))^($J$17-$J$18)</f>
        <v>3.5550814408482253E+18</v>
      </c>
      <c r="K347" s="147">
        <f t="shared" si="125"/>
        <v>1</v>
      </c>
      <c r="L347" s="147">
        <f>INDEX(Photobiology!$21:$421,1+$H347-380,10)</f>
        <v>2.7381390000000001E-3</v>
      </c>
      <c r="M347" s="147">
        <f t="shared" si="126"/>
        <v>1.0177688400672201E-3</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3618251114396599.5</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1.0177688400672201E-3</v>
      </c>
      <c r="Z347" s="147">
        <f t="shared" ca="1" si="128"/>
        <v>0</v>
      </c>
      <c r="AA347" s="147">
        <f t="shared" ca="1" si="115"/>
        <v>2.1320018107960114E-7</v>
      </c>
      <c r="AB347" s="147">
        <f t="shared" ca="1" si="116"/>
        <v>3.4634368296835478E-6</v>
      </c>
      <c r="AC347" s="147">
        <f t="shared" ca="1" si="117"/>
        <v>1.212162688520059E-8</v>
      </c>
      <c r="AD347" s="147">
        <f t="shared" ca="1" si="118"/>
        <v>1.6711459023251732E-9</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1.0149642827974609E-3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3608280684897083</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1.0149642827974609E-3</v>
      </c>
      <c r="AZ347" s="147">
        <f t="shared" ca="1" si="133"/>
        <v>0</v>
      </c>
      <c r="BA347" s="147">
        <f t="shared" ca="1" si="120"/>
        <v>2.1261268803184651E-7</v>
      </c>
      <c r="BB347" s="147">
        <f t="shared" ca="1" si="121"/>
        <v>3.4538930054312757E-6</v>
      </c>
      <c r="BC347" s="147">
        <f t="shared" ca="1" si="122"/>
        <v>1.208822460811776E-8</v>
      </c>
      <c r="BD347" s="147">
        <f t="shared" ca="1" si="123"/>
        <v>1.6665409034249469E-9</v>
      </c>
    </row>
    <row r="348" spans="8:56" s="147" customFormat="1" ht="0.25" customHeight="1" x14ac:dyDescent="0.2">
      <c r="H348" s="147">
        <f t="shared" si="124"/>
        <v>707</v>
      </c>
      <c r="I348" s="147">
        <f>IF($H348&gt;$H347,INDEX(Spectra!348:348,1,MATCH($I$20,Spectra!$20:$20,0)),I347)</f>
        <v>1.0253495648960801E-3</v>
      </c>
      <c r="J348" s="147">
        <f>((Physics!$C$9*Physics!$C$10)/(Physics!$C$11*Physics!$C$12*$H348))^($J$17-$J$18)</f>
        <v>3.560116966968407E+18</v>
      </c>
      <c r="K348" s="147">
        <f t="shared" si="125"/>
        <v>1</v>
      </c>
      <c r="L348" s="147">
        <f>INDEX(Photobiology!$21:$421,1+$H348-380,10)</f>
        <v>2.559876E-3</v>
      </c>
      <c r="M348" s="147">
        <f t="shared" si="126"/>
        <v>1.0253495648960801E-3</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3650364383060208.5</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1.0253495648960801E-3</v>
      </c>
      <c r="Z348" s="147">
        <f t="shared" ca="1" si="128"/>
        <v>0</v>
      </c>
      <c r="AA348" s="147">
        <f t="shared" ca="1" si="115"/>
        <v>1.9932795541579798E-7</v>
      </c>
      <c r="AB348" s="147">
        <f t="shared" ca="1" si="116"/>
        <v>3.2363313386727951E-6</v>
      </c>
      <c r="AC348" s="147">
        <f t="shared" ca="1" si="117"/>
        <v>1.1422394152942331E-8</v>
      </c>
      <c r="AD348" s="147">
        <f t="shared" ca="1" si="118"/>
        <v>1.577049151784065E-9</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1.0187607172572988E-3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3626907314788613.5</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1.0187607172572988E-3</v>
      </c>
      <c r="AZ348" s="147">
        <f t="shared" ca="1" si="133"/>
        <v>0</v>
      </c>
      <c r="BA348" s="147">
        <f t="shared" ca="1" si="120"/>
        <v>1.9804708343481889E-7</v>
      </c>
      <c r="BB348" s="147">
        <f t="shared" ca="1" si="121"/>
        <v>3.2155348270935571E-6</v>
      </c>
      <c r="BC348" s="147">
        <f t="shared" ca="1" si="122"/>
        <v>1.1348994390246308E-8</v>
      </c>
      <c r="BD348" s="147">
        <f t="shared" ca="1" si="123"/>
        <v>1.566915108784761E-9</v>
      </c>
    </row>
    <row r="349" spans="8:56" s="147" customFormat="1" ht="0.25" customHeight="1" x14ac:dyDescent="0.2">
      <c r="H349" s="147">
        <f t="shared" si="124"/>
        <v>708</v>
      </c>
      <c r="I349" s="147">
        <f>IF($H349&gt;$H348,INDEX(Spectra!349:349,1,MATCH($I$20,Spectra!$20:$20,0)),I348)</f>
        <v>1.0320249153406001E-3</v>
      </c>
      <c r="J349" s="147">
        <f>((Physics!$C$9*Physics!$C$10)/(Physics!$C$11*Physics!$C$12*$H349))^($J$17-$J$18)</f>
        <v>3.5651524930885883E+18</v>
      </c>
      <c r="K349" s="147">
        <f t="shared" si="125"/>
        <v>1</v>
      </c>
      <c r="L349" s="147">
        <f>INDEX(Photobiology!$21:$421,1+$H349-380,10)</f>
        <v>2.3932440000000001E-3</v>
      </c>
      <c r="M349" s="147">
        <f t="shared" si="126"/>
        <v>1.0320249153406001E-3</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3679326199856079.5</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1.0320249153406001E-3</v>
      </c>
      <c r="Z349" s="147">
        <f t="shared" ca="1" si="128"/>
        <v>0</v>
      </c>
      <c r="AA349" s="147">
        <f t="shared" ca="1" si="115"/>
        <v>1.8614633397998405E-7</v>
      </c>
      <c r="AB349" s="147">
        <f t="shared" ca="1" si="116"/>
        <v>3.0199525882662778E-6</v>
      </c>
      <c r="AC349" s="147">
        <f t="shared" ca="1" si="117"/>
        <v>1.0764019867002459E-8</v>
      </c>
      <c r="AD349" s="147">
        <f t="shared" ca="1" si="118"/>
        <v>1.4868692562786628E-9</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1.0225571517171368E-3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3645572178769916</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1.0225571517171368E-3</v>
      </c>
      <c r="AZ349" s="147">
        <f t="shared" ca="1" si="133"/>
        <v>0</v>
      </c>
      <c r="BA349" s="147">
        <f t="shared" ca="1" si="120"/>
        <v>1.8443863345521998E-7</v>
      </c>
      <c r="BB349" s="147">
        <f t="shared" ca="1" si="121"/>
        <v>2.9922476396407546E-6</v>
      </c>
      <c r="BC349" s="147">
        <f t="shared" ca="1" si="122"/>
        <v>1.0665271092409736E-8</v>
      </c>
      <c r="BD349" s="147">
        <f t="shared" ca="1" si="123"/>
        <v>1.4732287651934305E-9</v>
      </c>
    </row>
    <row r="350" spans="8:56" s="147" customFormat="1" ht="0.25" customHeight="1" x14ac:dyDescent="0.2">
      <c r="H350" s="147">
        <f t="shared" si="124"/>
        <v>709</v>
      </c>
      <c r="I350" s="147">
        <f>IF($H350&gt;$H349,INDEX(Spectra!350:350,1,MATCH($I$20,Spectra!$20:$20,0)),I349)</f>
        <v>1.03440843826873E-3</v>
      </c>
      <c r="J350" s="147">
        <f>((Physics!$C$9*Physics!$C$10)/(Physics!$C$11*Physics!$C$12*$H350))^($J$17-$J$18)</f>
        <v>3.5701880192087706E+18</v>
      </c>
      <c r="K350" s="147">
        <f t="shared" si="125"/>
        <v>1</v>
      </c>
      <c r="L350" s="147">
        <f>INDEX(Photobiology!$21:$421,1+$H350-380,10)</f>
        <v>2.2372749999999999E-3</v>
      </c>
      <c r="M350" s="147">
        <f t="shared" si="126"/>
        <v>1.03440843826873E-3</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3693032613275475</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1.03440843826873E-3</v>
      </c>
      <c r="Z350" s="147">
        <f t="shared" ca="1" si="128"/>
        <v>0</v>
      </c>
      <c r="AA350" s="147">
        <f t="shared" ca="1" si="115"/>
        <v>1.7310514891895718E-7</v>
      </c>
      <c r="AB350" s="147">
        <f t="shared" ca="1" si="116"/>
        <v>2.8054501576817709E-6</v>
      </c>
      <c r="AC350" s="147">
        <f t="shared" ca="1" si="117"/>
        <v>1.0095826357502804E-8</v>
      </c>
      <c r="AD350" s="147">
        <f t="shared" ca="1" si="118"/>
        <v>1.3963789830721067E-9</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1.0263535861769746E-3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3664275276840991</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1.0263535861769746E-3</v>
      </c>
      <c r="AZ350" s="147">
        <f t="shared" ca="1" si="133"/>
        <v>0</v>
      </c>
      <c r="BA350" s="147">
        <f t="shared" ca="1" si="120"/>
        <v>1.7175719358595818E-7</v>
      </c>
      <c r="BB350" s="147">
        <f t="shared" ca="1" si="121"/>
        <v>2.7836043516781584E-6</v>
      </c>
      <c r="BC350" s="147">
        <f t="shared" ca="1" si="122"/>
        <v>1.0017211001087272E-8</v>
      </c>
      <c r="BD350" s="147">
        <f t="shared" ca="1" si="123"/>
        <v>1.3855054965878834E-9</v>
      </c>
    </row>
    <row r="351" spans="8:56" s="147" customFormat="1" ht="0.25" customHeight="1" x14ac:dyDescent="0.2">
      <c r="H351" s="147">
        <f t="shared" si="124"/>
        <v>710</v>
      </c>
      <c r="I351" s="147">
        <f>IF($H351&gt;$H350,INDEX(Spectra!351:351,1,MATCH($I$20,Spectra!$20:$20,0)),I350)</f>
        <v>1.0304682618012E-3</v>
      </c>
      <c r="J351" s="147">
        <f>((Physics!$C$9*Physics!$C$10)/(Physics!$C$11*Physics!$C$12*$H351))^($J$17-$J$18)</f>
        <v>3.5752235453289513E+18</v>
      </c>
      <c r="K351" s="147">
        <f t="shared" si="125"/>
        <v>1</v>
      </c>
      <c r="L351" s="147">
        <f>INDEX(Photobiology!$21:$421,1+$H351-380,10)</f>
        <v>2.091E-3</v>
      </c>
      <c r="M351" s="147">
        <f t="shared" si="126"/>
        <v>1.0304682618012E-3</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3684154392305848</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1.0304682618012E-3</v>
      </c>
      <c r="Z351" s="147">
        <f t="shared" ca="1" si="128"/>
        <v>0</v>
      </c>
      <c r="AA351" s="147">
        <f t="shared" ca="1" si="115"/>
        <v>1.6001729450206113E-7</v>
      </c>
      <c r="AB351" s="147">
        <f t="shared" ca="1" si="116"/>
        <v>2.589844968337102E-6</v>
      </c>
      <c r="AC351" s="147">
        <f t="shared" ca="1" si="117"/>
        <v>9.4184799128629674E-9</v>
      </c>
      <c r="AD351" s="147">
        <f t="shared" ca="1" si="118"/>
        <v>1.3041606321355987E-9</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1.0301500206368124E-3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3683016609001837</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1.0301500206368124E-3</v>
      </c>
      <c r="AZ351" s="147">
        <f t="shared" ca="1" si="133"/>
        <v>0</v>
      </c>
      <c r="BA351" s="147">
        <f t="shared" ca="1" si="120"/>
        <v>1.5996787610460806E-7</v>
      </c>
      <c r="BB351" s="147">
        <f t="shared" ca="1" si="121"/>
        <v>2.5890451423658816E-6</v>
      </c>
      <c r="BC351" s="147">
        <f t="shared" ca="1" si="122"/>
        <v>9.4155711886204668E-9</v>
      </c>
      <c r="BD351" s="147">
        <f t="shared" ca="1" si="123"/>
        <v>1.3037578661179499E-9</v>
      </c>
    </row>
    <row r="352" spans="8:56" s="147" customFormat="1" ht="0.25" customHeight="1" x14ac:dyDescent="0.2">
      <c r="H352" s="147">
        <f t="shared" si="124"/>
        <v>711</v>
      </c>
      <c r="I352" s="147">
        <f>IF($H352&gt;$H351,INDEX(Spectra!352:352,1,MATCH($I$20,Spectra!$20:$20,0)),I351)</f>
        <v>1.0207620620618699E-3</v>
      </c>
      <c r="J352" s="147">
        <f>((Physics!$C$9*Physics!$C$10)/(Physics!$C$11*Physics!$C$12*$H352))^($J$17-$J$18)</f>
        <v>3.5802590714491336E+18</v>
      </c>
      <c r="K352" s="147">
        <f t="shared" si="125"/>
        <v>1</v>
      </c>
      <c r="L352" s="147">
        <f>INDEX(Photobiology!$21:$421,1+$H352-380,10)</f>
        <v>1.9535870000000001E-3</v>
      </c>
      <c r="M352" s="147">
        <f t="shared" si="126"/>
        <v>1.0207620620618699E-3</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3654592632488133</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1.0207620620618699E-3</v>
      </c>
      <c r="Z352" s="147">
        <f t="shared" ca="1" si="128"/>
        <v>0</v>
      </c>
      <c r="AA352" s="147">
        <f t="shared" ca="1" si="115"/>
        <v>1.471275398152876E-7</v>
      </c>
      <c r="AB352" s="147">
        <f t="shared" ca="1" si="116"/>
        <v>2.3773038044389921E-6</v>
      </c>
      <c r="AC352" s="147">
        <f t="shared" ca="1" si="117"/>
        <v>8.7377232512496057E-9</v>
      </c>
      <c r="AD352" s="147">
        <f t="shared" ca="1" si="118"/>
        <v>1.211471038116889E-9</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1.012491058158479E-3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3624980295733027</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1.012491058158479E-3</v>
      </c>
      <c r="AZ352" s="147">
        <f t="shared" ca="1" si="133"/>
        <v>0</v>
      </c>
      <c r="BA352" s="147">
        <f t="shared" ca="1" si="120"/>
        <v>1.4593539866767237E-7</v>
      </c>
      <c r="BB352" s="147">
        <f t="shared" ca="1" si="121"/>
        <v>2.3580410498981898E-6</v>
      </c>
      <c r="BC352" s="147">
        <f t="shared" ca="1" si="122"/>
        <v>8.6669234578365804E-9</v>
      </c>
      <c r="BD352" s="147">
        <f t="shared" ca="1" si="123"/>
        <v>1.2016547625542276E-9</v>
      </c>
    </row>
    <row r="353" spans="8:56" s="147" customFormat="1" ht="0.25" customHeight="1" x14ac:dyDescent="0.2">
      <c r="H353" s="147">
        <f t="shared" si="124"/>
        <v>712</v>
      </c>
      <c r="I353" s="147">
        <f>IF($H353&gt;$H352,INDEX(Spectra!353:353,1,MATCH($I$20,Spectra!$20:$20,0)),I352)</f>
        <v>1.0054033580230901E-3</v>
      </c>
      <c r="J353" s="147">
        <f>((Physics!$C$9*Physics!$C$10)/(Physics!$C$11*Physics!$C$12*$H353))^($J$17-$J$18)</f>
        <v>3.5852945975693153E+18</v>
      </c>
      <c r="K353" s="147">
        <f t="shared" si="125"/>
        <v>1</v>
      </c>
      <c r="L353" s="147">
        <f>INDEX(Photobiology!$21:$421,1+$H353-380,10)</f>
        <v>1.8245799999999999E-3</v>
      </c>
      <c r="M353" s="147">
        <f t="shared" si="126"/>
        <v>1.0054033580230901E-3</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3604667227898233</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1.0054033580230901E-3</v>
      </c>
      <c r="Z353" s="147">
        <f t="shared" ca="1" si="128"/>
        <v>0</v>
      </c>
      <c r="AA353" s="147">
        <f t="shared" ca="1" si="115"/>
        <v>1.3455313140423017E-7</v>
      </c>
      <c r="AB353" s="147">
        <f t="shared" ca="1" si="116"/>
        <v>2.1700223918227167E-6</v>
      </c>
      <c r="AC353" s="147">
        <f t="shared" ca="1" si="117"/>
        <v>8.0633349313451822E-9</v>
      </c>
      <c r="AD353" s="147">
        <f t="shared" ca="1" si="118"/>
        <v>1.1187424785730329E-9</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9.9483209568014541E-4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3566766138130585.5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9.9483209568014541E-4</v>
      </c>
      <c r="AZ353" s="147">
        <f t="shared" ca="1" si="133"/>
        <v>0</v>
      </c>
      <c r="BA353" s="147">
        <f t="shared" ca="1" si="120"/>
        <v>1.3313837936487388E-7</v>
      </c>
      <c r="BB353" s="147">
        <f t="shared" ca="1" si="121"/>
        <v>2.1472058020321983E-6</v>
      </c>
      <c r="BC353" s="147">
        <f t="shared" ca="1" si="122"/>
        <v>7.9785534073547653E-9</v>
      </c>
      <c r="BD353" s="147">
        <f t="shared" ca="1" si="123"/>
        <v>1.1069795178261681E-9</v>
      </c>
    </row>
    <row r="354" spans="8:56" s="147" customFormat="1" ht="0.25" customHeight="1" x14ac:dyDescent="0.2">
      <c r="H354" s="147">
        <f t="shared" si="124"/>
        <v>713</v>
      </c>
      <c r="I354" s="147">
        <f>IF($H354&gt;$H353,INDEX(Spectra!354:354,1,MATCH($I$20,Spectra!$20:$20,0)),I353)</f>
        <v>9.8575282646791397E-4</v>
      </c>
      <c r="J354" s="147">
        <f>((Physics!$C$9*Physics!$C$10)/(Physics!$C$11*Physics!$C$12*$H354))^($J$17-$J$18)</f>
        <v>3.5903301236894971E+18</v>
      </c>
      <c r="K354" s="147">
        <f t="shared" si="125"/>
        <v>1</v>
      </c>
      <c r="L354" s="147">
        <f>INDEX(Photobiology!$21:$421,1+$H354-380,10)</f>
        <v>1.7035799999999999E-3</v>
      </c>
      <c r="M354" s="147">
        <f t="shared" si="126"/>
        <v>9.8575282646791397E-4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3539178067379817</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9.8575282646791397E-4</v>
      </c>
      <c r="Z354" s="147">
        <f t="shared" ca="1" si="128"/>
        <v>0</v>
      </c>
      <c r="AA354" s="147">
        <f t="shared" ca="1" si="115"/>
        <v>1.2253794810539991E-7</v>
      </c>
      <c r="AB354" s="147">
        <f t="shared" ca="1" si="116"/>
        <v>1.9722055374426205E-6</v>
      </c>
      <c r="AC354" s="147">
        <f t="shared" ca="1" si="117"/>
        <v>7.4030037267740337E-9</v>
      </c>
      <c r="AD354" s="147">
        <f t="shared" ca="1" si="118"/>
        <v>1.028396493740916E-9</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9.7717313320181179E-4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3508374136194514.5</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9.7717313320181179E-4</v>
      </c>
      <c r="AZ354" s="147">
        <f t="shared" ca="1" si="133"/>
        <v>0</v>
      </c>
      <c r="BA354" s="147">
        <f t="shared" ca="1" si="120"/>
        <v>1.21471415015184E-7</v>
      </c>
      <c r="BB354" s="147">
        <f t="shared" ca="1" si="121"/>
        <v>1.955040059328197E-6</v>
      </c>
      <c r="BC354" s="147">
        <f t="shared" ca="1" si="122"/>
        <v>7.338570230345607E-9</v>
      </c>
      <c r="BD354" s="147">
        <f t="shared" ca="1" si="123"/>
        <v>1.0194456429441222E-9</v>
      </c>
    </row>
    <row r="355" spans="8:56" s="147" customFormat="1" ht="0.25" customHeight="1" x14ac:dyDescent="0.2">
      <c r="H355" s="147">
        <f t="shared" si="124"/>
        <v>714</v>
      </c>
      <c r="I355" s="147">
        <f>IF($H355&gt;$H354,INDEX(Spectra!355:355,1,MATCH($I$20,Spectra!$20:$20,0)),I354)</f>
        <v>9.6407826203472903E-4</v>
      </c>
      <c r="J355" s="147">
        <f>((Physics!$C$9*Physics!$C$10)/(Physics!$C$11*Physics!$C$12*$H355))^($J$17-$J$18)</f>
        <v>3.5953656498096783E+18</v>
      </c>
      <c r="K355" s="147">
        <f t="shared" si="125"/>
        <v>1</v>
      </c>
      <c r="L355" s="147">
        <f>INDEX(Photobiology!$21:$421,1+$H355-380,10)</f>
        <v>1.5901870000000001E-3</v>
      </c>
      <c r="M355" s="147">
        <f t="shared" si="126"/>
        <v>9.6407826203472903E-4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3466213867047879</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9.6407826203472903E-4</v>
      </c>
      <c r="Z355" s="147">
        <f t="shared" ca="1" si="128"/>
        <v>0</v>
      </c>
      <c r="AA355" s="147">
        <f t="shared" ca="1" si="115"/>
        <v>1.1136357228241766E-7</v>
      </c>
      <c r="AB355" s="147">
        <f t="shared" ca="1" si="116"/>
        <v>1.7885676325094497E-6</v>
      </c>
      <c r="AC355" s="147">
        <f t="shared" ca="1" si="117"/>
        <v>6.7871109647244928E-9</v>
      </c>
      <c r="AD355" s="147">
        <f t="shared" ca="1" si="118"/>
        <v>9.432397104008483E-10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9.595141707234785E-4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3449804289924814</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9.595141707234785E-4</v>
      </c>
      <c r="AZ355" s="147">
        <f t="shared" ca="1" si="133"/>
        <v>0</v>
      </c>
      <c r="BA355" s="147">
        <f t="shared" ca="1" si="120"/>
        <v>1.1083636040278117E-7</v>
      </c>
      <c r="BB355" s="147">
        <f t="shared" ca="1" si="121"/>
        <v>1.7801002846679044E-6</v>
      </c>
      <c r="BC355" s="147">
        <f t="shared" ca="1" si="122"/>
        <v>6.754979761893289E-9</v>
      </c>
      <c r="BD355" s="147">
        <f t="shared" ca="1" si="123"/>
        <v>9.3877427192329052E-10</v>
      </c>
    </row>
    <row r="356" spans="8:56" s="147" customFormat="1" ht="0.25" customHeight="1" x14ac:dyDescent="0.2">
      <c r="H356" s="147">
        <f t="shared" si="124"/>
        <v>715</v>
      </c>
      <c r="I356" s="147">
        <f>IF($H356&gt;$H355,INDEX(Spectra!356:356,1,MATCH($I$20,Spectra!$20:$20,0)),I355)</f>
        <v>9.4214514808217405E-4</v>
      </c>
      <c r="J356" s="147">
        <f>((Physics!$C$9*Physics!$C$10)/(Physics!$C$11*Physics!$C$12*$H356))^($J$17-$J$18)</f>
        <v>3.6004011759298601E+18</v>
      </c>
      <c r="K356" s="147">
        <f t="shared" si="125"/>
        <v>1</v>
      </c>
      <c r="L356" s="147">
        <f>INDEX(Photobiology!$21:$421,1+$H356-380,10)</f>
        <v>1.4840000000000001E-3</v>
      </c>
      <c r="M356" s="147">
        <f t="shared" si="126"/>
        <v>9.4214514808217405E-4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3392100499051671.5</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9.4214514808217405E-4</v>
      </c>
      <c r="Z356" s="147">
        <f t="shared" ca="1" si="128"/>
        <v>0</v>
      </c>
      <c r="AA356" s="147">
        <f t="shared" ca="1" si="115"/>
        <v>1.011750831622485E-7</v>
      </c>
      <c r="AB356" s="147">
        <f t="shared" ca="1" si="116"/>
        <v>1.6215071714612682E-6</v>
      </c>
      <c r="AC356" s="147">
        <f t="shared" ca="1" si="117"/>
        <v>6.218157977342349E-9</v>
      </c>
      <c r="AD356" s="147">
        <f t="shared" ca="1" si="118"/>
        <v>8.6496273326098611E-10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9.4185520824514499E-4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3391056599321483.5</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9.4185520824514499E-4</v>
      </c>
      <c r="AZ356" s="147">
        <f t="shared" ca="1" si="133"/>
        <v>0</v>
      </c>
      <c r="BA356" s="147">
        <f t="shared" ca="1" si="120"/>
        <v>1.0114394710302962E-7</v>
      </c>
      <c r="BB356" s="147">
        <f t="shared" ca="1" si="121"/>
        <v>1.6210081618065542E-6</v>
      </c>
      <c r="BC356" s="147">
        <f t="shared" ca="1" si="122"/>
        <v>6.2162443744179574E-9</v>
      </c>
      <c r="BD356" s="147">
        <f t="shared" ca="1" si="123"/>
        <v>8.6469654587528617E-10</v>
      </c>
    </row>
    <row r="357" spans="8:56" s="147" customFormat="1" ht="0.25" customHeight="1" x14ac:dyDescent="0.2">
      <c r="H357" s="147">
        <f t="shared" si="124"/>
        <v>716</v>
      </c>
      <c r="I357" s="147">
        <f>IF($H357&gt;$H356,INDEX(Spectra!357:357,1,MATCH($I$20,Spectra!$20:$20,0)),I356)</f>
        <v>9.1984327188388405E-4</v>
      </c>
      <c r="J357" s="147">
        <f>((Physics!$C$9*Physics!$C$10)/(Physics!$C$11*Physics!$C$12*$H357))^($J$17-$J$18)</f>
        <v>3.6054367020500419E+18</v>
      </c>
      <c r="K357" s="147">
        <f t="shared" si="125"/>
        <v>1</v>
      </c>
      <c r="L357" s="147">
        <f>INDEX(Photobiology!$21:$421,1+$H357-380,10)</f>
        <v>1.384496E-3</v>
      </c>
      <c r="M357" s="147">
        <f t="shared" si="126"/>
        <v>9.1984327188388405E-4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3316436692583951</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9.1984327188388405E-4</v>
      </c>
      <c r="Z357" s="147">
        <f t="shared" ca="1" si="128"/>
        <v>0</v>
      </c>
      <c r="AA357" s="147">
        <f t="shared" ca="1" si="115"/>
        <v>9.1873945995762342E-8</v>
      </c>
      <c r="AB357" s="147">
        <f t="shared" ca="1" si="116"/>
        <v>1.4694496268345048E-6</v>
      </c>
      <c r="AC357" s="147">
        <f t="shared" ca="1" si="117"/>
        <v>5.6846314202424034E-9</v>
      </c>
      <c r="AD357" s="147">
        <f t="shared" ca="1" si="118"/>
        <v>7.9263354659870226E-10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9.2419624576681148E-4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3332131064384522.5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9.2419624576681148E-4</v>
      </c>
      <c r="AZ357" s="147">
        <f t="shared" ca="1" si="133"/>
        <v>0</v>
      </c>
      <c r="BA357" s="147">
        <f t="shared" ca="1" si="120"/>
        <v>9.2308721027189126E-8</v>
      </c>
      <c r="BB357" s="147">
        <f t="shared" ca="1" si="121"/>
        <v>1.4764035026124812E-6</v>
      </c>
      <c r="BC357" s="147">
        <f t="shared" ca="1" si="122"/>
        <v>5.7115327988388949E-9</v>
      </c>
      <c r="BD357" s="147">
        <f t="shared" ca="1" si="123"/>
        <v>7.9638452595849025E-10</v>
      </c>
    </row>
    <row r="358" spans="8:56" s="147" customFormat="1" ht="0.25" customHeight="1" x14ac:dyDescent="0.2">
      <c r="H358" s="147">
        <f t="shared" si="124"/>
        <v>717</v>
      </c>
      <c r="I358" s="147">
        <f>IF($H358&gt;$H357,INDEX(Spectra!358:358,1,MATCH($I$20,Spectra!$20:$20,0)),I357)</f>
        <v>8.9687803959062498E-4</v>
      </c>
      <c r="J358" s="147">
        <f>((Physics!$C$9*Physics!$C$10)/(Physics!$C$11*Physics!$C$12*$H358))^($J$17-$J$18)</f>
        <v>3.6104722281702231E+18</v>
      </c>
      <c r="K358" s="147">
        <f t="shared" si="125"/>
        <v>1</v>
      </c>
      <c r="L358" s="147">
        <f>INDEX(Photobiology!$21:$421,1+$H358-380,10)</f>
        <v>1.2912679999999999E-3</v>
      </c>
      <c r="M358" s="147">
        <f t="shared" si="126"/>
        <v>8.9687803959062498E-4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3238153253997705.5</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8.9687803959062498E-4</v>
      </c>
      <c r="Z358" s="147">
        <f t="shared" ca="1" si="128"/>
        <v>0</v>
      </c>
      <c r="AA358" s="147">
        <f t="shared" ca="1" si="115"/>
        <v>8.3348669975235954E-8</v>
      </c>
      <c r="AB358" s="147">
        <f t="shared" ca="1" si="116"/>
        <v>1.330446821489525E-6</v>
      </c>
      <c r="AC358" s="147">
        <f t="shared" ca="1" si="117"/>
        <v>5.2018926296256255E-9</v>
      </c>
      <c r="AD358" s="147">
        <f t="shared" ca="1" si="118"/>
        <v>7.2525145793456304E-10</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9.0653728328847787E-4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3273027685113931.5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9.0653728328847787E-4</v>
      </c>
      <c r="AZ358" s="147">
        <f t="shared" ca="1" si="133"/>
        <v>0</v>
      </c>
      <c r="BA358" s="147">
        <f t="shared" ca="1" si="120"/>
        <v>8.4246322810564819E-8</v>
      </c>
      <c r="BB358" s="147">
        <f t="shared" ca="1" si="121"/>
        <v>1.3447755367757939E-6</v>
      </c>
      <c r="BC358" s="147">
        <f t="shared" ca="1" si="122"/>
        <v>5.2579162430731718E-9</v>
      </c>
      <c r="BD358" s="147">
        <f t="shared" ca="1" si="123"/>
        <v>7.3306230875839477E-10</v>
      </c>
    </row>
    <row r="359" spans="8:56" s="147" customFormat="1" ht="0.25" customHeight="1" x14ac:dyDescent="0.2">
      <c r="H359" s="147">
        <f t="shared" si="124"/>
        <v>718</v>
      </c>
      <c r="I359" s="147">
        <f>IF($H359&gt;$H358,INDEX(Spectra!359:359,1,MATCH($I$20,Spectra!$20:$20,0)),I358)</f>
        <v>8.7593684017537405E-4</v>
      </c>
      <c r="J359" s="147">
        <f>((Physics!$C$9*Physics!$C$10)/(Physics!$C$11*Physics!$C$12*$H359))^($J$17-$J$18)</f>
        <v>3.6155077542904049E+18</v>
      </c>
      <c r="K359" s="147">
        <f t="shared" si="125"/>
        <v>1</v>
      </c>
      <c r="L359" s="147">
        <f>INDEX(Photobiology!$21:$421,1+$H359-380,10)</f>
        <v>1.2040919999999999E-3</v>
      </c>
      <c r="M359" s="147">
        <f t="shared" si="126"/>
        <v>8.7593684017537405E-4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3166956437922700</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8.7593684017537405E-4</v>
      </c>
      <c r="Z359" s="147">
        <f t="shared" ca="1" si="128"/>
        <v>0</v>
      </c>
      <c r="AA359" s="147">
        <f t="shared" ca="1" si="115"/>
        <v>7.5760390462556232E-8</v>
      </c>
      <c r="AB359" s="147">
        <f t="shared" ca="1" si="116"/>
        <v>1.2069270939724427E-6</v>
      </c>
      <c r="AC359" s="147">
        <f t="shared" ca="1" si="117"/>
        <v>4.7650964105540348E-9</v>
      </c>
      <c r="AD359" s="147">
        <f t="shared" ca="1" si="118"/>
        <v>6.6470729897760315E-10</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8.8887832081014457E-4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3213746461509712</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8.8887832081014457E-4</v>
      </c>
      <c r="AZ359" s="147">
        <f t="shared" ca="1" si="133"/>
        <v>0</v>
      </c>
      <c r="BA359" s="147">
        <f t="shared" ca="1" si="120"/>
        <v>7.6879708181693977E-8</v>
      </c>
      <c r="BB359" s="147">
        <f t="shared" ca="1" si="121"/>
        <v>1.2247587718946738E-6</v>
      </c>
      <c r="BC359" s="147">
        <f t="shared" ca="1" si="122"/>
        <v>4.8354980652071861E-9</v>
      </c>
      <c r="BD359" s="147">
        <f t="shared" ca="1" si="123"/>
        <v>6.7452798038174069E-10</v>
      </c>
    </row>
    <row r="360" spans="8:56" s="147" customFormat="1" ht="0.25" customHeight="1" x14ac:dyDescent="0.2">
      <c r="H360" s="147">
        <f t="shared" si="124"/>
        <v>719</v>
      </c>
      <c r="I360" s="147">
        <f>IF($H360&gt;$H359,INDEX(Spectra!360:360,1,MATCH($I$20,Spectra!$20:$20,0)),I359)</f>
        <v>8.6082397763375502E-4</v>
      </c>
      <c r="J360" s="147">
        <f>((Physics!$C$9*Physics!$C$10)/(Physics!$C$11*Physics!$C$12*$H360))^($J$17-$J$18)</f>
        <v>3.6205432804105871E+18</v>
      </c>
      <c r="K360" s="147">
        <f t="shared" si="125"/>
        <v>1</v>
      </c>
      <c r="L360" s="147">
        <f>INDEX(Photobiology!$21:$421,1+$H360-380,10)</f>
        <v>1.122744E-3</v>
      </c>
      <c r="M360" s="147">
        <f t="shared" si="126"/>
        <v>8.6082397763375502E-4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3116650467838205.5</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8.6082397763375502E-4</v>
      </c>
      <c r="Z360" s="147">
        <f t="shared" ca="1" si="128"/>
        <v>0</v>
      </c>
      <c r="AA360" s="147">
        <f t="shared" ca="1" si="115"/>
        <v>6.9304077615315978E-8</v>
      </c>
      <c r="AB360" s="147">
        <f t="shared" ca="1" si="116"/>
        <v>1.1018374748916538E-6</v>
      </c>
      <c r="AC360" s="147">
        <f t="shared" ca="1" si="117"/>
        <v>4.3902022859321508E-9</v>
      </c>
      <c r="AD360" s="147">
        <f t="shared" ca="1" si="118"/>
        <v>6.1317610998023295E-10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8.7121935833181095E-4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3154287393571861.5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8.7121935833181095E-4</v>
      </c>
      <c r="AZ360" s="147">
        <f t="shared" ca="1" si="133"/>
        <v>0</v>
      </c>
      <c r="BA360" s="147">
        <f t="shared" ca="1" si="120"/>
        <v>7.0140999319935768E-8</v>
      </c>
      <c r="BB360" s="147">
        <f t="shared" ca="1" si="121"/>
        <v>1.1151433542775514E-6</v>
      </c>
      <c r="BC360" s="147">
        <f t="shared" ca="1" si="122"/>
        <v>4.4432187274922359E-9</v>
      </c>
      <c r="BD360" s="147">
        <f t="shared" ca="1" si="123"/>
        <v>6.2058087479140719E-10</v>
      </c>
    </row>
    <row r="361" spans="8:56" s="147" customFormat="1" ht="0.25" customHeight="1" x14ac:dyDescent="0.2">
      <c r="H361" s="147">
        <f t="shared" si="124"/>
        <v>720</v>
      </c>
      <c r="I361" s="147">
        <f>IF($H361&gt;$H360,INDEX(Spectra!361:361,1,MATCH($I$20,Spectra!$20:$20,0)),I360)</f>
        <v>8.5382203436314705E-4</v>
      </c>
      <c r="J361" s="147">
        <f>((Physics!$C$9*Physics!$C$10)/(Physics!$C$11*Physics!$C$12*$H361))^($J$17-$J$18)</f>
        <v>3.6255788065307679E+18</v>
      </c>
      <c r="K361" s="147">
        <f t="shared" si="125"/>
        <v>1</v>
      </c>
      <c r="L361" s="147">
        <f>INDEX(Photobiology!$21:$421,1+$H361-380,10)</f>
        <v>1.047E-3</v>
      </c>
      <c r="M361" s="147">
        <f t="shared" si="126"/>
        <v>8.5382203436314705E-4</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3095599072336011</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8.5382203436314705E-4</v>
      </c>
      <c r="Z361" s="147">
        <f t="shared" ca="1" si="128"/>
        <v>0</v>
      </c>
      <c r="AA361" s="147">
        <f t="shared" ca="1" si="115"/>
        <v>6.3989948511956364E-8</v>
      </c>
      <c r="AB361" s="147">
        <f t="shared" ca="1" si="116"/>
        <v>1.0151943988577818E-6</v>
      </c>
      <c r="AC361" s="147">
        <f t="shared" ca="1" si="117"/>
        <v>4.0812693242558432E-9</v>
      </c>
      <c r="AD361" s="147">
        <f t="shared" ca="1" si="118"/>
        <v>5.711992565906361E-10</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8.5356039585347745E-4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3094650481300380.5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8.5356039585347745E-4</v>
      </c>
      <c r="AZ361" s="147">
        <f t="shared" ca="1" si="133"/>
        <v>0</v>
      </c>
      <c r="BA361" s="147">
        <f t="shared" ca="1" si="120"/>
        <v>6.3970339935357621E-8</v>
      </c>
      <c r="BB361" s="147">
        <f t="shared" ca="1" si="121"/>
        <v>1.0148833106697846E-6</v>
      </c>
      <c r="BC361" s="147">
        <f t="shared" ca="1" si="122"/>
        <v>4.080018692179622E-9</v>
      </c>
      <c r="BD361" s="147">
        <f t="shared" ca="1" si="123"/>
        <v>5.7102422278241373E-10</v>
      </c>
    </row>
    <row r="362" spans="8:56" s="147" customFormat="1" ht="0.25" customHeight="1" x14ac:dyDescent="0.2">
      <c r="H362" s="147">
        <f t="shared" si="124"/>
        <v>721</v>
      </c>
      <c r="I362" s="147">
        <f>IF($H362&gt;$H361,INDEX(Spectra!362:362,1,MATCH($I$20,Spectra!$20:$20,0)),I361)</f>
        <v>8.5477393979244197E-4</v>
      </c>
      <c r="J362" s="147">
        <f>((Physics!$C$9*Physics!$C$10)/(Physics!$C$11*Physics!$C$12*$H362))^($J$17-$J$18)</f>
        <v>3.6306143326509496E+18</v>
      </c>
      <c r="K362" s="147">
        <f t="shared" si="125"/>
        <v>1</v>
      </c>
      <c r="L362" s="147">
        <f>INDEX(Photobiology!$21:$421,1+$H362-380,10)</f>
        <v>9.7658959999999992E-4</v>
      </c>
      <c r="M362" s="147">
        <f t="shared" si="126"/>
        <v>8.5477393979244197E-4</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3103354516986959.5</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8.5477393979244197E-4</v>
      </c>
      <c r="Z362" s="147">
        <f t="shared" ca="1" si="128"/>
        <v>0</v>
      </c>
      <c r="AA362" s="147">
        <f t="shared" ca="1" si="115"/>
        <v>5.9633474864407672E-8</v>
      </c>
      <c r="AB362" s="147">
        <f t="shared" ca="1" si="116"/>
        <v>9.4395250493098742E-7</v>
      </c>
      <c r="AC362" s="147">
        <f t="shared" ca="1" si="117"/>
        <v>3.8379349896680643E-9</v>
      </c>
      <c r="AD362" s="147">
        <f t="shared" ca="1" si="118"/>
        <v>5.371775538189214E-10</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8.6503560395434509E-4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3140610661970016</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8.6503560395434509E-4</v>
      </c>
      <c r="AZ362" s="147">
        <f t="shared" ca="1" si="133"/>
        <v>0</v>
      </c>
      <c r="BA362" s="147">
        <f t="shared" ca="1" si="120"/>
        <v>6.0349381916995671E-8</v>
      </c>
      <c r="BB362" s="147">
        <f t="shared" ca="1" si="121"/>
        <v>9.552847685149018E-7</v>
      </c>
      <c r="BC362" s="147">
        <f t="shared" ca="1" si="122"/>
        <v>3.88400986175501E-9</v>
      </c>
      <c r="BD362" s="147">
        <f t="shared" ca="1" si="123"/>
        <v>5.4362643509148447E-10</v>
      </c>
    </row>
    <row r="363" spans="8:56" s="147" customFormat="1" ht="0.25" customHeight="1" x14ac:dyDescent="0.2">
      <c r="H363" s="147">
        <f t="shared" si="124"/>
        <v>722</v>
      </c>
      <c r="I363" s="147">
        <f>IF($H363&gt;$H362,INDEX(Spectra!363:363,1,MATCH($I$20,Spectra!$20:$20,0)),I362)</f>
        <v>8.6424933432713302E-4</v>
      </c>
      <c r="J363" s="147">
        <f>((Physics!$C$9*Physics!$C$10)/(Physics!$C$11*Physics!$C$12*$H363))^($J$17-$J$18)</f>
        <v>3.6356498587711314E+18</v>
      </c>
      <c r="K363" s="147">
        <f t="shared" si="125"/>
        <v>1</v>
      </c>
      <c r="L363" s="147">
        <f>INDEX(Photobiology!$21:$421,1+$H363-380,10)</f>
        <v>9.1110880000000005E-4</v>
      </c>
      <c r="M363" s="147">
        <f t="shared" si="126"/>
        <v>8.6424933432713302E-4</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3142107970289485.5</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8.6424933432713302E-4</v>
      </c>
      <c r="Z363" s="147">
        <f t="shared" ca="1" si="128"/>
        <v>0</v>
      </c>
      <c r="AA363" s="147">
        <f t="shared" ca="1" si="115"/>
        <v>5.6130401516544308E-8</v>
      </c>
      <c r="AB363" s="147">
        <f t="shared" ca="1" si="116"/>
        <v>8.8640004476593743E-7</v>
      </c>
      <c r="AC363" s="147">
        <f t="shared" ca="1" si="117"/>
        <v>3.6384896975172304E-9</v>
      </c>
      <c r="AD363" s="147">
        <f t="shared" ca="1" si="118"/>
        <v>5.1011366284391268E-10</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8.7650942649519087E-4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3186681372648806</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8.7650942649519087E-4</v>
      </c>
      <c r="AZ363" s="147">
        <f t="shared" ca="1" si="133"/>
        <v>0</v>
      </c>
      <c r="BA363" s="147">
        <f t="shared" ca="1" si="120"/>
        <v>5.6926657722583158E-8</v>
      </c>
      <c r="BB363" s="147">
        <f t="shared" ca="1" si="121"/>
        <v>8.989743630962626E-7</v>
      </c>
      <c r="BC363" s="147">
        <f t="shared" ca="1" si="122"/>
        <v>3.6901046855447538E-9</v>
      </c>
      <c r="BD363" s="147">
        <f t="shared" ca="1" si="123"/>
        <v>5.1735004738509493E-10</v>
      </c>
    </row>
    <row r="364" spans="8:56" s="147" customFormat="1" ht="0.25" customHeight="1" x14ac:dyDescent="0.2">
      <c r="H364" s="147">
        <f t="shared" si="124"/>
        <v>723</v>
      </c>
      <c r="I364" s="147">
        <f>IF($H364&gt;$H363,INDEX(Spectra!364:364,1,MATCH($I$20,Spectra!$20:$20,0)),I363)</f>
        <v>8.7955306573545705E-4</v>
      </c>
      <c r="J364" s="147">
        <f>((Physics!$C$9*Physics!$C$10)/(Physics!$C$11*Physics!$C$12*$H364))^($J$17-$J$18)</f>
        <v>3.6406853848913132E+18</v>
      </c>
      <c r="K364" s="147">
        <f t="shared" si="125"/>
        <v>1</v>
      </c>
      <c r="L364" s="147">
        <f>INDEX(Photobiology!$21:$421,1+$H364-380,10)</f>
        <v>8.5013319999999995E-4</v>
      </c>
      <c r="M364" s="147">
        <f t="shared" si="126"/>
        <v>8.7955306573545705E-4</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3202175991659427</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8.7955306573545705E-4</v>
      </c>
      <c r="Z364" s="147">
        <f t="shared" ca="1" si="128"/>
        <v>0</v>
      </c>
      <c r="AA364" s="147">
        <f t="shared" ca="1" si="115"/>
        <v>5.3188157080541412E-8</v>
      </c>
      <c r="AB364" s="147">
        <f t="shared" ca="1" si="116"/>
        <v>8.3786400952572788E-7</v>
      </c>
      <c r="AC364" s="147">
        <f t="shared" ca="1" si="117"/>
        <v>3.4751141627207909E-9</v>
      </c>
      <c r="AD364" s="147">
        <f t="shared" ca="1" si="118"/>
        <v>4.8759167618030514E-10</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8.8798463459605851E-4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3232872681181923.5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8.8798463459605851E-4</v>
      </c>
      <c r="AZ364" s="147">
        <f t="shared" ca="1" si="133"/>
        <v>0</v>
      </c>
      <c r="BA364" s="147">
        <f t="shared" ca="1" si="120"/>
        <v>5.369802922636593E-8</v>
      </c>
      <c r="BB364" s="147">
        <f t="shared" ca="1" si="121"/>
        <v>8.4589593888547449E-7</v>
      </c>
      <c r="BC364" s="147">
        <f t="shared" ca="1" si="122"/>
        <v>3.5084272912890272E-9</v>
      </c>
      <c r="BD364" s="147">
        <f t="shared" ca="1" si="123"/>
        <v>4.9226582598857473E-10</v>
      </c>
    </row>
    <row r="365" spans="8:56" s="147" customFormat="1" ht="0.25" customHeight="1" x14ac:dyDescent="0.2">
      <c r="H365" s="147">
        <f t="shared" si="124"/>
        <v>724</v>
      </c>
      <c r="I365" s="147">
        <f>IF($H365&gt;$H364,INDEX(Spectra!365:365,1,MATCH($I$20,Spectra!$20:$20,0)),I364)</f>
        <v>8.9619321363114597E-4</v>
      </c>
      <c r="J365" s="147">
        <f>((Physics!$C$9*Physics!$C$10)/(Physics!$C$11*Physics!$C$12*$H365))^($J$17-$J$18)</f>
        <v>3.6457209110114944E+18</v>
      </c>
      <c r="K365" s="147">
        <f t="shared" si="125"/>
        <v>1</v>
      </c>
      <c r="L365" s="147">
        <f>INDEX(Photobiology!$21:$421,1+$H365-380,10)</f>
        <v>7.9323839999999996E-4</v>
      </c>
      <c r="M365" s="147">
        <f t="shared" si="126"/>
        <v>8.9619321363114597E-4</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3267270339241660.5</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8.9619321363114597E-4</v>
      </c>
      <c r="Z365" s="147">
        <f t="shared" ca="1" si="128"/>
        <v>0</v>
      </c>
      <c r="AA365" s="147">
        <f t="shared" ca="1" si="115"/>
        <v>5.0474229126955683E-8</v>
      </c>
      <c r="AB365" s="147">
        <f t="shared" ca="1" si="116"/>
        <v>7.9309425014180536E-7</v>
      </c>
      <c r="AC365" s="147">
        <f t="shared" ca="1" si="117"/>
        <v>3.3239806293579205E-9</v>
      </c>
      <c r="AD365" s="147">
        <f t="shared" ca="1" si="118"/>
        <v>4.6673563327267356E-10</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8.994584571369044E-4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3279174505770148.5</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8.994584571369044E-4</v>
      </c>
      <c r="AZ365" s="147">
        <f t="shared" ca="1" si="133"/>
        <v>0</v>
      </c>
      <c r="BA365" s="147">
        <f t="shared" ca="1" si="120"/>
        <v>5.0658129926870449E-8</v>
      </c>
      <c r="BB365" s="147">
        <f t="shared" ca="1" si="121"/>
        <v>7.9598385676941781E-7</v>
      </c>
      <c r="BC365" s="147">
        <f t="shared" ca="1" si="122"/>
        <v>3.3360914175207783E-9</v>
      </c>
      <c r="BD365" s="147">
        <f t="shared" ca="1" si="123"/>
        <v>4.6843616555998552E-10</v>
      </c>
    </row>
    <row r="366" spans="8:56" s="147" customFormat="1" ht="0.25" customHeight="1" x14ac:dyDescent="0.2">
      <c r="H366" s="147">
        <f t="shared" si="124"/>
        <v>725</v>
      </c>
      <c r="I366" s="147">
        <f>IF($H366&gt;$H365,INDEX(Spectra!366:366,1,MATCH($I$20,Spectra!$20:$20,0)),I365)</f>
        <v>9.1120734248496403E-4</v>
      </c>
      <c r="J366" s="147">
        <f>((Physics!$C$9*Physics!$C$10)/(Physics!$C$11*Physics!$C$12*$H366))^($J$17-$J$18)</f>
        <v>3.6507564371316762E+18</v>
      </c>
      <c r="K366" s="147">
        <f t="shared" si="125"/>
        <v>1</v>
      </c>
      <c r="L366" s="147">
        <f>INDEX(Photobiology!$21:$421,1+$H366-380,10)</f>
        <v>7.3999999999999999E-4</v>
      </c>
      <c r="M366" s="147">
        <f t="shared" si="126"/>
        <v>9.1120734248496403E-4</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3326596071138630.5</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9.1120734248496403E-4</v>
      </c>
      <c r="Z366" s="147">
        <f t="shared" ca="1" si="128"/>
        <v>0</v>
      </c>
      <c r="AA366" s="147">
        <f t="shared" ca="1" si="115"/>
        <v>4.7815423055429989E-8</v>
      </c>
      <c r="AB366" s="147">
        <f t="shared" ca="1" si="116"/>
        <v>7.4937327363026441E-7</v>
      </c>
      <c r="AC366" s="147">
        <f t="shared" ca="1" si="117"/>
        <v>3.1728239665326445E-9</v>
      </c>
      <c r="AD366" s="147">
        <f t="shared" ca="1" si="118"/>
        <v>4.4606424157400696E-10</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9.1093366523777193E-4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3325596942166747.5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9.1093366523777193E-4</v>
      </c>
      <c r="AZ366" s="147">
        <f t="shared" ca="1" si="133"/>
        <v>0</v>
      </c>
      <c r="BA366" s="147">
        <f t="shared" ca="1" si="120"/>
        <v>4.7801061896619039E-8</v>
      </c>
      <c r="BB366" s="147">
        <f t="shared" ca="1" si="121"/>
        <v>7.4914820255688266E-7</v>
      </c>
      <c r="BC366" s="147">
        <f t="shared" ca="1" si="122"/>
        <v>3.1718710223579219E-9</v>
      </c>
      <c r="BD366" s="147">
        <f t="shared" ca="1" si="123"/>
        <v>4.4593026807751179E-10</v>
      </c>
    </row>
    <row r="367" spans="8:56" s="147" customFormat="1" ht="0.25" customHeight="1" x14ac:dyDescent="0.2">
      <c r="H367" s="147">
        <f t="shared" si="124"/>
        <v>726</v>
      </c>
      <c r="I367" s="147">
        <f>IF($H367&gt;$H366,INDEX(Spectra!367:367,1,MATCH($I$20,Spectra!$20:$20,0)),I366)</f>
        <v>9.2502756942427404E-4</v>
      </c>
      <c r="J367" s="147">
        <f>((Physics!$C$9*Physics!$C$10)/(Physics!$C$11*Physics!$C$12*$H367))^($J$17-$J$18)</f>
        <v>3.6557919632518584E+18</v>
      </c>
      <c r="K367" s="147">
        <f t="shared" si="125"/>
        <v>1</v>
      </c>
      <c r="L367" s="147">
        <f>INDEX(Photobiology!$21:$421,1+$H367-380,10)</f>
        <v>6.9008269999999998E-4</v>
      </c>
      <c r="M367" s="147">
        <f t="shared" si="126"/>
        <v>9.2502756942427404E-4</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3381708354087661.5</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9.2502756942427404E-4</v>
      </c>
      <c r="Z367" s="147">
        <f t="shared" ca="1" si="128"/>
        <v>0</v>
      </c>
      <c r="AA367" s="147">
        <f t="shared" ca="1" si="115"/>
        <v>4.5246983536332824E-8</v>
      </c>
      <c r="AB367" s="147">
        <f t="shared" ca="1" si="116"/>
        <v>7.0726220416825864E-7</v>
      </c>
      <c r="AC367" s="147">
        <f t="shared" ca="1" si="117"/>
        <v>3.0248401520173762E-9</v>
      </c>
      <c r="AD367" s="147">
        <f t="shared" ca="1" si="118"/>
        <v>4.2574486385509154E-10</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9.2240887333863947E-4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3372134945983599.5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9.2240887333863947E-4</v>
      </c>
      <c r="AZ367" s="147">
        <f t="shared" ca="1" si="133"/>
        <v>0</v>
      </c>
      <c r="BA367" s="147">
        <f t="shared" ca="1" si="120"/>
        <v>4.5118892112260877E-8</v>
      </c>
      <c r="BB367" s="147">
        <f t="shared" ca="1" si="121"/>
        <v>7.0525998842162363E-7</v>
      </c>
      <c r="BC367" s="147">
        <f t="shared" ca="1" si="122"/>
        <v>3.0162770158173511E-9</v>
      </c>
      <c r="BD367" s="147">
        <f t="shared" ca="1" si="123"/>
        <v>4.2453960636298216E-10</v>
      </c>
    </row>
    <row r="368" spans="8:56" s="147" customFormat="1" ht="0.25" customHeight="1" x14ac:dyDescent="0.2">
      <c r="H368" s="147">
        <f t="shared" si="124"/>
        <v>727</v>
      </c>
      <c r="I368" s="147">
        <f>IF($H368&gt;$H367,INDEX(Spectra!368:368,1,MATCH($I$20,Spectra!$20:$20,0)),I367)</f>
        <v>9.37489060619186E-4</v>
      </c>
      <c r="J368" s="147">
        <f>((Physics!$C$9*Physics!$C$10)/(Physics!$C$11*Physics!$C$12*$H368))^($J$17-$J$18)</f>
        <v>3.6608274893720397E+18</v>
      </c>
      <c r="K368" s="147">
        <f t="shared" si="125"/>
        <v>1</v>
      </c>
      <c r="L368" s="147">
        <f>INDEX(Photobiology!$21:$421,1+$H368-380,10)</f>
        <v>6.4331000000000002E-4</v>
      </c>
      <c r="M368" s="147">
        <f t="shared" si="126"/>
        <v>9.37489060619186E-4</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3431985724100286.5</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9.37489060619186E-4</v>
      </c>
      <c r="Z368" s="147">
        <f t="shared" ca="1" si="128"/>
        <v>0</v>
      </c>
      <c r="AA368" s="147">
        <f t="shared" ca="1" si="115"/>
        <v>4.2762344764365364E-8</v>
      </c>
      <c r="AB368" s="147">
        <f t="shared" ca="1" si="116"/>
        <v>6.666578458969094E-7</v>
      </c>
      <c r="AC368" s="147">
        <f t="shared" ca="1" si="117"/>
        <v>2.878091416100901E-9</v>
      </c>
      <c r="AD368" s="147">
        <f t="shared" ca="1" si="118"/>
        <v>4.0560276709876958E-10</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9.3388269587948536E-4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3418783444924488.5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9.3388269587948536E-4</v>
      </c>
      <c r="AZ368" s="147">
        <f t="shared" ca="1" si="133"/>
        <v>0</v>
      </c>
      <c r="BA368" s="147">
        <f t="shared" ca="1" si="120"/>
        <v>4.2597845125038079E-8</v>
      </c>
      <c r="BB368" s="147">
        <f t="shared" ca="1" si="121"/>
        <v>6.6409332386686087E-7</v>
      </c>
      <c r="BC368" s="147">
        <f t="shared" ca="1" si="122"/>
        <v>2.8670198763500198E-9</v>
      </c>
      <c r="BD368" s="147">
        <f t="shared" ca="1" si="123"/>
        <v>4.0404248060686759E-10</v>
      </c>
    </row>
    <row r="369" spans="8:56" s="147" customFormat="1" ht="0.25" customHeight="1" x14ac:dyDescent="0.2">
      <c r="H369" s="147">
        <f t="shared" si="124"/>
        <v>728</v>
      </c>
      <c r="I369" s="147">
        <f>IF($H369&gt;$H368,INDEX(Spectra!369:369,1,MATCH($I$20,Spectra!$20:$20,0)),I368)</f>
        <v>9.4861413532673405E-4</v>
      </c>
      <c r="J369" s="147">
        <f>((Physics!$C$9*Physics!$C$10)/(Physics!$C$11*Physics!$C$12*$H369))^($J$17-$J$18)</f>
        <v>3.6658630154922214E+18</v>
      </c>
      <c r="K369" s="147">
        <f t="shared" si="125"/>
        <v>1</v>
      </c>
      <c r="L369" s="147">
        <f>INDEX(Photobiology!$21:$421,1+$H369-380,10)</f>
        <v>5.9949600000000003E-4</v>
      </c>
      <c r="M369" s="147">
        <f t="shared" si="126"/>
        <v>9.4861413532673405E-4</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3477489474667407.5</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9.4861413532673405E-4</v>
      </c>
      <c r="Z369" s="147">
        <f t="shared" ca="1" si="128"/>
        <v>0</v>
      </c>
      <c r="AA369" s="147">
        <f t="shared" ca="1" si="115"/>
        <v>4.0362582844017207E-8</v>
      </c>
      <c r="AB369" s="147">
        <f t="shared" ca="1" si="116"/>
        <v>6.2757465350810742E-7</v>
      </c>
      <c r="AC369" s="147">
        <f t="shared" ca="1" si="117"/>
        <v>2.7358031662823007E-9</v>
      </c>
      <c r="AD369" s="147">
        <f t="shared" ca="1" si="118"/>
        <v>3.8581085497873605E-10</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9.45357903980353E-4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3465552576604823</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9.45357903980353E-4</v>
      </c>
      <c r="AZ369" s="147">
        <f t="shared" ca="1" si="133"/>
        <v>0</v>
      </c>
      <c r="BA369" s="147">
        <f t="shared" ca="1" si="120"/>
        <v>4.0224033456460044E-8</v>
      </c>
      <c r="BB369" s="147">
        <f t="shared" ca="1" si="121"/>
        <v>6.2542042853628214E-7</v>
      </c>
      <c r="BC369" s="147">
        <f t="shared" ca="1" si="122"/>
        <v>2.7264121950793381E-9</v>
      </c>
      <c r="BD369" s="147">
        <f t="shared" ca="1" si="123"/>
        <v>3.8448651312784938E-10</v>
      </c>
    </row>
    <row r="370" spans="8:56" s="147" customFormat="1" ht="0.25" customHeight="1" x14ac:dyDescent="0.2">
      <c r="H370" s="147">
        <f t="shared" si="124"/>
        <v>729</v>
      </c>
      <c r="I370" s="147">
        <f>IF($H370&gt;$H369,INDEX(Spectra!370:370,1,MATCH($I$20,Spectra!$20:$20,0)),I369)</f>
        <v>9.5888546447109703E-4</v>
      </c>
      <c r="J370" s="147">
        <f>((Physics!$C$9*Physics!$C$10)/(Physics!$C$11*Physics!$C$12*$H370))^($J$17-$J$18)</f>
        <v>3.6708985416124032E+18</v>
      </c>
      <c r="K370" s="147">
        <f t="shared" si="125"/>
        <v>1</v>
      </c>
      <c r="L370" s="147">
        <f>INDEX(Photobiology!$21:$421,1+$H370-380,10)</f>
        <v>5.5845470000000003E-4</v>
      </c>
      <c r="M370" s="147">
        <f t="shared" si="126"/>
        <v>9.5888546447109703E-4</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3519971253100282</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9.5888546447109703E-4</v>
      </c>
      <c r="Z370" s="147">
        <f t="shared" ca="1" si="128"/>
        <v>0</v>
      </c>
      <c r="AA370" s="147">
        <f t="shared" ca="1" si="115"/>
        <v>3.8066698165491632E-8</v>
      </c>
      <c r="AB370" s="147">
        <f t="shared" ca="1" si="116"/>
        <v>5.9030139855398091E-7</v>
      </c>
      <c r="AC370" s="147">
        <f t="shared" ca="1" si="117"/>
        <v>2.5985796087166728E-9</v>
      </c>
      <c r="AD370" s="147">
        <f t="shared" ca="1" si="118"/>
        <v>3.6669697932303691E-10</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9.5683172652119889E-4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3512432189455147</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9.5683172652119889E-4</v>
      </c>
      <c r="AZ370" s="147">
        <f t="shared" ca="1" si="133"/>
        <v>0</v>
      </c>
      <c r="BA370" s="147">
        <f t="shared" ca="1" si="120"/>
        <v>3.7985167027992423E-8</v>
      </c>
      <c r="BB370" s="147">
        <f t="shared" ca="1" si="121"/>
        <v>5.890370928271683E-7</v>
      </c>
      <c r="BC370" s="147">
        <f t="shared" ca="1" si="122"/>
        <v>2.5930139788724489E-9</v>
      </c>
      <c r="BD370" s="147">
        <f t="shared" ca="1" si="123"/>
        <v>3.6591158885623687E-10</v>
      </c>
    </row>
    <row r="371" spans="8:56" s="147" customFormat="1" ht="0.25" customHeight="1" x14ac:dyDescent="0.2">
      <c r="H371" s="147">
        <f t="shared" si="124"/>
        <v>730</v>
      </c>
      <c r="I371" s="147">
        <f>IF($H371&gt;$H370,INDEX(Spectra!371:371,1,MATCH($I$20,Spectra!$20:$20,0)),I370)</f>
        <v>9.6859265060678101E-4</v>
      </c>
      <c r="J371" s="147">
        <f>((Physics!$C$9*Physics!$C$10)/(Physics!$C$11*Physics!$C$12*$H371))^($J$17-$J$18)</f>
        <v>3.6759340677325839E+18</v>
      </c>
      <c r="K371" s="147">
        <f t="shared" si="125"/>
        <v>1</v>
      </c>
      <c r="L371" s="147">
        <f>INDEX(Photobiology!$21:$421,1+$H371-380,10)</f>
        <v>5.1999999999999995E-4</v>
      </c>
      <c r="M371" s="147">
        <f t="shared" si="126"/>
        <v>9.6859265060678101E-4</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3560482722120870</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9.6859265060678101E-4</v>
      </c>
      <c r="Z371" s="147">
        <f t="shared" ca="1" si="128"/>
        <v>0</v>
      </c>
      <c r="AA371" s="147">
        <f t="shared" ca="1" si="115"/>
        <v>3.5880836726872777E-8</v>
      </c>
      <c r="AB371" s="147">
        <f t="shared" ca="1" si="116"/>
        <v>5.549231956076852E-7</v>
      </c>
      <c r="AC371" s="147">
        <f t="shared" ca="1" si="117"/>
        <v>2.4660368884448644E-9</v>
      </c>
      <c r="AD371" s="147">
        <f t="shared" ca="1" si="118"/>
        <v>3.4846670353819917E-10</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9.6830693462206642E-4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3559432448998962</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9.6830693462206642E-4</v>
      </c>
      <c r="AZ371" s="147">
        <f t="shared" ca="1" si="133"/>
        <v>0</v>
      </c>
      <c r="BA371" s="147">
        <f t="shared" ca="1" si="120"/>
        <v>3.5870252578220216E-8</v>
      </c>
      <c r="BB371" s="147">
        <f t="shared" ca="1" si="121"/>
        <v>5.5475950406287052E-7</v>
      </c>
      <c r="BC371" s="147">
        <f t="shared" ca="1" si="122"/>
        <v>2.4653094555477811E-9</v>
      </c>
      <c r="BD371" s="147">
        <f t="shared" ca="1" si="123"/>
        <v>3.4836391264124236E-10</v>
      </c>
    </row>
    <row r="372" spans="8:56" s="147" customFormat="1" ht="0.25" customHeight="1" x14ac:dyDescent="0.2">
      <c r="H372" s="147">
        <f t="shared" si="124"/>
        <v>731</v>
      </c>
      <c r="I372" s="147">
        <f>IF($H372&gt;$H371,INDEX(Spectra!372:372,1,MATCH($I$20,Spectra!$20:$20,0)),I371)</f>
        <v>9.7715261207997591E-4</v>
      </c>
      <c r="J372" s="147">
        <f>((Physics!$C$9*Physics!$C$10)/(Physics!$C$11*Physics!$C$12*$H372))^($J$17-$J$18)</f>
        <v>3.6809695938527657E+18</v>
      </c>
      <c r="K372" s="147">
        <f t="shared" si="125"/>
        <v>1</v>
      </c>
      <c r="L372" s="147">
        <f>INDEX(Photobiology!$21:$421,1+$H372-380,10)</f>
        <v>4.8391359999999997E-4</v>
      </c>
      <c r="M372" s="147">
        <f t="shared" si="126"/>
        <v>9.7715261207997591E-4</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3596869053620198</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9.7715261207997591E-4</v>
      </c>
      <c r="Z372" s="147">
        <f t="shared" ca="1" si="128"/>
        <v>0</v>
      </c>
      <c r="AA372" s="147">
        <f t="shared" ca="1" si="115"/>
        <v>3.377899321647027E-8</v>
      </c>
      <c r="AB372" s="147">
        <f t="shared" ca="1" si="116"/>
        <v>5.2102363567671563E-7</v>
      </c>
      <c r="AC372" s="147">
        <f t="shared" ca="1" si="117"/>
        <v>2.3383262007073823E-9</v>
      </c>
      <c r="AD372" s="147">
        <f t="shared" ca="1" si="118"/>
        <v>3.3079351946221009E-10</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9.755132322956492E-4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3590834546481314.5</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9.755132322956492E-4</v>
      </c>
      <c r="AZ372" s="147">
        <f t="shared" ca="1" si="133"/>
        <v>0</v>
      </c>
      <c r="BA372" s="147">
        <f t="shared" ca="1" si="120"/>
        <v>3.3722321824581838E-8</v>
      </c>
      <c r="BB372" s="147">
        <f t="shared" ca="1" si="121"/>
        <v>5.2014950853943402E-7</v>
      </c>
      <c r="BC372" s="147">
        <f t="shared" ca="1" si="122"/>
        <v>2.3344031648834884E-9</v>
      </c>
      <c r="BD372" s="147">
        <f t="shared" ca="1" si="123"/>
        <v>3.3023854350258153E-10</v>
      </c>
    </row>
    <row r="373" spans="8:56" s="147" customFormat="1" ht="0.25" customHeight="1" x14ac:dyDescent="0.2">
      <c r="H373" s="147">
        <f t="shared" si="124"/>
        <v>732</v>
      </c>
      <c r="I373" s="147">
        <f>IF($H373&gt;$H372,INDEX(Spectra!373:373,1,MATCH($I$20,Spectra!$20:$20,0)),I372)</f>
        <v>9.8389368707273292E-4</v>
      </c>
      <c r="J373" s="147">
        <f>((Physics!$C$9*Physics!$C$10)/(Physics!$C$11*Physics!$C$12*$H373))^($J$17-$J$18)</f>
        <v>3.686005119972948E+18</v>
      </c>
      <c r="K373" s="147">
        <f t="shared" si="125"/>
        <v>1</v>
      </c>
      <c r="L373" s="147">
        <f>INDEX(Photobiology!$21:$421,1+$H373-380,10)</f>
        <v>4.500528E-4</v>
      </c>
      <c r="M373" s="147">
        <f t="shared" si="126"/>
        <v>9.8389368707273292E-4</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3626637168059155</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9.8389368707273292E-4</v>
      </c>
      <c r="Z373" s="147">
        <f t="shared" ca="1" si="128"/>
        <v>0</v>
      </c>
      <c r="AA373" s="147">
        <f t="shared" ca="1" si="115"/>
        <v>3.1739229672541871E-8</v>
      </c>
      <c r="AB373" s="147">
        <f t="shared" ca="1" si="116"/>
        <v>4.8824149991085055E-7</v>
      </c>
      <c r="AC373" s="147">
        <f t="shared" ca="1" si="117"/>
        <v>2.213760795913649E-9</v>
      </c>
      <c r="AD373" s="147">
        <f t="shared" ca="1" si="118"/>
        <v>3.1336030039579469E-10</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9.8272091552925383E-4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3622314326145332.5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9.8272091552925383E-4</v>
      </c>
      <c r="AZ373" s="147">
        <f t="shared" ca="1" si="133"/>
        <v>0</v>
      </c>
      <c r="BA373" s="147">
        <f t="shared" ca="1" si="120"/>
        <v>3.1701397469875088E-8</v>
      </c>
      <c r="BB373" s="147">
        <f t="shared" ca="1" si="121"/>
        <v>4.8765953079674381E-7</v>
      </c>
      <c r="BC373" s="147">
        <f t="shared" ca="1" si="122"/>
        <v>2.2111220599408212E-9</v>
      </c>
      <c r="BD373" s="147">
        <f t="shared" ca="1" si="123"/>
        <v>3.1298678438691205E-10</v>
      </c>
    </row>
    <row r="374" spans="8:56" s="147" customFormat="1" ht="0.25" customHeight="1" x14ac:dyDescent="0.2">
      <c r="H374" s="147">
        <f t="shared" si="124"/>
        <v>733</v>
      </c>
      <c r="I374" s="147">
        <f>IF($H374&gt;$H373,INDEX(Spectra!374:374,1,MATCH($I$20,Spectra!$20:$20,0)),I373)</f>
        <v>9.8978101650230399E-4</v>
      </c>
      <c r="J374" s="147">
        <f>((Physics!$C$9*Physics!$C$10)/(Physics!$C$11*Physics!$C$12*$H374))^($J$17-$J$18)</f>
        <v>3.6910406460931297E+18</v>
      </c>
      <c r="K374" s="147">
        <f t="shared" si="125"/>
        <v>1</v>
      </c>
      <c r="L374" s="147">
        <f>INDEX(Photobiology!$21:$421,1+$H374-380,10)</f>
        <v>4.1834519999999999E-4</v>
      </c>
      <c r="M374" s="147">
        <f t="shared" si="126"/>
        <v>9.8978101650230399E-4</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3653321962641379</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9.8978101650230399E-4</v>
      </c>
      <c r="Z374" s="147">
        <f t="shared" ca="1" si="128"/>
        <v>0</v>
      </c>
      <c r="AA374" s="147">
        <f t="shared" ca="1" si="115"/>
        <v>2.9794982027362255E-8</v>
      </c>
      <c r="AB374" s="147">
        <f t="shared" ca="1" si="116"/>
        <v>4.5706305736246691E-7</v>
      </c>
      <c r="AC374" s="147">
        <f t="shared" ca="1" si="117"/>
        <v>2.093386849902373E-9</v>
      </c>
      <c r="AD374" s="147">
        <f t="shared" ca="1" si="118"/>
        <v>2.9658194290881638E-10</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9.8992721320283672E-4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3653861580605370</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9.8992721320283672E-4</v>
      </c>
      <c r="AZ374" s="147">
        <f t="shared" ca="1" si="133"/>
        <v>0</v>
      </c>
      <c r="BA374" s="147">
        <f t="shared" ca="1" si="120"/>
        <v>2.9799382928159712E-8</v>
      </c>
      <c r="BB374" s="147">
        <f t="shared" ca="1" si="121"/>
        <v>4.5713056836723231E-7</v>
      </c>
      <c r="BC374" s="147">
        <f t="shared" ca="1" si="122"/>
        <v>2.0936960559239999E-9</v>
      </c>
      <c r="BD374" s="147">
        <f t="shared" ca="1" si="123"/>
        <v>2.9662574987295083E-10</v>
      </c>
    </row>
    <row r="375" spans="8:56" s="147" customFormat="1" ht="0.25" customHeight="1" x14ac:dyDescent="0.2">
      <c r="H375" s="147">
        <f t="shared" si="124"/>
        <v>734</v>
      </c>
      <c r="I375" s="147">
        <f>IF($H375&gt;$H374,INDEX(Spectra!375:375,1,MATCH($I$20,Spectra!$20:$20,0)),I374)</f>
        <v>9.9642316856410991E-4</v>
      </c>
      <c r="J375" s="147">
        <f>((Physics!$C$9*Physics!$C$10)/(Physics!$C$11*Physics!$C$12*$H375))^($J$17-$J$18)</f>
        <v>3.696076172213311E+18</v>
      </c>
      <c r="K375" s="147">
        <f t="shared" si="125"/>
        <v>1</v>
      </c>
      <c r="L375" s="147">
        <f>INDEX(Photobiology!$21:$421,1+$H375-380,10)</f>
        <v>3.887184E-4</v>
      </c>
      <c r="M375" s="147">
        <f t="shared" si="126"/>
        <v>9.9642316856410991E-4</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3682855930771094</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9.9642316856410991E-4</v>
      </c>
      <c r="Z375" s="147">
        <f t="shared" ca="1" si="128"/>
        <v>0</v>
      </c>
      <c r="AA375" s="147">
        <f t="shared" ca="1" si="115"/>
        <v>2.7988829308747852E-8</v>
      </c>
      <c r="AB375" s="147">
        <f t="shared" ca="1" si="116"/>
        <v>4.2811720006624407E-7</v>
      </c>
      <c r="AC375" s="147">
        <f t="shared" ca="1" si="117"/>
        <v>1.9818856822740145E-9</v>
      </c>
      <c r="AD375" s="147">
        <f t="shared" ca="1" si="118"/>
        <v>2.8097240149487631E-10</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9.9713489643644135E-4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3685486531201118.5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9.9713489643644135E-4</v>
      </c>
      <c r="AZ375" s="147">
        <f t="shared" ca="1" si="133"/>
        <v>0</v>
      </c>
      <c r="BA375" s="147">
        <f t="shared" ca="1" si="120"/>
        <v>2.8008821246472131E-8</v>
      </c>
      <c r="BB375" s="147">
        <f t="shared" ca="1" si="121"/>
        <v>4.2842299679350278E-7</v>
      </c>
      <c r="BC375" s="147">
        <f t="shared" ca="1" si="122"/>
        <v>1.9833013090120819E-9</v>
      </c>
      <c r="BD375" s="147">
        <f t="shared" ca="1" si="123"/>
        <v>2.8117309523204418E-10</v>
      </c>
    </row>
    <row r="376" spans="8:56" s="147" customFormat="1" ht="0.25" customHeight="1" x14ac:dyDescent="0.2">
      <c r="H376" s="147">
        <f t="shared" si="124"/>
        <v>735</v>
      </c>
      <c r="I376" s="147">
        <f>IF($H376&gt;$H375,INDEX(Spectra!376:376,1,MATCH($I$20,Spectra!$20:$20,0)),I375)</f>
        <v>1.00463431964896E-3</v>
      </c>
      <c r="J376" s="147">
        <f>((Physics!$C$9*Physics!$C$10)/(Physics!$C$11*Physics!$C$12*$H376))^($J$17-$J$18)</f>
        <v>3.7011116983334927E+18</v>
      </c>
      <c r="K376" s="147">
        <f t="shared" si="125"/>
        <v>1</v>
      </c>
      <c r="L376" s="147">
        <f>INDEX(Photobiology!$21:$421,1+$H376-380,10)</f>
        <v>3.611E-4</v>
      </c>
      <c r="M376" s="147">
        <f t="shared" si="126"/>
        <v>1.00463431964896E-3</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3718263833000075.5</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1.00463431964896E-3</v>
      </c>
      <c r="Z376" s="147">
        <f t="shared" ca="1" si="128"/>
        <v>0</v>
      </c>
      <c r="AA376" s="147">
        <f t="shared" ca="1" si="115"/>
        <v>2.6330259956815661E-8</v>
      </c>
      <c r="AB376" s="147">
        <f t="shared" ca="1" si="116"/>
        <v>4.0152219853409979E-7</v>
      </c>
      <c r="AC376" s="147">
        <f t="shared" ca="1" si="117"/>
        <v>1.8786661777435551E-9</v>
      </c>
      <c r="AD376" s="147">
        <f t="shared" ca="1" si="118"/>
        <v>2.6672337942656133E-10</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1.004341194110024E-3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3717178942638839</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1.004341194110024E-3</v>
      </c>
      <c r="AZ376" s="147">
        <f t="shared" ca="1" si="133"/>
        <v>0</v>
      </c>
      <c r="BA376" s="147">
        <f t="shared" ca="1" si="120"/>
        <v>2.6322577488190795E-8</v>
      </c>
      <c r="BB376" s="147">
        <f t="shared" ca="1" si="121"/>
        <v>4.0140504504995326E-7</v>
      </c>
      <c r="BC376" s="147">
        <f t="shared" ca="1" si="122"/>
        <v>1.8781180329857451E-9</v>
      </c>
      <c r="BD376" s="147">
        <f t="shared" ca="1" si="123"/>
        <v>2.6664555664785261E-10</v>
      </c>
    </row>
    <row r="377" spans="8:56" s="147" customFormat="1" ht="0.25" customHeight="1" x14ac:dyDescent="0.2">
      <c r="H377" s="147">
        <f t="shared" si="124"/>
        <v>736</v>
      </c>
      <c r="I377" s="147">
        <f>IF($H377&gt;$H376,INDEX(Spectra!377:377,1,MATCH($I$20,Spectra!$20:$20,0)),I376)</f>
        <v>1.0141610557628199E-3</v>
      </c>
      <c r="J377" s="147">
        <f>((Physics!$C$9*Physics!$C$10)/(Physics!$C$11*Physics!$C$12*$H377))^($J$17-$J$18)</f>
        <v>3.7061472244536745E+18</v>
      </c>
      <c r="K377" s="147">
        <f t="shared" si="125"/>
        <v>1</v>
      </c>
      <c r="L377" s="147">
        <f>INDEX(Photobiology!$21:$421,1+$H377-380,10)</f>
        <v>3.3538349999999998E-4</v>
      </c>
      <c r="M377" s="147">
        <f t="shared" si="126"/>
        <v>1.0141610557628199E-3</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3758630181964383</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1.0141610557628199E-3</v>
      </c>
      <c r="Z377" s="147">
        <f t="shared" ca="1" si="128"/>
        <v>0</v>
      </c>
      <c r="AA377" s="147">
        <f t="shared" ca="1" si="115"/>
        <v>2.4799178880462661E-8</v>
      </c>
      <c r="AB377" s="147">
        <f t="shared" ca="1" si="116"/>
        <v>3.769535228164825E-7</v>
      </c>
      <c r="AC377" s="147">
        <f t="shared" ca="1" si="117"/>
        <v>1.7839092970868002E-9</v>
      </c>
      <c r="AD377" s="147">
        <f t="shared" ca="1" si="118"/>
        <v>2.5356663212815484E-10</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1.0115474917836069E-3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3748943929076891</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1.0115474917836069E-3</v>
      </c>
      <c r="AZ377" s="147">
        <f t="shared" ca="1" si="133"/>
        <v>0</v>
      </c>
      <c r="BA377" s="147">
        <f t="shared" ca="1" si="120"/>
        <v>2.4735269661835363E-8</v>
      </c>
      <c r="BB377" s="147">
        <f t="shared" ca="1" si="121"/>
        <v>3.7598208722104882E-7</v>
      </c>
      <c r="BC377" s="147">
        <f t="shared" ca="1" si="122"/>
        <v>1.7793120380473646E-9</v>
      </c>
      <c r="BD377" s="147">
        <f t="shared" ca="1" si="123"/>
        <v>2.5291317318068814E-10</v>
      </c>
    </row>
    <row r="378" spans="8:56" s="147" customFormat="1" ht="0.25" customHeight="1" x14ac:dyDescent="0.2">
      <c r="H378" s="147">
        <f t="shared" si="124"/>
        <v>737</v>
      </c>
      <c r="I378" s="147">
        <f>IF($H378&gt;$H377,INDEX(Spectra!378:378,1,MATCH($I$20,Spectra!$20:$20,0)),I377)</f>
        <v>1.0254077554261601E-3</v>
      </c>
      <c r="J378" s="147">
        <f>((Physics!$C$9*Physics!$C$10)/(Physics!$C$11*Physics!$C$12*$H378))^($J$17-$J$18)</f>
        <v>3.7111827505738552E+18</v>
      </c>
      <c r="K378" s="147">
        <f t="shared" si="125"/>
        <v>1</v>
      </c>
      <c r="L378" s="147">
        <f>INDEX(Photobiology!$21:$421,1+$H378-380,10)</f>
        <v>3.1144039999999999E-4</v>
      </c>
      <c r="M378" s="147">
        <f t="shared" si="126"/>
        <v>1.0254077554261601E-3</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3805475574242220</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1.0254077554261601E-3</v>
      </c>
      <c r="Z378" s="147">
        <f t="shared" ca="1" si="128"/>
        <v>0</v>
      </c>
      <c r="AA378" s="147">
        <f t="shared" ca="1" si="115"/>
        <v>2.3397446540987494E-8</v>
      </c>
      <c r="AB378" s="147">
        <f t="shared" ca="1" si="116"/>
        <v>3.5443219066305224E-7</v>
      </c>
      <c r="AC378" s="147">
        <f t="shared" ca="1" si="117"/>
        <v>1.697049835230295E-9</v>
      </c>
      <c r="AD378" s="147">
        <f t="shared" ca="1" si="118"/>
        <v>2.4140559541344831E-10</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1.0187551750172115E-3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3780786632581724.5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1.0187551750172115E-3</v>
      </c>
      <c r="AZ378" s="147">
        <f t="shared" ca="1" si="133"/>
        <v>0</v>
      </c>
      <c r="BA378" s="147">
        <f t="shared" ca="1" si="120"/>
        <v>2.3245649956990227E-8</v>
      </c>
      <c r="BB378" s="147">
        <f t="shared" ca="1" si="121"/>
        <v>3.521327262446992E-7</v>
      </c>
      <c r="BC378" s="147">
        <f t="shared" ca="1" si="122"/>
        <v>1.6860398146534852E-9</v>
      </c>
      <c r="BD378" s="147">
        <f t="shared" ca="1" si="123"/>
        <v>2.3983941832325203E-10</v>
      </c>
    </row>
    <row r="379" spans="8:56" s="147" customFormat="1" ht="0.25" customHeight="1" x14ac:dyDescent="0.2">
      <c r="H379" s="147">
        <f t="shared" si="124"/>
        <v>738</v>
      </c>
      <c r="I379" s="147">
        <f>IF($H379&gt;$H378,INDEX(Spectra!379:379,1,MATCH($I$20,Spectra!$20:$20,0)),I378)</f>
        <v>1.03589963245727E-3</v>
      </c>
      <c r="J379" s="147">
        <f>((Physics!$C$9*Physics!$C$10)/(Physics!$C$11*Physics!$C$12*$H379))^($J$17-$J$18)</f>
        <v>3.7162182766940375E+18</v>
      </c>
      <c r="K379" s="147">
        <f t="shared" si="125"/>
        <v>1</v>
      </c>
      <c r="L379" s="147">
        <f>INDEX(Photobiology!$21:$421,1+$H379-380,10)</f>
        <v>2.8916560000000002E-4</v>
      </c>
      <c r="M379" s="147">
        <f t="shared" si="126"/>
        <v>1.03589963245727E-3</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3849629146958342.5</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1.03589963245727E-3</v>
      </c>
      <c r="Z379" s="147">
        <f t="shared" ca="1" si="128"/>
        <v>0</v>
      </c>
      <c r="AA379" s="147">
        <f t="shared" ca="1" si="115"/>
        <v>2.2064144221523625E-8</v>
      </c>
      <c r="AB379" s="147">
        <f t="shared" ca="1" si="116"/>
        <v>3.3303551643721756E-7</v>
      </c>
      <c r="AC379" s="147">
        <f t="shared" ca="1" si="117"/>
        <v>1.6128957277359695E-9</v>
      </c>
      <c r="AD379" s="147">
        <f t="shared" ca="1" si="118"/>
        <v>2.2963926642276009E-10</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1.0259614726907942E-3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3812696775997460</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1.0259614726907942E-3</v>
      </c>
      <c r="AZ379" s="147">
        <f t="shared" ca="1" si="133"/>
        <v>0</v>
      </c>
      <c r="BA379" s="147">
        <f t="shared" ca="1" si="120"/>
        <v>2.1852466387577573E-8</v>
      </c>
      <c r="BB379" s="147">
        <f t="shared" ca="1" si="121"/>
        <v>3.2984045770125419E-7</v>
      </c>
      <c r="BC379" s="147">
        <f t="shared" ca="1" si="122"/>
        <v>1.5974220129795667E-9</v>
      </c>
      <c r="BD379" s="147">
        <f t="shared" ca="1" si="123"/>
        <v>2.2743616522756795E-10</v>
      </c>
    </row>
    <row r="380" spans="8:56" s="147" customFormat="1" ht="0.25" customHeight="1" x14ac:dyDescent="0.2">
      <c r="H380" s="147">
        <f t="shared" si="124"/>
        <v>739</v>
      </c>
      <c r="I380" s="147">
        <f>IF($H380&gt;$H379,INDEX(Spectra!380:380,1,MATCH($I$20,Spectra!$20:$20,0)),I379)</f>
        <v>1.0417636507640199E-3</v>
      </c>
      <c r="J380" s="147">
        <f>((Physics!$C$9*Physics!$C$10)/(Physics!$C$11*Physics!$C$12*$H380))^($J$17-$J$18)</f>
        <v>3.7212538028142193E+18</v>
      </c>
      <c r="K380" s="147">
        <f t="shared" si="125"/>
        <v>1</v>
      </c>
      <c r="L380" s="147">
        <f>INDEX(Photobiology!$21:$421,1+$H380-380,10)</f>
        <v>2.6845390000000002E-4</v>
      </c>
      <c r="M380" s="147">
        <f t="shared" si="126"/>
        <v>1.0417636507640199E-3</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3876666947039233.5</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1.0417636507640199E-3</v>
      </c>
      <c r="Z380" s="147">
        <f t="shared" ca="1" si="128"/>
        <v>0</v>
      </c>
      <c r="AA380" s="147">
        <f t="shared" ca="1" si="115"/>
        <v>2.072495024466449E-8</v>
      </c>
      <c r="AB380" s="147">
        <f t="shared" ca="1" si="116"/>
        <v>3.1164880494431041E-7</v>
      </c>
      <c r="AC380" s="147">
        <f t="shared" ca="1" si="117"/>
        <v>1.5272255120200532E-9</v>
      </c>
      <c r="AD380" s="147">
        <f t="shared" ca="1" si="118"/>
        <v>2.1750879087936896E-10</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1.0331691559243988E-3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3844684650434026</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1.0331691559243988E-3</v>
      </c>
      <c r="AZ380" s="147">
        <f t="shared" ca="1" si="133"/>
        <v>0</v>
      </c>
      <c r="BA380" s="147">
        <f t="shared" ca="1" si="120"/>
        <v>2.0553970504875583E-8</v>
      </c>
      <c r="BB380" s="147">
        <f t="shared" ca="1" si="121"/>
        <v>3.0907771884056351E-7</v>
      </c>
      <c r="BC380" s="147">
        <f t="shared" ca="1" si="122"/>
        <v>1.5146259825851688E-9</v>
      </c>
      <c r="BD380" s="147">
        <f t="shared" ca="1" si="123"/>
        <v>2.1571435489629932E-10</v>
      </c>
    </row>
    <row r="381" spans="8:56" s="147" customFormat="1" ht="0.25" customHeight="1" x14ac:dyDescent="0.2">
      <c r="H381" s="147">
        <f t="shared" si="124"/>
        <v>740</v>
      </c>
      <c r="I381" s="147">
        <f>IF($H381&gt;$H380,INDEX(Spectra!381:381,1,MATCH($I$20,Spectra!$20:$20,0)),I380)</f>
        <v>1.0406759886911301E-3</v>
      </c>
      <c r="J381" s="147">
        <f>((Physics!$C$9*Physics!$C$10)/(Physics!$C$11*Physics!$C$12*$H381))^($J$17-$J$18)</f>
        <v>3.7262893289344E+18</v>
      </c>
      <c r="K381" s="147">
        <f t="shared" si="125"/>
        <v>1</v>
      </c>
      <c r="L381" s="147">
        <f>INDEX(Photobiology!$21:$421,1+$H381-380,10)</f>
        <v>2.4919999999999999E-4</v>
      </c>
      <c r="M381" s="147">
        <f t="shared" si="126"/>
        <v>1.0406759886911301E-3</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3877859831538014.5</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1.0406759886911301E-3</v>
      </c>
      <c r="Z381" s="147">
        <f t="shared" ca="1" si="128"/>
        <v>0</v>
      </c>
      <c r="AA381" s="147">
        <f t="shared" ca="1" si="115"/>
        <v>1.9352931023694601E-8</v>
      </c>
      <c r="AB381" s="147">
        <f t="shared" ca="1" si="116"/>
        <v>2.8988341867788037E-7</v>
      </c>
      <c r="AC381" s="147">
        <f t="shared" ca="1" si="117"/>
        <v>1.4350921884050685E-9</v>
      </c>
      <c r="AD381" s="147">
        <f t="shared" ca="1" si="118"/>
        <v>2.0474259401509294E-10</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1.0403754535979817E-3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3876739950827445.5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1.0403754535979817E-3</v>
      </c>
      <c r="AZ381" s="147">
        <f t="shared" ca="1" si="133"/>
        <v>0</v>
      </c>
      <c r="BA381" s="147">
        <f t="shared" ca="1" si="120"/>
        <v>1.9347342122834869E-8</v>
      </c>
      <c r="BB381" s="147">
        <f t="shared" ca="1" si="121"/>
        <v>2.897997037260786E-7</v>
      </c>
      <c r="BC381" s="147">
        <f t="shared" ca="1" si="122"/>
        <v>1.434677750511617E-9</v>
      </c>
      <c r="BD381" s="147">
        <f t="shared" ca="1" si="123"/>
        <v>2.0468346674086693E-10</v>
      </c>
    </row>
    <row r="382" spans="8:56" s="147" customFormat="1" ht="0.25" customHeight="1" x14ac:dyDescent="0.2">
      <c r="H382" s="147">
        <f t="shared" si="124"/>
        <v>741</v>
      </c>
      <c r="I382" s="147">
        <f>IF($H382&gt;$H381,INDEX(Spectra!382:382,1,MATCH($I$20,Spectra!$20:$20,0)),I381)</f>
        <v>1.0330122051423101E-3</v>
      </c>
      <c r="J382" s="147">
        <f>((Physics!$C$9*Physics!$C$10)/(Physics!$C$11*Physics!$C$12*$H382))^($J$17-$J$18)</f>
        <v>3.7313248550545823E+18</v>
      </c>
      <c r="K382" s="147">
        <f t="shared" si="125"/>
        <v>1</v>
      </c>
      <c r="L382" s="147">
        <f>INDEX(Photobiology!$21:$421,1+$H382-380,10)</f>
        <v>2.3130190000000001E-4</v>
      </c>
      <c r="M382" s="147">
        <f t="shared" si="126"/>
        <v>1.0330122051423101E-3</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3854504116622244.5</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1.0330122051423101E-3</v>
      </c>
      <c r="Z382" s="147">
        <f t="shared" ca="1" si="128"/>
        <v>0</v>
      </c>
      <c r="AA382" s="147">
        <f t="shared" ca="1" si="115"/>
        <v>1.7974722273137739E-8</v>
      </c>
      <c r="AB382" s="147">
        <f t="shared" ca="1" si="116"/>
        <v>2.6815240724745631E-7</v>
      </c>
      <c r="AC382" s="147">
        <f t="shared" ca="1" si="117"/>
        <v>1.3418828544798607E-9</v>
      </c>
      <c r="AD382" s="147">
        <f t="shared" ca="1" si="118"/>
        <v>1.9154732115071799E-10</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1.0244498267069683E-3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3822555101148070.5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1.0244498267069683E-3</v>
      </c>
      <c r="AZ382" s="147">
        <f t="shared" ca="1" si="133"/>
        <v>0</v>
      </c>
      <c r="BA382" s="147">
        <f t="shared" ca="1" si="120"/>
        <v>1.7825734319649259E-8</v>
      </c>
      <c r="BB382" s="147">
        <f t="shared" ca="1" si="121"/>
        <v>2.6592975936607496E-7</v>
      </c>
      <c r="BC382" s="147">
        <f t="shared" ca="1" si="122"/>
        <v>1.3307603248923517E-9</v>
      </c>
      <c r="BD382" s="147">
        <f t="shared" ca="1" si="123"/>
        <v>1.8995963356696631E-10</v>
      </c>
    </row>
    <row r="383" spans="8:56" s="147" customFormat="1" ht="0.25" customHeight="1" x14ac:dyDescent="0.2">
      <c r="H383" s="147">
        <f t="shared" si="124"/>
        <v>742</v>
      </c>
      <c r="I383" s="147">
        <f>IF($H383&gt;$H382,INDEX(Spectra!383:383,1,MATCH($I$20,Spectra!$20:$20,0)),I382)</f>
        <v>1.0183102823634999E-3</v>
      </c>
      <c r="J383" s="147">
        <f>((Physics!$C$9*Physics!$C$10)/(Physics!$C$11*Physics!$C$12*$H383))^($J$17-$J$18)</f>
        <v>3.736360381174764E+18</v>
      </c>
      <c r="K383" s="147">
        <f t="shared" si="125"/>
        <v>1</v>
      </c>
      <c r="L383" s="147">
        <f>INDEX(Photobiology!$21:$421,1+$H383-380,10)</f>
        <v>2.1468560000000001E-4</v>
      </c>
      <c r="M383" s="147">
        <f t="shared" si="126"/>
        <v>1.0183102823634999E-3</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3804774194765868</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1.0183102823634999E-3</v>
      </c>
      <c r="Z383" s="147">
        <f t="shared" ca="1" si="128"/>
        <v>0</v>
      </c>
      <c r="AA383" s="147">
        <f t="shared" ca="1" si="115"/>
        <v>1.6591431261576742E-8</v>
      </c>
      <c r="AB383" s="147">
        <f t="shared" ca="1" si="116"/>
        <v>2.4649320525919114E-7</v>
      </c>
      <c r="AC383" s="147">
        <f t="shared" ca="1" si="117"/>
        <v>1.2453934753305604E-9</v>
      </c>
      <c r="AD383" s="147">
        <f t="shared" ca="1" si="118"/>
        <v>1.7793546549906853E-10</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1.0085228142559331E-3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3768204686696744</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1.0085228142559331E-3</v>
      </c>
      <c r="AZ383" s="147">
        <f t="shared" ca="1" si="133"/>
        <v>0</v>
      </c>
      <c r="BA383" s="147">
        <f t="shared" ca="1" si="120"/>
        <v>1.6431963064953344E-8</v>
      </c>
      <c r="BB383" s="147">
        <f t="shared" ca="1" si="121"/>
        <v>2.4412404094160543E-7</v>
      </c>
      <c r="BC383" s="147">
        <f t="shared" ca="1" si="122"/>
        <v>1.233423401835006E-9</v>
      </c>
      <c r="BD383" s="147">
        <f t="shared" ca="1" si="123"/>
        <v>1.7622524247182473E-10</v>
      </c>
    </row>
    <row r="384" spans="8:56" s="147" customFormat="1" ht="0.25" customHeight="1" x14ac:dyDescent="0.2">
      <c r="H384" s="147">
        <f t="shared" si="124"/>
        <v>743</v>
      </c>
      <c r="I384" s="147">
        <f>IF($H384&gt;$H383,INDEX(Spectra!384:384,1,MATCH($I$20,Spectra!$20:$20,0)),I383)</f>
        <v>9.9898050086032805E-4</v>
      </c>
      <c r="J384" s="147">
        <f>((Physics!$C$9*Physics!$C$10)/(Physics!$C$11*Physics!$C$12*$H384))^($J$17-$J$18)</f>
        <v>3.7413959072949458E+18</v>
      </c>
      <c r="K384" s="147">
        <f t="shared" si="125"/>
        <v>1</v>
      </c>
      <c r="L384" s="147">
        <f>INDEX(Photobiology!$21:$421,1+$H384-380,10)</f>
        <v>1.9928839999999999E-4</v>
      </c>
      <c r="M384" s="147">
        <f t="shared" si="126"/>
        <v>9.9898050086032805E-4</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3737581557386286.5</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9.9898050086032805E-4</v>
      </c>
      <c r="Z384" s="147">
        <f t="shared" ca="1" si="128"/>
        <v>0</v>
      </c>
      <c r="AA384" s="147">
        <f t="shared" ca="1" si="115"/>
        <v>1.524763918073136E-8</v>
      </c>
      <c r="AB384" s="147">
        <f t="shared" ca="1" si="116"/>
        <v>2.2557878791876981E-7</v>
      </c>
      <c r="AC384" s="147">
        <f t="shared" ca="1" si="117"/>
        <v>1.1498265564902376E-9</v>
      </c>
      <c r="AD384" s="147">
        <f t="shared" ca="1" si="118"/>
        <v>1.6449812315466678E-10</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9.9259718736491981E-4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3713699054399585.5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9.9259718736491981E-4</v>
      </c>
      <c r="AZ384" s="147">
        <f t="shared" ca="1" si="133"/>
        <v>0</v>
      </c>
      <c r="BA384" s="147">
        <f t="shared" ca="1" si="120"/>
        <v>1.5150209390188246E-8</v>
      </c>
      <c r="BB384" s="147">
        <f t="shared" ca="1" si="121"/>
        <v>2.2413737828168516E-7</v>
      </c>
      <c r="BC384" s="147">
        <f t="shared" ca="1" si="122"/>
        <v>1.1424793626570228E-9</v>
      </c>
      <c r="BD384" s="147">
        <f t="shared" ca="1" si="123"/>
        <v>1.6344700845463187E-10</v>
      </c>
    </row>
    <row r="385" spans="8:56" s="147" customFormat="1" ht="0.25" customHeight="1" x14ac:dyDescent="0.2">
      <c r="H385" s="147">
        <f t="shared" si="124"/>
        <v>744</v>
      </c>
      <c r="I385" s="147">
        <f>IF($H385&gt;$H384,INDEX(Spectra!385:385,1,MATCH($I$20,Spectra!$20:$20,0)),I384)</f>
        <v>9.7903999480882897E-4</v>
      </c>
      <c r="J385" s="147">
        <f>((Physics!$C$9*Physics!$C$10)/(Physics!$C$11*Physics!$C$12*$H385))^($J$17-$J$18)</f>
        <v>3.746431433415127E+18</v>
      </c>
      <c r="K385" s="147">
        <f t="shared" si="125"/>
        <v>1</v>
      </c>
      <c r="L385" s="147">
        <f>INDEX(Photobiology!$21:$421,1+$H385-380,10)</f>
        <v>1.8504750000000001E-4</v>
      </c>
      <c r="M385" s="147">
        <f t="shared" si="126"/>
        <v>9.7903999480882897E-4</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3667906211122379.5</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9.7903999480882897E-4</v>
      </c>
      <c r="Z385" s="147">
        <f t="shared" ca="1" si="128"/>
        <v>0</v>
      </c>
      <c r="AA385" s="147">
        <f t="shared" ca="1" si="115"/>
        <v>1.4000761445763659E-8</v>
      </c>
      <c r="AB385" s="147">
        <f t="shared" ca="1" si="116"/>
        <v>2.0625827186635522E-7</v>
      </c>
      <c r="AC385" s="147">
        <f t="shared" ca="1" si="117"/>
        <v>1.0612793543727704E-9</v>
      </c>
      <c r="AD385" s="147">
        <f t="shared" ca="1" si="118"/>
        <v>1.5195875567426798E-10</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9.7667156047390635E-4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3659033034282046</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9.7667156047390635E-4</v>
      </c>
      <c r="AZ385" s="147">
        <f t="shared" ca="1" si="133"/>
        <v>0</v>
      </c>
      <c r="BA385" s="147">
        <f t="shared" ca="1" si="120"/>
        <v>1.3966891650557098E-8</v>
      </c>
      <c r="BB385" s="147">
        <f t="shared" ca="1" si="121"/>
        <v>2.0575930433127975E-7</v>
      </c>
      <c r="BC385" s="147">
        <f t="shared" ca="1" si="122"/>
        <v>1.0587119715537145E-9</v>
      </c>
      <c r="BD385" s="147">
        <f t="shared" ca="1" si="123"/>
        <v>1.5159114624427597E-10</v>
      </c>
    </row>
    <row r="386" spans="8:56" s="147" customFormat="1" ht="0.25" customHeight="1" x14ac:dyDescent="0.2">
      <c r="H386" s="147">
        <f t="shared" si="124"/>
        <v>745</v>
      </c>
      <c r="I386" s="147">
        <f>IF($H386&gt;$H385,INDEX(Spectra!386:386,1,MATCH($I$20,Spectra!$20:$20,0)),I385)</f>
        <v>9.6102118962428703E-4</v>
      </c>
      <c r="J386" s="147">
        <f>((Physics!$C$9*Physics!$C$10)/(Physics!$C$11*Physics!$C$12*$H386))^($J$17-$J$18)</f>
        <v>3.7514669595353088E+18</v>
      </c>
      <c r="K386" s="147">
        <f t="shared" si="125"/>
        <v>1</v>
      </c>
      <c r="L386" s="147">
        <f>INDEX(Photobiology!$21:$421,1+$H386-380,10)</f>
        <v>1.719E-4</v>
      </c>
      <c r="M386" s="147">
        <f t="shared" si="126"/>
        <v>9.6102118962428703E-4</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3605239240288829.5</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9.6102118962428703E-4</v>
      </c>
      <c r="Z386" s="147">
        <f t="shared" ca="1" si="128"/>
        <v>0</v>
      </c>
      <c r="AA386" s="147">
        <f t="shared" ca="1" si="115"/>
        <v>1.2874320366801761E-8</v>
      </c>
      <c r="AB386" s="147">
        <f t="shared" ca="1" si="116"/>
        <v>1.8886757235448189E-7</v>
      </c>
      <c r="AC386" s="147">
        <f t="shared" ca="1" si="117"/>
        <v>9.8216365579602123E-10</v>
      </c>
      <c r="AD386" s="147">
        <f t="shared" ca="1" si="118"/>
        <v>1.4066467152530689E-10</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9.6074454802287114E-4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3604201428461485</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9.6074454802287114E-4</v>
      </c>
      <c r="AZ386" s="147">
        <f t="shared" ca="1" si="133"/>
        <v>0</v>
      </c>
      <c r="BA386" s="147">
        <f t="shared" ca="1" si="120"/>
        <v>1.2870614337588393E-8</v>
      </c>
      <c r="BB386" s="147">
        <f t="shared" ca="1" si="121"/>
        <v>1.8881320453383885E-7</v>
      </c>
      <c r="BC386" s="147">
        <f t="shared" ca="1" si="122"/>
        <v>9.8188092807937423E-10</v>
      </c>
      <c r="BD386" s="147">
        <f t="shared" ca="1" si="123"/>
        <v>1.4062417949410764E-10</v>
      </c>
    </row>
    <row r="387" spans="8:56" s="147" customFormat="1" ht="0.25" customHeight="1" x14ac:dyDescent="0.2">
      <c r="H387" s="147">
        <f t="shared" si="124"/>
        <v>746</v>
      </c>
      <c r="I387" s="147">
        <f>IF($H387&gt;$H386,INDEX(Spectra!387:387,1,MATCH($I$20,Spectra!$20:$20,0)),I386)</f>
        <v>9.4449088716944303E-4</v>
      </c>
      <c r="J387" s="147">
        <f>((Physics!$C$9*Physics!$C$10)/(Physics!$C$11*Physics!$C$12*$H387))^($J$17-$J$18)</f>
        <v>3.7565024856554906E+18</v>
      </c>
      <c r="K387" s="147">
        <f t="shared" si="125"/>
        <v>1</v>
      </c>
      <c r="L387" s="147">
        <f>INDEX(Photobiology!$21:$421,1+$H387-380,10)</f>
        <v>1.5977809999999999E-4</v>
      </c>
      <c r="M387" s="147">
        <f t="shared" si="126"/>
        <v>9.4449088716944303E-4</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3547982365330972</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9.4449088716944303E-4</v>
      </c>
      <c r="Z387" s="147">
        <f t="shared" ca="1" si="128"/>
        <v>0</v>
      </c>
      <c r="AA387" s="147">
        <f t="shared" ca="1" si="115"/>
        <v>1.1848543730451947E-8</v>
      </c>
      <c r="AB387" s="147">
        <f t="shared" ca="1" si="116"/>
        <v>1.7309778938243099E-7</v>
      </c>
      <c r="AC387" s="147">
        <f t="shared" ca="1" si="117"/>
        <v>9.0860023345700423E-10</v>
      </c>
      <c r="AD387" s="147">
        <f t="shared" ca="1" si="118"/>
        <v>1.3039830086438765E-10</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9.4481892113185779E-4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3549214625726162.5</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9.4481892113185779E-4</v>
      </c>
      <c r="AZ387" s="147">
        <f t="shared" ca="1" si="133"/>
        <v>0</v>
      </c>
      <c r="BA387" s="147">
        <f t="shared" ca="1" si="120"/>
        <v>1.1852658883707044E-8</v>
      </c>
      <c r="BB387" s="147">
        <f t="shared" ca="1" si="121"/>
        <v>1.7315790849475669E-7</v>
      </c>
      <c r="BC387" s="147">
        <f t="shared" ca="1" si="122"/>
        <v>9.0891580212884723E-10</v>
      </c>
      <c r="BD387" s="147">
        <f t="shared" ca="1" si="123"/>
        <v>1.3044358988930657E-10</v>
      </c>
    </row>
    <row r="388" spans="8:56" s="147" customFormat="1" ht="0.25" customHeight="1" x14ac:dyDescent="0.2">
      <c r="H388" s="147">
        <f t="shared" si="124"/>
        <v>747</v>
      </c>
      <c r="I388" s="147">
        <f>IF($H388&gt;$H387,INDEX(Spectra!388:388,1,MATCH($I$20,Spectra!$20:$20,0)),I387)</f>
        <v>9.2976014067188903E-4</v>
      </c>
      <c r="J388" s="147">
        <f>((Physics!$C$9*Physics!$C$10)/(Physics!$C$11*Physics!$C$12*$H388))^($J$17-$J$18)</f>
        <v>3.7615380117756718E+18</v>
      </c>
      <c r="K388" s="147">
        <f t="shared" si="125"/>
        <v>1</v>
      </c>
      <c r="L388" s="147">
        <f>INDEX(Photobiology!$21:$421,1+$H388-380,10)</f>
        <v>1.4860439999999999E-4</v>
      </c>
      <c r="M388" s="147">
        <f t="shared" si="126"/>
        <v>9.2976014067188903E-4</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3497328110971206.5</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9.2976014067188903E-4</v>
      </c>
      <c r="Z388" s="147">
        <f t="shared" ca="1" si="128"/>
        <v>0</v>
      </c>
      <c r="AA388" s="147">
        <f t="shared" ca="1" si="115"/>
        <v>1.0919196068064732E-8</v>
      </c>
      <c r="AB388" s="147">
        <f t="shared" ca="1" si="116"/>
        <v>1.5886625571632432E-7</v>
      </c>
      <c r="AC388" s="147">
        <f t="shared" ca="1" si="117"/>
        <v>8.4329244758940332E-10</v>
      </c>
      <c r="AD388" s="147">
        <f t="shared" ca="1" si="118"/>
        <v>1.2106220839660532E-10</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9.2889329424084444E-4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3494067435170460</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9.2889329424084444E-4</v>
      </c>
      <c r="AZ388" s="147">
        <f t="shared" ca="1" si="133"/>
        <v>0</v>
      </c>
      <c r="BA388" s="147">
        <f t="shared" ca="1" si="120"/>
        <v>1.0909015736893902E-8</v>
      </c>
      <c r="BB388" s="147">
        <f t="shared" ca="1" si="121"/>
        <v>1.587181394003446E-7</v>
      </c>
      <c r="BC388" s="147">
        <f t="shared" ca="1" si="122"/>
        <v>8.4250621787644584E-10</v>
      </c>
      <c r="BD388" s="147">
        <f t="shared" ca="1" si="123"/>
        <v>1.2094933805651187E-10</v>
      </c>
    </row>
    <row r="389" spans="8:56" s="147" customFormat="1" ht="0.25" customHeight="1" x14ac:dyDescent="0.2">
      <c r="H389" s="147">
        <f t="shared" si="124"/>
        <v>748</v>
      </c>
      <c r="I389" s="147">
        <f>IF($H389&gt;$H388,INDEX(Spectra!389:389,1,MATCH($I$20,Spectra!$20:$20,0)),I388)</f>
        <v>9.1564011872266495E-4</v>
      </c>
      <c r="J389" s="147">
        <f>((Physics!$C$9*Physics!$C$10)/(Physics!$C$11*Physics!$C$12*$H389))^($J$17-$J$18)</f>
        <v>3.7665735378958536E+18</v>
      </c>
      <c r="K389" s="147">
        <f t="shared" si="125"/>
        <v>1</v>
      </c>
      <c r="L389" s="147">
        <f>INDEX(Photobiology!$21:$421,1+$H389-380,10)</f>
        <v>1.383016E-4</v>
      </c>
      <c r="M389" s="147">
        <f t="shared" si="126"/>
        <v>9.1564011872266495E-4</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3448825841416607.5</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9.1564011872266495E-4</v>
      </c>
      <c r="Z389" s="147">
        <f t="shared" ca="1" si="128"/>
        <v>0</v>
      </c>
      <c r="AA389" s="147">
        <f t="shared" ca="1" si="115"/>
        <v>1.0065540261106382E-8</v>
      </c>
      <c r="AB389" s="147">
        <f t="shared" ca="1" si="116"/>
        <v>1.458523145113333E-7</v>
      </c>
      <c r="AC389" s="147">
        <f t="shared" ca="1" si="117"/>
        <v>7.8287230150787851E-10</v>
      </c>
      <c r="AD389" s="147">
        <f t="shared" ca="1" si="118"/>
        <v>1.1244518477973686E-10</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9.1296766734983109E-4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3438759856794378</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9.1296766734983109E-4</v>
      </c>
      <c r="AZ389" s="147">
        <f t="shared" ca="1" si="133"/>
        <v>0</v>
      </c>
      <c r="BA389" s="147">
        <f t="shared" ca="1" si="120"/>
        <v>1.0036162270409958E-8</v>
      </c>
      <c r="BB389" s="147">
        <f t="shared" ca="1" si="121"/>
        <v>1.454266197321546E-7</v>
      </c>
      <c r="BC389" s="147">
        <f t="shared" ca="1" si="122"/>
        <v>7.8058735558410552E-10</v>
      </c>
      <c r="BD389" s="147">
        <f t="shared" ca="1" si="123"/>
        <v>1.12116994388896E-10</v>
      </c>
    </row>
    <row r="390" spans="8:56" s="147" customFormat="1" ht="0.25" customHeight="1" x14ac:dyDescent="0.2">
      <c r="H390" s="147">
        <f t="shared" si="124"/>
        <v>749</v>
      </c>
      <c r="I390" s="147">
        <f>IF($H390&gt;$H389,INDEX(Spectra!390:390,1,MATCH($I$20,Spectra!$20:$20,0)),I389)</f>
        <v>8.9994586079072405E-4</v>
      </c>
      <c r="J390" s="147">
        <f>((Physics!$C$9*Physics!$C$10)/(Physics!$C$11*Physics!$C$12*$H390))^($J$17-$J$18)</f>
        <v>3.7716090640160353E+18</v>
      </c>
      <c r="K390" s="147">
        <f t="shared" si="125"/>
        <v>1</v>
      </c>
      <c r="L390" s="147">
        <f>INDEX(Photobiology!$21:$421,1+$H390-380,10)</f>
        <v>1.287925E-4</v>
      </c>
      <c r="M390" s="147">
        <f t="shared" si="126"/>
        <v>8.9994586079072405E-4</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3394243965682008</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8.9994586079072405E-4</v>
      </c>
      <c r="Z390" s="147">
        <f t="shared" ca="1" si="128"/>
        <v>0</v>
      </c>
      <c r="AA390" s="147">
        <f t="shared" ca="1" si="115"/>
        <v>9.2604429075365505E-9</v>
      </c>
      <c r="AB390" s="147">
        <f t="shared" ca="1" si="116"/>
        <v>1.3364736000258725E-7</v>
      </c>
      <c r="AC390" s="147">
        <f t="shared" ca="1" si="117"/>
        <v>7.2535636379732355E-10</v>
      </c>
      <c r="AD390" s="147">
        <f t="shared" ca="1" si="118"/>
        <v>1.0425692808088381E-10</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8.9704065489879577E-4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3383286664807178.5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8.9704065489879577E-4</v>
      </c>
      <c r="AZ390" s="147">
        <f t="shared" ca="1" si="133"/>
        <v>0</v>
      </c>
      <c r="BA390" s="147">
        <f t="shared" ca="1" si="120"/>
        <v>9.230548338908609E-9</v>
      </c>
      <c r="BB390" s="147">
        <f t="shared" ca="1" si="121"/>
        <v>1.3321591949640055E-7</v>
      </c>
      <c r="BC390" s="147">
        <f t="shared" ca="1" si="122"/>
        <v>7.2301476784842942E-10</v>
      </c>
      <c r="BD390" s="147">
        <f t="shared" ca="1" si="123"/>
        <v>1.0392036578871569E-10</v>
      </c>
    </row>
    <row r="391" spans="8:56" s="147" customFormat="1" ht="0.25" customHeight="1" x14ac:dyDescent="0.2">
      <c r="H391" s="147">
        <f t="shared" si="124"/>
        <v>750</v>
      </c>
      <c r="I391" s="147">
        <f>IF($H391&gt;$H390,INDEX(Spectra!391:391,1,MATCH($I$20,Spectra!$20:$20,0)),I390)</f>
        <v>8.8136639055743998E-4</v>
      </c>
      <c r="J391" s="147">
        <f>((Physics!$C$9*Physics!$C$10)/(Physics!$C$11*Physics!$C$12*$H391))^($J$17-$J$18)</f>
        <v>3.7766445901362166E+18</v>
      </c>
      <c r="K391" s="147">
        <f t="shared" si="125"/>
        <v>1</v>
      </c>
      <c r="L391" s="147">
        <f>INDEX(Photobiology!$21:$421,1+$H391-380,10)</f>
        <v>1.2E-4</v>
      </c>
      <c r="M391" s="147">
        <f t="shared" si="126"/>
        <v>8.8136639055743998E-4</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3328607610826639.5</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8.8136639055743998E-4</v>
      </c>
      <c r="Z391" s="147">
        <f t="shared" ca="1" si="128"/>
        <v>0</v>
      </c>
      <c r="AA391" s="147">
        <f t="shared" ca="1" si="115"/>
        <v>8.4910573656386591E-9</v>
      </c>
      <c r="AB391" s="147">
        <f t="shared" ca="1" si="116"/>
        <v>1.220533804971754E-7</v>
      </c>
      <c r="AC391" s="147">
        <f t="shared" ca="1" si="117"/>
        <v>6.6983845682365437E-10</v>
      </c>
      <c r="AD391" s="147">
        <f t="shared" ca="1" si="118"/>
        <v>9.6361550212426024E-11</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8.8111502800778253E-4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3327658303813313</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8.8111502800778253E-4</v>
      </c>
      <c r="AZ391" s="147">
        <f t="shared" ca="1" si="133"/>
        <v>0</v>
      </c>
      <c r="BA391" s="147">
        <f t="shared" ca="1" si="120"/>
        <v>8.4886357463761363E-9</v>
      </c>
      <c r="BB391" s="147">
        <f t="shared" ca="1" si="121"/>
        <v>1.2201857130857374E-7</v>
      </c>
      <c r="BC391" s="147">
        <f t="shared" ca="1" si="122"/>
        <v>6.6964742128591476E-10</v>
      </c>
      <c r="BD391" s="147">
        <f t="shared" ca="1" si="123"/>
        <v>9.6334068242146876E-11</v>
      </c>
    </row>
    <row r="392" spans="8:56" s="147" customFormat="1" ht="0.25" customHeight="1" x14ac:dyDescent="0.2">
      <c r="H392" s="147">
        <f t="shared" si="124"/>
        <v>751</v>
      </c>
      <c r="I392" s="147">
        <f>IF($H392&gt;$H391,INDEX(Spectra!392:392,1,MATCH($I$20,Spectra!$20:$20,0)),I391)</f>
        <v>8.6081434102052096E-4</v>
      </c>
      <c r="J392" s="147">
        <f>((Physics!$C$9*Physics!$C$10)/(Physics!$C$11*Physics!$C$12*$H392))^($J$17-$J$18)</f>
        <v>3.7816801162563983E+18</v>
      </c>
      <c r="K392" s="147">
        <f t="shared" si="125"/>
        <v>1</v>
      </c>
      <c r="L392" s="147">
        <f>INDEX(Photobiology!$21:$421,1+$H392-380,10)</f>
        <v>1.118595E-4</v>
      </c>
      <c r="M392" s="147">
        <f t="shared" si="126"/>
        <v>8.6081434102052096E-4</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3255324477225658.5</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8.6081434102052096E-4</v>
      </c>
      <c r="Z392" s="147">
        <f t="shared" ca="1" si="128"/>
        <v>0</v>
      </c>
      <c r="AA392" s="147">
        <f t="shared" ca="1" si="115"/>
        <v>7.7668092977219824E-9</v>
      </c>
      <c r="AB392" s="147">
        <f t="shared" ca="1" si="116"/>
        <v>1.1119913575868987E-7</v>
      </c>
      <c r="AC392" s="147">
        <f t="shared" ca="1" si="117"/>
        <v>6.1634306817069306E-10</v>
      </c>
      <c r="AD392" s="147">
        <f t="shared" ca="1" si="118"/>
        <v>8.88377616219998E-11</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8.5731803463270386E-4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3242102564878510.5</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8.5731803463270386E-4</v>
      </c>
      <c r="AZ392" s="147">
        <f t="shared" ca="1" si="133"/>
        <v>0</v>
      </c>
      <c r="BA392" s="147">
        <f t="shared" ca="1" si="120"/>
        <v>7.7352634188180718E-9</v>
      </c>
      <c r="BB392" s="147">
        <f t="shared" ca="1" si="121"/>
        <v>1.1074748639581804E-7</v>
      </c>
      <c r="BC392" s="147">
        <f t="shared" ca="1" si="122"/>
        <v>6.1383971279701598E-10</v>
      </c>
      <c r="BD392" s="147">
        <f t="shared" ca="1" si="123"/>
        <v>8.8476935810164301E-11</v>
      </c>
    </row>
    <row r="393" spans="8:56" s="147" customFormat="1" ht="0.25" customHeight="1" x14ac:dyDescent="0.2">
      <c r="H393" s="147">
        <f t="shared" si="124"/>
        <v>752</v>
      </c>
      <c r="I393" s="147">
        <f>IF($H393&gt;$H392,INDEX(Spectra!393:393,1,MATCH($I$20,Spectra!$20:$20,0)),I392)</f>
        <v>8.3918181849261205E-4</v>
      </c>
      <c r="J393" s="147">
        <f>((Physics!$C$9*Physics!$C$10)/(Physics!$C$11*Physics!$C$12*$H393))^($J$17-$J$18)</f>
        <v>3.7867156423765801E+18</v>
      </c>
      <c r="K393" s="147">
        <f t="shared" si="125"/>
        <v>1</v>
      </c>
      <c r="L393" s="147">
        <f>INDEX(Photobiology!$21:$421,1+$H393-380,10)</f>
        <v>1.043224E-4</v>
      </c>
      <c r="M393" s="147">
        <f t="shared" si="126"/>
        <v>8.3918181849261205E-4</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3177742918883998</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8.3918181849261205E-4</v>
      </c>
      <c r="Z393" s="147">
        <f t="shared" ca="1" si="128"/>
        <v>0</v>
      </c>
      <c r="AA393" s="147">
        <f t="shared" ca="1" si="115"/>
        <v>7.0936123035362337E-9</v>
      </c>
      <c r="AB393" s="147">
        <f t="shared" ca="1" si="116"/>
        <v>1.0115665476473644E-7</v>
      </c>
      <c r="AC393" s="147">
        <f t="shared" ca="1" si="117"/>
        <v>5.6644772748251309E-10</v>
      </c>
      <c r="AD393" s="147">
        <f t="shared" ca="1" si="118"/>
        <v>8.1736728712089654E-11</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8.3352242681764704E-4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3156312411902072.5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8.3352242681764704E-4</v>
      </c>
      <c r="AZ393" s="147">
        <f t="shared" ca="1" si="133"/>
        <v>0</v>
      </c>
      <c r="BA393" s="147">
        <f t="shared" ca="1" si="120"/>
        <v>7.0457734091138384E-9</v>
      </c>
      <c r="BB393" s="147">
        <f t="shared" ca="1" si="121"/>
        <v>1.0047446037345281E-7</v>
      </c>
      <c r="BC393" s="147">
        <f t="shared" ca="1" si="122"/>
        <v>5.6262763810191175E-10</v>
      </c>
      <c r="BD393" s="147">
        <f t="shared" ca="1" si="123"/>
        <v>8.1185501133252231E-11</v>
      </c>
    </row>
    <row r="394" spans="8:56" s="147" customFormat="1" ht="0.25" customHeight="1" x14ac:dyDescent="0.2">
      <c r="H394" s="147">
        <f t="shared" si="124"/>
        <v>753</v>
      </c>
      <c r="I394" s="147">
        <f>IF($H394&gt;$H393,INDEX(Spectra!394:394,1,MATCH($I$20,Spectra!$20:$20,0)),I393)</f>
        <v>8.1597505998198903E-4</v>
      </c>
      <c r="J394" s="147">
        <f>((Physics!$C$9*Physics!$C$10)/(Physics!$C$11*Physics!$C$12*$H394))^($J$17-$J$18)</f>
        <v>3.7917511684967619E+18</v>
      </c>
      <c r="K394" s="147">
        <f t="shared" si="125"/>
        <v>1</v>
      </c>
      <c r="L394" s="147">
        <f>INDEX(Photobiology!$21:$421,1+$H394-380,10)</f>
        <v>9.7335600000000004E-5</v>
      </c>
      <c r="M394" s="147">
        <f t="shared" si="126"/>
        <v>8.1597505998198903E-4</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3093974387150922</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8.1597505998198903E-4</v>
      </c>
      <c r="Z394" s="147">
        <f t="shared" ca="1" si="128"/>
        <v>0</v>
      </c>
      <c r="AA394" s="147">
        <f t="shared" ca="1" si="115"/>
        <v>6.4642115434315155E-9</v>
      </c>
      <c r="AB394" s="147">
        <f t="shared" ca="1" si="116"/>
        <v>9.1812697774113418E-8</v>
      </c>
      <c r="AC394" s="147">
        <f t="shared" ca="1" si="117"/>
        <v>5.1977611320852697E-10</v>
      </c>
      <c r="AD394" s="147">
        <f t="shared" ca="1" si="118"/>
        <v>7.5010465728988288E-11</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8.0972543344256837E-4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3070277358417405.5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8.0972543344256837E-4</v>
      </c>
      <c r="AZ394" s="147">
        <f t="shared" ca="1" si="133"/>
        <v>0</v>
      </c>
      <c r="BA394" s="147">
        <f t="shared" ca="1" si="120"/>
        <v>6.4147015645123675E-9</v>
      </c>
      <c r="BB394" s="147">
        <f t="shared" ca="1" si="121"/>
        <v>9.1109496045524353E-8</v>
      </c>
      <c r="BC394" s="147">
        <f t="shared" ca="1" si="122"/>
        <v>5.15795101102916E-10</v>
      </c>
      <c r="BD394" s="147">
        <f t="shared" ca="1" si="123"/>
        <v>7.4435953810248355E-11</v>
      </c>
    </row>
    <row r="395" spans="8:56" s="147" customFormat="1" ht="0.25" customHeight="1" x14ac:dyDescent="0.2">
      <c r="H395" s="147">
        <f t="shared" si="124"/>
        <v>754</v>
      </c>
      <c r="I395" s="147">
        <f>IF($H395&gt;$H394,INDEX(Spectra!395:395,1,MATCH($I$20,Spectra!$20:$20,0)),I394)</f>
        <v>7.9037112716910402E-4</v>
      </c>
      <c r="J395" s="147">
        <f>((Physics!$C$9*Physics!$C$10)/(Physics!$C$11*Physics!$C$12*$H395))^($J$17-$J$18)</f>
        <v>3.7967866946169431E+18</v>
      </c>
      <c r="K395" s="147">
        <f t="shared" si="125"/>
        <v>1</v>
      </c>
      <c r="L395" s="147">
        <f>INDEX(Photobiology!$21:$421,1+$H395-380,10)</f>
        <v>9.0845869999999995E-5</v>
      </c>
      <c r="M395" s="147">
        <f t="shared" si="126"/>
        <v>7.9037112716910402E-4</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3000870579445050</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7.9037112716910402E-4</v>
      </c>
      <c r="Z395" s="147">
        <f t="shared" ca="1" si="128"/>
        <v>0</v>
      </c>
      <c r="AA395" s="147">
        <f t="shared" ca="1" si="115"/>
        <v>5.8700863614849355E-9</v>
      </c>
      <c r="AB395" s="147">
        <f t="shared" ca="1" si="116"/>
        <v>8.3037180991513245E-8</v>
      </c>
      <c r="AC395" s="147">
        <f t="shared" ca="1" si="117"/>
        <v>4.7501304742863156E-10</v>
      </c>
      <c r="AD395" s="147">
        <f t="shared" ca="1" si="118"/>
        <v>6.8588959675523864E-11</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7.8592982562751155E-4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2984007904845150</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7.8592982562751155E-4</v>
      </c>
      <c r="AZ395" s="147">
        <f t="shared" ca="1" si="133"/>
        <v>0</v>
      </c>
      <c r="BA395" s="147">
        <f t="shared" ca="1" si="120"/>
        <v>5.8371008149355288E-9</v>
      </c>
      <c r="BB395" s="147">
        <f t="shared" ca="1" si="121"/>
        <v>8.2570573410251995E-8</v>
      </c>
      <c r="BC395" s="147">
        <f t="shared" ca="1" si="122"/>
        <v>4.7234382520213453E-10</v>
      </c>
      <c r="BD395" s="147">
        <f t="shared" ca="1" si="123"/>
        <v>6.8203540418833387E-11</v>
      </c>
    </row>
    <row r="396" spans="8:56" s="147" customFormat="1" ht="0.25" customHeight="1" x14ac:dyDescent="0.2">
      <c r="H396" s="147">
        <f t="shared" si="124"/>
        <v>755</v>
      </c>
      <c r="I396" s="147">
        <f>IF($H396&gt;$H395,INDEX(Spectra!396:396,1,MATCH($I$20,Spectra!$20:$20,0)),I395)</f>
        <v>7.6235569192268499E-4</v>
      </c>
      <c r="J396" s="147">
        <f>((Physics!$C$9*Physics!$C$10)/(Physics!$C$11*Physics!$C$12*$H396))^($J$17-$J$18)</f>
        <v>3.8018222207371249E+18</v>
      </c>
      <c r="K396" s="147">
        <f t="shared" si="125"/>
        <v>1</v>
      </c>
      <c r="L396" s="147">
        <f>INDEX(Photobiology!$21:$421,1+$H396-380,10)</f>
        <v>8.4800000000000001E-5</v>
      </c>
      <c r="M396" s="147">
        <f t="shared" si="126"/>
        <v>7.6235569192268499E-4</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2898340809657089.5</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7.6235569192268499E-4</v>
      </c>
      <c r="Z396" s="147">
        <f t="shared" ca="1" si="128"/>
        <v>0</v>
      </c>
      <c r="AA396" s="147">
        <f t="shared" ca="1" si="115"/>
        <v>5.309975112493724E-9</v>
      </c>
      <c r="AB396" s="147">
        <f t="shared" ca="1" si="116"/>
        <v>7.4804322616252841E-8</v>
      </c>
      <c r="AC396" s="147">
        <f t="shared" ca="1" si="117"/>
        <v>4.322556773201624E-10</v>
      </c>
      <c r="AD396" s="147">
        <f t="shared" ca="1" si="118"/>
        <v>6.2481681447583754E-11</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7.6213283225243277E-4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2897493536810618.5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7.6213283225243277E-4</v>
      </c>
      <c r="AZ396" s="147">
        <f t="shared" ca="1" si="133"/>
        <v>0</v>
      </c>
      <c r="BA396" s="147">
        <f t="shared" ca="1" si="120"/>
        <v>5.3084228458612897E-9</v>
      </c>
      <c r="BB396" s="147">
        <f t="shared" ca="1" si="121"/>
        <v>7.4782455045972551E-8</v>
      </c>
      <c r="BC396" s="147">
        <f t="shared" ca="1" si="122"/>
        <v>4.3212931588712943E-10</v>
      </c>
      <c r="BD396" s="147">
        <f t="shared" ca="1" si="123"/>
        <v>6.2463416158727459E-11</v>
      </c>
    </row>
    <row r="397" spans="8:56" s="147" customFormat="1" ht="0.25" customHeight="1" x14ac:dyDescent="0.2">
      <c r="H397" s="147">
        <f t="shared" si="124"/>
        <v>756</v>
      </c>
      <c r="I397" s="147">
        <f>IF($H397&gt;$H396,INDEX(Spectra!397:397,1,MATCH($I$20,Spectra!$20:$20,0)),I396)</f>
        <v>7.3221928078525897E-4</v>
      </c>
      <c r="J397" s="147">
        <f>((Physics!$C$9*Physics!$C$10)/(Physics!$C$11*Physics!$C$12*$H397))^($J$17-$J$18)</f>
        <v>3.8068577468573066E+18</v>
      </c>
      <c r="K397" s="147">
        <f t="shared" si="125"/>
        <v>1</v>
      </c>
      <c r="L397" s="147">
        <f>INDEX(Photobiology!$21:$421,1+$H397-380,10)</f>
        <v>7.9146669999999997E-5</v>
      </c>
      <c r="M397" s="147">
        <f t="shared" si="126"/>
        <v>7.3221928078525897E-4</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2787454641455648.5</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7.3221928078525897E-4</v>
      </c>
      <c r="Z397" s="147">
        <f t="shared" ca="1" si="128"/>
        <v>0</v>
      </c>
      <c r="AA397" s="147">
        <f t="shared" ca="1" si="115"/>
        <v>4.7844818688926544E-9</v>
      </c>
      <c r="AB397" s="147">
        <f t="shared" ca="1" si="116"/>
        <v>6.7118221375828056E-8</v>
      </c>
      <c r="AC397" s="147">
        <f t="shared" ca="1" si="117"/>
        <v>3.917373152201135E-10</v>
      </c>
      <c r="AD397" s="147">
        <f t="shared" ca="1" si="118"/>
        <v>5.6688563162250906E-11</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7.3833722443737585E-4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2810744782642546</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7.3833722443737585E-4</v>
      </c>
      <c r="AZ397" s="147">
        <f t="shared" ca="1" si="133"/>
        <v>0</v>
      </c>
      <c r="BA397" s="147">
        <f t="shared" ca="1" si="120"/>
        <v>4.8244578586631902E-9</v>
      </c>
      <c r="BB397" s="147">
        <f t="shared" ca="1" si="121"/>
        <v>6.7679017174550067E-8</v>
      </c>
      <c r="BC397" s="147">
        <f t="shared" ca="1" si="122"/>
        <v>3.9501041507399606E-10</v>
      </c>
      <c r="BD397" s="147">
        <f t="shared" ca="1" si="123"/>
        <v>5.7162215583386522E-11</v>
      </c>
    </row>
    <row r="398" spans="8:56" s="147" customFormat="1" ht="0.25" customHeight="1" x14ac:dyDescent="0.2">
      <c r="H398" s="147">
        <f t="shared" si="124"/>
        <v>757</v>
      </c>
      <c r="I398" s="147">
        <f>IF($H398&gt;$H397,INDEX(Spectra!398:398,1,MATCH($I$20,Spectra!$20:$20,0)),I397)</f>
        <v>6.9919193235384695E-4</v>
      </c>
      <c r="J398" s="147">
        <f>((Physics!$C$9*Physics!$C$10)/(Physics!$C$11*Physics!$C$12*$H398))^($J$17-$J$18)</f>
        <v>3.8118932729774879E+18</v>
      </c>
      <c r="K398" s="147">
        <f t="shared" si="125"/>
        <v>1</v>
      </c>
      <c r="L398" s="147">
        <f>INDEX(Photobiology!$21:$421,1+$H398-380,10)</f>
        <v>7.3857999999999997E-5</v>
      </c>
      <c r="M398" s="147">
        <f t="shared" si="126"/>
        <v>6.9919193235384695E-4</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2665245023459760</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6.9919193235384695E-4</v>
      </c>
      <c r="Z398" s="147">
        <f t="shared" ca="1" si="128"/>
        <v>0</v>
      </c>
      <c r="AA398" s="147">
        <f t="shared" ca="1" si="115"/>
        <v>4.2869485029218185E-9</v>
      </c>
      <c r="AB398" s="147">
        <f t="shared" ca="1" si="116"/>
        <v>5.9882642642411406E-8</v>
      </c>
      <c r="AC398" s="147">
        <f t="shared" ca="1" si="117"/>
        <v>3.5309192583869276E-10</v>
      </c>
      <c r="AD398" s="147">
        <f t="shared" ca="1" si="118"/>
        <v>5.1127920619022411E-11</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7.1454023106229728E-4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2723751100058151</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7.1454023106229728E-4</v>
      </c>
      <c r="AZ398" s="147">
        <f t="shared" ca="1" si="133"/>
        <v>0</v>
      </c>
      <c r="BA398" s="147">
        <f t="shared" ca="1" si="120"/>
        <v>4.3810533733099531E-9</v>
      </c>
      <c r="BB398" s="147">
        <f t="shared" ca="1" si="121"/>
        <v>6.1197155359445983E-8</v>
      </c>
      <c r="BC398" s="147">
        <f t="shared" ca="1" si="122"/>
        <v>3.6084281668646017E-10</v>
      </c>
      <c r="BD398" s="147">
        <f t="shared" ca="1" si="123"/>
        <v>5.2250254218268748E-11</v>
      </c>
    </row>
    <row r="399" spans="8:56" s="147" customFormat="1" ht="0.25" customHeight="1" x14ac:dyDescent="0.2">
      <c r="H399" s="147">
        <f t="shared" si="124"/>
        <v>758</v>
      </c>
      <c r="I399" s="147">
        <f>IF($H399&gt;$H398,INDEX(Spectra!399:399,1,MATCH($I$20,Spectra!$20:$20,0)),I398)</f>
        <v>6.6856175822469703E-4</v>
      </c>
      <c r="J399" s="147">
        <f>((Physics!$C$9*Physics!$C$10)/(Physics!$C$11*Physics!$C$12*$H399))^($J$17-$J$18)</f>
        <v>3.8169287990976696E+18</v>
      </c>
      <c r="K399" s="147">
        <f t="shared" si="125"/>
        <v>1</v>
      </c>
      <c r="L399" s="147">
        <f>INDEX(Photobiology!$21:$421,1+$H399-380,10)</f>
        <v>6.8916000000000002E-5</v>
      </c>
      <c r="M399" s="147">
        <f t="shared" si="126"/>
        <v>6.6856175822469703E-4</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2551852628943219.5</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6.6856175822469703E-4</v>
      </c>
      <c r="Z399" s="147">
        <f t="shared" ca="1" si="128"/>
        <v>0</v>
      </c>
      <c r="AA399" s="147">
        <f t="shared" ca="1" si="115"/>
        <v>3.8468441862666665E-9</v>
      </c>
      <c r="AB399" s="147">
        <f t="shared" ca="1" si="116"/>
        <v>5.3505131223074154E-8</v>
      </c>
      <c r="AC399" s="147">
        <f t="shared" ca="1" si="117"/>
        <v>3.189039586731805E-10</v>
      </c>
      <c r="AD399" s="147">
        <f t="shared" ca="1" si="118"/>
        <v>4.6177092647349063E-11</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6.9074462324724036E-4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2636523045294261.5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6.9074462324724036E-4</v>
      </c>
      <c r="AZ399" s="147">
        <f t="shared" ca="1" si="133"/>
        <v>0</v>
      </c>
      <c r="BA399" s="147">
        <f t="shared" ca="1" si="120"/>
        <v>3.9744823951485291E-9</v>
      </c>
      <c r="BB399" s="147">
        <f t="shared" ca="1" si="121"/>
        <v>5.52804303474013E-8</v>
      </c>
      <c r="BC399" s="147">
        <f t="shared" ca="1" si="122"/>
        <v>3.2948518528893369E-10</v>
      </c>
      <c r="BD399" s="147">
        <f t="shared" ca="1" si="123"/>
        <v>4.7709247606450614E-11</v>
      </c>
    </row>
    <row r="400" spans="8:56" s="147" customFormat="1" ht="0.25" customHeight="1" x14ac:dyDescent="0.2">
      <c r="H400" s="147">
        <f t="shared" si="124"/>
        <v>759</v>
      </c>
      <c r="I400" s="147">
        <f>IF($H400&gt;$H399,INDEX(Spectra!400:400,1,MATCH($I$20,Spectra!$20:$20,0)),I399)</f>
        <v>6.4834321962412705E-4</v>
      </c>
      <c r="J400" s="147">
        <f>((Physics!$C$9*Physics!$C$10)/(Physics!$C$11*Physics!$C$12*$H400))^($J$17-$J$18)</f>
        <v>3.8219643252178519E+18</v>
      </c>
      <c r="K400" s="147">
        <f t="shared" si="125"/>
        <v>1</v>
      </c>
      <c r="L400" s="147">
        <f>INDEX(Photobiology!$21:$421,1+$H400-380,10)</f>
        <v>6.4302670000000001E-5</v>
      </c>
      <c r="M400" s="147">
        <f t="shared" si="126"/>
        <v>6.4834321962412705E-4</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2477944655900296.5</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6.4834321962412705E-4</v>
      </c>
      <c r="Z400" s="147">
        <f t="shared" ca="1" si="128"/>
        <v>0</v>
      </c>
      <c r="AA400" s="147">
        <f t="shared" ca="1" si="115"/>
        <v>3.5009496510551461E-9</v>
      </c>
      <c r="AB400" s="147">
        <f t="shared" ca="1" si="116"/>
        <v>4.8486866354166041E-8</v>
      </c>
      <c r="AC400" s="147">
        <f t="shared" ca="1" si="117"/>
        <v>2.9175444883085716E-10</v>
      </c>
      <c r="AD400" s="147">
        <f t="shared" ca="1" si="118"/>
        <v>4.2306599447421013E-11</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6.6694762987216168E-4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2549050048160002</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6.6694762987216168E-4</v>
      </c>
      <c r="AZ400" s="147">
        <f t="shared" ca="1" si="133"/>
        <v>0</v>
      </c>
      <c r="BA400" s="147">
        <f t="shared" ca="1" si="120"/>
        <v>3.6014104896888934E-9</v>
      </c>
      <c r="BB400" s="147">
        <f t="shared" ca="1" si="121"/>
        <v>4.987821205809351E-8</v>
      </c>
      <c r="BC400" s="147">
        <f t="shared" ca="1" si="122"/>
        <v>3.0012643344247274E-10</v>
      </c>
      <c r="BD400" s="147">
        <f t="shared" ca="1" si="123"/>
        <v>4.3520600471100115E-11</v>
      </c>
    </row>
    <row r="401" spans="8:56" s="147" customFormat="1" ht="0.25" customHeight="1" x14ac:dyDescent="0.2">
      <c r="H401" s="147">
        <f t="shared" si="124"/>
        <v>760</v>
      </c>
      <c r="I401" s="147">
        <f>IF($H401&gt;$H400,INDEX(Spectra!401:401,1,MATCH($I$20,Spectra!$20:$20,0)),I400)</f>
        <v>6.4334499328793098E-4</v>
      </c>
      <c r="J401" s="147">
        <f>((Physics!$C$9*Physics!$C$10)/(Physics!$C$11*Physics!$C$12*$H401))^($J$17-$J$18)</f>
        <v>3.8269998513380326E+18</v>
      </c>
      <c r="K401" s="147">
        <f t="shared" si="125"/>
        <v>1</v>
      </c>
      <c r="L401" s="147">
        <f>INDEX(Photobiology!$21:$421,1+$H401-380,10)</f>
        <v>6.0000000000000002E-5</v>
      </c>
      <c r="M401" s="147">
        <f t="shared" si="126"/>
        <v>6.4334499328793098E-4</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2462081193671979.5</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6.4334499328793098E-4</v>
      </c>
      <c r="Z401" s="147">
        <f t="shared" ca="1" si="128"/>
        <v>0</v>
      </c>
      <c r="AA401" s="147">
        <f t="shared" ca="1" si="115"/>
        <v>3.2598998489392081E-9</v>
      </c>
      <c r="AB401" s="147">
        <f t="shared" ca="1" si="116"/>
        <v>4.4958685162442498E-8</v>
      </c>
      <c r="AC401" s="147">
        <f t="shared" ca="1" si="117"/>
        <v>2.734216221473707E-10</v>
      </c>
      <c r="AD401" s="147">
        <f t="shared" ca="1" si="118"/>
        <v>3.9678238126533815E-11</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6.4315202205710487E-4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2461342692800295.5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6.4315202205710487E-4</v>
      </c>
      <c r="AZ401" s="147">
        <f t="shared" ca="1" si="133"/>
        <v>0</v>
      </c>
      <c r="BA401" s="147">
        <f t="shared" ca="1" si="120"/>
        <v>3.2589220424857767E-9</v>
      </c>
      <c r="BB401" s="147">
        <f t="shared" ca="1" si="121"/>
        <v>4.4945199811810045E-8</v>
      </c>
      <c r="BC401" s="147">
        <f t="shared" ca="1" si="122"/>
        <v>2.7333960937426959E-10</v>
      </c>
      <c r="BD401" s="147">
        <f t="shared" ca="1" si="123"/>
        <v>3.9666336645169737E-11</v>
      </c>
    </row>
    <row r="402" spans="8:56" s="147" customFormat="1" ht="0.25" customHeight="1" x14ac:dyDescent="0.2">
      <c r="H402" s="147">
        <f t="shared" si="124"/>
        <v>761</v>
      </c>
      <c r="I402" s="147">
        <f>IF($H402&gt;$H401,INDEX(Spectra!402:402,1,MATCH($I$20,Spectra!$20:$20,0)),I401)</f>
        <v>6.5259608485587805E-4</v>
      </c>
      <c r="J402" s="147">
        <f>((Physics!$C$9*Physics!$C$10)/(Physics!$C$11*Physics!$C$12*$H402))^($J$17-$J$18)</f>
        <v>3.8320353774582149E+18</v>
      </c>
      <c r="K402" s="147">
        <f t="shared" si="125"/>
        <v>1</v>
      </c>
      <c r="L402" s="147">
        <f>INDEX(Photobiology!$21:$421,1+$H402-380,10)</f>
        <v>5.5981869999999998E-5</v>
      </c>
      <c r="M402" s="147">
        <f t="shared" si="126"/>
        <v>6.5259608485587805E-4</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2500771284358448</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6.5259608485587805E-4</v>
      </c>
      <c r="Z402" s="147">
        <f t="shared" ca="1" si="128"/>
        <v>0</v>
      </c>
      <c r="AA402" s="147">
        <f t="shared" ca="1" si="115"/>
        <v>3.1025266248958755E-9</v>
      </c>
      <c r="AB402" s="147">
        <f t="shared" ca="1" si="116"/>
        <v>4.2612305514400322E-8</v>
      </c>
      <c r="AC402" s="147">
        <f t="shared" ca="1" si="117"/>
        <v>2.616910300272071E-10</v>
      </c>
      <c r="AD402" s="147">
        <f t="shared" ca="1" si="118"/>
        <v>3.8049223169871056E-11</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6.7139943422232925E-4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2572826384345395.5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6.7139943422232925E-4</v>
      </c>
      <c r="AZ402" s="147">
        <f t="shared" ca="1" si="133"/>
        <v>0</v>
      </c>
      <c r="BA402" s="147">
        <f t="shared" ca="1" si="120"/>
        <v>3.1919201922194022E-9</v>
      </c>
      <c r="BB402" s="147">
        <f t="shared" ca="1" si="121"/>
        <v>4.3840100296641737E-8</v>
      </c>
      <c r="BC402" s="147">
        <f t="shared" ca="1" si="122"/>
        <v>2.6923117312315404E-10</v>
      </c>
      <c r="BD402" s="147">
        <f t="shared" ca="1" si="123"/>
        <v>3.9145541172672376E-11</v>
      </c>
    </row>
    <row r="403" spans="8:56" s="147" customFormat="1" ht="0.25" customHeight="1" x14ac:dyDescent="0.2">
      <c r="H403" s="147">
        <f t="shared" si="124"/>
        <v>762</v>
      </c>
      <c r="I403" s="147">
        <f>IF($H403&gt;$H402,INDEX(Spectra!403:403,1,MATCH($I$20,Spectra!$20:$20,0)),I402)</f>
        <v>6.7646438981643596E-4</v>
      </c>
      <c r="J403" s="147">
        <f>((Physics!$C$9*Physics!$C$10)/(Physics!$C$11*Physics!$C$12*$H403))^($J$17-$J$18)</f>
        <v>3.8370709035783967E+18</v>
      </c>
      <c r="K403" s="147">
        <f t="shared" si="125"/>
        <v>1</v>
      </c>
      <c r="L403" s="147">
        <f>INDEX(Photobiology!$21:$421,1+$H403-380,10)</f>
        <v>5.2225599999999997E-5</v>
      </c>
      <c r="M403" s="147">
        <f t="shared" si="126"/>
        <v>6.7646438981643596E-4</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2595641827471560.5</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6.7646438981643596E-4</v>
      </c>
      <c r="Z403" s="147">
        <f t="shared" ca="1" si="128"/>
        <v>0</v>
      </c>
      <c r="AA403" s="147">
        <f t="shared" ca="1" si="115"/>
        <v>3.0171597068153696E-9</v>
      </c>
      <c r="AB403" s="147">
        <f t="shared" ca="1" si="116"/>
        <v>4.1272986522992245E-8</v>
      </c>
      <c r="AC403" s="147">
        <f t="shared" ca="1" si="117"/>
        <v>2.563800037404292E-10</v>
      </c>
      <c r="AD403" s="147">
        <f t="shared" ca="1" si="118"/>
        <v>3.7281576037319344E-11</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6.9964684638755374E-4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2684594557054066.5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6.9964684638755374E-4</v>
      </c>
      <c r="AZ403" s="147">
        <f t="shared" ca="1" si="133"/>
        <v>0</v>
      </c>
      <c r="BA403" s="147">
        <f t="shared" ca="1" si="120"/>
        <v>3.1205578677893036E-9</v>
      </c>
      <c r="BB403" s="147">
        <f t="shared" ca="1" si="121"/>
        <v>4.2687413109274536E-8</v>
      </c>
      <c r="BC403" s="147">
        <f t="shared" ca="1" si="122"/>
        <v>2.6516615478088286E-10</v>
      </c>
      <c r="BD403" s="147">
        <f t="shared" ca="1" si="123"/>
        <v>3.8559216856849417E-11</v>
      </c>
    </row>
    <row r="404" spans="8:56" s="147" customFormat="1" ht="0.25" customHeight="1" x14ac:dyDescent="0.2">
      <c r="H404" s="147">
        <f t="shared" si="124"/>
        <v>763</v>
      </c>
      <c r="I404" s="147">
        <f>IF($H404&gt;$H403,INDEX(Spectra!404:404,1,MATCH($I$20,Spectra!$20:$20,0)),I403)</f>
        <v>7.1074433030557296E-4</v>
      </c>
      <c r="J404" s="147">
        <f>((Physics!$C$9*Physics!$C$10)/(Physics!$C$11*Physics!$C$12*$H404))^($J$17-$J$18)</f>
        <v>3.8421064296985779E+18</v>
      </c>
      <c r="K404" s="147">
        <f t="shared" si="125"/>
        <v>1</v>
      </c>
      <c r="L404" s="147">
        <f>INDEX(Photobiology!$21:$421,1+$H404-380,10)</f>
        <v>4.8718399999999998E-5</v>
      </c>
      <c r="M404" s="147">
        <f t="shared" si="126"/>
        <v>7.1074433030557296E-4</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2730755361338851.5</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7.1074433030557296E-4</v>
      </c>
      <c r="Z404" s="147">
        <f t="shared" ca="1" si="128"/>
        <v>0</v>
      </c>
      <c r="AA404" s="147">
        <f t="shared" ca="1" si="115"/>
        <v>2.9742233692565185E-9</v>
      </c>
      <c r="AB404" s="147">
        <f t="shared" ca="1" si="116"/>
        <v>4.0525433448662251E-8</v>
      </c>
      <c r="AC404" s="147">
        <f t="shared" ca="1" si="117"/>
        <v>2.5444647024939514E-10</v>
      </c>
      <c r="AD404" s="147">
        <f t="shared" ca="1" si="118"/>
        <v>3.7027789524795496E-11</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7.2789564411279988E-4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2796652534395376</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7.2789564411279988E-4</v>
      </c>
      <c r="AZ404" s="147">
        <f t="shared" ca="1" si="133"/>
        <v>0</v>
      </c>
      <c r="BA404" s="147">
        <f t="shared" ca="1" si="120"/>
        <v>3.0459957860930689E-9</v>
      </c>
      <c r="BB404" s="147">
        <f t="shared" ca="1" si="121"/>
        <v>4.1503372204716856E-8</v>
      </c>
      <c r="BC404" s="147">
        <f t="shared" ca="1" si="122"/>
        <v>2.6058664059238235E-10</v>
      </c>
      <c r="BD404" s="147">
        <f t="shared" ca="1" si="123"/>
        <v>3.7921324950473355E-11</v>
      </c>
    </row>
    <row r="405" spans="8:56" s="147" customFormat="1" ht="0.25" customHeight="1" x14ac:dyDescent="0.2">
      <c r="H405" s="147">
        <f t="shared" si="124"/>
        <v>764</v>
      </c>
      <c r="I405" s="147">
        <f>IF($H405&gt;$H404,INDEX(Spectra!405:405,1,MATCH($I$20,Spectra!$20:$20,0)),I404)</f>
        <v>7.4842660988324499E-4</v>
      </c>
      <c r="J405" s="147">
        <f>((Physics!$C$9*Physics!$C$10)/(Physics!$C$11*Physics!$C$12*$H405))^($J$17-$J$18)</f>
        <v>3.8471419558187597E+18</v>
      </c>
      <c r="K405" s="147">
        <f t="shared" si="125"/>
        <v>1</v>
      </c>
      <c r="L405" s="147">
        <f>INDEX(Photobiology!$21:$421,1+$H405-380,10)</f>
        <v>4.5447469999999999E-5</v>
      </c>
      <c r="M405" s="147">
        <f t="shared" si="126"/>
        <v>7.4842660988324499E-4</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2879303411733031</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7.4842660988324499E-4</v>
      </c>
      <c r="Z405" s="147">
        <f t="shared" ca="1" si="128"/>
        <v>0</v>
      </c>
      <c r="AA405" s="147">
        <f t="shared" ref="AA405:AA421" ca="1" si="135">$Y405*O405</f>
        <v>2.9389964543505146E-9</v>
      </c>
      <c r="AB405" s="147">
        <f t="shared" ref="AB405:AB421" ca="1" si="136">$Y405*P405</f>
        <v>3.9890838936133002E-8</v>
      </c>
      <c r="AC405" s="147">
        <f t="shared" ref="AC405:AC421" ca="1" si="137">$Y405*Q405</f>
        <v>2.5311787946251346E-10</v>
      </c>
      <c r="AD405" s="147">
        <f t="shared" ref="AD405:AD421" ca="1" si="138">$Y405*R405</f>
        <v>3.6865623736323945E-11</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7.5614305627802426E-4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2908989676408212.5</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7.5614305627802426E-4</v>
      </c>
      <c r="AZ405" s="147">
        <f t="shared" ca="1" si="133"/>
        <v>0</v>
      </c>
      <c r="BA405" s="147">
        <f t="shared" ref="BA405:BA421" ca="1" si="140">$AY405*AO405</f>
        <v>2.9692981676981731E-9</v>
      </c>
      <c r="BB405" s="147">
        <f t="shared" ref="BB405:BB421" ca="1" si="141">$AY405*AP405</f>
        <v>4.0302122442396181E-8</v>
      </c>
      <c r="BC405" s="147">
        <f t="shared" ref="BC405:BC421" ca="1" si="142">$AY405*AQ405</f>
        <v>2.5572758163322782E-10</v>
      </c>
      <c r="BD405" s="147">
        <f t="shared" ref="BD405:BD421" ca="1" si="143">$AY405*AR405</f>
        <v>3.7245716594614779E-11</v>
      </c>
    </row>
    <row r="406" spans="8:56" s="147" customFormat="1" ht="0.25" customHeight="1" x14ac:dyDescent="0.2">
      <c r="H406" s="147">
        <f t="shared" ref="H406:H421" si="144">MIN(780,H405+$J$14)</f>
        <v>765</v>
      </c>
      <c r="I406" s="147">
        <f>IF($H406&gt;$H405,INDEX(Spectra!406:406,1,MATCH($I$20,Spectra!$20:$20,0)),I405)</f>
        <v>7.8462518286771495E-4</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7.8462518286771495E-4</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3022515461205235</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7.8462518286771495E-4</v>
      </c>
      <c r="Z406" s="147">
        <f t="shared" ref="Z406:Z421" ca="1" si="148">$Y406*N406</f>
        <v>0</v>
      </c>
      <c r="AA406" s="147">
        <f t="shared" ca="1" si="135"/>
        <v>2.8922618103314849E-9</v>
      </c>
      <c r="AB406" s="147">
        <f t="shared" ca="1" si="136"/>
        <v>3.9108072989675511E-8</v>
      </c>
      <c r="AC406" s="147">
        <f t="shared" ca="1" si="137"/>
        <v>2.5076620844452168E-10</v>
      </c>
      <c r="AD406" s="147">
        <f t="shared" ca="1" si="138"/>
        <v>3.6556942670099428E-11</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7.8439046844324875E-4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3021611299584620.5</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7.8439046844324875E-4</v>
      </c>
      <c r="AZ406" s="147">
        <f t="shared" ref="AZ406:AZ421" ca="1" si="153">$AY406*AN406</f>
        <v>0</v>
      </c>
      <c r="BA406" s="147">
        <f t="shared" ca="1" si="140"/>
        <v>2.8913966130614502E-9</v>
      </c>
      <c r="BB406" s="147">
        <f t="shared" ca="1" si="141"/>
        <v>3.9096374118616848E-8</v>
      </c>
      <c r="BC406" s="147">
        <f t="shared" ca="1" si="142"/>
        <v>2.5069119371446226E-10</v>
      </c>
      <c r="BD406" s="147">
        <f t="shared" ca="1" si="143"/>
        <v>3.6546006949520471E-11</v>
      </c>
    </row>
    <row r="407" spans="8:56" s="147" customFormat="1" ht="0.25" customHeight="1" x14ac:dyDescent="0.2">
      <c r="H407" s="147">
        <f t="shared" si="144"/>
        <v>766</v>
      </c>
      <c r="I407" s="147">
        <f>IF($H407&gt;$H406,INDEX(Spectra!407:407,1,MATCH($I$20,Spectra!$20:$20,0)),I406)</f>
        <v>8.1990897770470598E-4</v>
      </c>
      <c r="J407" s="147">
        <f>((Physics!$C$9*Physics!$C$10)/(Physics!$C$11*Physics!$C$12*$H407))^($J$17-$J$18)</f>
        <v>3.8572130080591232E+18</v>
      </c>
      <c r="K407" s="147">
        <f t="shared" si="145"/>
        <v>1</v>
      </c>
      <c r="L407" s="147">
        <f>INDEX(Photobiology!$21:$421,1+$H407-380,10)</f>
        <v>3.9561039999999999E-5</v>
      </c>
      <c r="M407" s="147">
        <f t="shared" si="146"/>
        <v>8.1990897770470598E-4</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3162563574227049.5</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8.1990897770470598E-4</v>
      </c>
      <c r="Z407" s="147">
        <f t="shared" ca="1" si="148"/>
        <v>0</v>
      </c>
      <c r="AA407" s="147">
        <f t="shared" ca="1" si="135"/>
        <v>2.8381723199532791E-9</v>
      </c>
      <c r="AB407" s="147">
        <f t="shared" ca="1" si="136"/>
        <v>3.823415943012139E-8</v>
      </c>
      <c r="AC407" s="147">
        <f t="shared" ca="1" si="137"/>
        <v>2.4769450216459165E-10</v>
      </c>
      <c r="AD407" s="147">
        <f t="shared" ca="1" si="138"/>
        <v>3.6140111901063568E-11</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8.1263788060847314E-4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3134517403924599.5</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8.1263788060847314E-4</v>
      </c>
      <c r="AZ407" s="147">
        <f t="shared" ca="1" si="153"/>
        <v>0</v>
      </c>
      <c r="BA407" s="147">
        <f t="shared" ca="1" si="140"/>
        <v>2.8130029083778724E-9</v>
      </c>
      <c r="BB407" s="147">
        <f t="shared" ca="1" si="141"/>
        <v>3.7895092176110437E-8</v>
      </c>
      <c r="BC407" s="147">
        <f t="shared" ca="1" si="142"/>
        <v>2.4549790373181973E-10</v>
      </c>
      <c r="BD407" s="147">
        <f t="shared" ca="1" si="143"/>
        <v>3.5819615029036401E-11</v>
      </c>
    </row>
    <row r="408" spans="8:56" s="147" customFormat="1" ht="0.25" customHeight="1" x14ac:dyDescent="0.2">
      <c r="H408" s="147">
        <f t="shared" si="144"/>
        <v>767</v>
      </c>
      <c r="I408" s="147">
        <f>IF($H408&gt;$H407,INDEX(Spectra!408:408,1,MATCH($I$20,Spectra!$20:$20,0)),I407)</f>
        <v>8.5438953376619996E-4</v>
      </c>
      <c r="J408" s="147">
        <f>((Physics!$C$9*Physics!$C$10)/(Physics!$C$11*Physics!$C$12*$H408))^($J$17-$J$18)</f>
        <v>3.8622485341793044E+18</v>
      </c>
      <c r="K408" s="147">
        <f t="shared" si="145"/>
        <v>1</v>
      </c>
      <c r="L408" s="147">
        <f>INDEX(Photobiology!$21:$421,1+$H408-380,10)</f>
        <v>3.6915120000000003E-5</v>
      </c>
      <c r="M408" s="147">
        <f t="shared" si="146"/>
        <v>8.5438953376619996E-4</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3299864724406645</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8.5438953376619996E-4</v>
      </c>
      <c r="Z408" s="147">
        <f t="shared" ca="1" si="148"/>
        <v>0</v>
      </c>
      <c r="AA408" s="147">
        <f t="shared" ca="1" si="135"/>
        <v>2.7780902885174873E-9</v>
      </c>
      <c r="AB408" s="147">
        <f t="shared" ca="1" si="136"/>
        <v>3.7287609788438008E-8</v>
      </c>
      <c r="AC408" s="147">
        <f t="shared" ca="1" si="137"/>
        <v>2.4392821189025012E-10</v>
      </c>
      <c r="AD408" s="147">
        <f t="shared" ca="1" si="138"/>
        <v>3.562479687782223E-11</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8.4088529277369752E-4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3247707989428148.5</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8.4088529277369752E-4</v>
      </c>
      <c r="AZ408" s="147">
        <f t="shared" ca="1" si="153"/>
        <v>0</v>
      </c>
      <c r="BA408" s="147">
        <f t="shared" ca="1" si="140"/>
        <v>2.7341805737183158E-9</v>
      </c>
      <c r="BB408" s="147">
        <f t="shared" ca="1" si="141"/>
        <v>3.6698252301346817E-8</v>
      </c>
      <c r="BC408" s="147">
        <f t="shared" ca="1" si="142"/>
        <v>2.4007275108689064E-10</v>
      </c>
      <c r="BD408" s="147">
        <f t="shared" ca="1" si="143"/>
        <v>3.506172134455065E-11</v>
      </c>
    </row>
    <row r="409" spans="8:56" s="147" customFormat="1" ht="0.25" customHeight="1" x14ac:dyDescent="0.2">
      <c r="H409" s="147">
        <f t="shared" si="144"/>
        <v>768</v>
      </c>
      <c r="I409" s="147">
        <f>IF($H409&gt;$H408,INDEX(Spectra!409:409,1,MATCH($I$20,Spectra!$20:$20,0)),I408)</f>
        <v>8.8546775073915901E-4</v>
      </c>
      <c r="J409" s="147">
        <f>((Physics!$C$9*Physics!$C$10)/(Physics!$C$11*Physics!$C$12*$H409))^($J$17-$J$18)</f>
        <v>3.8672840602994857E+18</v>
      </c>
      <c r="K409" s="147">
        <f t="shared" si="145"/>
        <v>1</v>
      </c>
      <c r="L409" s="147">
        <f>INDEX(Photobiology!$21:$421,1+$H409-380,10)</f>
        <v>3.444868E-5</v>
      </c>
      <c r="M409" s="147">
        <f t="shared" si="146"/>
        <v>8.8546775073915901E-4</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3424355318342788</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8.8546775073915901E-4</v>
      </c>
      <c r="Z409" s="147">
        <f t="shared" ca="1" si="148"/>
        <v>0</v>
      </c>
      <c r="AA409" s="147">
        <f t="shared" ca="1" si="135"/>
        <v>2.7047852101178651E-9</v>
      </c>
      <c r="AB409" s="147">
        <f t="shared" ca="1" si="136"/>
        <v>3.6171446164469714E-8</v>
      </c>
      <c r="AC409" s="147">
        <f t="shared" ca="1" si="137"/>
        <v>2.3898774592449904E-10</v>
      </c>
      <c r="AD409" s="147">
        <f t="shared" ca="1" si="138"/>
        <v>3.4926744147255685E-11</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8.6913409049894387E-4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3361188414449456.5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8.6913409049894387E-4</v>
      </c>
      <c r="AZ409" s="147">
        <f t="shared" ca="1" si="153"/>
        <v>0</v>
      </c>
      <c r="BA409" s="147">
        <f t="shared" ca="1" si="140"/>
        <v>2.6548917582016942E-9</v>
      </c>
      <c r="BB409" s="147">
        <f t="shared" ca="1" si="141"/>
        <v>3.5504214510290903E-8</v>
      </c>
      <c r="BC409" s="147">
        <f t="shared" ca="1" si="142"/>
        <v>2.3457929102566495E-10</v>
      </c>
      <c r="BD409" s="147">
        <f t="shared" ca="1" si="143"/>
        <v>3.4282472719276545E-11</v>
      </c>
    </row>
    <row r="410" spans="8:56" s="147" customFormat="1" ht="0.25" customHeight="1" x14ac:dyDescent="0.2">
      <c r="H410" s="147">
        <f t="shared" si="144"/>
        <v>769</v>
      </c>
      <c r="I410" s="147">
        <f>IF($H410&gt;$H409,INDEX(Spectra!410:410,1,MATCH($I$20,Spectra!$20:$20,0)),I409)</f>
        <v>9.0994590779803705E-4</v>
      </c>
      <c r="J410" s="147">
        <f>((Physics!$C$9*Physics!$C$10)/(Physics!$C$11*Physics!$C$12*$H410))^($J$17-$J$18)</f>
        <v>3.8723195864196675E+18</v>
      </c>
      <c r="K410" s="147">
        <f t="shared" si="145"/>
        <v>1</v>
      </c>
      <c r="L410" s="147">
        <f>INDEX(Photobiology!$21:$421,1+$H410-380,10)</f>
        <v>3.2148160000000002E-5</v>
      </c>
      <c r="M410" s="147">
        <f t="shared" si="146"/>
        <v>9.0994590779803705E-4</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3523601361348763.5</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9.0994590779803705E-4</v>
      </c>
      <c r="Z410" s="147">
        <f t="shared" ca="1" si="148"/>
        <v>0</v>
      </c>
      <c r="AA410" s="147">
        <f t="shared" ca="1" si="135"/>
        <v>2.6110988818855452E-9</v>
      </c>
      <c r="AB410" s="147">
        <f t="shared" ca="1" si="136"/>
        <v>3.4791417806294826E-8</v>
      </c>
      <c r="AC410" s="147">
        <f t="shared" ca="1" si="137"/>
        <v>2.3221819567005905E-10</v>
      </c>
      <c r="AD410" s="147">
        <f t="shared" ca="1" si="138"/>
        <v>3.3960819181656778E-11</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8.9738150266416826E-4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3474947969257171.5</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8.9738150266416826E-4</v>
      </c>
      <c r="AZ410" s="147">
        <f t="shared" ca="1" si="153"/>
        <v>0</v>
      </c>
      <c r="BA410" s="147">
        <f t="shared" ca="1" si="140"/>
        <v>2.5750451957098574E-9</v>
      </c>
      <c r="BB410" s="147">
        <f t="shared" ca="1" si="141"/>
        <v>3.4311022801763406E-8</v>
      </c>
      <c r="BC410" s="147">
        <f t="shared" ca="1" si="142"/>
        <v>2.2901175947989574E-10</v>
      </c>
      <c r="BD410" s="147">
        <f t="shared" ca="1" si="143"/>
        <v>3.3491892966131555E-11</v>
      </c>
    </row>
    <row r="411" spans="8:56" s="147" customFormat="1" ht="0.25" customHeight="1" x14ac:dyDescent="0.2">
      <c r="H411" s="147">
        <f t="shared" si="144"/>
        <v>770</v>
      </c>
      <c r="I411" s="147">
        <f>IF($H411&gt;$H410,INDEX(Spectra!411:411,1,MATCH($I$20,Spectra!$20:$20,0)),I410)</f>
        <v>9.2590537244749904E-4</v>
      </c>
      <c r="J411" s="147">
        <f>((Physics!$C$9*Physics!$C$10)/(Physics!$C$11*Physics!$C$12*$H411))^($J$17-$J$18)</f>
        <v>3.8773551125398492E+18</v>
      </c>
      <c r="K411" s="147">
        <f t="shared" si="145"/>
        <v>1</v>
      </c>
      <c r="L411" s="147">
        <f>INDEX(Photobiology!$21:$421,1+$H411-380,10)</f>
        <v>3.0000000000000001E-5</v>
      </c>
      <c r="M411" s="147">
        <f t="shared" si="146"/>
        <v>9.2590537244749904E-4</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3590063929587423.5</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9.2590537244749904E-4</v>
      </c>
      <c r="Z411" s="147">
        <f t="shared" ca="1" si="148"/>
        <v>0</v>
      </c>
      <c r="AA411" s="147">
        <f t="shared" ca="1" si="135"/>
        <v>2.4953520149609075E-9</v>
      </c>
      <c r="AB411" s="147">
        <f t="shared" ca="1" si="136"/>
        <v>3.3127135005963869E-8</v>
      </c>
      <c r="AC411" s="147">
        <f t="shared" ca="1" si="137"/>
        <v>2.2342096637158154E-10</v>
      </c>
      <c r="AD411" s="147">
        <f t="shared" ca="1" si="138"/>
        <v>3.2709644273527287E-11</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9.2562891482939275E-4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3588992005228458.5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9.2562891482939275E-4</v>
      </c>
      <c r="AZ411" s="147">
        <f t="shared" ca="1" si="153"/>
        <v>0</v>
      </c>
      <c r="BA411" s="147">
        <f t="shared" ca="1" si="140"/>
        <v>2.4946069506218063E-9</v>
      </c>
      <c r="BB411" s="147">
        <f t="shared" ca="1" si="141"/>
        <v>3.3117243877657496E-8</v>
      </c>
      <c r="BC411" s="147">
        <f t="shared" ca="1" si="142"/>
        <v>2.2335425714833249E-10</v>
      </c>
      <c r="BD411" s="147">
        <f t="shared" ca="1" si="143"/>
        <v>3.2699877799960924E-11</v>
      </c>
    </row>
    <row r="412" spans="8:56" s="147" customFormat="1" ht="0.25" customHeight="1" x14ac:dyDescent="0.2">
      <c r="H412" s="147">
        <f t="shared" si="144"/>
        <v>771</v>
      </c>
      <c r="I412" s="147">
        <f>IF($H412&gt;$H411,INDEX(Spectra!412:412,1,MATCH($I$20,Spectra!$20:$20,0)),I411)</f>
        <v>9.3308938821797199E-4</v>
      </c>
      <c r="J412" s="147">
        <f>((Physics!$C$9*Physics!$C$10)/(Physics!$C$11*Physics!$C$12*$H412))^($J$17-$J$18)</f>
        <v>3.8823906386600305E+18</v>
      </c>
      <c r="K412" s="147">
        <f t="shared" si="145"/>
        <v>1</v>
      </c>
      <c r="L412" s="147">
        <f>INDEX(Photobiology!$21:$421,1+$H412-380,10)</f>
        <v>2.7991250000000001E-5</v>
      </c>
      <c r="M412" s="147">
        <f t="shared" si="146"/>
        <v>9.3308938821797199E-4</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3622617505850469.5</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9.3308938821797199E-4</v>
      </c>
      <c r="Z412" s="147">
        <f t="shared" ca="1" si="148"/>
        <v>0</v>
      </c>
      <c r="AA412" s="147">
        <f t="shared" ca="1" si="135"/>
        <v>2.3610893879467563E-9</v>
      </c>
      <c r="AB412" s="147">
        <f t="shared" ca="1" si="136"/>
        <v>3.12282624091238E-8</v>
      </c>
      <c r="AC412" s="147">
        <f t="shared" ca="1" si="137"/>
        <v>2.1293099839134119E-10</v>
      </c>
      <c r="AD412" s="147">
        <f t="shared" ca="1" si="138"/>
        <v>3.1207267897888891E-11</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9.2088614287463887E-4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3575239740368241.5</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9.2088614287463887E-4</v>
      </c>
      <c r="AZ412" s="147">
        <f t="shared" ca="1" si="153"/>
        <v>0</v>
      </c>
      <c r="BA412" s="147">
        <f t="shared" ca="1" si="140"/>
        <v>2.3302102959299861E-9</v>
      </c>
      <c r="BB412" s="147">
        <f t="shared" ca="1" si="141"/>
        <v>3.0819849075271261E-8</v>
      </c>
      <c r="BC412" s="147">
        <f t="shared" ca="1" si="142"/>
        <v>2.1014621780399259E-10</v>
      </c>
      <c r="BD412" s="147">
        <f t="shared" ca="1" si="143"/>
        <v>3.0799129137056584E-11</v>
      </c>
    </row>
    <row r="413" spans="8:56" s="147" customFormat="1" ht="0.25" customHeight="1" x14ac:dyDescent="0.2">
      <c r="H413" s="147">
        <f t="shared" si="144"/>
        <v>772</v>
      </c>
      <c r="I413" s="147">
        <f>IF($H413&gt;$H412,INDEX(Spectra!413:413,1,MATCH($I$20,Spectra!$20:$20,0)),I412)</f>
        <v>9.3064982405435402E-4</v>
      </c>
      <c r="J413" s="147">
        <f>((Physics!$C$9*Physics!$C$10)/(Physics!$C$11*Physics!$C$12*$H413))^($J$17-$J$18)</f>
        <v>3.8874261647802127E+18</v>
      </c>
      <c r="K413" s="147">
        <f t="shared" si="145"/>
        <v>1</v>
      </c>
      <c r="L413" s="147">
        <f>INDEX(Photobiology!$21:$421,1+$H413-380,10)</f>
        <v>2.6113560000000001E-5</v>
      </c>
      <c r="M413" s="147">
        <f t="shared" si="146"/>
        <v>9.3064982405435402E-4</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3617832476276997</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9.3064982405435402E-4</v>
      </c>
      <c r="Z413" s="147">
        <f t="shared" ca="1" si="148"/>
        <v>0</v>
      </c>
      <c r="AA413" s="147">
        <f t="shared" ca="1" si="135"/>
        <v>2.210758657041118E-9</v>
      </c>
      <c r="AB413" s="147">
        <f t="shared" ca="1" si="136"/>
        <v>2.9129990947778116E-8</v>
      </c>
      <c r="AC413" s="147">
        <f t="shared" ca="1" si="137"/>
        <v>2.0092729701333504E-10</v>
      </c>
      <c r="AD413" s="147">
        <f t="shared" ca="1" si="138"/>
        <v>2.9464373429560849E-11</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9.1614475647990717E-4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3561445097066187.5</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9.1614475647990717E-4</v>
      </c>
      <c r="AZ413" s="147">
        <f t="shared" ca="1" si="153"/>
        <v>0</v>
      </c>
      <c r="BA413" s="147">
        <f t="shared" ca="1" si="140"/>
        <v>2.1763018690180194E-9</v>
      </c>
      <c r="BB413" s="147">
        <f t="shared" ca="1" si="141"/>
        <v>2.8675972179150627E-8</v>
      </c>
      <c r="BC413" s="147">
        <f t="shared" ca="1" si="142"/>
        <v>1.9779565292401195E-10</v>
      </c>
      <c r="BD413" s="147">
        <f t="shared" ca="1" si="143"/>
        <v>2.9005142990153862E-11</v>
      </c>
    </row>
    <row r="414" spans="8:56" s="147" customFormat="1" ht="0.25" customHeight="1" x14ac:dyDescent="0.2">
      <c r="H414" s="147">
        <f t="shared" si="144"/>
        <v>773</v>
      </c>
      <c r="I414" s="147">
        <f>IF($H414&gt;$H413,INDEX(Spectra!414:414,1,MATCH($I$20,Spectra!$20:$20,0)),I413)</f>
        <v>9.2161019997665297E-4</v>
      </c>
      <c r="J414" s="147">
        <f>((Physics!$C$9*Physics!$C$10)/(Physics!$C$11*Physics!$C$12*$H414))^($J$17-$J$18)</f>
        <v>3.892461690900394E+18</v>
      </c>
      <c r="K414" s="147">
        <f t="shared" si="145"/>
        <v>1</v>
      </c>
      <c r="L414" s="147">
        <f>INDEX(Photobiology!$21:$421,1+$H414-380,10)</f>
        <v>2.436024E-5</v>
      </c>
      <c r="M414" s="147">
        <f t="shared" si="146"/>
        <v>9.2161019997665297E-4</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3587332397352173</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9.2161019997665297E-4</v>
      </c>
      <c r="Z414" s="147">
        <f t="shared" ca="1" si="148"/>
        <v>0</v>
      </c>
      <c r="AA414" s="147">
        <f t="shared" ca="1" si="135"/>
        <v>2.0554948773139284E-9</v>
      </c>
      <c r="AB414" s="147">
        <f t="shared" ca="1" si="136"/>
        <v>2.6981152375536488E-8</v>
      </c>
      <c r="AC414" s="147">
        <f t="shared" ca="1" si="137"/>
        <v>1.8819280283523252E-10</v>
      </c>
      <c r="AD414" s="147">
        <f t="shared" ca="1" si="138"/>
        <v>2.7621763625540262E-11</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9.114019845251534E-4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3547597309774753.5</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9.114019845251534E-4</v>
      </c>
      <c r="AZ414" s="147">
        <f t="shared" ca="1" si="153"/>
        <v>0</v>
      </c>
      <c r="BA414" s="147">
        <f t="shared" ca="1" si="140"/>
        <v>2.0327271881459855E-9</v>
      </c>
      <c r="BB414" s="147">
        <f t="shared" ca="1" si="141"/>
        <v>2.6682295639156843E-8</v>
      </c>
      <c r="BC414" s="147">
        <f t="shared" ca="1" si="142"/>
        <v>1.8610828524003631E-10</v>
      </c>
      <c r="BD414" s="147">
        <f t="shared" ca="1" si="143"/>
        <v>2.731581115860028E-11</v>
      </c>
    </row>
    <row r="415" spans="8:56" s="147" customFormat="1" ht="0.25" customHeight="1" x14ac:dyDescent="0.2">
      <c r="H415" s="147">
        <f t="shared" si="144"/>
        <v>774</v>
      </c>
      <c r="I415" s="147">
        <f>IF($H415&gt;$H414,INDEX(Spectra!415:415,1,MATCH($I$20,Spectra!$20:$20,0)),I414)</f>
        <v>9.1100971601821201E-4</v>
      </c>
      <c r="J415" s="147">
        <f>((Physics!$C$9*Physics!$C$10)/(Physics!$C$11*Physics!$C$12*$H415))^($J$17-$J$18)</f>
        <v>3.8974972170205757E+18</v>
      </c>
      <c r="K415" s="147">
        <f t="shared" si="145"/>
        <v>1</v>
      </c>
      <c r="L415" s="147">
        <f>INDEX(Photobiology!$21:$421,1+$H415-380,10)</f>
        <v>2.272461E-5</v>
      </c>
      <c r="M415" s="147">
        <f t="shared" si="146"/>
        <v>9.1100971601821201E-4</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3550657832859686.5</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9.1100971601821201E-4</v>
      </c>
      <c r="Z415" s="147">
        <f t="shared" ca="1" si="148"/>
        <v>0</v>
      </c>
      <c r="AA415" s="147">
        <f t="shared" ca="1" si="135"/>
        <v>1.9083649329206305E-9</v>
      </c>
      <c r="AB415" s="147">
        <f t="shared" ca="1" si="136"/>
        <v>2.4953284929511642E-8</v>
      </c>
      <c r="AC415" s="147">
        <f t="shared" ca="1" si="137"/>
        <v>1.7600707713471857E-10</v>
      </c>
      <c r="AD415" s="147">
        <f t="shared" ca="1" si="138"/>
        <v>2.5852815923108024E-11</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9.0666059813042171E-4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3533707157995529</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9.0666059813042171E-4</v>
      </c>
      <c r="AZ415" s="147">
        <f t="shared" ca="1" si="153"/>
        <v>0</v>
      </c>
      <c r="BA415" s="147">
        <f t="shared" ca="1" si="140"/>
        <v>1.8992544877516449E-9</v>
      </c>
      <c r="BB415" s="147">
        <f t="shared" ca="1" si="141"/>
        <v>2.4834159111270755E-8</v>
      </c>
      <c r="BC415" s="147">
        <f t="shared" ca="1" si="142"/>
        <v>1.7516682755879748E-10</v>
      </c>
      <c r="BD415" s="147">
        <f t="shared" ca="1" si="143"/>
        <v>2.5729395785864732E-11</v>
      </c>
    </row>
    <row r="416" spans="8:56" s="147" customFormat="1" ht="0.25" customHeight="1" x14ac:dyDescent="0.2">
      <c r="H416" s="147">
        <f t="shared" si="144"/>
        <v>775</v>
      </c>
      <c r="I416" s="147">
        <f>IF($H416&gt;$H415,INDEX(Spectra!416:416,1,MATCH($I$20,Spectra!$20:$20,0)),I415)</f>
        <v>9.0218406417518805E-4</v>
      </c>
      <c r="J416" s="147">
        <f>((Physics!$C$9*Physics!$C$10)/(Physics!$C$11*Physics!$C$12*$H416))^($J$17-$J$18)</f>
        <v>3.902532743140758E+18</v>
      </c>
      <c r="K416" s="147">
        <f t="shared" si="145"/>
        <v>1</v>
      </c>
      <c r="L416" s="147">
        <f>INDEX(Photobiology!$21:$421,1+$H416-380,10)</f>
        <v>2.12E-5</v>
      </c>
      <c r="M416" s="147">
        <f t="shared" si="146"/>
        <v>9.0218406417518805E-4</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3520802850783474.5</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9.0218406417518805E-4</v>
      </c>
      <c r="Z416" s="147">
        <f t="shared" ca="1" si="148"/>
        <v>0</v>
      </c>
      <c r="AA416" s="147">
        <f t="shared" ca="1" si="135"/>
        <v>1.7760756360978422E-9</v>
      </c>
      <c r="AB416" s="147">
        <f t="shared" ca="1" si="136"/>
        <v>2.3132991807922415E-8</v>
      </c>
      <c r="AC416" s="147">
        <f t="shared" ca="1" si="137"/>
        <v>1.6500946533764189E-10</v>
      </c>
      <c r="AD416" s="147">
        <f t="shared" ca="1" si="138"/>
        <v>2.4250978300248306E-11</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9.0191782617566794E-4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3519763848272879</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9.0191782617566794E-4</v>
      </c>
      <c r="AZ416" s="147">
        <f t="shared" ca="1" si="153"/>
        <v>0</v>
      </c>
      <c r="BA416" s="147">
        <f t="shared" ca="1" si="140"/>
        <v>1.7755515093224669E-9</v>
      </c>
      <c r="BB416" s="147">
        <f t="shared" ca="1" si="141"/>
        <v>2.312616517275292E-8</v>
      </c>
      <c r="BC416" s="147">
        <f t="shared" ca="1" si="142"/>
        <v>1.6496077040752967E-10</v>
      </c>
      <c r="BD416" s="147">
        <f t="shared" ca="1" si="143"/>
        <v>2.4243821742949807E-11</v>
      </c>
    </row>
    <row r="417" spans="1:56" s="147" customFormat="1" ht="0.25" customHeight="1" x14ac:dyDescent="0.2">
      <c r="H417" s="147">
        <f t="shared" si="144"/>
        <v>776</v>
      </c>
      <c r="I417" s="147">
        <f>IF($H417&gt;$H416,INDEX(Spectra!417:417,1,MATCH($I$20,Spectra!$20:$20,0)),I416)</f>
        <v>8.9465340923403601E-4</v>
      </c>
      <c r="J417" s="147">
        <f>((Physics!$C$9*Physics!$C$10)/(Physics!$C$11*Physics!$C$12*$H417))^($J$17-$J$18)</f>
        <v>3.9075682692609393E+18</v>
      </c>
      <c r="K417" s="147">
        <f t="shared" si="145"/>
        <v>1</v>
      </c>
      <c r="L417" s="147">
        <f>INDEX(Photobiology!$21:$421,1+$H417-380,10)</f>
        <v>1.9778550000000001E-5</v>
      </c>
      <c r="M417" s="147">
        <f t="shared" si="146"/>
        <v>8.9465340923403601E-4</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3495919273909041</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8.9465340923403601E-4</v>
      </c>
      <c r="Z417" s="147">
        <f t="shared" ca="1" si="148"/>
        <v>0</v>
      </c>
      <c r="AA417" s="147">
        <f t="shared" ca="1" si="135"/>
        <v>1.6564686802650025E-9</v>
      </c>
      <c r="AB417" s="147">
        <f t="shared" ca="1" si="136"/>
        <v>2.1490022216506164E-8</v>
      </c>
      <c r="AC417" s="147">
        <f t="shared" ca="1" si="137"/>
        <v>1.5486450513841165E-10</v>
      </c>
      <c r="AD417" s="147">
        <f t="shared" ca="1" si="138"/>
        <v>2.2795768867283238E-11</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8.9717505422091427E-4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3505772773846107.5</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8.9717505422091427E-4</v>
      </c>
      <c r="AZ417" s="147">
        <f t="shared" ca="1" si="153"/>
        <v>0</v>
      </c>
      <c r="BA417" s="147">
        <f t="shared" ca="1" si="140"/>
        <v>1.6611375563911074E-9</v>
      </c>
      <c r="BB417" s="147">
        <f t="shared" ca="1" si="141"/>
        <v>2.1550593389913474E-8</v>
      </c>
      <c r="BC417" s="147">
        <f t="shared" ca="1" si="142"/>
        <v>1.5530100188564026E-10</v>
      </c>
      <c r="BD417" s="147">
        <f t="shared" ca="1" si="143"/>
        <v>2.2860020381548898E-11</v>
      </c>
    </row>
    <row r="418" spans="1:56" s="147" customFormat="1" ht="0.25" customHeight="1" x14ac:dyDescent="0.2">
      <c r="H418" s="147">
        <f t="shared" si="144"/>
        <v>777</v>
      </c>
      <c r="I418" s="147">
        <f>IF($H418&gt;$H417,INDEX(Spectra!418:418,1,MATCH($I$20,Spectra!$20:$20,0)),I417)</f>
        <v>8.8858541443215299E-4</v>
      </c>
      <c r="J418" s="147">
        <f>((Physics!$C$9*Physics!$C$10)/(Physics!$C$11*Physics!$C$12*$H418))^($J$17-$J$18)</f>
        <v>3.9126037953811205E+18</v>
      </c>
      <c r="K418" s="147">
        <f t="shared" si="145"/>
        <v>1</v>
      </c>
      <c r="L418" s="147">
        <f>INDEX(Photobiology!$21:$421,1+$H418-380,10)</f>
        <v>1.8452850000000001E-5</v>
      </c>
      <c r="M418" s="147">
        <f t="shared" si="146"/>
        <v>8.8858541443215299E-4</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3476682665027547.5</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8.8858541443215299E-4</v>
      </c>
      <c r="Z418" s="147">
        <f t="shared" ca="1" si="148"/>
        <v>0</v>
      </c>
      <c r="AA418" s="147">
        <f t="shared" ca="1" si="135"/>
        <v>1.5483423129397379E-9</v>
      </c>
      <c r="AB418" s="147">
        <f t="shared" ca="1" si="136"/>
        <v>2.0007389191354355E-8</v>
      </c>
      <c r="AC418" s="147">
        <f t="shared" ca="1" si="137"/>
        <v>1.4555029088398665E-10</v>
      </c>
      <c r="AD418" s="147">
        <f t="shared" ca="1" si="138"/>
        <v>2.1473555125167408E-11</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8.9243366782618236E-4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3491739355862615.5</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8.9243366782618236E-4</v>
      </c>
      <c r="AZ418" s="147">
        <f t="shared" ca="1" si="153"/>
        <v>0</v>
      </c>
      <c r="BA418" s="147">
        <f t="shared" ca="1" si="140"/>
        <v>1.5550478175137661E-9</v>
      </c>
      <c r="BB418" s="147">
        <f t="shared" ca="1" si="141"/>
        <v>2.0094036464774323E-8</v>
      </c>
      <c r="BC418" s="147">
        <f t="shared" ca="1" si="142"/>
        <v>1.4618063478992866E-10</v>
      </c>
      <c r="BD418" s="147">
        <f t="shared" ca="1" si="143"/>
        <v>2.1566552016687522E-11</v>
      </c>
    </row>
    <row r="419" spans="1:56" s="147" customFormat="1" ht="0.25" customHeight="1" x14ac:dyDescent="0.2">
      <c r="H419" s="147">
        <f t="shared" si="144"/>
        <v>778</v>
      </c>
      <c r="I419" s="147">
        <f>IF($H419&gt;$H418,INDEX(Spectra!419:419,1,MATCH($I$20,Spectra!$20:$20,0)),I418)</f>
        <v>8.8407827951100901E-4</v>
      </c>
      <c r="J419" s="147">
        <f>((Physics!$C$9*Physics!$C$10)/(Physics!$C$11*Physics!$C$12*$H419))^($J$17-$J$18)</f>
        <v>3.9176393215013018E+18</v>
      </c>
      <c r="K419" s="147">
        <f t="shared" si="145"/>
        <v>1</v>
      </c>
      <c r="L419" s="147">
        <f>INDEX(Photobiology!$21:$421,1+$H419-380,10)</f>
        <v>1.7216869999999999E-5</v>
      </c>
      <c r="M419" s="147">
        <f t="shared" si="146"/>
        <v>8.8407827951100901E-4</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3463499831097547.5</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8.8407827951100901E-4</v>
      </c>
      <c r="Z419" s="147">
        <f t="shared" ca="1" si="148"/>
        <v>0</v>
      </c>
      <c r="AA419" s="147">
        <f t="shared" ca="1" si="135"/>
        <v>1.4504188253657614E-9</v>
      </c>
      <c r="AB419" s="147">
        <f t="shared" ca="1" si="136"/>
        <v>1.8666870832735199E-8</v>
      </c>
      <c r="AC419" s="147">
        <f t="shared" ca="1" si="137"/>
        <v>1.371205411521575E-10</v>
      </c>
      <c r="AD419" s="147">
        <f t="shared" ca="1" si="138"/>
        <v>2.0260156708069941E-11</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8.8769089587142881E-4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3477652759004627</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8.8769089587142881E-4</v>
      </c>
      <c r="AZ419" s="147">
        <f t="shared" ca="1" si="153"/>
        <v>0</v>
      </c>
      <c r="BA419" s="147">
        <f t="shared" ca="1" si="140"/>
        <v>1.4563456837666662E-9</v>
      </c>
      <c r="BB419" s="147">
        <f t="shared" ca="1" si="141"/>
        <v>1.8743149420877283E-8</v>
      </c>
      <c r="BC419" s="147">
        <f t="shared" ca="1" si="142"/>
        <v>1.3768085794965862E-10</v>
      </c>
      <c r="BD419" s="147">
        <f t="shared" ca="1" si="143"/>
        <v>2.0342945953416773E-11</v>
      </c>
    </row>
    <row r="420" spans="1:56" s="147" customFormat="1" ht="0.25" customHeight="1" x14ac:dyDescent="0.2">
      <c r="H420" s="147">
        <f t="shared" si="144"/>
        <v>779</v>
      </c>
      <c r="I420" s="147">
        <f>IF($H420&gt;$H419,INDEX(Spectra!420:420,1,MATCH($I$20,Spectra!$20:$20,0)),I419)</f>
        <v>8.8077538407947502E-4</v>
      </c>
      <c r="J420" s="147">
        <f>((Physics!$C$9*Physics!$C$10)/(Physics!$C$11*Physics!$C$12*$H420))^($J$17-$J$18)</f>
        <v>3.922674847621484E+18</v>
      </c>
      <c r="K420" s="147">
        <f t="shared" si="145"/>
        <v>1</v>
      </c>
      <c r="L420" s="147">
        <f>INDEX(Photobiology!$21:$421,1+$H420-380,10)</f>
        <v>1.6064590000000001E-5</v>
      </c>
      <c r="M420" s="147">
        <f t="shared" si="146"/>
        <v>8.8077538407947502E-4</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3454995445532709</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8.8077538407947502E-4</v>
      </c>
      <c r="Z420" s="147">
        <f t="shared" ca="1" si="148"/>
        <v>0</v>
      </c>
      <c r="AA420" s="147">
        <f t="shared" ca="1" si="135"/>
        <v>1.3608596226796745E-9</v>
      </c>
      <c r="AB420" s="147">
        <f t="shared" ca="1" si="136"/>
        <v>1.744340417154037E-8</v>
      </c>
      <c r="AC420" s="147">
        <f t="shared" ca="1" si="137"/>
        <v>1.2929782638286691E-10</v>
      </c>
      <c r="AD420" s="147">
        <f t="shared" ca="1" si="138"/>
        <v>1.9122073976057444E-11</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8.8294950947669689E-4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3463523832543966</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8.8294950947669689E-4</v>
      </c>
      <c r="AZ420" s="147">
        <f t="shared" ca="1" si="153"/>
        <v>0</v>
      </c>
      <c r="BA420" s="147">
        <f t="shared" ca="1" si="140"/>
        <v>1.3642187986071601E-9</v>
      </c>
      <c r="BB420" s="147">
        <f t="shared" ca="1" si="141"/>
        <v>1.7486461855382191E-8</v>
      </c>
      <c r="BC420" s="147">
        <f t="shared" ca="1" si="142"/>
        <v>1.2961698799117911E-10</v>
      </c>
      <c r="BD420" s="147">
        <f t="shared" ca="1" si="143"/>
        <v>1.9169275325493828E-11</v>
      </c>
    </row>
    <row r="421" spans="1:56" s="147" customFormat="1" ht="0.25" customHeight="1" x14ac:dyDescent="0.2">
      <c r="H421" s="147">
        <f t="shared" si="144"/>
        <v>780</v>
      </c>
      <c r="I421" s="147">
        <f>IF($H421&gt;$H420,INDEX(Spectra!421:421,1,MATCH($I$20,Spectra!$20:$20,0)),I420)</f>
        <v>8.7846275590287501E-4</v>
      </c>
      <c r="J421" s="147">
        <f>((Physics!$C$9*Physics!$C$10)/(Physics!$C$11*Physics!$C$12*$H421))^($J$17-$J$18)</f>
        <v>3.9277103737416653E+18</v>
      </c>
      <c r="K421" s="147">
        <f t="shared" si="145"/>
        <v>1</v>
      </c>
      <c r="L421" s="147">
        <f>INDEX(Photobiology!$21:$421,1+$H421-380,10)</f>
        <v>1.499E-5</v>
      </c>
      <c r="M421" s="147">
        <f t="shared" si="146"/>
        <v>8.7846275590287501E-4</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3450347279305414.5</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8.7846275590287501E-4</v>
      </c>
      <c r="Z421" s="147">
        <f t="shared" ca="1" si="148"/>
        <v>0</v>
      </c>
      <c r="AA421" s="147">
        <f t="shared" ca="1" si="135"/>
        <v>1.2783214331347456E-9</v>
      </c>
      <c r="AB421" s="147">
        <f t="shared" ca="1" si="136"/>
        <v>1.6318851231305349E-8</v>
      </c>
      <c r="AC421" s="147">
        <f t="shared" ca="1" si="137"/>
        <v>1.221063230704996E-10</v>
      </c>
      <c r="AD421" s="147">
        <f t="shared" ca="1" si="138"/>
        <v>1.8031150835111232E-11</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8.7820673752194323E-4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3449341713254760</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8.7820673752194323E-4</v>
      </c>
      <c r="AZ421" s="147">
        <f t="shared" ca="1" si="153"/>
        <v>0</v>
      </c>
      <c r="BA421" s="147">
        <f t="shared" ca="1" si="140"/>
        <v>1.2779488803071813E-9</v>
      </c>
      <c r="BB421" s="147">
        <f t="shared" ca="1" si="141"/>
        <v>1.6314095280250132E-8</v>
      </c>
      <c r="BC421" s="147">
        <f t="shared" ca="1" si="142"/>
        <v>1.220707365155501E-10</v>
      </c>
      <c r="BD421" s="147">
        <f t="shared" ca="1" si="143"/>
        <v>1.8025895853027903E-11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48.82000749466053</v>
      </c>
      <c r="G19" s="56"/>
      <c r="H19" s="253">
        <f ca="1">Calculations!$J$14*Physics!$F$12*SUMPRODUCT(Calculations!$M$21:$M$421,Calculations!$L$21:$L$421,Calculations!$K$21:$K$421)*$H$12</f>
        <v>0.10000022661643138</v>
      </c>
      <c r="I19" s="56"/>
      <c r="J19" s="123">
        <f ca="1">LOG(Calculations!$J$14*SUMPRODUCT(Calculations!$S$21:$S$421,Calculations!$K$21:$K$421)*$J$12)</f>
        <v>14.143476666833946</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48.82285656024635</v>
      </c>
      <c r="G20" s="57"/>
      <c r="H20" s="254">
        <f ca="1">Calculations!$AJ$14*Physics!$F$12*SUMPRODUCT(Calculations!$AM$21:$AM$421,Calculations!$AL$21:$AL$421,Calculations!$AK$21:$AK$421)*$H$12</f>
        <v>0.10000022661643136</v>
      </c>
      <c r="I20" s="76"/>
      <c r="J20" s="124">
        <f ca="1">LOG(Calculations!$AJ$14*SUMPRODUCT(Calculations!$AS$21:$AS$421,Calculations!$AK$21:$AK$421)*$J$12)</f>
        <v>14.143474542868347</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8.1710760589731333</v>
      </c>
      <c r="G26" s="18">
        <f ca="1">Calculations!$J$14*SUMPRODUCT(Calculations!$M$21:$M$421,Calculations!O$21:O$421,Calculations!$K$21:$K$421)*$F$12</f>
        <v>14.557483848942988</v>
      </c>
      <c r="H26" s="19">
        <f ca="1">Calculations!$J$14*SUMPRODUCT(Calculations!$M$21:$M$421,Calculations!P$21:P$421,Calculations!$K$21:$K$421)*$F$12</f>
        <v>16.288998212984868</v>
      </c>
      <c r="I26" s="20">
        <f ca="1">Calculations!$J$14*SUMPRODUCT(Calculations!$M$21:$M$421,Calculations!Q$21:Q$421,Calculations!$K$21:$K$421)*$F$12</f>
        <v>14.495258461336988</v>
      </c>
      <c r="J26" s="21">
        <f ca="1">Calculations!$J$14*SUMPRODUCT(Calculations!$M$21:$M$421,Calculations!R$21:R$421,Calculations!$K$21:$K$421)*$F$12</f>
        <v>13.260158752508257</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8.1729169153157919</v>
      </c>
      <c r="G27" s="106">
        <f ca="1">Calculations!$AJ$14*SUMPRODUCT(Calculations!$AM$21:$AM$421,Calculations!AO$21:AO$421,Calculations!$AK$21:$AK$421)*$F$12</f>
        <v>14.558298071468855</v>
      </c>
      <c r="H27" s="107">
        <f ca="1">Calculations!$AJ$14*SUMPRODUCT(Calculations!$AM$21:$AM$421,Calculations!AP$21:AP$421,Calculations!$AK$21:$AK$421)*$F$12</f>
        <v>16.289114203995336</v>
      </c>
      <c r="I27" s="108">
        <f ca="1">Calculations!$AJ$14*SUMPRODUCT(Calculations!$AM$21:$AM$421,Calculations!AQ$21:AQ$421,Calculations!$AK$21:$AK$421)*$F$12</f>
        <v>14.497072097001775</v>
      </c>
      <c r="J27" s="109">
        <f ca="1">Calculations!$AJ$14*SUMPRODUCT(Calculations!$AM$21:$AM$421,Calculations!AR$21:AR$421,Calculations!$AK$21:$AK$421)*$F$12</f>
        <v>13.26216532516316</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0.8171057542014124</v>
      </c>
      <c r="G33" s="27">
        <f t="shared" ref="G33:J33" ca="1" si="0">1000*(G26/$H19)*($H$12/$F$12)</f>
        <v>1.4557450859367351</v>
      </c>
      <c r="H33" s="28">
        <f t="shared" ca="1" si="0"/>
        <v>1.6288961299522062</v>
      </c>
      <c r="I33" s="29">
        <f t="shared" ca="1" si="0"/>
        <v>1.4495225612773983</v>
      </c>
      <c r="J33" s="30">
        <f t="shared" ca="1" si="0"/>
        <v>1.3260128702877796</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0.81728983941851119</v>
      </c>
      <c r="G34" s="111">
        <f t="shared" ref="G34:J34" ca="1" si="1">1000*(G27/$H20)*($H$12/$F$12)</f>
        <v>1.4558265080048061</v>
      </c>
      <c r="H34" s="112">
        <f t="shared" ca="1" si="1"/>
        <v>1.6289077290269678</v>
      </c>
      <c r="I34" s="113">
        <f t="shared" ca="1" si="1"/>
        <v>1.4497039244328784</v>
      </c>
      <c r="J34" s="114">
        <f t="shared" ca="1" si="1"/>
        <v>1.3262135270985485</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0.99977476140260135</v>
      </c>
      <c r="G40" s="27">
        <f t="shared" ref="G40:J40" ca="1" si="2">G33/G$34</f>
        <v>0.99994407158571219</v>
      </c>
      <c r="H40" s="28">
        <f t="shared" ca="1" si="2"/>
        <v>0.999992879231552</v>
      </c>
      <c r="I40" s="29">
        <f t="shared" ca="1" si="2"/>
        <v>0.99987489641683136</v>
      </c>
      <c r="J40" s="30">
        <f t="shared" ca="1" si="2"/>
        <v>0.99984869946907584</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9.9977702705648763E-2</v>
      </c>
      <c r="G48" s="18">
        <f t="shared" ref="G48:J48" ca="1" si="5">1000*(G26/G$34)*($H$12/$F$12)</f>
        <v>9.9994633762328297E-2</v>
      </c>
      <c r="H48" s="19">
        <f t="shared" ca="1" si="5"/>
        <v>9.9999514537972872E-2</v>
      </c>
      <c r="I48" s="20">
        <f t="shared" ca="1" si="5"/>
        <v>9.9987716229763976E-2</v>
      </c>
      <c r="J48" s="21">
        <f t="shared" ca="1" si="5"/>
        <v>9.9985096529051742E-2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0.10000022661643135</v>
      </c>
      <c r="G49" s="106">
        <f t="shared" ref="G49:J49" ca="1" si="6">1000*(G27/G$34)*($H$12/$F$12)</f>
        <v>0.10000022661643135</v>
      </c>
      <c r="H49" s="107">
        <f t="shared" ca="1" si="6"/>
        <v>0.10000022661643135</v>
      </c>
      <c r="I49" s="108">
        <f t="shared" ca="1" si="6"/>
        <v>0.10000022661643136</v>
      </c>
      <c r="J49" s="109">
        <f t="shared" ca="1" si="6"/>
        <v>0.10000022661643136</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13.265049621652112</v>
      </c>
      <c r="G55" s="126">
        <f ca="1">LOG(Calculations!$J$14*SUMPRODUCT(Calculations!$S$21:$S$421,Calculations!U$21:U$421,Calculations!$K$21:$K$421)*$J$12)</f>
        <v>13.597989438966467</v>
      </c>
      <c r="H55" s="127">
        <f ca="1">LOG(Calculations!$J$14*SUMPRODUCT(Calculations!$S$21:$S$421,Calculations!V$21:V$421,Calculations!$K$21:$K$421)*$J$12)</f>
        <v>13.667301665960316</v>
      </c>
      <c r="I55" s="128">
        <f ca="1">LOG(Calculations!$J$14*SUMPRODUCT(Calculations!$S$21:$S$421,Calculations!W$21:W$421,Calculations!$K$21:$K$421)*$J$12)</f>
        <v>13.567006194763769</v>
      </c>
      <c r="J55" s="129">
        <f ca="1">LOG(Calculations!$J$14*SUMPRODUCT(Calculations!$S$21:$S$421,Calculations!X$21:X$421,Calculations!$K$21:$K$421)*$J$12)</f>
        <v>13.513879376019334</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13.265147452550135</v>
      </c>
      <c r="G56" s="131">
        <f ca="1">LOG(Calculations!$AJ$14*SUMPRODUCT(Calculations!$AS$21:$AS$421,Calculations!AU$21:AU$421,Calculations!$AK$21:$AK$421)*$J$12)</f>
        <v>13.598013729047434</v>
      </c>
      <c r="H56" s="132">
        <f ca="1">LOG(Calculations!$AJ$14*SUMPRODUCT(Calculations!$AS$21:$AS$421,Calculations!AV$21:AV$421,Calculations!$AK$21:$AK$421)*$J$12)</f>
        <v>13.667304758481771</v>
      </c>
      <c r="I56" s="133">
        <f ca="1">LOG(Calculations!$AJ$14*SUMPRODUCT(Calculations!$AS$21:$AS$421,Calculations!AW$21:AW$421,Calculations!$AK$21:$AK$421)*$J$12)</f>
        <v>13.567060529958439</v>
      </c>
      <c r="J56" s="134">
        <f ca="1">LOG(Calculations!$AJ$14*SUMPRODUCT(Calculations!$AS$21:$AS$421,Calculations!AX$21:AX$421,Calculations!$AK$21:$AK$421)*$J$12)</f>
        <v>13.513945089976428</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4.1781855403732084</v>
      </c>
      <c r="G69" s="11">
        <f ca="1">Calculations!$J$14*SUMPRODUCT(Transmittance!$E$21:$E$421,Calculations!$M$21:$M$421,Calculations!O$21:O$421,Calculations!$K$21:$K$421)*$F$12</f>
        <v>11.996514820315431</v>
      </c>
      <c r="H69" s="12">
        <f ca="1">Calculations!$J$14*SUMPRODUCT(Transmittance!$E$21:$E$421,Calculations!$M$21:$M$421,Calculations!P$21:P$421,Calculations!$K$21:$K$421)*$F$12</f>
        <v>14.151351215537177</v>
      </c>
      <c r="I69" s="13">
        <f ca="1">Calculations!$J$14*SUMPRODUCT(Transmittance!$E$21:$E$421,Calculations!$M$21:$M$421,Calculations!Q$21:Q$421,Calculations!$K$21:$K$421)*$F$12</f>
        <v>10.545846485601851</v>
      </c>
      <c r="J69" s="14">
        <f ca="1">Calculations!$J$14*SUMPRODUCT(Transmittance!$E$21:$E$421,Calculations!$M$21:$M$421,Calculations!R$21:R$421,Calculations!$K$21:$K$421)*$F$12</f>
        <v>9.0874897044860674</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5.1122445659497265E-2</v>
      </c>
      <c r="G75" s="32">
        <f ca="1">1000*(G69/G34)*($H$12/$F$12)</f>
        <v>8.2403464659786416E-2</v>
      </c>
      <c r="H75" s="33">
        <f ca="1">1000*(H69/H34)*($H$12/$F$12)</f>
        <v>8.6876321865023753E-2</v>
      </c>
      <c r="I75" s="34">
        <f ca="1">1000*(I69/I34)*($H$12/$F$12)</f>
        <v>7.2744829532881111E-2</v>
      </c>
      <c r="J75" s="35">
        <f ca="1">1000*(J69/J34)*($H$12/$F$12)</f>
        <v>6.8522070683198447E-2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12.973758090338539</v>
      </c>
      <c r="G81" s="156">
        <f ca="1">LOG(Calculations!$J$14*SUMPRODUCT(Transmittance!$E$21:$E$421,Calculations!$S$21:$S$421,Calculations!U$21:U$421,Calculations!$K$21:$K$421)*$J$12)</f>
        <v>13.513958216890607</v>
      </c>
      <c r="H81" s="157">
        <f ca="1">LOG(Calculations!$J$14*SUMPRODUCT(Transmittance!$E$21:$E$421,Calculations!$S$21:$S$421,Calculations!V$21:V$421,Calculations!$K$21:$K$421)*$J$12)</f>
        <v>13.606205199948105</v>
      </c>
      <c r="I81" s="158">
        <f ca="1">LOG(Calculations!$J$14*SUMPRODUCT(Transmittance!$E$21:$E$421,Calculations!$S$21:$S$421,Calculations!W$21:W$421,Calculations!$K$21:$K$421)*$J$12)</f>
        <v>13.428861676285175</v>
      </c>
      <c r="J81" s="159">
        <f ca="1">LOG(Calculations!$J$14*SUMPRODUCT(Transmittance!$E$21:$E$421,Calculations!$S$21:$S$421,Calculations!X$21:X$421,Calculations!$K$21:$K$421)*$J$12)</f>
        <v>13.349774584325063</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2022-10-21T12:19:36Z</dcterms:modified>
</cp:coreProperties>
</file>