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LED_2200K_2022-10-20/"/>
    </mc:Choice>
  </mc:AlternateContent>
  <xr:revisionPtr revIDLastSave="0" documentId="13_ncr:1_{37B8C872-CC4B-A244-A85F-3DF8C754B1E6}"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D224" i="11"/>
  <c r="AC300" i="11"/>
  <c r="Z94" i="11"/>
  <c r="AC94" i="11"/>
  <c r="AA94" i="11"/>
  <c r="AB94" i="11"/>
  <c r="AB80" i="11"/>
  <c r="BC21" i="11"/>
  <c r="BD21" i="11"/>
  <c r="BB21" i="11"/>
  <c r="BA21" i="11"/>
  <c r="AZ21" i="11"/>
  <c r="AA343" i="11" l="1"/>
  <c r="AD60" i="1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<sst xmlns="http://schemas.openxmlformats.org/spreadsheetml/2006/main" count="975" uniqueCount="472">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</sst>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1.0466600862418299E-6</c:v>
                </c:pt>
                <c:pt idx="1">
                  <c:v>2.9631380869287601E-6</c:v>
                </c:pt>
                <c:pt idx="2">
                  <c:v>4.6708863144408601E-6</c:v>
                </c:pt>
                <c:pt idx="3">
                  <c:v>5.75927578764037E-6</c:v>
                </c:pt>
                <c:pt idx="4">
                  <c:v>6.1426374333825997E-6</c:v>
                </c:pt>
                <c:pt idx="5">
                  <c:v>6.5167619237244597E-6</c:v>
                </c:pt>
                <c:pt idx="6">
                  <c:v>1.3010477668092499E-6</c:v>
                </c:pt>
                <c:pt idx="7">
                  <c:v>0</c:v>
                </c:pt>
                <c:pt idx="8">
                  <c:v>0</c:v>
                </c:pt>
                <c:pt idx="9">
                  <c:v>0</c:v>
                </c:pt>
                <c:pt idx="10">
                  <c:v>0</c:v>
                </c:pt>
                <c:pt idx="11">
                  <c:v>0</c:v>
                </c:pt>
                <c:pt idx="12">
                  <c:v>0</c:v>
                </c:pt>
                <c:pt idx="13">
                  <c:v>2.7834136795344397E-7</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1.03956749961201E-6</c:v>
                </c:pt>
                <c:pt idx="31">
                  <c:v>3.0518055494954798E-6</c:v>
                </c:pt>
                <c:pt idx="32">
                  <c:v>4.7826044584501798E-6</c:v>
                </c:pt>
                <c:pt idx="33">
                  <c:v>3.6493224325153399E-6</c:v>
                </c:pt>
                <c:pt idx="34">
                  <c:v>2.53711804873751E-6</c:v>
                </c:pt>
                <c:pt idx="35">
                  <c:v>2.9738462990012601E-6</c:v>
                </c:pt>
                <c:pt idx="36">
                  <c:v>4.12117708498329E-6</c:v>
                </c:pt>
                <c:pt idx="37">
                  <c:v>6.3492134085101201E-6</c:v>
                </c:pt>
                <c:pt idx="38">
                  <c:v>1.18282635925621E-5</c:v>
                </c:pt>
                <c:pt idx="39">
                  <c:v>1.71872206267154E-5</c:v>
                </c:pt>
                <c:pt idx="40">
                  <c:v>1.8904631456775598E-5</c:v>
                </c:pt>
                <c:pt idx="41">
                  <c:v>1.9920921144695299E-5</c:v>
                </c:pt>
                <c:pt idx="42">
                  <c:v>1.9767366238971901E-5</c:v>
                </c:pt>
                <c:pt idx="43">
                  <c:v>1.8108403743253301E-5</c:v>
                </c:pt>
                <c:pt idx="44">
                  <c:v>1.6645349529365599E-5</c:v>
                </c:pt>
                <c:pt idx="45">
                  <c:v>2.2518951294457799E-5</c:v>
                </c:pt>
                <c:pt idx="46">
                  <c:v>2.8138579120706099E-5</c:v>
                </c:pt>
                <c:pt idx="47">
                  <c:v>3.42384332287471E-5</c:v>
                </c:pt>
                <c:pt idx="48">
                  <c:v>4.0588929731829703E-5</c:v>
                </c:pt>
                <c:pt idx="49">
                  <c:v>4.6468170359911599E-5</c:v>
                </c:pt>
                <c:pt idx="50">
                  <c:v>5.1120693790185599E-5</c:v>
                </c:pt>
                <c:pt idx="51">
                  <c:v>5.5703648733156602E-5</c:v>
                </c:pt>
                <c:pt idx="52">
                  <c:v>6.3986125495509201E-5</c:v>
                </c:pt>
                <c:pt idx="53">
                  <c:v>7.2924184797894606E-5</c:v>
                </c:pt>
                <c:pt idx="54">
                  <c:v>8.2932660119770598E-5</c:v>
                </c:pt>
                <c:pt idx="55">
                  <c:v>9.4409400820333206E-5</c:v>
                </c:pt>
                <c:pt idx="56">
                  <c:v>1.05708174052648E-4</c:v>
                </c:pt>
                <c:pt idx="57">
                  <c:v>1.2303548834729101E-4</c:v>
                </c:pt>
                <c:pt idx="58">
                  <c:v>1.3973575207331599E-4</c:v>
                </c:pt>
                <c:pt idx="59">
                  <c:v>1.5833780957051101E-4</c:v>
                </c:pt>
                <c:pt idx="60">
                  <c:v>1.7777095218378099E-4</c:v>
                </c:pt>
                <c:pt idx="61">
                  <c:v>1.99749912001885E-4</c:v>
                </c:pt>
                <c:pt idx="62">
                  <c:v>2.3001552426731099E-4</c:v>
                </c:pt>
                <c:pt idx="63">
                  <c:v>2.6018231574022397E-4</c:v>
                </c:pt>
                <c:pt idx="64">
                  <c:v>2.93082886517625E-4</c:v>
                </c:pt>
                <c:pt idx="65">
                  <c:v>3.26191903886978E-4</c:v>
                </c:pt>
                <c:pt idx="66">
                  <c:v>3.5904013791208098E-4</c:v>
                </c:pt>
                <c:pt idx="67">
                  <c:v>3.9142837127773098E-4</c:v>
                </c:pt>
                <c:pt idx="68">
                  <c:v>4.2236040485576202E-4</c:v>
                </c:pt>
                <c:pt idx="69">
                  <c:v>4.4613175774990899E-4</c:v>
                </c:pt>
                <c:pt idx="70">
                  <c:v>4.6986630608921299E-4</c:v>
                </c:pt>
                <c:pt idx="71">
                  <c:v>4.78227805719929E-4</c:v>
                </c:pt>
                <c:pt idx="72">
                  <c:v>4.8156340139977698E-4</c:v>
                </c:pt>
                <c:pt idx="73">
                  <c:v>4.8142867646966501E-4</c:v>
                </c:pt>
                <c:pt idx="74">
                  <c:v>4.7585982092075501E-4</c:v>
                </c:pt>
                <c:pt idx="75">
                  <c:v>4.6977705222991597E-4</c:v>
                </c:pt>
                <c:pt idx="76">
                  <c:v>4.51370835483259E-4</c:v>
                </c:pt>
                <c:pt idx="77">
                  <c:v>4.33052972178654E-4</c:v>
                </c:pt>
                <c:pt idx="78">
                  <c:v>4.1843503588119102E-4</c:v>
                </c:pt>
                <c:pt idx="79">
                  <c:v>4.0564573445383602E-4</c:v>
                </c:pt>
                <c:pt idx="80">
                  <c:v>3.9381245103513898E-4</c:v>
                </c:pt>
                <c:pt idx="81">
                  <c:v>3.84133078215891E-4</c:v>
                </c:pt>
                <c:pt idx="82">
                  <c:v>3.7449467438123798E-4</c:v>
                </c:pt>
                <c:pt idx="83">
                  <c:v>3.7140736875638201E-4</c:v>
                </c:pt>
                <c:pt idx="84">
                  <c:v>3.6852929758856602E-4</c:v>
                </c:pt>
                <c:pt idx="85">
                  <c:v>3.6283753508586897E-4</c:v>
                </c:pt>
                <c:pt idx="86">
                  <c:v>3.5544308357504998E-4</c:v>
                </c:pt>
                <c:pt idx="87">
                  <c:v>3.4757613811551902E-4</c:v>
                </c:pt>
                <c:pt idx="88">
                  <c:v>3.3844928382752902E-4</c:v>
                </c:pt>
                <c:pt idx="89">
                  <c:v>3.29383545359966E-4</c:v>
                </c:pt>
                <c:pt idx="90">
                  <c:v>3.1862209611791898E-4</c:v>
                </c:pt>
                <c:pt idx="91">
                  <c:v>3.0801743202845799E-4</c:v>
                </c:pt>
                <c:pt idx="92">
                  <c:v>3.0153454042488199E-4</c:v>
                </c:pt>
                <c:pt idx="93">
                  <c:v>2.9784316738155702E-4</c:v>
                </c:pt>
                <c:pt idx="94">
                  <c:v>2.9544164204005E-4</c:v>
                </c:pt>
                <c:pt idx="95">
                  <c:v>2.9650638543090397E-4</c:v>
                </c:pt>
                <c:pt idx="96">
                  <c:v>2.9761153504557602E-4</c:v>
                </c:pt>
                <c:pt idx="97">
                  <c:v>3.0180241455492798E-4</c:v>
                </c:pt>
                <c:pt idx="98">
                  <c:v>3.0615469385524002E-4</c:v>
                </c:pt>
                <c:pt idx="99">
                  <c:v>3.12339097142478E-4</c:v>
                </c:pt>
                <c:pt idx="100">
                  <c:v>3.1957136099724901E-4</c:v>
                </c:pt>
                <c:pt idx="101">
                  <c:v>3.2765744550350201E-4</c:v>
                </c:pt>
                <c:pt idx="102">
                  <c:v>3.3800211411380099E-4</c:v>
                </c:pt>
                <c:pt idx="103">
                  <c:v>3.4821791050607402E-4</c:v>
                </c:pt>
                <c:pt idx="104">
                  <c:v>3.5770650742178098E-4</c:v>
                </c:pt>
                <c:pt idx="105">
                  <c:v>3.67067132536706E-4</c:v>
                </c:pt>
                <c:pt idx="106">
                  <c:v>3.7971833246928699E-4</c:v>
                </c:pt>
                <c:pt idx="107">
                  <c:v>3.9381357655669401E-4</c:v>
                </c:pt>
                <c:pt idx="108">
                  <c:v>4.0786008556077701E-4</c:v>
                </c:pt>
                <c:pt idx="109">
                  <c:v>4.2213957752670802E-4</c:v>
                </c:pt>
                <c:pt idx="110">
                  <c:v>4.3601759595403501E-4</c:v>
                </c:pt>
                <c:pt idx="111">
                  <c:v>4.5385283561593498E-4</c:v>
                </c:pt>
                <c:pt idx="112">
                  <c:v>4.7121693195499001E-4</c:v>
                </c:pt>
                <c:pt idx="113">
                  <c:v>4.8701587801991902E-4</c:v>
                </c:pt>
                <c:pt idx="114">
                  <c:v>5.0210473253591698E-4</c:v>
                </c:pt>
                <c:pt idx="115">
                  <c:v>5.1731480572336796E-4</c:v>
                </c:pt>
                <c:pt idx="116">
                  <c:v>5.3276652838863704E-4</c:v>
                </c:pt>
                <c:pt idx="117">
                  <c:v>5.4864279778438197E-4</c:v>
                </c:pt>
                <c:pt idx="118">
                  <c:v>5.6896195096560204E-4</c:v>
                </c:pt>
                <c:pt idx="119">
                  <c:v>5.88944910858399E-4</c:v>
                </c:pt>
                <c:pt idx="120">
                  <c:v>6.0577821123220302E-4</c:v>
                </c:pt>
                <c:pt idx="121">
                  <c:v>6.2191931584979604E-4</c:v>
                </c:pt>
                <c:pt idx="122">
                  <c:v>6.3790352276264805E-4</c:v>
                </c:pt>
                <c:pt idx="123">
                  <c:v>6.5378699549634503E-4</c:v>
                </c:pt>
                <c:pt idx="124">
                  <c:v>6.69732934676333E-4</c:v>
                </c:pt>
                <c:pt idx="125">
                  <c:v>6.8623882082984196E-4</c:v>
                </c:pt>
                <c:pt idx="126">
                  <c:v>7.0278736425027704E-4</c:v>
                </c:pt>
                <c:pt idx="127">
                  <c:v>7.1783772592909996E-4</c:v>
                </c:pt>
                <c:pt idx="128">
                  <c:v>7.32890113546721E-4</c:v>
                </c:pt>
                <c:pt idx="129">
                  <c:v>7.4804301023918699E-4</c:v>
                </c:pt>
                <c:pt idx="130">
                  <c:v>7.6327435578402397E-4</c:v>
                </c:pt>
                <c:pt idx="131">
                  <c:v>7.7715777671481497E-4</c:v>
                </c:pt>
                <c:pt idx="132">
                  <c:v>7.8899905133655098E-4</c:v>
                </c:pt>
                <c:pt idx="133">
                  <c:v>8.0081950380952299E-4</c:v>
                </c:pt>
                <c:pt idx="134">
                  <c:v>8.1235261062954998E-4</c:v>
                </c:pt>
                <c:pt idx="135">
                  <c:v>8.2390777767205297E-4</c:v>
                </c:pt>
                <c:pt idx="136">
                  <c:v>8.3485640114866499E-4</c:v>
                </c:pt>
                <c:pt idx="137">
                  <c:v>8.4576518116223696E-4</c:v>
                </c:pt>
                <c:pt idx="138">
                  <c:v>8.5527808934352802E-4</c:v>
                </c:pt>
                <c:pt idx="139">
                  <c:v>8.6390487440471397E-4</c:v>
                </c:pt>
                <c:pt idx="140">
                  <c:v>8.7299391116846205E-4</c:v>
                </c:pt>
                <c:pt idx="141">
                  <c:v>8.83030299424898E-4</c:v>
                </c:pt>
                <c:pt idx="142">
                  <c:v>8.9272396636789196E-4</c:v>
                </c:pt>
                <c:pt idx="143">
                  <c:v>8.9871399208261396E-4</c:v>
                </c:pt>
                <c:pt idx="144">
                  <c:v>9.0469827763740699E-4</c:v>
                </c:pt>
                <c:pt idx="145">
                  <c:v>9.1293878370098103E-4</c:v>
                </c:pt>
                <c:pt idx="146">
                  <c:v>9.2163051135588005E-4</c:v>
                </c:pt>
                <c:pt idx="147">
                  <c:v>9.2918928901370205E-4</c:v>
                </c:pt>
                <c:pt idx="148">
                  <c:v>9.3594433172923097E-4</c:v>
                </c:pt>
                <c:pt idx="149">
                  <c:v>9.4204735980805705E-4</c:v>
                </c:pt>
                <c:pt idx="150">
                  <c:v>9.4686436695835103E-4</c:v>
                </c:pt>
                <c:pt idx="151">
                  <c:v>9.5188599392731195E-4</c:v>
                </c:pt>
                <c:pt idx="152">
                  <c:v>9.5796617391857397E-4</c:v>
                </c:pt>
                <c:pt idx="153">
                  <c:v>9.6404016354128597E-4</c:v>
                </c:pt>
                <c:pt idx="154">
                  <c:v>9.6699510783129598E-4</c:v>
                </c:pt>
                <c:pt idx="155">
                  <c:v>9.6940597500170796E-4</c:v>
                </c:pt>
                <c:pt idx="156">
                  <c:v>9.7399168747248801E-4</c:v>
                </c:pt>
                <c:pt idx="157">
                  <c:v>9.7990866683830293E-4</c:v>
                </c:pt>
                <c:pt idx="158">
                  <c:v>9.8583746418044304E-4</c:v>
                </c:pt>
                <c:pt idx="159">
                  <c:v>9.9180182800371599E-4</c:v>
                </c:pt>
                <c:pt idx="160">
                  <c:v>9.9746646543694096E-4</c:v>
                </c:pt>
                <c:pt idx="161">
                  <c:v>1.00151102714416E-3</c:v>
                </c:pt>
                <c:pt idx="162">
                  <c:v>1.0055253123215601E-3</c:v>
                </c:pt>
                <c:pt idx="163">
                  <c:v>1.0112318191566299E-3</c:v>
                </c:pt>
                <c:pt idx="164">
                  <c:v>1.01705447981615E-3</c:v>
                </c:pt>
                <c:pt idx="165">
                  <c:v>1.0244132522936799E-3</c:v>
                </c:pt>
                <c:pt idx="166">
                  <c:v>1.0323979273078501E-3</c:v>
                </c:pt>
                <c:pt idx="167">
                  <c:v>1.0392390724223201E-3</c:v>
                </c:pt>
                <c:pt idx="168">
                  <c:v>1.0449028094382999E-3</c:v>
                </c:pt>
                <c:pt idx="169">
                  <c:v>1.05126662086138E-3</c:v>
                </c:pt>
                <c:pt idx="170">
                  <c:v>1.0594435349571001E-3</c:v>
                </c:pt>
                <c:pt idx="171">
                  <c:v>1.0677477455406799E-3</c:v>
                </c:pt>
                <c:pt idx="172">
                  <c:v>1.0776585255916E-3</c:v>
                </c:pt>
                <c:pt idx="173">
                  <c:v>1.0875346395786301E-3</c:v>
                </c:pt>
                <c:pt idx="174">
                  <c:v>1.10165138112773E-3</c:v>
                </c:pt>
                <c:pt idx="175">
                  <c:v>1.11633358470597E-3</c:v>
                </c:pt>
                <c:pt idx="176">
                  <c:v>1.12867639173253E-3</c:v>
                </c:pt>
                <c:pt idx="177">
                  <c:v>1.1397897915647701E-3</c:v>
                </c:pt>
                <c:pt idx="178">
                  <c:v>1.15279856969532E-3</c:v>
                </c:pt>
                <c:pt idx="179">
                  <c:v>1.16798298099132E-3</c:v>
                </c:pt>
                <c:pt idx="180">
                  <c:v>1.18417811064354E-3</c:v>
                </c:pt>
                <c:pt idx="181">
                  <c:v>1.20324332026054E-3</c:v>
                </c:pt>
                <c:pt idx="182">
                  <c:v>1.22218472250651E-3</c:v>
                </c:pt>
                <c:pt idx="183">
                  <c:v>1.2420074081299099E-3</c:v>
                </c:pt>
                <c:pt idx="184">
                  <c:v>1.26170741190382E-3</c:v>
                </c:pt>
                <c:pt idx="185">
                  <c:v>1.2832757814587299E-3</c:v>
                </c:pt>
                <c:pt idx="186">
                  <c:v>1.30491956095781E-3</c:v>
                </c:pt>
                <c:pt idx="187">
                  <c:v>1.32714636062229E-3</c:v>
                </c:pt>
                <c:pt idx="188">
                  <c:v>1.34955549477864E-3</c:v>
                </c:pt>
                <c:pt idx="189">
                  <c:v>1.3750474324736299E-3</c:v>
                </c:pt>
                <c:pt idx="190">
                  <c:v>1.40334079331856E-3</c:v>
                </c:pt>
                <c:pt idx="191">
                  <c:v>1.4307663770447201E-3</c:v>
                </c:pt>
                <c:pt idx="192">
                  <c:v>1.4567738036118101E-3</c:v>
                </c:pt>
                <c:pt idx="193">
                  <c:v>1.4836174926941401E-3</c:v>
                </c:pt>
                <c:pt idx="194">
                  <c:v>1.5154596230013901E-3</c:v>
                </c:pt>
                <c:pt idx="195">
                  <c:v>1.5472522303602301E-3</c:v>
                </c:pt>
                <c:pt idx="196">
                  <c:v>1.57661146011757E-3</c:v>
                </c:pt>
                <c:pt idx="197">
                  <c:v>1.6059875726982199E-3</c:v>
                </c:pt>
                <c:pt idx="198">
                  <c:v>1.63952811503169E-3</c:v>
                </c:pt>
                <c:pt idx="199">
                  <c:v>1.67420993622174E-3</c:v>
                </c:pt>
                <c:pt idx="200">
                  <c:v>1.7069963791134901E-3</c:v>
                </c:pt>
                <c:pt idx="201">
                  <c:v>1.7387833588645501E-3</c:v>
                </c:pt>
                <c:pt idx="202">
                  <c:v>1.7706986480728699E-3</c:v>
                </c:pt>
                <c:pt idx="203">
                  <c:v>1.80276138060487E-3</c:v>
                </c:pt>
                <c:pt idx="204">
                  <c:v>1.8355376938026201E-3</c:v>
                </c:pt>
                <c:pt idx="205">
                  <c:v>1.86946991763716E-3</c:v>
                </c:pt>
                <c:pt idx="206">
                  <c:v>1.90274821344836E-3</c:v>
                </c:pt>
                <c:pt idx="207">
                  <c:v>1.93238994911595E-3</c:v>
                </c:pt>
                <c:pt idx="208">
                  <c:v>1.9624481277588299E-3</c:v>
                </c:pt>
                <c:pt idx="209">
                  <c:v>1.9995486947701701E-3</c:v>
                </c:pt>
                <c:pt idx="210">
                  <c:v>2.0369160103900102E-3</c:v>
                </c:pt>
                <c:pt idx="211">
                  <c:v>2.06528140461444E-3</c:v>
                </c:pt>
                <c:pt idx="212">
                  <c:v>2.0928139128883099E-3</c:v>
                </c:pt>
                <c:pt idx="213">
                  <c:v>2.1236183123220301E-3</c:v>
                </c:pt>
                <c:pt idx="214">
                  <c:v>2.1556202666900598E-3</c:v>
                </c:pt>
                <c:pt idx="215">
                  <c:v>2.1841938824021401E-3</c:v>
                </c:pt>
                <c:pt idx="216">
                  <c:v>2.2106537686342699E-3</c:v>
                </c:pt>
                <c:pt idx="217">
                  <c:v>2.2344529219108199E-3</c:v>
                </c:pt>
                <c:pt idx="218">
                  <c:v>2.25546190725299E-3</c:v>
                </c:pt>
                <c:pt idx="219">
                  <c:v>2.27592614016262E-3</c:v>
                </c:pt>
                <c:pt idx="220">
                  <c:v>2.2951950691810401E-3</c:v>
                </c:pt>
                <c:pt idx="221">
                  <c:v>2.3149794870715701E-3</c:v>
                </c:pt>
                <c:pt idx="222">
                  <c:v>2.3372907008526599E-3</c:v>
                </c:pt>
                <c:pt idx="223">
                  <c:v>2.3589153464853001E-3</c:v>
                </c:pt>
                <c:pt idx="224">
                  <c:v>2.3733512859473501E-3</c:v>
                </c:pt>
                <c:pt idx="225">
                  <c:v>2.38785925878891E-3</c:v>
                </c:pt>
                <c:pt idx="226">
                  <c:v>2.39635807204932E-3</c:v>
                </c:pt>
                <c:pt idx="227">
                  <c:v>2.4047544628482301E-3</c:v>
                </c:pt>
                <c:pt idx="228">
                  <c:v>2.4143315257581502E-3</c:v>
                </c:pt>
                <c:pt idx="229">
                  <c:v>2.4240864210737199E-3</c:v>
                </c:pt>
                <c:pt idx="230">
                  <c:v>2.43118621104149E-3</c:v>
                </c:pt>
                <c:pt idx="231">
                  <c:v>2.4372561487866098E-3</c:v>
                </c:pt>
                <c:pt idx="232">
                  <c:v>2.4395285768057801E-3</c:v>
                </c:pt>
                <c:pt idx="233">
                  <c:v>2.4397750660262799E-3</c:v>
                </c:pt>
                <c:pt idx="234">
                  <c:v>2.4395252002411098E-3</c:v>
                </c:pt>
                <c:pt idx="235">
                  <c:v>2.4388510128297799E-3</c:v>
                </c:pt>
                <c:pt idx="236">
                  <c:v>2.4360158240331999E-3</c:v>
                </c:pt>
                <c:pt idx="237">
                  <c:v>2.43047488141885E-3</c:v>
                </c:pt>
                <c:pt idx="238">
                  <c:v>2.4250228550073299E-3</c:v>
                </c:pt>
                <c:pt idx="239">
                  <c:v>2.4197914308205499E-3</c:v>
                </c:pt>
                <c:pt idx="240">
                  <c:v>2.4133444433545701E-3</c:v>
                </c:pt>
                <c:pt idx="241">
                  <c:v>2.4033261759951702E-3</c:v>
                </c:pt>
                <c:pt idx="242">
                  <c:v>2.3925403029353802E-3</c:v>
                </c:pt>
                <c:pt idx="243">
                  <c:v>2.3789023582556999E-3</c:v>
                </c:pt>
                <c:pt idx="244">
                  <c:v>2.3647117824926E-3</c:v>
                </c:pt>
                <c:pt idx="245">
                  <c:v>2.3475757168205501E-3</c:v>
                </c:pt>
                <c:pt idx="246">
                  <c:v>2.3301109988544998E-3</c:v>
                </c:pt>
                <c:pt idx="247">
                  <c:v>2.3108364422283001E-3</c:v>
                </c:pt>
                <c:pt idx="248">
                  <c:v>2.29123886091587E-3</c:v>
                </c:pt>
                <c:pt idx="249">
                  <c:v>2.2734713776515702E-3</c:v>
                </c:pt>
                <c:pt idx="250">
                  <c:v>2.2555812125377999E-3</c:v>
                </c:pt>
                <c:pt idx="251">
                  <c:v>2.2347016621744298E-3</c:v>
                </c:pt>
                <c:pt idx="252">
                  <c:v>2.2131850666110499E-3</c:v>
                </c:pt>
                <c:pt idx="253">
                  <c:v>2.19217945783355E-3</c:v>
                </c:pt>
                <c:pt idx="254">
                  <c:v>2.1712413803493301E-3</c:v>
                </c:pt>
                <c:pt idx="255">
                  <c:v>2.1448400212380498E-3</c:v>
                </c:pt>
                <c:pt idx="256">
                  <c:v>2.1160953262496498E-3</c:v>
                </c:pt>
                <c:pt idx="257">
                  <c:v>2.0882375422464402E-3</c:v>
                </c:pt>
                <c:pt idx="258">
                  <c:v>2.0608322179082599E-3</c:v>
                </c:pt>
                <c:pt idx="259">
                  <c:v>2.0346402058061702E-3</c:v>
                </c:pt>
                <c:pt idx="260">
                  <c:v>2.0092529416157801E-3</c:v>
                </c:pt>
                <c:pt idx="261">
                  <c:v>1.98318923897094E-3</c:v>
                </c:pt>
                <c:pt idx="262">
                  <c:v>1.9566595704024101E-3</c:v>
                </c:pt>
                <c:pt idx="263">
                  <c:v>1.9289120875115699E-3</c:v>
                </c:pt>
                <c:pt idx="264">
                  <c:v>1.8997712089358801E-3</c:v>
                </c:pt>
                <c:pt idx="265">
                  <c:v>1.86938888008522E-3</c:v>
                </c:pt>
                <c:pt idx="266">
                  <c:v>1.8373103902514501E-3</c:v>
                </c:pt>
                <c:pt idx="267">
                  <c:v>1.8068020029866499E-3</c:v>
                </c:pt>
                <c:pt idx="268">
                  <c:v>1.7790185034060599E-3</c:v>
                </c:pt>
                <c:pt idx="269">
                  <c:v>1.7499507837314199E-3</c:v>
                </c:pt>
                <c:pt idx="270">
                  <c:v>1.718361895774E-3</c:v>
                </c:pt>
                <c:pt idx="271">
                  <c:v>1.68773757978906E-3</c:v>
                </c:pt>
                <c:pt idx="272">
                  <c:v>1.66042454821838E-3</c:v>
                </c:pt>
                <c:pt idx="273">
                  <c:v>1.6319758653988901E-3</c:v>
                </c:pt>
                <c:pt idx="274">
                  <c:v>1.60048939990295E-3</c:v>
                </c:pt>
                <c:pt idx="275">
                  <c:v>1.5695589420550999E-3</c:v>
                </c:pt>
                <c:pt idx="276">
                  <c:v>1.54047771612181E-3</c:v>
                </c:pt>
                <c:pt idx="277">
                  <c:v>1.51137285423586E-3</c:v>
                </c:pt>
                <c:pt idx="278">
                  <c:v>1.4820395114742901E-3</c:v>
                </c:pt>
                <c:pt idx="279">
                  <c:v>1.4522604621770099E-3</c:v>
                </c:pt>
                <c:pt idx="280">
                  <c:v>1.42027989271851E-3</c:v>
                </c:pt>
                <c:pt idx="281">
                  <c:v>1.38915584516323E-3</c:v>
                </c:pt>
                <c:pt idx="282">
                  <c:v>1.3630775107381799E-3</c:v>
                </c:pt>
                <c:pt idx="283">
                  <c:v>1.33670654070888E-3</c:v>
                </c:pt>
                <c:pt idx="284">
                  <c:v>1.3086619201275701E-3</c:v>
                </c:pt>
                <c:pt idx="285">
                  <c:v>1.2804405926621499E-3</c:v>
                </c:pt>
                <c:pt idx="286">
                  <c:v>1.2514370277161399E-3</c:v>
                </c:pt>
                <c:pt idx="287">
                  <c:v>1.22301310637086E-3</c:v>
                </c:pt>
                <c:pt idx="288">
                  <c:v>1.1989291961409399E-3</c:v>
                </c:pt>
                <c:pt idx="289">
                  <c:v>1.1738795884169899E-3</c:v>
                </c:pt>
                <c:pt idx="290">
                  <c:v>1.1427611684694801E-3</c:v>
                </c:pt>
                <c:pt idx="291">
                  <c:v>1.11254642977833E-3</c:v>
                </c:pt>
                <c:pt idx="292">
                  <c:v>1.0924019575424199E-3</c:v>
                </c:pt>
                <c:pt idx="293">
                  <c:v>1.0713112593353799E-3</c:v>
                </c:pt>
                <c:pt idx="294">
                  <c:v>1.04520377390206E-3</c:v>
                </c:pt>
                <c:pt idx="295">
                  <c:v>1.0187101220232801E-3</c:v>
                </c:pt>
                <c:pt idx="296">
                  <c:v>9.9209266277347995E-4</c:v>
                </c:pt>
                <c:pt idx="297">
                  <c:v>9.6577841903054099E-4</c:v>
                </c:pt>
                <c:pt idx="298">
                  <c:v>9.4349072864995099E-4</c:v>
                </c:pt>
                <c:pt idx="299">
                  <c:v>9.2066774021789101E-4</c:v>
                </c:pt>
                <c:pt idx="300">
                  <c:v>8.9640532226937901E-4</c:v>
                </c:pt>
                <c:pt idx="301">
                  <c:v>8.7304883662033699E-4</c:v>
                </c:pt>
                <c:pt idx="302">
                  <c:v>8.5592335085090299E-4</c:v>
                </c:pt>
                <c:pt idx="303">
                  <c:v>8.3732759627441495E-4</c:v>
                </c:pt>
                <c:pt idx="304">
                  <c:v>8.1297446128858497E-4</c:v>
                </c:pt>
                <c:pt idx="305">
                  <c:v>7.8927784302567901E-4</c:v>
                </c:pt>
                <c:pt idx="306">
                  <c:v>7.6858625476197099E-4</c:v>
                </c:pt>
                <c:pt idx="307">
                  <c:v>7.4818808996760303E-4</c:v>
                </c:pt>
                <c:pt idx="308">
                  <c:v>7.2908810173455798E-4</c:v>
                </c:pt>
                <c:pt idx="309">
                  <c:v>7.0986689483005995E-4</c:v>
                </c:pt>
                <c:pt idx="310">
                  <c:v>6.9063386994923598E-4</c:v>
                </c:pt>
                <c:pt idx="311">
                  <c:v>6.7235787604647099E-4</c:v>
                </c:pt>
                <c:pt idx="312">
                  <c:v>6.5655161409143505E-4</c:v>
                </c:pt>
                <c:pt idx="313">
                  <c:v>6.4115380390864104E-4</c:v>
                </c:pt>
                <c:pt idx="314">
                  <c:v>6.2671898996814702E-4</c:v>
                </c:pt>
                <c:pt idx="315">
                  <c:v>6.1035795843874304E-4</c:v>
                </c:pt>
                <c:pt idx="316">
                  <c:v>5.9114440508081702E-4</c:v>
                </c:pt>
                <c:pt idx="317">
                  <c:v>5.7293920648385005E-4</c:v>
                </c:pt>
                <c:pt idx="318">
                  <c:v>5.5604794174997298E-4</c:v>
                </c:pt>
                <c:pt idx="319">
                  <c:v>5.3923186185595698E-4</c:v>
                </c:pt>
                <c:pt idx="320">
                  <c:v>5.22510775981168E-4</c:v>
                </c:pt>
                <c:pt idx="321">
                  <c:v>5.0787674472547095E-4</c:v>
                </c:pt>
                <c:pt idx="322">
                  <c:v>4.9498119406334105E-4</c:v>
                </c:pt>
                <c:pt idx="323">
                  <c:v>4.8239516182878501E-4</c:v>
                </c:pt>
                <c:pt idx="324">
                  <c:v>4.70005082896921E-4</c:v>
                </c:pt>
                <c:pt idx="325">
                  <c:v>4.5767173025142101E-4</c:v>
                </c:pt>
                <c:pt idx="326">
                  <c:v>4.4527366011651802E-4</c:v>
                </c:pt>
                <c:pt idx="327">
                  <c:v>4.3405581188399398E-4</c:v>
                </c:pt>
                <c:pt idx="328">
                  <c:v>4.23229645152545E-4</c:v>
                </c:pt>
                <c:pt idx="329">
                  <c:v>4.0859989087875699E-4</c:v>
                </c:pt>
                <c:pt idx="330">
                  <c:v>3.92938258443514E-4</c:v>
                </c:pt>
                <c:pt idx="331">
                  <c:v>3.8099388604735798E-4</c:v>
                </c:pt>
                <c:pt idx="332">
                  <c:v>3.6949522018690702E-4</c:v>
                </c:pt>
                <c:pt idx="333">
                  <c:v>3.5660709796703899E-4</c:v>
                </c:pt>
                <c:pt idx="334">
                  <c:v>3.4387396006526797E-4</c:v>
                </c:pt>
                <c:pt idx="335">
                  <c:v>3.3898323125313302E-4</c:v>
                </c:pt>
                <c:pt idx="336">
                  <c:v>3.3312984385516499E-4</c:v>
                </c:pt>
                <c:pt idx="337">
                  <c:v>3.20898801118997E-4</c:v>
                </c:pt>
                <c:pt idx="338">
                  <c:v>3.0969310851926502E-4</c:v>
                </c:pt>
                <c:pt idx="339">
                  <c:v>3.0263811430937797E-4</c:v>
                </c:pt>
                <c:pt idx="340">
                  <c:v>2.9517140431473902E-4</c:v>
                </c:pt>
                <c:pt idx="341">
                  <c:v>2.8686944477427203E-4</c:v>
                </c:pt>
                <c:pt idx="342">
                  <c:v>2.7771422734310097E-4</c:v>
                </c:pt>
                <c:pt idx="343">
                  <c:v>2.67337143712023E-4</c:v>
                </c:pt>
                <c:pt idx="344">
                  <c:v>2.5991995666579698E-4</c:v>
                </c:pt>
                <c:pt idx="345">
                  <c:v>2.5545231140611599E-4</c:v>
                </c:pt>
                <c:pt idx="346">
                  <c:v>2.4949447560786202E-4</c:v>
                </c:pt>
                <c:pt idx="347">
                  <c:v>2.42510726912394E-4</c:v>
                </c:pt>
                <c:pt idx="348">
                  <c:v>2.33967005341953E-4</c:v>
                </c:pt>
                <c:pt idx="349">
                  <c:v>2.2468662991388701E-4</c:v>
                </c:pt>
                <c:pt idx="350">
                  <c:v>2.1942234049770901E-4</c:v>
                </c:pt>
                <c:pt idx="351">
                  <c:v>2.1490112041201899E-4</c:v>
                </c:pt>
                <c:pt idx="352">
                  <c:v>2.06997482949802E-4</c:v>
                </c:pt>
                <c:pt idx="353">
                  <c:v>1.9891680094701199E-4</c:v>
                </c:pt>
                <c:pt idx="354">
                  <c:v>1.93203766086929E-4</c:v>
                </c:pt>
                <c:pt idx="355">
                  <c:v>1.8771954975894099E-4</c:v>
                </c:pt>
                <c:pt idx="356">
                  <c:v>1.8361027056231399E-4</c:v>
                </c:pt>
                <c:pt idx="357">
                  <c:v>1.78576713064873E-4</c:v>
                </c:pt>
                <c:pt idx="358">
                  <c:v>1.71589700356896E-4</c:v>
                </c:pt>
                <c:pt idx="359">
                  <c:v>1.65212495227317E-4</c:v>
                </c:pt>
                <c:pt idx="360">
                  <c:v>1.5964206394823E-4</c:v>
                </c:pt>
                <c:pt idx="361">
                  <c:v>1.53795542231747E-4</c:v>
                </c:pt>
                <c:pt idx="362">
                  <c:v>1.4772875594698599E-4</c:v>
                </c:pt>
                <c:pt idx="363">
                  <c:v>1.4164846340356801E-4</c:v>
                </c:pt>
                <c:pt idx="364">
                  <c:v>1.3546169652106399E-4</c:v>
                </c:pt>
                <c:pt idx="365">
                  <c:v>1.3041767167316299E-4</c:v>
                </c:pt>
                <c:pt idx="366">
                  <c:v>1.2546729021862299E-4</c:v>
                </c:pt>
                <c:pt idx="367">
                  <c:v>1.2006321102533699E-4</c:v>
                </c:pt>
                <c:pt idx="368">
                  <c:v>1.15248567470308E-4</c:v>
                </c:pt>
                <c:pt idx="369">
                  <c:v>1.1432642766044801E-4</c:v>
                </c:pt>
                <c:pt idx="370">
                  <c:v>1.1266752144080699E-4</c:v>
                </c:pt>
                <c:pt idx="371">
                  <c:v>1.09341593991115E-4</c:v>
                </c:pt>
                <c:pt idx="372">
                  <c:v>1.08870777069521E-4</c:v>
                </c:pt>
                <c:pt idx="373">
                  <c:v>1.1181169736095801E-4</c:v>
                </c:pt>
                <c:pt idx="374">
                  <c:v>1.1005337382238E-4</c:v>
                </c:pt>
                <c:pt idx="375">
                  <c:v>1.0537389415086799E-4</c:v>
                </c:pt>
                <c:pt idx="376">
                  <c:v>1.00962063505091E-4</c:v>
                </c:pt>
                <c:pt idx="377">
                  <c:v>9.6546113450423894E-5</c:v>
                </c:pt>
                <c:pt idx="378">
                  <c:v>9.1042065432639396E-5</c:v>
                </c:pt>
                <c:pt idx="379">
                  <c:v>8.59257821009197E-5</c:v>
                </c:pt>
                <c:pt idx="380">
                  <c:v>8.4194966309141604E-5</c:v>
                </c:pt>
                <c:pt idx="381">
                  <c:v>8.2844104083837803E-5</c:v>
                </c:pt>
                <c:pt idx="382">
                  <c:v>8.24341216022812E-5</c:v>
                </c:pt>
                <c:pt idx="383">
                  <c:v>7.89449372510632E-5</c:v>
                </c:pt>
                <c:pt idx="384">
                  <c:v>7.2145188819376497E-5</c:v>
                </c:pt>
                <c:pt idx="385">
                  <c:v>6.9061912561686802E-5</c:v>
                </c:pt>
                <c:pt idx="386">
                  <c:v>6.7814305683821705E-5</c:v>
                </c:pt>
                <c:pt idx="387">
                  <c:v>6.8892195166436401E-5</c:v>
                </c:pt>
                <c:pt idx="388">
                  <c:v>7.0106677944943303E-5</c:v>
                </c:pt>
                <c:pt idx="389">
                  <c:v>6.6313310138321193E-5</c:v>
                </c:pt>
                <c:pt idx="390">
                  <c:v>6.4291850915443506E-5</c:v>
                </c:pt>
                <c:pt idx="391">
                  <c:v>6.7841306945921699E-5</c:v>
                </c:pt>
                <c:pt idx="392">
                  <c:v>6.6615704014453205E-5</c:v>
                </c:pt>
                <c:pt idx="393">
                  <c:v>5.9340107579822002E-5</c:v>
                </c:pt>
                <c:pt idx="394">
                  <c:v>4.9081124925490898E-5</c:v>
                </c:pt>
                <c:pt idx="395">
                  <c:v>3.7058877692956498E-5</c:v>
                </c:pt>
                <c:pt idx="396">
                  <c:v>4.4780585851053997E-5</c:v>
                </c:pt>
                <c:pt idx="397">
                  <c:v>5.5126143623381302E-5</c:v>
                </c:pt>
                <c:pt idx="398">
                  <c:v>5.3807223699803203E-5</c:v>
                </c:pt>
                <c:pt idx="399">
                  <c:v>5.1916077362541899E-5</c:v>
                </c:pt>
                <c:pt idx="400">
                  <c:v>4.8568292284255297E-5</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6.9244070060785385E-4</c:v>
                </c:pt>
                <c:pt idx="1">
                  <c:v>6.989154240102021E-4</c:v>
                </c:pt>
                <c:pt idx="2">
                  <c:v>7.0538876185222436E-4</c:v>
                </c:pt>
                <c:pt idx="3">
                  <c:v>7.1186348525457261E-4</c:v>
                </c:pt>
                <c:pt idx="4">
                  <c:v>7.1833820865692074E-4</c:v>
                </c:pt>
                <c:pt idx="5">
                  <c:v>7.2481154649894311E-4</c:v>
                </c:pt>
                <c:pt idx="6">
                  <c:v>7.3128626990129125E-4</c:v>
                </c:pt>
                <c:pt idx="7">
                  <c:v>7.3776099330363949E-4</c:v>
                </c:pt>
                <c:pt idx="8">
                  <c:v>7.4423571670598763E-4</c:v>
                </c:pt>
                <c:pt idx="9">
                  <c:v>7.5070905454801E-4</c:v>
                </c:pt>
                <c:pt idx="10">
                  <c:v>7.5718377795035814E-4</c:v>
                </c:pt>
                <c:pt idx="11">
                  <c:v>7.9612772202692554E-4</c:v>
                </c:pt>
                <c:pt idx="12">
                  <c:v>8.3507028054316719E-4</c:v>
                </c:pt>
                <c:pt idx="13">
                  <c:v>8.7401422461973459E-4</c:v>
                </c:pt>
                <c:pt idx="14">
                  <c:v>9.1295816869630211E-4</c:v>
                </c:pt>
                <c:pt idx="15">
                  <c:v>9.5190072721254365E-4</c:v>
                </c:pt>
                <c:pt idx="16">
                  <c:v>9.9084467128911116E-4</c:v>
                </c:pt>
                <c:pt idx="17">
                  <c:v>1.0297886153656786E-3</c:v>
                </c:pt>
                <c:pt idx="18">
                  <c:v>1.068732559442246E-3</c:v>
                </c:pt>
                <c:pt idx="19">
                  <c:v>1.1076751179584874E-3</c:v>
                </c:pt>
                <c:pt idx="20">
                  <c:v>1.146619062035055E-3</c:v>
                </c:pt>
                <c:pt idx="21">
                  <c:v>1.1587163892393996E-3</c:v>
                </c:pt>
                <c:pt idx="22">
                  <c:v>1.1708137164437439E-3</c:v>
                </c:pt>
                <c:pt idx="23">
                  <c:v>1.1829110436480884E-3</c:v>
                </c:pt>
                <c:pt idx="24">
                  <c:v>1.1950083708524328E-3</c:v>
                </c:pt>
                <c:pt idx="25">
                  <c:v>1.2071056980567775E-3</c:v>
                </c:pt>
                <c:pt idx="26">
                  <c:v>1.2192044108214476E-3</c:v>
                </c:pt>
                <c:pt idx="27">
                  <c:v>1.2313017380257919E-3</c:v>
                </c:pt>
                <c:pt idx="28">
                  <c:v>1.2433990652301367E-3</c:v>
                </c:pt>
                <c:pt idx="29">
                  <c:v>1.255496392434481E-3</c:v>
                </c:pt>
                <c:pt idx="30">
                  <c:v>1.2675937196388255E-3</c:v>
                </c:pt>
                <c:pt idx="31">
                  <c:v>1.2702900200327843E-3</c:v>
                </c:pt>
                <c:pt idx="32">
                  <c:v>1.2729863204267431E-3</c:v>
                </c:pt>
                <c:pt idx="33">
                  <c:v>1.2756812352603761E-3</c:v>
                </c:pt>
                <c:pt idx="34">
                  <c:v>1.2783775356543349E-3</c:v>
                </c:pt>
                <c:pt idx="35">
                  <c:v>1.2810738360482937E-3</c:v>
                </c:pt>
                <c:pt idx="36">
                  <c:v>1.2837701364422525E-3</c:v>
                </c:pt>
                <c:pt idx="37">
                  <c:v>1.2864664368362115E-3</c:v>
                </c:pt>
                <c:pt idx="38">
                  <c:v>1.2891613516698443E-3</c:v>
                </c:pt>
                <c:pt idx="39">
                  <c:v>1.2918576520638033E-3</c:v>
                </c:pt>
                <c:pt idx="40">
                  <c:v>1.2945539524577619E-3</c:v>
                </c:pt>
                <c:pt idx="41">
                  <c:v>1.2852014202587784E-3</c:v>
                </c:pt>
                <c:pt idx="42">
                  <c:v>1.2758502736201207E-3</c:v>
                </c:pt>
                <c:pt idx="43">
                  <c:v>1.2664977414211371E-3</c:v>
                </c:pt>
                <c:pt idx="44">
                  <c:v>1.2571465947824793E-3</c:v>
                </c:pt>
                <c:pt idx="45">
                  <c:v>1.2477940625834959E-3</c:v>
                </c:pt>
                <c:pt idx="46">
                  <c:v>1.2384429159448382E-3</c:v>
                </c:pt>
                <c:pt idx="47">
                  <c:v>1.2290903837458545E-3</c:v>
                </c:pt>
                <c:pt idx="48">
                  <c:v>1.219739237107197E-3</c:v>
                </c:pt>
                <c:pt idx="49">
                  <c:v>1.2103867049082135E-3</c:v>
                </c:pt>
                <c:pt idx="50">
                  <c:v>1.2010355582695556E-3</c:v>
                </c:pt>
                <c:pt idx="51">
                  <c:v>1.2262292016731286E-3</c:v>
                </c:pt>
                <c:pt idx="52">
                  <c:v>1.2514214595163756E-3</c:v>
                </c:pt>
                <c:pt idx="53">
                  <c:v>1.2766151029199489E-3</c:v>
                </c:pt>
                <c:pt idx="54">
                  <c:v>1.3018087463235216E-3</c:v>
                </c:pt>
                <c:pt idx="55">
                  <c:v>1.3270010041667689E-3</c:v>
                </c:pt>
                <c:pt idx="56">
                  <c:v>1.3521946475703419E-3</c:v>
                </c:pt>
                <c:pt idx="57">
                  <c:v>1.3773882909739149E-3</c:v>
                </c:pt>
                <c:pt idx="58">
                  <c:v>1.4025750065758589E-3</c:v>
                </c:pt>
                <c:pt idx="59">
                  <c:v>1.4277783489017122E-3</c:v>
                </c:pt>
                <c:pt idx="60">
                  <c:v>1.4529678356243079E-3</c:v>
                </c:pt>
                <c:pt idx="61">
                  <c:v>1.4697885379792205E-3</c:v>
                </c:pt>
                <c:pt idx="62">
                  <c:v>1.4866230959373909E-3</c:v>
                </c:pt>
                <c:pt idx="63">
                  <c:v>1.5034437982923035E-3</c:v>
                </c:pt>
                <c:pt idx="64">
                  <c:v>1.5202645006472161E-3</c:v>
                </c:pt>
                <c:pt idx="65">
                  <c:v>1.5370852030021289E-3</c:v>
                </c:pt>
                <c:pt idx="66">
                  <c:v>1.5539197609602991E-3</c:v>
                </c:pt>
                <c:pt idx="67">
                  <c:v>1.5707404633152117E-3</c:v>
                </c:pt>
                <c:pt idx="68">
                  <c:v>1.5875611656701242E-3</c:v>
                </c:pt>
                <c:pt idx="69">
                  <c:v>1.6043957236282947E-3</c:v>
                </c:pt>
                <c:pt idx="70">
                  <c:v>1.6212164259832072E-3</c:v>
                </c:pt>
                <c:pt idx="71">
                  <c:v>1.6223248742438274E-3</c:v>
                </c:pt>
                <c:pt idx="72">
                  <c:v>1.6234471781077055E-3</c:v>
                </c:pt>
                <c:pt idx="73">
                  <c:v>1.6245556263683257E-3</c:v>
                </c:pt>
                <c:pt idx="74">
                  <c:v>1.6256779302322038E-3</c:v>
                </c:pt>
                <c:pt idx="75">
                  <c:v>1.626786378492824E-3</c:v>
                </c:pt>
                <c:pt idx="76">
                  <c:v>1.6278948267534443E-3</c:v>
                </c:pt>
                <c:pt idx="77">
                  <c:v>1.6290171306173223E-3</c:v>
                </c:pt>
                <c:pt idx="78">
                  <c:v>1.6301255788779426E-3</c:v>
                </c:pt>
                <c:pt idx="79">
                  <c:v>1.6312478827418206E-3</c:v>
                </c:pt>
                <c:pt idx="80">
                  <c:v>1.6323563310024409E-3</c:v>
                </c:pt>
                <c:pt idx="81">
                  <c:v>1.6282689280414037E-3</c:v>
                </c:pt>
                <c:pt idx="82">
                  <c:v>1.6241815250803663E-3</c:v>
                </c:pt>
                <c:pt idx="83">
                  <c:v>1.6200941221193293E-3</c:v>
                </c:pt>
                <c:pt idx="84">
                  <c:v>1.6160067191582921E-3</c:v>
                </c:pt>
                <c:pt idx="85">
                  <c:v>1.6119054605939968E-3</c:v>
                </c:pt>
                <c:pt idx="86">
                  <c:v>1.6078180576329596E-3</c:v>
                </c:pt>
                <c:pt idx="87">
                  <c:v>1.6037306546719224E-3</c:v>
                </c:pt>
                <c:pt idx="88">
                  <c:v>1.5996432517108852E-3</c:v>
                </c:pt>
                <c:pt idx="89">
                  <c:v>1.595555848749848E-3</c:v>
                </c:pt>
                <c:pt idx="90">
                  <c:v>1.5914684457888108E-3</c:v>
                </c:pt>
                <c:pt idx="91">
                  <c:v>1.5929371397341325E-3</c:v>
                </c:pt>
                <c:pt idx="92">
                  <c:v>1.5944058336794544E-3</c:v>
                </c:pt>
                <c:pt idx="93">
                  <c:v>1.5958883832280341E-3</c:v>
                </c:pt>
                <c:pt idx="94">
                  <c:v>1.5973570771733558E-3</c:v>
                </c:pt>
                <c:pt idx="95">
                  <c:v>1.5988257711186777E-3</c:v>
                </c:pt>
                <c:pt idx="96">
                  <c:v>1.6002944650639996E-3</c:v>
                </c:pt>
                <c:pt idx="97">
                  <c:v>1.6017631590093215E-3</c:v>
                </c:pt>
                <c:pt idx="98">
                  <c:v>1.603245708557901E-3</c:v>
                </c:pt>
                <c:pt idx="99">
                  <c:v>1.6047144025032227E-3</c:v>
                </c:pt>
                <c:pt idx="100">
                  <c:v>1.6061830964485449E-3</c:v>
                </c:pt>
                <c:pt idx="101">
                  <c:v>1.5963317625322822E-3</c:v>
                </c:pt>
                <c:pt idx="102">
                  <c:v>1.5864804286160196E-3</c:v>
                </c:pt>
                <c:pt idx="103">
                  <c:v>1.5766152390964991E-3</c:v>
                </c:pt>
                <c:pt idx="104">
                  <c:v>1.5667639051802364E-3</c:v>
                </c:pt>
                <c:pt idx="105">
                  <c:v>1.5569125712639738E-3</c:v>
                </c:pt>
                <c:pt idx="106">
                  <c:v>1.5470612373477111E-3</c:v>
                </c:pt>
                <c:pt idx="107">
                  <c:v>1.5372099034314485E-3</c:v>
                </c:pt>
                <c:pt idx="108">
                  <c:v>1.5273447139119282E-3</c:v>
                </c:pt>
                <c:pt idx="109">
                  <c:v>1.5174933799956655E-3</c:v>
                </c:pt>
                <c:pt idx="110">
                  <c:v>1.5076420460794029E-3</c:v>
                </c:pt>
                <c:pt idx="111">
                  <c:v>1.5083902486553215E-3</c:v>
                </c:pt>
                <c:pt idx="112">
                  <c:v>1.5091523068344978E-3</c:v>
                </c:pt>
                <c:pt idx="113">
                  <c:v>1.5099005094104166E-3</c:v>
                </c:pt>
                <c:pt idx="114">
                  <c:v>1.5106487119863354E-3</c:v>
                </c:pt>
                <c:pt idx="115">
                  <c:v>1.5113969145622538E-3</c:v>
                </c:pt>
                <c:pt idx="116">
                  <c:v>1.5121589727414304E-3</c:v>
                </c:pt>
                <c:pt idx="117">
                  <c:v>1.5129071753173491E-3</c:v>
                </c:pt>
                <c:pt idx="118">
                  <c:v>1.5136553778932677E-3</c:v>
                </c:pt>
                <c:pt idx="119">
                  <c:v>1.5144174360724441E-3</c:v>
                </c:pt>
                <c:pt idx="120">
                  <c:v>1.5151656386483629E-3</c:v>
                </c:pt>
                <c:pt idx="121">
                  <c:v>1.5130180201434111E-3</c:v>
                </c:pt>
                <c:pt idx="122">
                  <c:v>1.5108704016384593E-3</c:v>
                </c:pt>
                <c:pt idx="123">
                  <c:v>1.5087089275302498E-3</c:v>
                </c:pt>
                <c:pt idx="124">
                  <c:v>1.506561309025298E-3</c:v>
                </c:pt>
                <c:pt idx="125">
                  <c:v>1.5044136905203462E-3</c:v>
                </c:pt>
                <c:pt idx="126">
                  <c:v>1.5022660720153944E-3</c:v>
                </c:pt>
                <c:pt idx="127">
                  <c:v>1.5001184535104427E-3</c:v>
                </c:pt>
                <c:pt idx="128">
                  <c:v>1.4979569794022331E-3</c:v>
                </c:pt>
                <c:pt idx="129">
                  <c:v>1.4958093608972813E-3</c:v>
                </c:pt>
                <c:pt idx="130">
                  <c:v>1.4936617423923298E-3</c:v>
                </c:pt>
                <c:pt idx="131">
                  <c:v>1.4894912058117458E-3</c:v>
                </c:pt>
                <c:pt idx="132">
                  <c:v>1.4853206692311621E-3</c:v>
                </c:pt>
                <c:pt idx="133">
                  <c:v>1.4811362770473205E-3</c:v>
                </c:pt>
                <c:pt idx="134">
                  <c:v>1.4769657404667368E-3</c:v>
                </c:pt>
                <c:pt idx="135">
                  <c:v>1.472795203886153E-3</c:v>
                </c:pt>
                <c:pt idx="136">
                  <c:v>1.4686246673055693E-3</c:v>
                </c:pt>
                <c:pt idx="137">
                  <c:v>1.4644541307249855E-3</c:v>
                </c:pt>
                <c:pt idx="138">
                  <c:v>1.460269738541144E-3</c:v>
                </c:pt>
                <c:pt idx="139">
                  <c:v>1.45609920196056E-3</c:v>
                </c:pt>
                <c:pt idx="140">
                  <c:v>1.4519286653799765E-3</c:v>
                </c:pt>
                <c:pt idx="141">
                  <c:v>1.455946790324725E-3</c:v>
                </c:pt>
                <c:pt idx="142">
                  <c:v>1.4599649152694735E-3</c:v>
                </c:pt>
                <c:pt idx="143">
                  <c:v>1.4639830402142218E-3</c:v>
                </c:pt>
                <c:pt idx="144">
                  <c:v>1.4680011651589703E-3</c:v>
                </c:pt>
                <c:pt idx="145">
                  <c:v>1.4720054345004612E-3</c:v>
                </c:pt>
                <c:pt idx="146">
                  <c:v>1.4760235594452095E-3</c:v>
                </c:pt>
                <c:pt idx="147">
                  <c:v>1.480041684389958E-3</c:v>
                </c:pt>
                <c:pt idx="148">
                  <c:v>1.4840598093347065E-3</c:v>
                </c:pt>
                <c:pt idx="149">
                  <c:v>1.488077934279455E-3</c:v>
                </c:pt>
                <c:pt idx="150">
                  <c:v>1.4920960592242033E-3</c:v>
                </c:pt>
                <c:pt idx="151">
                  <c:v>1.4875514213556604E-3</c:v>
                </c:pt>
                <c:pt idx="152">
                  <c:v>1.4829929278838594E-3</c:v>
                </c:pt>
                <c:pt idx="153">
                  <c:v>1.4784482900153163E-3</c:v>
                </c:pt>
                <c:pt idx="154">
                  <c:v>1.4738897965435155E-3</c:v>
                </c:pt>
                <c:pt idx="155">
                  <c:v>1.4693451586749724E-3</c:v>
                </c:pt>
                <c:pt idx="156">
                  <c:v>1.4648005208064293E-3</c:v>
                </c:pt>
                <c:pt idx="157">
                  <c:v>1.4602420273346285E-3</c:v>
                </c:pt>
                <c:pt idx="158">
                  <c:v>1.4556973894660854E-3</c:v>
                </c:pt>
                <c:pt idx="159">
                  <c:v>1.4511388959942844E-3</c:v>
                </c:pt>
                <c:pt idx="160">
                  <c:v>1.4465942581257413E-3</c:v>
                </c:pt>
                <c:pt idx="161">
                  <c:v>1.4460954564084623E-3</c:v>
                </c:pt>
                <c:pt idx="162">
                  <c:v>1.4455966546911832E-3</c:v>
                </c:pt>
                <c:pt idx="163">
                  <c:v>1.445097852973904E-3</c:v>
                </c:pt>
                <c:pt idx="164">
                  <c:v>1.4445990512566248E-3</c:v>
                </c:pt>
                <c:pt idx="165">
                  <c:v>1.4441002495393456E-3</c:v>
                </c:pt>
                <c:pt idx="166">
                  <c:v>1.4436153034253245E-3</c:v>
                </c:pt>
                <c:pt idx="167">
                  <c:v>1.4431165017080453E-3</c:v>
                </c:pt>
                <c:pt idx="168">
                  <c:v>1.4426176999907661E-3</c:v>
                </c:pt>
                <c:pt idx="169">
                  <c:v>1.4421188982734869E-3</c:v>
                </c:pt>
                <c:pt idx="170">
                  <c:v>1.4416200965562079E-3</c:v>
                </c:pt>
                <c:pt idx="171">
                  <c:v>1.4360085772368179E-3</c:v>
                </c:pt>
                <c:pt idx="172">
                  <c:v>1.4304109135206853E-3</c:v>
                </c:pt>
                <c:pt idx="173">
                  <c:v>1.4247993942012953E-3</c:v>
                </c:pt>
                <c:pt idx="174">
                  <c:v>1.419201730485163E-3</c:v>
                </c:pt>
                <c:pt idx="175">
                  <c:v>1.4135902111657727E-3</c:v>
                </c:pt>
                <c:pt idx="176">
                  <c:v>1.4079786918463828E-3</c:v>
                </c:pt>
                <c:pt idx="177">
                  <c:v>1.4023810281302504E-3</c:v>
                </c:pt>
                <c:pt idx="178">
                  <c:v>1.3967695088108602E-3</c:v>
                </c:pt>
                <c:pt idx="179">
                  <c:v>1.391171845094728E-3</c:v>
                </c:pt>
                <c:pt idx="180">
                  <c:v>1.3855603257753378E-3</c:v>
                </c:pt>
                <c:pt idx="181">
                  <c:v>1.3804808616210452E-3</c:v>
                </c:pt>
                <c:pt idx="182">
                  <c:v>1.3754013974667529E-3</c:v>
                </c:pt>
                <c:pt idx="183">
                  <c:v>1.3703233188727864E-3</c:v>
                </c:pt>
                <c:pt idx="184">
                  <c:v>1.3652438547184938E-3</c:v>
                </c:pt>
                <c:pt idx="185">
                  <c:v>1.3601643905642017E-3</c:v>
                </c:pt>
                <c:pt idx="186">
                  <c:v>1.3550849264099092E-3</c:v>
                </c:pt>
                <c:pt idx="187">
                  <c:v>1.3500054622556166E-3</c:v>
                </c:pt>
                <c:pt idx="188">
                  <c:v>1.3449273836616503E-3</c:v>
                </c:pt>
                <c:pt idx="189">
                  <c:v>1.3398479195073578E-3</c:v>
                </c:pt>
                <c:pt idx="190">
                  <c:v>1.3347684553530654E-3</c:v>
                </c:pt>
                <c:pt idx="191">
                  <c:v>1.3340119394151921E-3</c:v>
                </c:pt>
                <c:pt idx="192">
                  <c:v>1.3332554234773187E-3</c:v>
                </c:pt>
                <c:pt idx="193">
                  <c:v>1.3324975219791196E-3</c:v>
                </c:pt>
                <c:pt idx="194">
                  <c:v>1.3317410060412463E-3</c:v>
                </c:pt>
                <c:pt idx="195">
                  <c:v>1.3309844901033729E-3</c:v>
                </c:pt>
                <c:pt idx="196">
                  <c:v>1.3302279741654996E-3</c:v>
                </c:pt>
                <c:pt idx="197">
                  <c:v>1.3294714582276262E-3</c:v>
                </c:pt>
                <c:pt idx="198">
                  <c:v>1.3287135567294271E-3</c:v>
                </c:pt>
                <c:pt idx="199">
                  <c:v>1.327957040791554E-3</c:v>
                </c:pt>
                <c:pt idx="200">
                  <c:v>1.3272005248536804E-3</c:v>
                </c:pt>
                <c:pt idx="201">
                  <c:v>1.3173602754200241E-3</c:v>
                </c:pt>
                <c:pt idx="202">
                  <c:v>1.307518640426042E-3</c:v>
                </c:pt>
                <c:pt idx="203">
                  <c:v>1.2976783909923854E-3</c:v>
                </c:pt>
                <c:pt idx="204">
                  <c:v>1.2878367559984033E-3</c:v>
                </c:pt>
                <c:pt idx="205">
                  <c:v>1.2779965065647467E-3</c:v>
                </c:pt>
                <c:pt idx="206">
                  <c:v>1.2681562571310904E-3</c:v>
                </c:pt>
                <c:pt idx="207">
                  <c:v>1.2583146221371081E-3</c:v>
                </c:pt>
                <c:pt idx="208">
                  <c:v>1.2484743727034515E-3</c:v>
                </c:pt>
                <c:pt idx="209">
                  <c:v>1.2386327377094694E-3</c:v>
                </c:pt>
                <c:pt idx="210">
                  <c:v>1.2287924882758128E-3</c:v>
                </c:pt>
                <c:pt idx="211">
                  <c:v>1.2306228134661623E-3</c:v>
                </c:pt>
                <c:pt idx="212">
                  <c:v>1.2324517530961857E-3</c:v>
                </c:pt>
                <c:pt idx="213">
                  <c:v>1.2342820782865348E-3</c:v>
                </c:pt>
                <c:pt idx="214">
                  <c:v>1.2361110179165585E-3</c:v>
                </c:pt>
                <c:pt idx="215">
                  <c:v>1.2379413431069075E-3</c:v>
                </c:pt>
                <c:pt idx="216">
                  <c:v>1.2397716682972567E-3</c:v>
                </c:pt>
                <c:pt idx="217">
                  <c:v>1.2416006079272802E-3</c:v>
                </c:pt>
                <c:pt idx="218">
                  <c:v>1.2434309331176294E-3</c:v>
                </c:pt>
                <c:pt idx="219">
                  <c:v>1.2452598727476529E-3</c:v>
                </c:pt>
                <c:pt idx="220">
                  <c:v>1.2470901979380021E-3</c:v>
                </c:pt>
                <c:pt idx="221">
                  <c:v>1.2465262748854115E-3</c:v>
                </c:pt>
                <c:pt idx="222">
                  <c:v>1.2459623518328209E-3</c:v>
                </c:pt>
                <c:pt idx="223">
                  <c:v>1.2453984287802305E-3</c:v>
                </c:pt>
                <c:pt idx="224">
                  <c:v>1.2448345057276399E-3</c:v>
                </c:pt>
                <c:pt idx="225">
                  <c:v>1.2442691971147235E-3</c:v>
                </c:pt>
                <c:pt idx="226">
                  <c:v>1.2437052740621329E-3</c:v>
                </c:pt>
                <c:pt idx="227">
                  <c:v>1.2431413510095423E-3</c:v>
                </c:pt>
                <c:pt idx="228">
                  <c:v>1.2425774279569517E-3</c:v>
                </c:pt>
                <c:pt idx="229">
                  <c:v>1.2420135049043611E-3</c:v>
                </c:pt>
                <c:pt idx="230">
                  <c:v>1.2414495818517707E-3</c:v>
                </c:pt>
                <c:pt idx="231">
                  <c:v>1.2388170172327974E-3</c:v>
                </c:pt>
                <c:pt idx="232">
                  <c:v>1.2361830670534985E-3</c:v>
                </c:pt>
                <c:pt idx="233">
                  <c:v>1.2335505024345253E-3</c:v>
                </c:pt>
                <c:pt idx="234">
                  <c:v>1.2309165522552264E-3</c:v>
                </c:pt>
                <c:pt idx="235">
                  <c:v>1.2282839876362533E-3</c:v>
                </c:pt>
                <c:pt idx="236">
                  <c:v>1.2256514230172802E-3</c:v>
                </c:pt>
                <c:pt idx="237">
                  <c:v>1.2230174728379813E-3</c:v>
                </c:pt>
                <c:pt idx="238">
                  <c:v>1.2203849082190082E-3</c:v>
                </c:pt>
                <c:pt idx="239">
                  <c:v>1.2177509580397093E-3</c:v>
                </c:pt>
                <c:pt idx="240">
                  <c:v>1.2151183934207362E-3</c:v>
                </c:pt>
                <c:pt idx="241">
                  <c:v>1.209008072384067E-3</c:v>
                </c:pt>
                <c:pt idx="242">
                  <c:v>1.2028977513473976E-3</c:v>
                </c:pt>
                <c:pt idx="243">
                  <c:v>1.1967874303107284E-3</c:v>
                </c:pt>
                <c:pt idx="244">
                  <c:v>1.1906771092740592E-3</c:v>
                </c:pt>
                <c:pt idx="245">
                  <c:v>1.1845654026770643E-3</c:v>
                </c:pt>
                <c:pt idx="246">
                  <c:v>1.1784550816403949E-3</c:v>
                </c:pt>
                <c:pt idx="247">
                  <c:v>1.1723447606037257E-3</c:v>
                </c:pt>
                <c:pt idx="248">
                  <c:v>1.1662344395670563E-3</c:v>
                </c:pt>
                <c:pt idx="249">
                  <c:v>1.1601241185303873E-3</c:v>
                </c:pt>
                <c:pt idx="250">
                  <c:v>1.1540137974937179E-3</c:v>
                </c:pt>
                <c:pt idx="251">
                  <c:v>1.1545832627876116E-3</c:v>
                </c:pt>
                <c:pt idx="252">
                  <c:v>1.1551513425211795E-3</c:v>
                </c:pt>
                <c:pt idx="253">
                  <c:v>1.1557208078150731E-3</c:v>
                </c:pt>
                <c:pt idx="254">
                  <c:v>1.156288887548641E-3</c:v>
                </c:pt>
                <c:pt idx="255">
                  <c:v>1.1568583528425347E-3</c:v>
                </c:pt>
                <c:pt idx="256">
                  <c:v>1.1574278181364283E-3</c:v>
                </c:pt>
                <c:pt idx="257">
                  <c:v>1.1579958978699962E-3</c:v>
                </c:pt>
                <c:pt idx="258">
                  <c:v>1.1585653631638899E-3</c:v>
                </c:pt>
                <c:pt idx="259">
                  <c:v>1.159133442897458E-3</c:v>
                </c:pt>
                <c:pt idx="260">
                  <c:v>1.1597029081913516E-3</c:v>
                </c:pt>
                <c:pt idx="261">
                  <c:v>1.1546151306751043E-3</c:v>
                </c:pt>
                <c:pt idx="262">
                  <c:v>1.1495259675985317E-3</c:v>
                </c:pt>
                <c:pt idx="263">
                  <c:v>1.1444381900822846E-3</c:v>
                </c:pt>
                <c:pt idx="264">
                  <c:v>1.1393490270057117E-3</c:v>
                </c:pt>
                <c:pt idx="265">
                  <c:v>1.1342612494894648E-3</c:v>
                </c:pt>
                <c:pt idx="266">
                  <c:v>1.1291734719732177E-3</c:v>
                </c:pt>
                <c:pt idx="267">
                  <c:v>1.1240843088966448E-3</c:v>
                </c:pt>
                <c:pt idx="268">
                  <c:v>1.1189965313803979E-3</c:v>
                </c:pt>
                <c:pt idx="269">
                  <c:v>1.1139073683038251E-3</c:v>
                </c:pt>
                <c:pt idx="270">
                  <c:v>1.108819590787578E-3</c:v>
                </c:pt>
                <c:pt idx="271">
                  <c:v>1.1090800761288236E-3</c:v>
                </c:pt>
                <c:pt idx="272">
                  <c:v>1.1093405614700695E-3</c:v>
                </c:pt>
                <c:pt idx="273">
                  <c:v>1.1095996612509895E-3</c:v>
                </c:pt>
                <c:pt idx="274">
                  <c:v>1.1098601465922354E-3</c:v>
                </c:pt>
                <c:pt idx="275">
                  <c:v>1.1101206319334811E-3</c:v>
                </c:pt>
                <c:pt idx="276">
                  <c:v>1.1103811172747267E-3</c:v>
                </c:pt>
                <c:pt idx="277">
                  <c:v>1.1106416026159726E-3</c:v>
                </c:pt>
                <c:pt idx="278">
                  <c:v>1.1109007023968926E-3</c:v>
                </c:pt>
                <c:pt idx="279">
                  <c:v>1.1111611877381385E-3</c:v>
                </c:pt>
                <c:pt idx="280">
                  <c:v>1.1114216730793841E-3</c:v>
                </c:pt>
                <c:pt idx="281">
                  <c:v>1.1142800840314587E-3</c:v>
                </c:pt>
                <c:pt idx="282">
                  <c:v>1.1171384949835331E-3</c:v>
                </c:pt>
                <c:pt idx="283">
                  <c:v>1.1199982914959334E-3</c:v>
                </c:pt>
                <c:pt idx="284">
                  <c:v>1.1228567024480079E-3</c:v>
                </c:pt>
                <c:pt idx="285">
                  <c:v>1.1257151134000825E-3</c:v>
                </c:pt>
                <c:pt idx="286">
                  <c:v>1.1285735243521571E-3</c:v>
                </c:pt>
                <c:pt idx="287">
                  <c:v>1.1314319353042314E-3</c:v>
                </c:pt>
                <c:pt idx="288">
                  <c:v>1.1342917318166318E-3</c:v>
                </c:pt>
                <c:pt idx="289">
                  <c:v>1.1371501427687063E-3</c:v>
                </c:pt>
                <c:pt idx="290">
                  <c:v>1.1400085537207809E-3</c:v>
                </c:pt>
                <c:pt idx="291">
                  <c:v>1.1344746257796342E-3</c:v>
                </c:pt>
                <c:pt idx="292">
                  <c:v>1.1289420833988132E-3</c:v>
                </c:pt>
                <c:pt idx="293">
                  <c:v>1.1234081554576665E-3</c:v>
                </c:pt>
                <c:pt idx="294">
                  <c:v>1.1178756130768457E-3</c:v>
                </c:pt>
                <c:pt idx="295">
                  <c:v>1.112341685135699E-3</c:v>
                </c:pt>
                <c:pt idx="296">
                  <c:v>1.1068077571945523E-3</c:v>
                </c:pt>
                <c:pt idx="297">
                  <c:v>1.1012752148137311E-3</c:v>
                </c:pt>
                <c:pt idx="298">
                  <c:v>1.0957412868725846E-3</c:v>
                </c:pt>
                <c:pt idx="299">
                  <c:v>1.0902087444917637E-3</c:v>
                </c:pt>
                <c:pt idx="300">
                  <c:v>1.0846748165506169E-3</c:v>
                </c:pt>
                <c:pt idx="301">
                  <c:v>1.0728102634810026E-3</c:v>
                </c:pt>
                <c:pt idx="302">
                  <c:v>1.0609457104113886E-3</c:v>
                </c:pt>
                <c:pt idx="303">
                  <c:v>1.0490811573417743E-3</c:v>
                </c:pt>
                <c:pt idx="304">
                  <c:v>1.03721660427216E-3</c:v>
                </c:pt>
                <c:pt idx="305">
                  <c:v>1.0253520512025459E-3</c:v>
                </c:pt>
                <c:pt idx="306">
                  <c:v>1.0134888836932576E-3</c:v>
                </c:pt>
                <c:pt idx="307">
                  <c:v>1.0016243306236433E-3</c:v>
                </c:pt>
                <c:pt idx="308">
                  <c:v>9.8975977755402897E-4</c:v>
                </c:pt>
                <c:pt idx="309">
                  <c:v>9.7789522448441489E-4</c:v>
                </c:pt>
                <c:pt idx="310">
                  <c:v>9.6603067141480059E-4</c:v>
                </c:pt>
                <c:pt idx="311">
                  <c:v>9.6864660930986437E-4</c:v>
                </c:pt>
                <c:pt idx="312">
                  <c:v>9.7126254720492826E-4</c:v>
                </c:pt>
                <c:pt idx="313">
                  <c:v>9.7387709953966628E-4</c:v>
                </c:pt>
                <c:pt idx="314">
                  <c:v>9.7649303743473016E-4</c:v>
                </c:pt>
                <c:pt idx="315">
                  <c:v>9.7910897532979394E-4</c:v>
                </c:pt>
                <c:pt idx="316">
                  <c:v>9.8172491322485772E-4</c:v>
                </c:pt>
                <c:pt idx="317">
                  <c:v>9.8434085111992172E-4</c:v>
                </c:pt>
                <c:pt idx="318">
                  <c:v>9.8695540345465974E-4</c:v>
                </c:pt>
                <c:pt idx="319">
                  <c:v>9.8957134134972351E-4</c:v>
                </c:pt>
                <c:pt idx="320">
                  <c:v>9.9218727924478729E-4</c:v>
                </c:pt>
                <c:pt idx="321">
                  <c:v>9.9598371453741186E-4</c:v>
                </c:pt>
                <c:pt idx="322">
                  <c:v>9.9978014983003621E-4</c:v>
                </c:pt>
                <c:pt idx="323">
                  <c:v>1.0035765851226608E-3</c:v>
                </c:pt>
                <c:pt idx="324">
                  <c:v>1.0073730204152851E-3</c:v>
                </c:pt>
                <c:pt idx="325">
                  <c:v>1.0111680701475837E-3</c:v>
                </c:pt>
                <c:pt idx="326">
                  <c:v>1.0149645054402083E-3</c:v>
                </c:pt>
                <c:pt idx="327">
                  <c:v>1.0187609407328326E-3</c:v>
                </c:pt>
                <c:pt idx="328">
                  <c:v>1.022557376025457E-3</c:v>
                </c:pt>
                <c:pt idx="329">
                  <c:v>1.0263538113180815E-3</c:v>
                </c:pt>
                <c:pt idx="330">
                  <c:v>1.0301502466107059E-3</c:v>
                </c:pt>
                <c:pt idx="331">
                  <c:v>1.0124912802586992E-3</c:v>
                </c:pt>
                <c:pt idx="332">
                  <c:v>9.9483231390669249E-4</c:v>
                </c:pt>
                <c:pt idx="333">
                  <c:v>9.7717334755468579E-4</c:v>
                </c:pt>
                <c:pt idx="334">
                  <c:v>9.5951438120267919E-4</c:v>
                </c:pt>
                <c:pt idx="335">
                  <c:v>9.4185541485067249E-4</c:v>
                </c:pt>
                <c:pt idx="336">
                  <c:v>9.2419644849866579E-4</c:v>
                </c:pt>
                <c:pt idx="337">
                  <c:v>9.0653748214665909E-4</c:v>
                </c:pt>
                <c:pt idx="338">
                  <c:v>8.888785157946525E-4</c:v>
                </c:pt>
                <c:pt idx="339">
                  <c:v>8.7121954944264579E-4</c:v>
                </c:pt>
                <c:pt idx="340">
                  <c:v>8.5356058309063909E-4</c:v>
                </c:pt>
                <c:pt idx="341">
                  <c:v>8.6503579370871041E-4</c:v>
                </c:pt>
                <c:pt idx="342">
                  <c:v>8.7650961876645597E-4</c:v>
                </c:pt>
                <c:pt idx="343">
                  <c:v>8.8798482938452728E-4</c:v>
                </c:pt>
                <c:pt idx="344">
                  <c:v>8.9945865444227295E-4</c:v>
                </c:pt>
                <c:pt idx="345">
                  <c:v>9.1093386506034427E-4</c:v>
                </c:pt>
                <c:pt idx="346">
                  <c:v>9.2240907567841548E-4</c:v>
                </c:pt>
                <c:pt idx="347">
                  <c:v>9.3388290073616114E-4</c:v>
                </c:pt>
                <c:pt idx="348">
                  <c:v>9.4535811135423246E-4</c:v>
                </c:pt>
                <c:pt idx="349">
                  <c:v>9.5683193641197812E-4</c:v>
                </c:pt>
                <c:pt idx="350">
                  <c:v>9.6830714703004944E-4</c:v>
                </c:pt>
                <c:pt idx="351">
                  <c:v>9.755134462844069E-4</c:v>
                </c:pt>
                <c:pt idx="352">
                  <c:v>9.8272113109909034E-4</c:v>
                </c:pt>
                <c:pt idx="353">
                  <c:v>9.8992743035344779E-4</c:v>
                </c:pt>
                <c:pt idx="354">
                  <c:v>9.9713511516813123E-4</c:v>
                </c:pt>
                <c:pt idx="355">
                  <c:v>1.0043414144224887E-3</c:v>
                </c:pt>
                <c:pt idx="356">
                  <c:v>1.0115477136768461E-3</c:v>
                </c:pt>
                <c:pt idx="357">
                  <c:v>1.0187553984915296E-3</c:v>
                </c:pt>
                <c:pt idx="358">
                  <c:v>1.025961697745887E-3</c:v>
                </c:pt>
                <c:pt idx="359">
                  <c:v>1.0331693825605705E-3</c:v>
                </c:pt>
                <c:pt idx="360">
                  <c:v>1.0403756818149279E-3</c:v>
                </c:pt>
                <c:pt idx="361">
                  <c:v>1.0244500514304661E-3</c:v>
                </c:pt>
                <c:pt idx="362">
                  <c:v>1.0085230354856785E-3</c:v>
                </c:pt>
                <c:pt idx="363">
                  <c:v>9.925974051012169E-4</c:v>
                </c:pt>
                <c:pt idx="364">
                  <c:v>9.7667177471675508E-4</c:v>
                </c:pt>
                <c:pt idx="365">
                  <c:v>9.607447587719676E-4</c:v>
                </c:pt>
                <c:pt idx="366">
                  <c:v>9.4481912838750588E-4</c:v>
                </c:pt>
                <c:pt idx="367">
                  <c:v>9.2889349800304416E-4</c:v>
                </c:pt>
                <c:pt idx="368">
                  <c:v>9.1296786761858244E-4</c:v>
                </c:pt>
                <c:pt idx="369">
                  <c:v>8.9704085167379485E-4</c:v>
                </c:pt>
                <c:pt idx="370">
                  <c:v>8.8111522128933323E-4</c:v>
                </c:pt>
                <c:pt idx="371">
                  <c:v>8.5731822269414181E-4</c:v>
                </c:pt>
                <c:pt idx="372">
                  <c:v>8.3352260965927614E-4</c:v>
                </c:pt>
                <c:pt idx="373">
                  <c:v>8.0972561106408471E-4</c:v>
                </c:pt>
                <c:pt idx="374">
                  <c:v>7.8592999802921915E-4</c:v>
                </c:pt>
                <c:pt idx="375">
                  <c:v>7.6213299943402762E-4</c:v>
                </c:pt>
                <c:pt idx="376">
                  <c:v>7.3833738639916195E-4</c:v>
                </c:pt>
                <c:pt idx="377">
                  <c:v>7.1454038780397063E-4</c:v>
                </c:pt>
                <c:pt idx="378">
                  <c:v>6.9074477476910486E-4</c:v>
                </c:pt>
                <c:pt idx="379">
                  <c:v>6.6694777617391343E-4</c:v>
                </c:pt>
                <c:pt idx="380">
                  <c:v>6.4315216313904787E-4</c:v>
                </c:pt>
                <c:pt idx="381">
                  <c:v>6.7139958150062959E-4</c:v>
                </c:pt>
                <c:pt idx="382">
                  <c:v>6.9964699986221153E-4</c:v>
                </c:pt>
                <c:pt idx="383">
                  <c:v>7.2789580378411901E-4</c:v>
                </c:pt>
                <c:pt idx="384">
                  <c:v>7.5614322214570084E-4</c:v>
                </c:pt>
                <c:pt idx="385">
                  <c:v>7.8439064050728267E-4</c:v>
                </c:pt>
                <c:pt idx="386">
                  <c:v>8.126380588688645E-4</c:v>
                </c:pt>
                <c:pt idx="387">
                  <c:v>8.4088547723044622E-4</c:v>
                </c:pt>
                <c:pt idx="388">
                  <c:v>8.6913428115235392E-4</c:v>
                </c:pt>
                <c:pt idx="389">
                  <c:v>8.9738169951393565E-4</c:v>
                </c:pt>
                <c:pt idx="390">
                  <c:v>9.2562911787551759E-4</c:v>
                </c:pt>
                <c:pt idx="391">
                  <c:v>9.2088634488038845E-4</c:v>
                </c:pt>
                <c:pt idx="392">
                  <c:v>9.1614495744558541E-4</c:v>
                </c:pt>
                <c:pt idx="393">
                  <c:v>9.1140218445045628E-4</c:v>
                </c:pt>
                <c:pt idx="394">
                  <c:v>9.0666079701565323E-4</c:v>
                </c:pt>
                <c:pt idx="395">
                  <c:v>9.019180240205241E-4</c:v>
                </c:pt>
                <c:pt idx="396">
                  <c:v>8.9717525102539519E-4</c:v>
                </c:pt>
                <c:pt idx="397">
                  <c:v>8.9243386359059193E-4</c:v>
                </c:pt>
                <c:pt idx="398">
                  <c:v>8.8769109059546301E-4</c:v>
                </c:pt>
                <c:pt idx="399">
                  <c:v>8.8294970316065975E-4</c:v>
                </c:pt>
                <c:pt idx="400">
                  <c:v>8.7820693016553084E-4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4.6511149336267681E-6</c:v>
                </c:pt>
                <c:pt idx="11">
                  <c:v>5.9254194095020013E-6</c:v>
                </c:pt>
                <c:pt idx="12">
                  <c:v>7.5295030422483267E-6</c:v>
                </c:pt>
                <c:pt idx="13">
                  <c:v>9.5416132901736426E-6</c:v>
                </c:pt>
                <c:pt idx="14">
                  <c:v>1.2055886505085278E-5</c:v>
                </c:pt>
                <c:pt idx="15">
                  <c:v>1.5184244450130891E-5</c:v>
                </c:pt>
                <c:pt idx="16">
                  <c:v>1.9058599998844668E-5</c:v>
                </c:pt>
                <c:pt idx="17">
                  <c:v>2.3833015798577118E-5</c:v>
                </c:pt>
                <c:pt idx="18">
                  <c:v>2.9684046838508382E-5</c:v>
                </c:pt>
                <c:pt idx="19">
                  <c:v>3.6812364102720568E-5</c:v>
                </c:pt>
                <c:pt idx="20">
                  <c:v>4.5441430723698862E-5</c:v>
                </c:pt>
                <c:pt idx="21">
                  <c:v>5.4552483477029857E-5</c:v>
                </c:pt>
                <c:pt idx="22">
                  <c:v>6.5215728982376272E-5</c:v>
                </c:pt>
                <c:pt idx="23">
                  <c:v>7.7615170344612583E-5</c:v>
                </c:pt>
                <c:pt idx="24">
                  <c:v>9.1934742488930613E-5</c:v>
                </c:pt>
                <c:pt idx="25">
                  <c:v>1.0835125598441401E-4</c:v>
                </c:pt>
                <c:pt idx="26">
                  <c:v>1.2702646915466499E-4</c:v>
                </c:pt>
                <c:pt idx="27">
                  <c:v>1.4809235393757608E-4</c:v>
                </c:pt>
                <c:pt idx="28">
                  <c:v>1.7164378056062899E-4</c:v>
                </c:pt>
                <c:pt idx="29">
                  <c:v>1.9772184936254426E-4</c:v>
                </c:pt>
                <c:pt idx="30">
                  <c:v>2.2630350676711952E-4</c:v>
                </c:pt>
                <c:pt idx="31">
                  <c:v>2.5542610635813216E-4</c:v>
                </c:pt>
                <c:pt idx="32">
                  <c:v>2.8653776385117606E-4</c:v>
                </c:pt>
                <c:pt idx="33">
                  <c:v>3.1964234439425143E-4</c:v>
                </c:pt>
                <c:pt idx="34">
                  <c:v>3.5475871478682754E-4</c:v>
                </c:pt>
                <c:pt idx="35">
                  <c:v>3.9193301047445108E-4</c:v>
                </c:pt>
                <c:pt idx="36">
                  <c:v>4.3116447048522201E-4</c:v>
                </c:pt>
                <c:pt idx="37">
                  <c:v>4.7210873945658976E-4</c:v>
                </c:pt>
                <c:pt idx="38">
                  <c:v>5.1421552330866089E-4</c:v>
                </c:pt>
                <c:pt idx="39">
                  <c:v>5.5678806432419507E-4</c:v>
                </c:pt>
                <c:pt idx="40">
                  <c:v>5.9897975737058674E-4</c:v>
                </c:pt>
                <c:pt idx="41">
                  <c:v>6.3406311709461019E-4</c:v>
                </c:pt>
                <c:pt idx="42">
                  <c:v>6.6727734820496484E-4</c:v>
                </c:pt>
                <c:pt idx="43">
                  <c:v>6.9902949690224092E-4</c:v>
                </c:pt>
                <c:pt idx="44">
                  <c:v>7.2989805578411266E-4</c:v>
                </c:pt>
                <c:pt idx="45">
                  <c:v>7.606178267290215E-4</c:v>
                </c:pt>
                <c:pt idx="46">
                  <c:v>7.9180962429557583E-4</c:v>
                </c:pt>
                <c:pt idx="47">
                  <c:v>8.2306160456579525E-4</c:v>
                </c:pt>
                <c:pt idx="48">
                  <c:v>8.5360889056549261E-4</c:v>
                </c:pt>
                <c:pt idx="49">
                  <c:v>8.825861463248564E-4</c:v>
                </c:pt>
                <c:pt idx="50">
                  <c:v>9.0904579852085267E-4</c:v>
                </c:pt>
                <c:pt idx="51">
                  <c:v>9.5926929463527517E-4</c:v>
                </c:pt>
                <c:pt idx="52">
                  <c:v>1.0082277216027203E-3</c:v>
                </c:pt>
                <c:pt idx="53">
                  <c:v>1.0565253825614467E-3</c:v>
                </c:pt>
                <c:pt idx="54">
                  <c:v>1.1049492277044786E-3</c:v>
                </c:pt>
                <c:pt idx="55">
                  <c:v>1.1544696416090222E-3</c:v>
                </c:pt>
                <c:pt idx="56">
                  <c:v>1.2058344511119757E-3</c:v>
                </c:pt>
                <c:pt idx="57">
                  <c:v>1.2581670700603767E-3</c:v>
                </c:pt>
                <c:pt idx="58">
                  <c:v>1.3099727969167008E-3</c:v>
                </c:pt>
                <c:pt idx="59">
                  <c:v>1.3595562438344906E-3</c:v>
                </c:pt>
                <c:pt idx="60">
                  <c:v>1.4049617783352809E-3</c:v>
                </c:pt>
                <c:pt idx="61">
                  <c:v>1.4364831297086114E-3</c:v>
                </c:pt>
                <c:pt idx="62">
                  <c:v>1.462878751849079E-3</c:v>
                </c:pt>
                <c:pt idx="63">
                  <c:v>1.4856189686197499E-3</c:v>
                </c:pt>
                <c:pt idx="64">
                  <c:v>1.5063556007307948E-3</c:v>
                </c:pt>
                <c:pt idx="65">
                  <c:v>1.5268420672093228E-3</c:v>
                </c:pt>
                <c:pt idx="66">
                  <c:v>1.5482836939872959E-3</c:v>
                </c:pt>
                <c:pt idx="67">
                  <c:v>1.5692294109895023E-3</c:v>
                </c:pt>
                <c:pt idx="68">
                  <c:v>1.5875262393244796E-3</c:v>
                </c:pt>
                <c:pt idx="69">
                  <c:v>1.600936646448152E-3</c:v>
                </c:pt>
                <c:pt idx="70">
                  <c:v>1.6071588583535068E-3</c:v>
                </c:pt>
                <c:pt idx="71">
                  <c:v>1.5893219193270853E-3</c:v>
                </c:pt>
                <c:pt idx="72">
                  <c:v>1.5648488522139079E-3</c:v>
                </c:pt>
                <c:pt idx="73">
                  <c:v>1.5361359372919768E-3</c:v>
                </c:pt>
                <c:pt idx="74">
                  <c:v>1.5055045662735788E-3</c:v>
                </c:pt>
                <c:pt idx="75">
                  <c:v>1.4750641469026906E-3</c:v>
                </c:pt>
                <c:pt idx="76">
                  <c:v>1.4463992046238761E-3</c:v>
                </c:pt>
                <c:pt idx="77">
                  <c:v>1.4194489638147956E-3</c:v>
                </c:pt>
                <c:pt idx="78">
                  <c:v>1.3937541096894833E-3</c:v>
                </c:pt>
                <c:pt idx="79">
                  <c:v>1.3689399607011703E-3</c:v>
                </c:pt>
                <c:pt idx="80">
                  <c:v>1.3446143511113165E-3</c:v>
                </c:pt>
                <c:pt idx="81">
                  <c:v>1.3161411724183628E-3</c:v>
                </c:pt>
                <c:pt idx="82">
                  <c:v>1.2870517901009597E-3</c:v>
                </c:pt>
                <c:pt idx="83">
                  <c:v>1.2564947781979661E-3</c:v>
                </c:pt>
                <c:pt idx="84">
                  <c:v>1.2237113920423018E-3</c:v>
                </c:pt>
                <c:pt idx="85">
                  <c:v>1.1880436363925812E-3</c:v>
                </c:pt>
                <c:pt idx="86">
                  <c:v>1.1491558003320051E-3</c:v>
                </c:pt>
                <c:pt idx="87">
                  <c:v>1.1074690334289335E-3</c:v>
                </c:pt>
                <c:pt idx="88">
                  <c:v>1.0635868016300504E-3</c:v>
                </c:pt>
                <c:pt idx="89">
                  <c:v>1.0180890848586056E-3</c:v>
                </c:pt>
                <c:pt idx="90">
                  <c:v>9.7152146154245425E-4</c:v>
                </c:pt>
                <c:pt idx="91">
                  <c:v>9.276405715756132E-4</c:v>
                </c:pt>
                <c:pt idx="92">
                  <c:v>8.8340446823760696E-4</c:v>
                </c:pt>
                <c:pt idx="93">
                  <c:v>8.3928248840477279E-4</c:v>
                </c:pt>
                <c:pt idx="94">
                  <c:v>7.9565633899666586E-4</c:v>
                </c:pt>
                <c:pt idx="95">
                  <c:v>7.5287746266515857E-4</c:v>
                </c:pt>
                <c:pt idx="96">
                  <c:v>7.112508749976946E-4</c:v>
                </c:pt>
                <c:pt idx="97">
                  <c:v>6.7112594951963356E-4</c:v>
                </c:pt>
                <c:pt idx="98">
                  <c:v>6.3279947792209499E-4</c:v>
                </c:pt>
                <c:pt idx="99">
                  <c:v>5.9648357641126548E-4</c:v>
                </c:pt>
                <c:pt idx="100">
                  <c:v>5.6233755153140713E-4</c:v>
                </c:pt>
                <c:pt idx="101">
                  <c:v>5.2663623378644997E-4</c:v>
                </c:pt>
                <c:pt idx="102">
                  <c:v>4.9317965196129024E-4</c:v>
                </c:pt>
                <c:pt idx="103">
                  <c:v>4.6153992170834817E-4</c:v>
                </c:pt>
                <c:pt idx="104">
                  <c:v>4.3138964012451596E-4</c:v>
                </c:pt>
                <c:pt idx="105">
                  <c:v>4.0245722893402338E-4</c:v>
                </c:pt>
                <c:pt idx="106">
                  <c:v>3.7463325511364703E-4</c:v>
                </c:pt>
                <c:pt idx="107">
                  <c:v>3.4818419196683682E-4</c:v>
                </c:pt>
                <c:pt idx="108">
                  <c:v>3.2337858689771693E-4</c:v>
                </c:pt>
                <c:pt idx="109">
                  <c:v>3.0040298950394196E-4</c:v>
                </c:pt>
                <c:pt idx="110">
                  <c:v>2.7936154821237512E-4</c:v>
                </c:pt>
                <c:pt idx="111">
                  <c:v>2.6208431409411074E-4</c:v>
                </c:pt>
                <c:pt idx="112">
                  <c:v>2.462166897077415E-4</c:v>
                </c:pt>
                <c:pt idx="113">
                  <c:v>2.3148435699822038E-4</c:v>
                </c:pt>
                <c:pt idx="114">
                  <c:v>2.1766333031526312E-4</c:v>
                </c:pt>
                <c:pt idx="115">
                  <c:v>2.045690837829156E-4</c:v>
                </c:pt>
                <c:pt idx="116">
                  <c:v>1.9206082328686183E-4</c:v>
                </c:pt>
                <c:pt idx="117">
                  <c:v>1.8006167328474493E-4</c:v>
                </c:pt>
                <c:pt idx="118">
                  <c:v>1.6851979418699119E-4</c:v>
                </c:pt>
                <c:pt idx="119">
                  <c:v>1.5739946180075341E-4</c:v>
                </c:pt>
                <c:pt idx="120">
                  <c:v>1.4666651865552288E-4</c:v>
                </c:pt>
                <c:pt idx="121">
                  <c:v>1.3604589001543307E-4</c:v>
                </c:pt>
                <c:pt idx="122">
                  <c:v>1.2583707183758366E-4</c:v>
                </c:pt>
                <c:pt idx="123">
                  <c:v>1.1604340325723843E-4</c:v>
                </c:pt>
                <c:pt idx="124">
                  <c:v>1.0667237479779803E-4</c:v>
                </c:pt>
                <c:pt idx="125">
                  <c:v>9.7728819515368419E-5</c:v>
                </c:pt>
                <c:pt idx="126">
                  <c:v>8.9241965781467299E-5</c:v>
                </c:pt>
                <c:pt idx="127">
                  <c:v>8.131782108051267E-5</c:v>
                </c:pt>
                <c:pt idx="128">
                  <c:v>7.4041167373591527E-5</c:v>
                </c:pt>
                <c:pt idx="129">
                  <c:v>6.7459955109914761E-5</c:v>
                </c:pt>
                <c:pt idx="130">
                  <c:v>6.15892001872826E-5</c:v>
                </c:pt>
                <c:pt idx="131">
                  <c:v>5.6323918354806517E-5</c:v>
                </c:pt>
                <c:pt idx="132">
                  <c:v>5.1633756828282118E-5</c:v>
                </c:pt>
                <c:pt idx="133">
                  <c:v>4.7400656160717693E-5</c:v>
                </c:pt>
                <c:pt idx="134">
                  <c:v>4.3532974413960878E-5</c:v>
                </c:pt>
                <c:pt idx="135">
                  <c:v>3.9956933881431335E-5</c:v>
                </c:pt>
                <c:pt idx="136">
                  <c:v>3.6623974503399367E-5</c:v>
                </c:pt>
                <c:pt idx="137">
                  <c:v>3.3525894860100166E-5</c:v>
                </c:pt>
                <c:pt idx="138">
                  <c:v>3.0659239322514442E-5</c:v>
                </c:pt>
                <c:pt idx="139">
                  <c:v>2.8019280113566471E-5</c:v>
                </c:pt>
                <c:pt idx="140">
                  <c:v>2.5597211984915911E-5</c:v>
                </c:pt>
                <c:pt idx="141">
                  <c:v>2.3513686258423342E-5</c:v>
                </c:pt>
                <c:pt idx="142">
                  <c:v>2.159448705824231E-5</c:v>
                </c:pt>
                <c:pt idx="143">
                  <c:v>1.9823355152628711E-5</c:v>
                </c:pt>
                <c:pt idx="144">
                  <c:v>1.818618563445539E-5</c:v>
                </c:pt>
                <c:pt idx="145">
                  <c:v>1.6670755946804623E-5</c:v>
                </c:pt>
                <c:pt idx="146">
                  <c:v>1.5267544891833414E-5</c:v>
                </c:pt>
                <c:pt idx="147">
                  <c:v>1.3972955138990843E-5</c:v>
                </c:pt>
                <c:pt idx="148">
                  <c:v>1.2783171776675896E-5</c:v>
                </c:pt>
                <c:pt idx="149">
                  <c:v>1.1693777711727584E-5</c:v>
                </c:pt>
                <c:pt idx="150">
                  <c:v>1.0699656710130248E-5</c:v>
                </c:pt>
                <c:pt idx="151">
                  <c:v>9.7382256288764042E-6</c:v>
                </c:pt>
                <c:pt idx="152">
                  <c:v>8.8649906345162991E-6</c:v>
                </c:pt>
                <c:pt idx="153">
                  <c:v>8.069282060006194E-6</c:v>
                </c:pt>
                <c:pt idx="154">
                  <c:v>7.341813549032386E-6</c:v>
                </c:pt>
                <c:pt idx="155">
                  <c:v>6.6750440409897717E-6</c:v>
                </c:pt>
                <c:pt idx="156">
                  <c:v>6.0629265396594751E-6</c:v>
                </c:pt>
                <c:pt idx="157">
                  <c:v>5.5021043444752404E-6</c:v>
                </c:pt>
                <c:pt idx="158">
                  <c:v>4.9898831825335321E-6</c:v>
                </c:pt>
                <c:pt idx="159">
                  <c:v>4.5231418932583452E-6</c:v>
                </c:pt>
                <c:pt idx="160">
                  <c:v>4.0989537622844504E-6</c:v>
                </c:pt>
                <c:pt idx="161">
                  <c:v>3.7245056137073797E-6</c:v>
                </c:pt>
                <c:pt idx="162">
                  <c:v>3.383910473167309E-6</c:v>
                </c:pt>
                <c:pt idx="163">
                  <c:v>3.0740410548031479E-6</c:v>
                </c:pt>
                <c:pt idx="164">
                  <c:v>2.7920632623067541E-6</c:v>
                </c:pt>
                <c:pt idx="165">
                  <c:v>2.5354501311237153E-6</c:v>
                </c:pt>
                <c:pt idx="166">
                  <c:v>2.3019167820768509E-6</c:v>
                </c:pt>
                <c:pt idx="167">
                  <c:v>2.0893873646679593E-6</c:v>
                </c:pt>
                <c:pt idx="168">
                  <c:v>1.8960324430978638E-6</c:v>
                </c:pt>
                <c:pt idx="169">
                  <c:v>1.720173843049598E-6</c:v>
                </c:pt>
                <c:pt idx="170">
                  <c:v>1.5602654305027838E-6</c:v>
                </c:pt>
                <c:pt idx="171">
                  <c:v>1.4099005052940755E-6</c:v>
                </c:pt>
                <c:pt idx="172">
                  <c:v>1.2738281220503164E-6</c:v>
                </c:pt>
                <c:pt idx="173">
                  <c:v>1.1507919483042615E-6</c:v>
                </c:pt>
                <c:pt idx="174">
                  <c:v>1.0396617732980547E-6</c:v>
                </c:pt>
                <c:pt idx="175">
                  <c:v>9.3934765840219002E-7</c:v>
                </c:pt>
                <c:pt idx="176">
                  <c:v>8.4885204959119009E-7</c:v>
                </c:pt>
                <c:pt idx="177">
                  <c:v>7.6718937001099101E-7</c:v>
                </c:pt>
                <c:pt idx="178">
                  <c:v>6.9344158711374846E-7</c:v>
                </c:pt>
                <c:pt idx="179">
                  <c:v>6.268216894161767E-7</c:v>
                </c:pt>
                <c:pt idx="180">
                  <c:v>5.6659856957963471E-7</c:v>
                </c:pt>
                <c:pt idx="181">
                  <c:v>5.1234614505858826E-7</c:v>
                </c:pt>
                <c:pt idx="182">
                  <c:v>4.6328745591990615E-7</c:v>
                </c:pt>
                <c:pt idx="183">
                  <c:v>4.1893935601574487E-7</c:v>
                </c:pt>
                <c:pt idx="184">
                  <c:v>3.7886063065980087E-7</c:v>
                </c:pt>
                <c:pt idx="185">
                  <c:v>3.4264989294215257E-7</c:v>
                </c:pt>
                <c:pt idx="186">
                  <c:v>3.0994179979310648E-7</c:v>
                </c:pt>
                <c:pt idx="187">
                  <c:v>2.8039478450502929E-7</c:v>
                </c:pt>
                <c:pt idx="188">
                  <c:v>2.5370441179916639E-7</c:v>
                </c:pt>
                <c:pt idx="189">
                  <c:v>2.295923199430223E-7</c:v>
                </c:pt>
                <c:pt idx="190">
                  <c:v>2.0780743127700805E-7</c:v>
                </c:pt>
                <c:pt idx="191">
                  <c:v>1.887360091884614E-7</c:v>
                </c:pt>
                <c:pt idx="192">
                  <c:v>1.7145131443748928E-7</c:v>
                </c:pt>
                <c:pt idx="193">
                  <c:v>1.5578495028962282E-7</c:v>
                </c:pt>
                <c:pt idx="194">
                  <c:v>1.4158537679828114E-7</c:v>
                </c:pt>
                <c:pt idx="195">
                  <c:v>1.2871218962320162E-7</c:v>
                </c:pt>
                <c:pt idx="196">
                  <c:v>1.170411724893308E-7</c:v>
                </c:pt>
                <c:pt idx="197">
                  <c:v>1.064582247004521E-7</c:v>
                </c:pt>
                <c:pt idx="198">
                  <c:v>9.6860427987106106E-8</c:v>
                </c:pt>
                <c:pt idx="199">
                  <c:v>8.8154701808794278E-8</c:v>
                </c:pt>
                <c:pt idx="200">
                  <c:v>8.0256479338164489E-8</c:v>
                </c:pt>
                <c:pt idx="201">
                  <c:v>7.2589185896194169E-8</c:v>
                </c:pt>
                <c:pt idx="202">
                  <c:v>6.5672608000814769E-8</c:v>
                </c:pt>
                <c:pt idx="203">
                  <c:v>5.9432113093382059E-8</c:v>
                </c:pt>
                <c:pt idx="204">
                  <c:v>5.3800539534913696E-8</c:v>
                </c:pt>
                <c:pt idx="205">
                  <c:v>4.8717482429549459E-8</c:v>
                </c:pt>
                <c:pt idx="206">
                  <c:v>4.4128540541893408E-8</c:v>
                </c:pt>
                <c:pt idx="207">
                  <c:v>3.9984582927415391E-8</c:v>
                </c:pt>
                <c:pt idx="208">
                  <c:v>3.6241712870333952E-8</c:v>
                </c:pt>
                <c:pt idx="209">
                  <c:v>3.2860183351789598E-8</c:v>
                </c:pt>
                <c:pt idx="210">
                  <c:v>2.9804238923881014E-8</c:v>
                </c:pt>
                <c:pt idx="211">
                  <c:v>2.7300997929902773E-8</c:v>
                </c:pt>
                <c:pt idx="212">
                  <c:v>2.5018277607151332E-8</c:v>
                </c:pt>
                <c:pt idx="213">
                  <c:v>2.2936170147967361E-8</c:v>
                </c:pt>
                <c:pt idx="214">
                  <c:v>2.1036384525107574E-8</c:v>
                </c:pt>
                <c:pt idx="215">
                  <c:v>1.9302476598260144E-8</c:v>
                </c:pt>
                <c:pt idx="216">
                  <c:v>1.7719312591971711E-8</c:v>
                </c:pt>
                <c:pt idx="217">
                  <c:v>1.6273162527859688E-8</c:v>
                </c:pt>
                <c:pt idx="218">
                  <c:v>1.495200828455287E-8</c:v>
                </c:pt>
                <c:pt idx="219">
                  <c:v>1.374430679347767E-8</c:v>
                </c:pt>
                <c:pt idx="220">
                  <c:v>1.2640007410220414E-8</c:v>
                </c:pt>
                <c:pt idx="221">
                  <c:v>1.160767760225845E-8</c:v>
                </c:pt>
                <c:pt idx="222">
                  <c:v>1.0664702613901367E-8</c:v>
                </c:pt>
                <c:pt idx="223">
                  <c:v>9.8030416462849939E-9</c:v>
                </c:pt>
                <c:pt idx="224">
                  <c:v>9.0153529057257707E-9</c:v>
                </c:pt>
                <c:pt idx="225">
                  <c:v>8.2950077014091021E-9</c:v>
                </c:pt>
                <c:pt idx="226">
                  <c:v>7.6359772711592766E-9</c:v>
                </c:pt>
                <c:pt idx="227">
                  <c:v>7.0327862708257531E-9</c:v>
                </c:pt>
                <c:pt idx="228">
                  <c:v>6.4804761888952876E-9</c:v>
                </c:pt>
                <c:pt idx="229">
                  <c:v>5.9745320834517426E-9</c:v>
                </c:pt>
                <c:pt idx="230">
                  <c:v>5.5108691808149215E-9</c:v>
                </c:pt>
                <c:pt idx="231">
                  <c:v>5.0772915451286201E-9</c:v>
                </c:pt>
                <c:pt idx="232">
                  <c:v>4.6801767300338747E-9</c:v>
                </c:pt>
                <c:pt idx="233">
                  <c:v>4.316328898573672E-9</c:v>
                </c:pt>
                <c:pt idx="234">
                  <c:v>3.9827905239735787E-9</c:v>
                </c:pt>
                <c:pt idx="235">
                  <c:v>3.67691724834863E-9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2.7124367322382297E-7</c:v>
                </c:pt>
                <c:pt idx="11">
                  <c:v>3.4922938654433117E-7</c:v>
                </c:pt>
                <c:pt idx="12">
                  <c:v>4.4778973653566248E-7</c:v>
                </c:pt>
                <c:pt idx="13">
                  <c:v>5.7165861776900828E-7</c:v>
                </c:pt>
                <c:pt idx="14">
                  <c:v>7.2639425396504418E-7</c:v>
                </c:pt>
                <c:pt idx="15">
                  <c:v>9.1842047483502415E-7</c:v>
                </c:pt>
                <c:pt idx="16">
                  <c:v>1.1550474502151427E-6</c:v>
                </c:pt>
                <c:pt idx="17">
                  <c:v>1.4444124055703618E-6</c:v>
                </c:pt>
                <c:pt idx="18">
                  <c:v>1.7953852012582178E-6</c:v>
                </c:pt>
                <c:pt idx="19">
                  <c:v>2.2173440511293002E-6</c:v>
                </c:pt>
                <c:pt idx="20">
                  <c:v>2.7198721446721132E-6</c:v>
                </c:pt>
                <c:pt idx="21">
                  <c:v>3.2378359679433311E-6</c:v>
                </c:pt>
                <c:pt idx="22">
                  <c:v>3.8329396960705419E-6</c:v>
                </c:pt>
                <c:pt idx="23">
                  <c:v>4.5146982891872944E-6</c:v>
                </c:pt>
                <c:pt idx="24">
                  <c:v>5.294138034634157E-6</c:v>
                </c:pt>
                <c:pt idx="25">
                  <c:v>6.1841956280565605E-6</c:v>
                </c:pt>
                <c:pt idx="26">
                  <c:v>7.1988899800481033E-6</c:v>
                </c:pt>
                <c:pt idx="27">
                  <c:v>8.3482873489017704E-6</c:v>
                </c:pt>
                <c:pt idx="28">
                  <c:v>9.6395755931031575E-6</c:v>
                </c:pt>
                <c:pt idx="29">
                  <c:v>1.1077068900954485E-5</c:v>
                </c:pt>
                <c:pt idx="30">
                  <c:v>1.2661245785177641E-5</c:v>
                </c:pt>
                <c:pt idx="31">
                  <c:v>1.4284665333272667E-5</c:v>
                </c:pt>
                <c:pt idx="32">
                  <c:v>1.6033135407142784E-5</c:v>
                </c:pt>
                <c:pt idx="33">
                  <c:v>1.7913753746143831E-5</c:v>
                </c:pt>
                <c:pt idx="34">
                  <c:v>1.993553064200796E-5</c:v>
                </c:pt>
                <c:pt idx="35">
                  <c:v>2.211082198065913E-5</c:v>
                </c:pt>
                <c:pt idx="36">
                  <c:v>2.4451584657774651E-5</c:v>
                </c:pt>
                <c:pt idx="37">
                  <c:v>2.6957260950684397E-5</c:v>
                </c:pt>
                <c:pt idx="38">
                  <c:v>2.9620157964371846E-5</c:v>
                </c:pt>
                <c:pt idx="39">
                  <c:v>3.2427823224809975E-5</c:v>
                </c:pt>
                <c:pt idx="40">
                  <c:v>3.5362424131521961E-5</c:v>
                </c:pt>
                <c:pt idx="41">
                  <c:v>3.8049930288465444E-5</c:v>
                </c:pt>
                <c:pt idx="42">
                  <c:v>4.0794802158893911E-5</c:v>
                </c:pt>
                <c:pt idx="43">
                  <c:v>4.3609316730354009E-5</c:v>
                </c:pt>
                <c:pt idx="44">
                  <c:v>4.6512286857740603E-5</c:v>
                </c:pt>
                <c:pt idx="45">
                  <c:v>4.9528440167314189E-5</c:v>
                </c:pt>
                <c:pt idx="46">
                  <c:v>5.2683609332876606E-5</c:v>
                </c:pt>
                <c:pt idx="47">
                  <c:v>5.5981871344625933E-5</c:v>
                </c:pt>
                <c:pt idx="48">
                  <c:v>5.942093864883792E-5</c:v>
                </c:pt>
                <c:pt idx="49">
                  <c:v>6.2996633714346316E-5</c:v>
                </c:pt>
                <c:pt idx="50">
                  <c:v>6.6703593249397891E-5</c:v>
                </c:pt>
                <c:pt idx="51">
                  <c:v>7.2577563496948463E-5</c:v>
                </c:pt>
                <c:pt idx="52">
                  <c:v>7.8816901221114417E-5</c:v>
                </c:pt>
                <c:pt idx="53">
                  <c:v>8.5409507892163624E-5</c:v>
                </c:pt>
                <c:pt idx="54">
                  <c:v>9.2335341663607917E-5</c:v>
                </c:pt>
                <c:pt idx="55">
                  <c:v>9.9564752642532253E-5</c:v>
                </c:pt>
                <c:pt idx="56">
                  <c:v>1.0706258039121219E-4</c:v>
                </c:pt>
                <c:pt idx="57">
                  <c:v>1.148002177159992E-4</c:v>
                </c:pt>
                <c:pt idx="58">
                  <c:v>1.2274775427549285E-4</c:v>
                </c:pt>
                <c:pt idx="59">
                  <c:v>1.3087373290620319E-4</c:v>
                </c:pt>
                <c:pt idx="60">
                  <c:v>1.3913794350078648E-4</c:v>
                </c:pt>
                <c:pt idx="61">
                  <c:v>1.4668151557668886E-4</c:v>
                </c:pt>
                <c:pt idx="62">
                  <c:v>1.5431742385068492E-4</c:v>
                </c:pt>
                <c:pt idx="63">
                  <c:v>1.6212235854505227E-4</c:v>
                </c:pt>
                <c:pt idx="64">
                  <c:v>1.7019057031845457E-4</c:v>
                </c:pt>
                <c:pt idx="65">
                  <c:v>1.7864004229290741E-4</c:v>
                </c:pt>
                <c:pt idx="66">
                  <c:v>1.8756743866647386E-4</c:v>
                </c:pt>
                <c:pt idx="67">
                  <c:v>1.9691273670258488E-4</c:v>
                </c:pt>
                <c:pt idx="68">
                  <c:v>2.0655917082650554E-4</c:v>
                </c:pt>
                <c:pt idx="69">
                  <c:v>2.163623897056173E-4</c:v>
                </c:pt>
                <c:pt idx="70">
                  <c:v>2.2614834290967553E-4</c:v>
                </c:pt>
                <c:pt idx="71">
                  <c:v>2.3352230937327922E-4</c:v>
                </c:pt>
                <c:pt idx="72">
                  <c:v>2.4072637101698867E-4</c:v>
                </c:pt>
                <c:pt idx="73">
                  <c:v>2.4796729714198211E-4</c:v>
                </c:pt>
                <c:pt idx="74">
                  <c:v>2.5548666648150245E-4</c:v>
                </c:pt>
                <c:pt idx="75">
                  <c:v>2.6354915403410846E-4</c:v>
                </c:pt>
                <c:pt idx="76">
                  <c:v>2.7239726925548061E-4</c:v>
                </c:pt>
                <c:pt idx="77">
                  <c:v>2.8205454206360565E-4</c:v>
                </c:pt>
                <c:pt idx="78">
                  <c:v>2.924722409855438E-4</c:v>
                </c:pt>
                <c:pt idx="79">
                  <c:v>3.0360296219225945E-4</c:v>
                </c:pt>
                <c:pt idx="80">
                  <c:v>3.1537450786233361E-4</c:v>
                </c:pt>
                <c:pt idx="81">
                  <c:v>3.2666494061259443E-4</c:v>
                </c:pt>
                <c:pt idx="82">
                  <c:v>3.3834137439711648E-4</c:v>
                </c:pt>
                <c:pt idx="83">
                  <c:v>3.5028379033166438E-4</c:v>
                </c:pt>
                <c:pt idx="84">
                  <c:v>3.6235880264358302E-4</c:v>
                </c:pt>
                <c:pt idx="85">
                  <c:v>3.744053408594706E-4</c:v>
                </c:pt>
                <c:pt idx="86">
                  <c:v>3.8628954307272199E-4</c:v>
                </c:pt>
                <c:pt idx="87">
                  <c:v>3.9798179926338426E-4</c:v>
                </c:pt>
                <c:pt idx="88">
                  <c:v>4.094878770757144E-4</c:v>
                </c:pt>
                <c:pt idx="89">
                  <c:v>4.2081828177267989E-4</c:v>
                </c:pt>
                <c:pt idx="90">
                  <c:v>4.3198978639336056E-4</c:v>
                </c:pt>
                <c:pt idx="91">
                  <c:v>4.4458397688837713E-4</c:v>
                </c:pt>
                <c:pt idx="92">
                  <c:v>4.5720384483675193E-4</c:v>
                </c:pt>
                <c:pt idx="93">
                  <c:v>4.6995082753945857E-4</c:v>
                </c:pt>
                <c:pt idx="94">
                  <c:v>4.8291778364228049E-4</c:v>
                </c:pt>
                <c:pt idx="95">
                  <c:v>4.9623075223364621E-4</c:v>
                </c:pt>
                <c:pt idx="96">
                  <c:v>5.1000104366017611E-4</c:v>
                </c:pt>
                <c:pt idx="97">
                  <c:v>5.2426829428586406E-4</c:v>
                </c:pt>
                <c:pt idx="98">
                  <c:v>5.3906251107984011E-4</c:v>
                </c:pt>
                <c:pt idx="99">
                  <c:v>5.5439673177681338E-4</c:v>
                </c:pt>
                <c:pt idx="100">
                  <c:v>5.7030100732359903E-4</c:v>
                </c:pt>
                <c:pt idx="101">
                  <c:v>5.8263714834784507E-4</c:v>
                </c:pt>
                <c:pt idx="102">
                  <c:v>5.9515544095187082E-4</c:v>
                </c:pt>
                <c:pt idx="103">
                  <c:v>6.0764327930018167E-4</c:v>
                </c:pt>
                <c:pt idx="104">
                  <c:v>6.1988387202893984E-4</c:v>
                </c:pt>
                <c:pt idx="105">
                  <c:v>6.3162074721093901E-4</c:v>
                </c:pt>
                <c:pt idx="106">
                  <c:v>6.4270338513754631E-4</c:v>
                </c:pt>
                <c:pt idx="107">
                  <c:v>6.5341259039218525E-4</c:v>
                </c:pt>
                <c:pt idx="108">
                  <c:v>6.6416737618931582E-4</c:v>
                </c:pt>
                <c:pt idx="109">
                  <c:v>6.7543175095593079E-4</c:v>
                </c:pt>
                <c:pt idx="110">
                  <c:v>6.8769131997252063E-4</c:v>
                </c:pt>
                <c:pt idx="111">
                  <c:v>7.0628261646937308E-4</c:v>
                </c:pt>
                <c:pt idx="112">
                  <c:v>7.262870934256362E-4</c:v>
                </c:pt>
                <c:pt idx="113">
                  <c:v>7.4729052942096926E-4</c:v>
                </c:pt>
                <c:pt idx="114">
                  <c:v>7.6884013001930946E-4</c:v>
                </c:pt>
                <c:pt idx="115">
                  <c:v>7.9041524440862196E-4</c:v>
                </c:pt>
                <c:pt idx="116">
                  <c:v>8.1157723282929844E-4</c:v>
                </c:pt>
                <c:pt idx="117">
                  <c:v>8.323939633237289E-4</c:v>
                </c:pt>
                <c:pt idx="118">
                  <c:v>8.5312038946669193E-4</c:v>
                </c:pt>
                <c:pt idx="119">
                  <c:v>8.7404602322921116E-4</c:v>
                </c:pt>
                <c:pt idx="120">
                  <c:v>8.9546743793809838E-4</c:v>
                </c:pt>
                <c:pt idx="121">
                  <c:v>9.1590545849381405E-4</c:v>
                </c:pt>
                <c:pt idx="122">
                  <c:v>9.3698138828010699E-4</c:v>
                </c:pt>
                <c:pt idx="123">
                  <c:v>9.5854765614385141E-4</c:v>
                </c:pt>
                <c:pt idx="124">
                  <c:v>9.8046407366842781E-4</c:v>
                </c:pt>
                <c:pt idx="125">
                  <c:v>1.0025473010175207E-3</c:v>
                </c:pt>
                <c:pt idx="126">
                  <c:v>1.0246280857484598E-3</c:v>
                </c:pt>
                <c:pt idx="127">
                  <c:v>1.0465906416975376E-3</c:v>
                </c:pt>
                <c:pt idx="128">
                  <c:v>1.068321946311961E-3</c:v>
                </c:pt>
                <c:pt idx="129">
                  <c:v>1.0897360104570528E-3</c:v>
                </c:pt>
                <c:pt idx="130">
                  <c:v>1.1107047955838452E-3</c:v>
                </c:pt>
                <c:pt idx="131">
                  <c:v>1.1296241725228047E-3</c:v>
                </c:pt>
                <c:pt idx="132">
                  <c:v>1.1481023764129345E-3</c:v>
                </c:pt>
                <c:pt idx="133">
                  <c:v>1.1663311293148518E-3</c:v>
                </c:pt>
                <c:pt idx="134">
                  <c:v>1.1845516322719109E-3</c:v>
                </c:pt>
                <c:pt idx="135">
                  <c:v>1.2029909048958409E-3</c:v>
                </c:pt>
                <c:pt idx="136">
                  <c:v>1.2217767646001819E-3</c:v>
                </c:pt>
                <c:pt idx="137">
                  <c:v>1.2405332363206122E-3</c:v>
                </c:pt>
                <c:pt idx="138">
                  <c:v>1.258711627069787E-3</c:v>
                </c:pt>
                <c:pt idx="139">
                  <c:v>1.2757642279961486E-3</c:v>
                </c:pt>
                <c:pt idx="140">
                  <c:v>1.2910752962571903E-3</c:v>
                </c:pt>
                <c:pt idx="141">
                  <c:v>1.3115343400859961E-3</c:v>
                </c:pt>
                <c:pt idx="142">
                  <c:v>1.3300367975999819E-3</c:v>
                </c:pt>
                <c:pt idx="143">
                  <c:v>1.3468175495397973E-3</c:v>
                </c:pt>
                <c:pt idx="144">
                  <c:v>1.3621436011393569E-3</c:v>
                </c:pt>
                <c:pt idx="145">
                  <c:v>1.3762912251329377E-3</c:v>
                </c:pt>
                <c:pt idx="146">
                  <c:v>1.3895492431915523E-3</c:v>
                </c:pt>
                <c:pt idx="147">
                  <c:v>1.4020124067472351E-3</c:v>
                </c:pt>
                <c:pt idx="148">
                  <c:v>1.4137480236880468E-3</c:v>
                </c:pt>
                <c:pt idx="149">
                  <c:v>1.4248316459167095E-3</c:v>
                </c:pt>
                <c:pt idx="150">
                  <c:v>1.435339709323433E-3</c:v>
                </c:pt>
                <c:pt idx="151">
                  <c:v>1.4370936771432765E-3</c:v>
                </c:pt>
                <c:pt idx="152">
                  <c:v>1.4384527182877956E-3</c:v>
                </c:pt>
                <c:pt idx="153">
                  <c:v>1.4396286732643842E-3</c:v>
                </c:pt>
                <c:pt idx="154">
                  <c:v>1.4407847578233517E-3</c:v>
                </c:pt>
                <c:pt idx="155">
                  <c:v>1.4421343556814707E-3</c:v>
                </c:pt>
                <c:pt idx="156">
                  <c:v>1.44374987252192E-3</c:v>
                </c:pt>
                <c:pt idx="157">
                  <c:v>1.4452803875225581E-3</c:v>
                </c:pt>
                <c:pt idx="158">
                  <c:v>1.4463095970014186E-3</c:v>
                </c:pt>
                <c:pt idx="159">
                  <c:v>1.4463704535820471E-3</c:v>
                </c:pt>
                <c:pt idx="160">
                  <c:v>1.4450478488638049E-3</c:v>
                </c:pt>
                <c:pt idx="161">
                  <c:v>1.4460115828719906E-3</c:v>
                </c:pt>
                <c:pt idx="162">
                  <c:v>1.4451514109215383E-3</c:v>
                </c:pt>
                <c:pt idx="163">
                  <c:v>1.4424648846857856E-3</c:v>
                </c:pt>
                <c:pt idx="164">
                  <c:v>1.4379611186161006E-3</c:v>
                </c:pt>
                <c:pt idx="165">
                  <c:v>1.431656437689065E-3</c:v>
                </c:pt>
                <c:pt idx="166">
                  <c:v>1.4236919686227516E-3</c:v>
                </c:pt>
                <c:pt idx="167">
                  <c:v>1.4145846453527755E-3</c:v>
                </c:pt>
                <c:pt idx="168">
                  <c:v>1.404974033727207E-3</c:v>
                </c:pt>
                <c:pt idx="169">
                  <c:v>1.3954706782710344E-3</c:v>
                </c:pt>
                <c:pt idx="170">
                  <c:v>1.3866597719950991E-3</c:v>
                </c:pt>
                <c:pt idx="171">
                  <c:v>1.3740017268717322E-3</c:v>
                </c:pt>
                <c:pt idx="172">
                  <c:v>1.3619671817196341E-3</c:v>
                </c:pt>
                <c:pt idx="173">
                  <c:v>1.3498520964675188E-3</c:v>
                </c:pt>
                <c:pt idx="174">
                  <c:v>1.3370370462987243E-3</c:v>
                </c:pt>
                <c:pt idx="175">
                  <c:v>1.3228787137250539E-3</c:v>
                </c:pt>
                <c:pt idx="176">
                  <c:v>1.3069900121950092E-3</c:v>
                </c:pt>
                <c:pt idx="177">
                  <c:v>1.2897235529974629E-3</c:v>
                </c:pt>
                <c:pt idx="178">
                  <c:v>1.2715575029630195E-3</c:v>
                </c:pt>
                <c:pt idx="179">
                  <c:v>1.2529964839243842E-3</c:v>
                </c:pt>
                <c:pt idx="180">
                  <c:v>1.2344635866892114E-3</c:v>
                </c:pt>
                <c:pt idx="181">
                  <c:v>1.2167365047007267E-3</c:v>
                </c:pt>
                <c:pt idx="182">
                  <c:v>1.1991217019590291E-3</c:v>
                </c:pt>
                <c:pt idx="183">
                  <c:v>1.1812995499441553E-3</c:v>
                </c:pt>
                <c:pt idx="184">
                  <c:v>1.1629693252034018E-3</c:v>
                </c:pt>
                <c:pt idx="185">
                  <c:v>1.1438560873683861E-3</c:v>
                </c:pt>
                <c:pt idx="186">
                  <c:v>1.1237759947265169E-3</c:v>
                </c:pt>
                <c:pt idx="187">
                  <c:v>1.1028343121766981E-3</c:v>
                </c:pt>
                <c:pt idx="188">
                  <c:v>1.0812005729994372E-3</c:v>
                </c:pt>
                <c:pt idx="189">
                  <c:v>1.0590332136015692E-3</c:v>
                </c:pt>
                <c:pt idx="190">
                  <c:v>1.0364824095614946E-3</c:v>
                </c:pt>
                <c:pt idx="191">
                  <c:v>1.0169319755475345E-3</c:v>
                </c:pt>
                <c:pt idx="192">
                  <c:v>9.9683374921586353E-4</c:v>
                </c:pt>
                <c:pt idx="193">
                  <c:v>9.760224549091776E-4</c:v>
                </c:pt>
                <c:pt idx="194">
                  <c:v>9.5435490323128992E-4</c:v>
                </c:pt>
                <c:pt idx="195">
                  <c:v>9.317064458707324E-4</c:v>
                </c:pt>
                <c:pt idx="196">
                  <c:v>9.0807613588015583E-4</c:v>
                </c:pt>
                <c:pt idx="197">
                  <c:v>8.8385522644451582E-4</c:v>
                </c:pt>
                <c:pt idx="198">
                  <c:v>8.5948899387888386E-4</c:v>
                </c:pt>
                <c:pt idx="199">
                  <c:v>8.353805915648244E-4</c:v>
                </c:pt>
                <c:pt idx="200">
                  <c:v>8.1188572266769233E-4</c:v>
                </c:pt>
                <c:pt idx="201">
                  <c:v>7.8382672915436357E-4</c:v>
                </c:pt>
                <c:pt idx="202">
                  <c:v>7.5676956126170597E-4</c:v>
                </c:pt>
                <c:pt idx="203">
                  <c:v>7.3050858503329844E-4</c:v>
                </c:pt>
                <c:pt idx="204">
                  <c:v>7.0486010112980199E-4</c:v>
                </c:pt>
                <c:pt idx="205">
                  <c:v>6.7967049210379646E-4</c:v>
                </c:pt>
                <c:pt idx="206">
                  <c:v>6.54817555994667E-4</c:v>
                </c:pt>
                <c:pt idx="207">
                  <c:v>6.3025204478981333E-4</c:v>
                </c:pt>
                <c:pt idx="208">
                  <c:v>6.0594703679162022E-4</c:v>
                </c:pt>
                <c:pt idx="209">
                  <c:v>5.8188117162294136E-4</c:v>
                </c:pt>
                <c:pt idx="210">
                  <c:v>5.5804627821055418E-4</c:v>
                </c:pt>
                <c:pt idx="211">
                  <c:v>5.3957149505549278E-4</c:v>
                </c:pt>
                <c:pt idx="212">
                  <c:v>5.2105348727049918E-4</c:v>
                </c:pt>
                <c:pt idx="213">
                  <c:v>5.0258485089333749E-4</c:v>
                </c:pt>
                <c:pt idx="214">
                  <c:v>4.842489634908476E-4</c:v>
                </c:pt>
                <c:pt idx="215">
                  <c:v>4.6611834009601457E-4</c:v>
                </c:pt>
                <c:pt idx="216">
                  <c:v>4.4825060461788785E-4</c:v>
                </c:pt>
                <c:pt idx="217">
                  <c:v>4.3065662046322471E-4</c:v>
                </c:pt>
                <c:pt idx="218">
                  <c:v>4.133437976488286E-4</c:v>
                </c:pt>
                <c:pt idx="219">
                  <c:v>3.9631765236054078E-4</c:v>
                </c:pt>
                <c:pt idx="220">
                  <c:v>3.7958682026797318E-4</c:v>
                </c:pt>
                <c:pt idx="221">
                  <c:v>3.6246989631627947E-4</c:v>
                </c:pt>
                <c:pt idx="222">
                  <c:v>3.4576202840771878E-4</c:v>
                </c:pt>
                <c:pt idx="223">
                  <c:v>3.2950128929452947E-4</c:v>
                </c:pt>
                <c:pt idx="224">
                  <c:v>3.1371323345743402E-4</c:v>
                </c:pt>
                <c:pt idx="225">
                  <c:v>2.9842179142840393E-4</c:v>
                </c:pt>
                <c:pt idx="226">
                  <c:v>2.8364564332898032E-4</c:v>
                </c:pt>
                <c:pt idx="227">
                  <c:v>2.6939246018782087E-4</c:v>
                </c:pt>
                <c:pt idx="228">
                  <c:v>2.5566527611185465E-4</c:v>
                </c:pt>
                <c:pt idx="229">
                  <c:v>2.4246711844093429E-4</c:v>
                </c:pt>
                <c:pt idx="230">
                  <c:v>2.2979728339909015E-4</c:v>
                </c:pt>
                <c:pt idx="231">
                  <c:v>2.1728602718859818E-4</c:v>
                </c:pt>
                <c:pt idx="232">
                  <c:v>2.053188817899826E-4</c:v>
                </c:pt>
                <c:pt idx="233">
                  <c:v>1.938758989171319E-4</c:v>
                </c:pt>
                <c:pt idx="234">
                  <c:v>1.8293881799617175E-4</c:v>
                </c:pt>
                <c:pt idx="235">
                  <c:v>1.7248914866774669E-4</c:v>
                </c:pt>
                <c:pt idx="236">
                  <c:v>1.6251034782928419E-4</c:v>
                </c:pt>
                <c:pt idx="237">
                  <c:v>1.5298970171224877E-4</c:v>
                </c:pt>
                <c:pt idx="238">
                  <c:v>1.4391755145645119E-4</c:v>
                </c:pt>
                <c:pt idx="239">
                  <c:v>1.3528117167958934E-4</c:v>
                </c:pt>
                <c:pt idx="240">
                  <c:v>1.2706857575518665E-4</c:v>
                </c:pt>
                <c:pt idx="241">
                  <c:v>1.1892565075055285E-4</c:v>
                </c:pt>
                <c:pt idx="242">
                  <c:v>1.1123015072046683E-4</c:v>
                </c:pt>
                <c:pt idx="243">
                  <c:v>1.0397198511693182E-4</c:v>
                </c:pt>
                <c:pt idx="244">
                  <c:v>9.7139486876749278E-5</c:v>
                </c:pt>
                <c:pt idx="245">
                  <c:v>9.0718875255160566E-5</c:v>
                </c:pt>
                <c:pt idx="246">
                  <c:v>8.4693563343856383E-5</c:v>
                </c:pt>
                <c:pt idx="247">
                  <c:v>7.9037842477238331E-5</c:v>
                </c:pt>
                <c:pt idx="248">
                  <c:v>7.3726542306774335E-5</c:v>
                </c:pt>
                <c:pt idx="249">
                  <c:v>6.8736425923630621E-5</c:v>
                </c:pt>
                <c:pt idx="250">
                  <c:v>6.404661174710385E-5</c:v>
                </c:pt>
                <c:pt idx="251">
                  <c:v>5.9986373418130359E-5</c:v>
                </c:pt>
                <c:pt idx="252">
                  <c:v>5.6152253305357294E-5</c:v>
                </c:pt>
                <c:pt idx="253">
                  <c:v>5.2538027774546197E-5</c:v>
                </c:pt>
                <c:pt idx="254">
                  <c:v>4.9135918131935723E-5</c:v>
                </c:pt>
                <c:pt idx="255">
                  <c:v>4.5938498133871201E-5</c:v>
                </c:pt>
                <c:pt idx="256">
                  <c:v>4.293501639933444E-5</c:v>
                </c:pt>
                <c:pt idx="257">
                  <c:v>4.0106840523957955E-5</c:v>
                </c:pt>
                <c:pt idx="258">
                  <c:v>3.7436143297233195E-5</c:v>
                </c:pt>
                <c:pt idx="259">
                  <c:v>3.4907419546201236E-5</c:v>
                </c:pt>
                <c:pt idx="260">
                  <c:v>3.2508096100675053E-5</c:v>
                </c:pt>
                <c:pt idx="261">
                  <c:v>3.008511369092279E-5</c:v>
                </c:pt>
                <c:pt idx="262">
                  <c:v>2.7819792894448824E-5</c:v>
                </c:pt>
                <c:pt idx="263">
                  <c:v>2.5722392760289426E-5</c:v>
                </c:pt>
                <c:pt idx="264">
                  <c:v>2.3797583127068299E-5</c:v>
                </c:pt>
                <c:pt idx="265">
                  <c:v>2.2046182201826931E-5</c:v>
                </c:pt>
                <c:pt idx="266">
                  <c:v>2.0460623312154706E-5</c:v>
                </c:pt>
                <c:pt idx="267">
                  <c:v>1.9013773676555858E-5</c:v>
                </c:pt>
                <c:pt idx="268">
                  <c:v>1.7679138098932044E-5</c:v>
                </c:pt>
                <c:pt idx="269">
                  <c:v>1.6434923484165127E-5</c:v>
                </c:pt>
                <c:pt idx="270">
                  <c:v>1.52640104867818E-5</c:v>
                </c:pt>
                <c:pt idx="271">
                  <c:v>1.4223508344321712E-5</c:v>
                </c:pt>
                <c:pt idx="272">
                  <c:v>1.3234876634562519E-5</c:v>
                </c:pt>
                <c:pt idx="273">
                  <c:v>1.2299912244967217E-5</c:v>
                </c:pt>
                <c:pt idx="274">
                  <c:v>1.1419573020316828E-5</c:v>
                </c:pt>
                <c:pt idx="275">
                  <c:v>1.0594047708635999E-5</c:v>
                </c:pt>
                <c:pt idx="276">
                  <c:v>9.8225312977127866E-6</c:v>
                </c:pt>
                <c:pt idx="277">
                  <c:v>9.1028185750405115E-6</c:v>
                </c:pt>
                <c:pt idx="278">
                  <c:v>8.4323917626068283E-6</c:v>
                </c:pt>
                <c:pt idx="279">
                  <c:v>7.8087296932772766E-6</c:v>
                </c:pt>
                <c:pt idx="280">
                  <c:v>7.2292978436285072E-6</c:v>
                </c:pt>
                <c:pt idx="281">
                  <c:v>6.7074312514290471E-6</c:v>
                </c:pt>
                <c:pt idx="282">
                  <c:v>6.2235003558586139E-6</c:v>
                </c:pt>
                <c:pt idx="283">
                  <c:v>5.7761447887661471E-6</c:v>
                </c:pt>
                <c:pt idx="284">
                  <c:v>5.3637404962228158E-6</c:v>
                </c:pt>
                <c:pt idx="285">
                  <c:v>4.984598979228761E-6</c:v>
                </c:pt>
                <c:pt idx="286">
                  <c:v>4.6365411815664547E-6</c:v>
                </c:pt>
                <c:pt idx="287">
                  <c:v>4.3160734036050511E-6</c:v>
                </c:pt>
                <c:pt idx="288">
                  <c:v>4.0198391542195971E-6</c:v>
                </c:pt>
                <c:pt idx="289">
                  <c:v>3.7449651936787529E-6</c:v>
                </c:pt>
                <c:pt idx="290">
                  <c:v>3.4889961786624499E-6</c:v>
                </c:pt>
                <c:pt idx="291">
                  <c:v>3.2260941485832879E-6</c:v>
                </c:pt>
                <c:pt idx="292">
                  <c:v>2.982382748818815E-6</c:v>
                </c:pt>
                <c:pt idx="293">
                  <c:v>2.7565515273726945E-6</c:v>
                </c:pt>
                <c:pt idx="294">
                  <c:v>2.547359053298862E-6</c:v>
                </c:pt>
                <c:pt idx="295">
                  <c:v>2.3536705120797339E-6</c:v>
                </c:pt>
                <c:pt idx="296">
                  <c:v>2.1743902474741298E-6</c:v>
                </c:pt>
                <c:pt idx="297">
                  <c:v>2.0084837112729867E-6</c:v>
                </c:pt>
                <c:pt idx="298">
                  <c:v>1.8549475523079923E-6</c:v>
                </c:pt>
                <c:pt idx="299">
                  <c:v>1.7128814689082345E-6</c:v>
                </c:pt>
                <c:pt idx="300">
                  <c:v>1.5814341890344686E-6</c:v>
                </c:pt>
                <c:pt idx="301">
                  <c:v>1.4512333558212916E-6</c:v>
                </c:pt>
                <c:pt idx="302">
                  <c:v>1.3312322395957939E-6</c:v>
                </c:pt>
                <c:pt idx="303">
                  <c:v>1.2205010184514202E-6</c:v>
                </c:pt>
                <c:pt idx="304">
                  <c:v>1.118243965397901E-6</c:v>
                </c:pt>
                <c:pt idx="305">
                  <c:v>1.0237360963698507E-6</c:v>
                </c:pt>
                <c:pt idx="306">
                  <c:v>9.3642521595498955E-7</c:v>
                </c:pt>
                <c:pt idx="307">
                  <c:v>8.5610133650032598E-7</c:v>
                </c:pt>
                <c:pt idx="308">
                  <c:v>7.8255554764264806E-7</c:v>
                </c:pt>
                <c:pt idx="309">
                  <c:v>7.1551028943165468E-7</c:v>
                </c:pt>
                <c:pt idx="310">
                  <c:v>6.5463358257625378E-7</c:v>
                </c:pt>
                <c:pt idx="311">
                  <c:v>6.0859775868955989E-7</c:v>
                </c:pt>
                <c:pt idx="312">
                  <c:v>5.6635096137557132E-7</c:v>
                </c:pt>
                <c:pt idx="313">
                  <c:v>5.2743625507709062E-7</c:v>
                </c:pt>
                <c:pt idx="314">
                  <c:v>4.9146308678267518E-7</c:v>
                </c:pt>
                <c:pt idx="315">
                  <c:v>4.5809571628755072E-7</c:v>
                </c:pt>
                <c:pt idx="316">
                  <c:v>4.270572093272057E-7</c:v>
                </c:pt>
                <c:pt idx="317">
                  <c:v>3.9815603086949717E-7</c:v>
                </c:pt>
                <c:pt idx="318">
                  <c:v>3.7123143154462876E-7</c:v>
                </c:pt>
                <c:pt idx="319">
                  <c:v>3.4613622206267171E-7</c:v>
                </c:pt>
                <c:pt idx="320">
                  <c:v>3.2273669381818593E-7</c:v>
                </c:pt>
                <c:pt idx="321">
                  <c:v>3.0126216602213271E-7</c:v>
                </c:pt>
                <c:pt idx="322">
                  <c:v>2.8117516999774989E-7</c:v>
                </c:pt>
                <c:pt idx="323">
                  <c:v>2.6236201591886185E-7</c:v>
                </c:pt>
                <c:pt idx="324">
                  <c:v>2.4472112784948521E-7</c:v>
                </c:pt>
                <c:pt idx="325">
                  <c:v>2.2816097451617093E-7</c:v>
                </c:pt>
                <c:pt idx="326">
                  <c:v>2.1261273467060394E-7</c:v>
                </c:pt>
                <c:pt idx="327">
                  <c:v>1.9804712687846267E-7</c:v>
                </c:pt>
                <c:pt idx="328">
                  <c:v>1.8443867391371168E-7</c:v>
                </c:pt>
                <c:pt idx="329">
                  <c:v>1.7175723126264701E-7</c:v>
                </c:pt>
                <c:pt idx="330">
                  <c:v>1.5996791119519008E-7</c:v>
                </c:pt>
                <c:pt idx="331">
                  <c:v>1.4593543068008758E-7</c:v>
                </c:pt>
                <c:pt idx="332">
                  <c:v>1.3313840857013267E-7</c:v>
                </c:pt>
                <c:pt idx="333">
                  <c:v>1.2147144166117542E-7</c:v>
                </c:pt>
                <c:pt idx="334">
                  <c:v>1.1083638471586508E-7</c:v>
                </c:pt>
                <c:pt idx="335">
                  <c:v>1.0114396928998401E-7</c:v>
                </c:pt>
                <c:pt idx="336">
                  <c:v>9.2308741276046737E-8</c:v>
                </c:pt>
                <c:pt idx="337">
                  <c:v>8.4246341290853318E-8</c:v>
                </c:pt>
                <c:pt idx="338">
                  <c:v>7.6879725046040548E-8</c:v>
                </c:pt>
                <c:pt idx="339">
                  <c:v>7.0141014706077973E-8</c:v>
                </c:pt>
                <c:pt idx="340">
                  <c:v>6.3970353967902874E-8</c:v>
                </c:pt>
                <c:pt idx="341">
                  <c:v>6.0349395155246922E-8</c:v>
                </c:pt>
                <c:pt idx="342">
                  <c:v>5.6926670210025014E-8</c:v>
                </c:pt>
                <c:pt idx="343">
                  <c:v>5.3698041005575256E-8</c:v>
                </c:pt>
                <c:pt idx="344">
                  <c:v>5.0658141039246919E-8</c:v>
                </c:pt>
                <c:pt idx="345">
                  <c:v>4.7801072382268552E-8</c:v>
                </c:pt>
                <c:pt idx="346">
                  <c:v>4.5118902009549149E-8</c:v>
                </c:pt>
                <c:pt idx="347">
                  <c:v>4.2597854469309035E-8</c:v>
                </c:pt>
                <c:pt idx="348">
                  <c:v>4.0224042280011242E-8</c:v>
                </c:pt>
                <c:pt idx="349">
                  <c:v>3.7985175360425481E-8</c:v>
                </c:pt>
                <c:pt idx="350">
                  <c:v>3.5870260446725262E-8</c:v>
                </c:pt>
                <c:pt idx="351">
                  <c:v>3.3722329221916403E-8</c:v>
                </c:pt>
                <c:pt idx="352">
                  <c:v>3.1701404423899329E-8</c:v>
                </c:pt>
                <c:pt idx="353">
                  <c:v>2.9799389464957696E-8</c:v>
                </c:pt>
                <c:pt idx="354">
                  <c:v>2.8008827390492188E-8</c:v>
                </c:pt>
                <c:pt idx="355">
                  <c:v>2.6322583262316121E-8</c:v>
                </c:pt>
                <c:pt idx="356">
                  <c:v>2.4735275087768553E-8</c:v>
                </c:pt>
                <c:pt idx="357">
                  <c:v>2.3245655056160175E-8</c:v>
                </c:pt>
                <c:pt idx="358">
                  <c:v>2.1852471181138523E-8</c:v>
                </c:pt>
                <c:pt idx="359">
                  <c:v>2.0553975013598246E-8</c:v>
                </c:pt>
                <c:pt idx="360">
                  <c:v>1.9347346366871306E-8</c:v>
                </c:pt>
                <c:pt idx="361">
                  <c:v>1.782573822990554E-8</c:v>
                </c:pt>
                <c:pt idx="362">
                  <c:v>1.643196666947171E-8</c:v>
                </c:pt>
                <c:pt idx="363">
                  <c:v>1.5150212713540894E-8</c:v>
                </c:pt>
                <c:pt idx="364">
                  <c:v>1.3966894714336956E-8</c:v>
                </c:pt>
                <c:pt idx="365">
                  <c:v>1.2870617160888664E-8</c:v>
                </c:pt>
                <c:pt idx="366">
                  <c:v>1.1852661483708423E-8</c:v>
                </c:pt>
                <c:pt idx="367">
                  <c:v>1.0909018129897551E-8</c:v>
                </c:pt>
                <c:pt idx="368">
                  <c:v>1.0036164471944314E-8</c:v>
                </c:pt>
                <c:pt idx="369">
                  <c:v>9.2305503637233481E-9</c:v>
                </c:pt>
                <c:pt idx="370">
                  <c:v>8.4886376084447971E-9</c:v>
                </c:pt>
                <c:pt idx="371">
                  <c:v>7.7352651156268443E-9</c:v>
                </c:pt>
                <c:pt idx="372">
                  <c:v>7.045774954675957E-9</c:v>
                </c:pt>
                <c:pt idx="373">
                  <c:v>6.4147029716424531E-9</c:v>
                </c:pt>
                <c:pt idx="374">
                  <c:v>5.8371020953630107E-9</c:v>
                </c:pt>
                <c:pt idx="375">
                  <c:v>5.3084240103178785E-9</c:v>
                </c:pt>
                <c:pt idx="376">
                  <c:v>4.824458916957132E-9</c:v>
                </c:pt>
                <c:pt idx="377">
                  <c:v>4.3810543343386069E-9</c:v>
                </c:pt>
                <c:pt idx="378">
                  <c:v>3.9744832669917E-9</c:v>
                </c:pt>
                <c:pt idx="379">
                  <c:v>3.6014112796949447E-9</c:v>
                </c:pt>
                <c:pt idx="380">
                  <c:v>3.2589227573635008E-9</c:v>
                </c:pt>
                <c:pt idx="381">
                  <c:v>3.1919208923995884E-9</c:v>
                </c:pt>
                <c:pt idx="382">
                  <c:v>3.1205585523154375E-9</c:v>
                </c:pt>
                <c:pt idx="383">
                  <c:v>3.0459964542632514E-9</c:v>
                </c:pt>
                <c:pt idx="384">
                  <c:v>2.9692988190439523E-9</c:v>
                </c:pt>
                <c:pt idx="385">
                  <c:v>2.8913972473187301E-9</c:v>
                </c:pt>
                <c:pt idx="386">
                  <c:v>2.8130035254386952E-9</c:v>
                </c:pt>
                <c:pt idx="387">
                  <c:v>2.7341811734886572E-9</c:v>
                </c:pt>
                <c:pt idx="388">
                  <c:v>2.6548923405792264E-9</c:v>
                </c:pt>
                <c:pt idx="389">
                  <c:v>2.5750457605722335E-9</c:v>
                </c:pt>
                <c:pt idx="390">
                  <c:v>2.4946074978392346E-9</c:v>
                </c:pt>
                <c:pt idx="391">
                  <c:v>2.3302108070853349E-9</c:v>
                </c:pt>
                <c:pt idx="392">
                  <c:v>2.1763023464119882E-9</c:v>
                </c:pt>
                <c:pt idx="393">
                  <c:v>2.0327276340453862E-9</c:v>
                </c:pt>
                <c:pt idx="394">
                  <c:v>1.8992549043724502E-9</c:v>
                </c:pt>
                <c:pt idx="395">
                  <c:v>1.7755518988077644E-9</c:v>
                </c:pt>
                <c:pt idx="396">
                  <c:v>1.6611379207785399E-9</c:v>
                </c:pt>
                <c:pt idx="397">
                  <c:v>1.5550481586293346E-9</c:v>
                </c:pt>
                <c:pt idx="398">
                  <c:v>1.4563460032309166E-9</c:v>
                </c:pt>
                <c:pt idx="399">
                  <c:v>1.3642190978624406E-9</c:v>
                </c:pt>
                <c:pt idx="400">
                  <c:v>1.2779491606382771E-9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3.0864249438434706E-7</c:v>
                </c:pt>
                <c:pt idx="11">
                  <c:v>3.9572961453247984E-7</c:v>
                </c:pt>
                <c:pt idx="12">
                  <c:v>5.0497785455810023E-7</c:v>
                </c:pt>
                <c:pt idx="13">
                  <c:v>6.4121179575002206E-7</c:v>
                </c:pt>
                <c:pt idx="14">
                  <c:v>8.1001939630128795E-7</c:v>
                </c:pt>
                <c:pt idx="15">
                  <c:v>1.0177817765429237E-6</c:v>
                </c:pt>
                <c:pt idx="16">
                  <c:v>1.2716500511324453E-6</c:v>
                </c:pt>
                <c:pt idx="17">
                  <c:v>1.579510374020185E-6</c:v>
                </c:pt>
                <c:pt idx="18">
                  <c:v>1.9498277434232169E-6</c:v>
                </c:pt>
                <c:pt idx="19">
                  <c:v>2.391426272667656E-6</c:v>
                </c:pt>
                <c:pt idx="20">
                  <c:v>2.9132494494843254E-6</c:v>
                </c:pt>
                <c:pt idx="21">
                  <c:v>3.4446552562586721E-6</c:v>
                </c:pt>
                <c:pt idx="22">
                  <c:v>4.0509335019352031E-6</c:v>
                </c:pt>
                <c:pt idx="23">
                  <c:v>4.7410246591684831E-6</c:v>
                </c:pt>
                <c:pt idx="24">
                  <c:v>5.5253602043103932E-6</c:v>
                </c:pt>
                <c:pt idx="25">
                  <c:v>6.4163220537928789E-6</c:v>
                </c:pt>
                <c:pt idx="26">
                  <c:v>7.4266373639895499E-6</c:v>
                </c:pt>
                <c:pt idx="27">
                  <c:v>8.561130167336909E-6</c:v>
                </c:pt>
                <c:pt idx="28">
                  <c:v>9.8183017747393373E-6</c:v>
                </c:pt>
                <c:pt idx="29">
                  <c:v>1.1190239345768531E-5</c:v>
                </c:pt>
                <c:pt idx="30">
                  <c:v>1.2661169729554463E-5</c:v>
                </c:pt>
                <c:pt idx="31">
                  <c:v>1.4107078788472083E-5</c:v>
                </c:pt>
                <c:pt idx="32">
                  <c:v>1.5607703378856168E-5</c:v>
                </c:pt>
                <c:pt idx="33">
                  <c:v>1.7167862927887092E-5</c:v>
                </c:pt>
                <c:pt idx="34">
                  <c:v>1.8797774635275602E-5</c:v>
                </c:pt>
                <c:pt idx="35">
                  <c:v>2.0513835336641328E-5</c:v>
                </c:pt>
                <c:pt idx="36">
                  <c:v>2.2332208539522137E-5</c:v>
                </c:pt>
                <c:pt idx="37">
                  <c:v>2.4243717295465773E-5</c:v>
                </c:pt>
                <c:pt idx="38">
                  <c:v>2.6226698538371314E-5</c:v>
                </c:pt>
                <c:pt idx="39">
                  <c:v>2.8252926850635378E-5</c:v>
                </c:pt>
                <c:pt idx="40">
                  <c:v>3.0286995905516059E-5</c:v>
                </c:pt>
                <c:pt idx="41">
                  <c:v>3.1996503078904574E-5</c:v>
                </c:pt>
                <c:pt idx="42">
                  <c:v>3.3651954402031669E-5</c:v>
                </c:pt>
                <c:pt idx="43">
                  <c:v>3.5277154739318494E-5</c:v>
                </c:pt>
                <c:pt idx="44">
                  <c:v>3.690366400449916E-5</c:v>
                </c:pt>
                <c:pt idx="45">
                  <c:v>3.8569813592080896E-5</c:v>
                </c:pt>
                <c:pt idx="46">
                  <c:v>4.0311069225421288E-5</c:v>
                </c:pt>
                <c:pt idx="47">
                  <c:v>4.212264817750768E-5</c:v>
                </c:pt>
                <c:pt idx="48">
                  <c:v>4.3986236368559737E-5</c:v>
                </c:pt>
                <c:pt idx="49">
                  <c:v>4.5879950126886814E-5</c:v>
                </c:pt>
                <c:pt idx="50">
                  <c:v>4.7778395543521191E-5</c:v>
                </c:pt>
                <c:pt idx="51">
                  <c:v>5.1097583948320107E-5</c:v>
                </c:pt>
                <c:pt idx="52">
                  <c:v>5.4527936971215135E-5</c:v>
                </c:pt>
                <c:pt idx="53">
                  <c:v>5.8077306200157812E-5</c:v>
                </c:pt>
                <c:pt idx="54">
                  <c:v>6.1755854212468386E-5</c:v>
                </c:pt>
                <c:pt idx="55">
                  <c:v>6.5576674023110055E-5</c:v>
                </c:pt>
                <c:pt idx="56">
                  <c:v>6.9549185161527245E-5</c:v>
                </c:pt>
                <c:pt idx="57">
                  <c:v>7.3653772777393638E-5</c:v>
                </c:pt>
                <c:pt idx="58">
                  <c:v>7.7857219130027244E-5</c:v>
                </c:pt>
                <c:pt idx="59">
                  <c:v>8.2120956182440226E-5</c:v>
                </c:pt>
                <c:pt idx="60">
                  <c:v>8.6396228145109037E-5</c:v>
                </c:pt>
                <c:pt idx="61">
                  <c:v>9.0133312303037718E-5</c:v>
                </c:pt>
                <c:pt idx="62">
                  <c:v>9.3848732098812359E-5</c:v>
                </c:pt>
                <c:pt idx="63">
                  <c:v>9.7601917596958218E-5</c:v>
                </c:pt>
                <c:pt idx="64">
                  <c:v>1.0146625343444682E-4</c:v>
                </c:pt>
                <c:pt idx="65">
                  <c:v>1.0552674010986756E-4</c:v>
                </c:pt>
                <c:pt idx="66">
                  <c:v>1.098563775967776E-4</c:v>
                </c:pt>
                <c:pt idx="67">
                  <c:v>1.1442969934488381E-4</c:v>
                </c:pt>
                <c:pt idx="68">
                  <c:v>1.1919059968394846E-4</c:v>
                </c:pt>
                <c:pt idx="69">
                  <c:v>1.240719322974851E-4</c:v>
                </c:pt>
                <c:pt idx="70">
                  <c:v>1.2899159856842609E-4</c:v>
                </c:pt>
                <c:pt idx="71">
                  <c:v>1.3260364378109288E-4</c:v>
                </c:pt>
                <c:pt idx="72">
                  <c:v>1.3617897026233742E-4</c:v>
                </c:pt>
                <c:pt idx="73">
                  <c:v>1.3980893229413284E-4</c:v>
                </c:pt>
                <c:pt idx="74">
                  <c:v>1.4359970806885708E-4</c:v>
                </c:pt>
                <c:pt idx="75">
                  <c:v>1.4766405029034504E-4</c:v>
                </c:pt>
                <c:pt idx="76">
                  <c:v>1.5211000424339381E-4</c:v>
                </c:pt>
                <c:pt idx="77">
                  <c:v>1.5696834396688477E-4</c:v>
                </c:pt>
                <c:pt idx="78">
                  <c:v>1.622470509159532E-4</c:v>
                </c:pt>
                <c:pt idx="79">
                  <c:v>1.6795980699862881E-4</c:v>
                </c:pt>
                <c:pt idx="80">
                  <c:v>1.7411202333371336E-4</c:v>
                </c:pt>
                <c:pt idx="81">
                  <c:v>1.8013376324029246E-4</c:v>
                </c:pt>
                <c:pt idx="82">
                  <c:v>1.865015161619283E-4</c:v>
                </c:pt>
                <c:pt idx="83">
                  <c:v>1.9314276095670009E-4</c:v>
                </c:pt>
                <c:pt idx="84">
                  <c:v>1.9996467142864707E-4</c:v>
                </c:pt>
                <c:pt idx="85">
                  <c:v>2.0686549919079119E-4</c:v>
                </c:pt>
                <c:pt idx="86">
                  <c:v>2.137545873081291E-4</c:v>
                </c:pt>
                <c:pt idx="87">
                  <c:v>2.2062522616321637E-4</c:v>
                </c:pt>
                <c:pt idx="88">
                  <c:v>2.274980639718187E-4</c:v>
                </c:pt>
                <c:pt idx="89">
                  <c:v>2.3439513196059643E-4</c:v>
                </c:pt>
                <c:pt idx="90">
                  <c:v>2.4134778127231897E-4</c:v>
                </c:pt>
                <c:pt idx="91">
                  <c:v>2.4925483893989837E-4</c:v>
                </c:pt>
                <c:pt idx="92">
                  <c:v>2.5734347917919865E-4</c:v>
                </c:pt>
                <c:pt idx="93">
                  <c:v>2.6565796382567149E-4</c:v>
                </c:pt>
                <c:pt idx="94">
                  <c:v>2.7425023657989345E-4</c:v>
                </c:pt>
                <c:pt idx="95">
                  <c:v>2.831776252774557E-4</c:v>
                </c:pt>
                <c:pt idx="96">
                  <c:v>2.9249702144100263E-4</c:v>
                </c:pt>
                <c:pt idx="97">
                  <c:v>3.0222868165767381E-4</c:v>
                </c:pt>
                <c:pt idx="98">
                  <c:v>3.1238441008396421E-4</c:v>
                </c:pt>
                <c:pt idx="99">
                  <c:v>3.2296642536220108E-4</c:v>
                </c:pt>
                <c:pt idx="100">
                  <c:v>3.3398971307551045E-4</c:v>
                </c:pt>
                <c:pt idx="101">
                  <c:v>3.4301178747412416E-4</c:v>
                </c:pt>
                <c:pt idx="102">
                  <c:v>3.522335577221859E-4</c:v>
                </c:pt>
                <c:pt idx="103">
                  <c:v>3.6154310016865276E-4</c:v>
                </c:pt>
                <c:pt idx="104">
                  <c:v>3.708279481336791E-4</c:v>
                </c:pt>
                <c:pt idx="105">
                  <c:v>3.7995828536668776E-4</c:v>
                </c:pt>
                <c:pt idx="106">
                  <c:v>3.8884920082363515E-4</c:v>
                </c:pt>
                <c:pt idx="107">
                  <c:v>3.9766851596819856E-4</c:v>
                </c:pt>
                <c:pt idx="108">
                  <c:v>4.0665858476847871E-4</c:v>
                </c:pt>
                <c:pt idx="109">
                  <c:v>4.1609971978157149E-4</c:v>
                </c:pt>
                <c:pt idx="110">
                  <c:v>4.2628880381304334E-4</c:v>
                </c:pt>
                <c:pt idx="111">
                  <c:v>4.4055704831500841E-4</c:v>
                </c:pt>
                <c:pt idx="112">
                  <c:v>4.5590585698086078E-4</c:v>
                </c:pt>
                <c:pt idx="113">
                  <c:v>4.7210512197888316E-4</c:v>
                </c:pt>
                <c:pt idx="114">
                  <c:v>4.8890181720112169E-4</c:v>
                </c:pt>
                <c:pt idx="115">
                  <c:v>5.0599452743863862E-4</c:v>
                </c:pt>
                <c:pt idx="116">
                  <c:v>5.231208115070886E-4</c:v>
                </c:pt>
                <c:pt idx="117">
                  <c:v>5.4029848789238365E-4</c:v>
                </c:pt>
                <c:pt idx="118">
                  <c:v>5.5765485970192617E-4</c:v>
                </c:pt>
                <c:pt idx="119">
                  <c:v>5.7533778488597402E-4</c:v>
                </c:pt>
                <c:pt idx="120">
                  <c:v>5.93497956486757E-4</c:v>
                </c:pt>
                <c:pt idx="121">
                  <c:v>6.1111554342602452E-4</c:v>
                </c:pt>
                <c:pt idx="122">
                  <c:v>6.292775222824183E-4</c:v>
                </c:pt>
                <c:pt idx="123">
                  <c:v>6.4791957505464827E-4</c:v>
                </c:pt>
                <c:pt idx="124">
                  <c:v>6.669848227316799E-4</c:v>
                </c:pt>
                <c:pt idx="125">
                  <c:v>6.8639175512728899E-4</c:v>
                </c:pt>
                <c:pt idx="126">
                  <c:v>7.0606054704901936E-4</c:v>
                </c:pt>
                <c:pt idx="127">
                  <c:v>7.2594632273349454E-4</c:v>
                </c:pt>
                <c:pt idx="128">
                  <c:v>7.4600055122606493E-4</c:v>
                </c:pt>
                <c:pt idx="129">
                  <c:v>7.6619394150433172E-4</c:v>
                </c:pt>
                <c:pt idx="130">
                  <c:v>7.8646966651577241E-4</c:v>
                </c:pt>
                <c:pt idx="131">
                  <c:v>8.0570005152130709E-4</c:v>
                </c:pt>
                <c:pt idx="132">
                  <c:v>8.2495601161500275E-4</c:v>
                </c:pt>
                <c:pt idx="133">
                  <c:v>8.4428470632389883E-4</c:v>
                </c:pt>
                <c:pt idx="134">
                  <c:v>8.6377092006568079E-4</c:v>
                </c:pt>
                <c:pt idx="135">
                  <c:v>8.8348124056957498E-4</c:v>
                </c:pt>
                <c:pt idx="136">
                  <c:v>9.0344208758902855E-4</c:v>
                </c:pt>
                <c:pt idx="137">
                  <c:v>9.2343937675712351E-4</c:v>
                </c:pt>
                <c:pt idx="138">
                  <c:v>9.431633995381697E-4</c:v>
                </c:pt>
                <c:pt idx="139">
                  <c:v>9.623068405916949E-4</c:v>
                </c:pt>
                <c:pt idx="140">
                  <c:v>9.8050630280374813E-4</c:v>
                </c:pt>
                <c:pt idx="141">
                  <c:v>1.0031109398639774E-3</c:v>
                </c:pt>
                <c:pt idx="142">
                  <c:v>1.0247289345188296E-3</c:v>
                </c:pt>
                <c:pt idx="143">
                  <c:v>1.0454888483385843E-3</c:v>
                </c:pt>
                <c:pt idx="144">
                  <c:v>1.0655354337201521E-3</c:v>
                </c:pt>
                <c:pt idx="145">
                  <c:v>1.0850269818137659E-3</c:v>
                </c:pt>
                <c:pt idx="146">
                  <c:v>1.1041335195487512E-3</c:v>
                </c:pt>
                <c:pt idx="147">
                  <c:v>1.1228839452797109E-3</c:v>
                </c:pt>
                <c:pt idx="148">
                  <c:v>1.1412894832922881E-3</c:v>
                </c:pt>
                <c:pt idx="149">
                  <c:v>1.1593600305191891E-3</c:v>
                </c:pt>
                <c:pt idx="150">
                  <c:v>1.177114581121974E-3</c:v>
                </c:pt>
                <c:pt idx="151">
                  <c:v>1.1877681585126967E-3</c:v>
                </c:pt>
                <c:pt idx="152">
                  <c:v>1.1981767211191249E-3</c:v>
                </c:pt>
                <c:pt idx="153">
                  <c:v>1.2085989512251407E-3</c:v>
                </c:pt>
                <c:pt idx="154">
                  <c:v>1.2192591214028612E-3</c:v>
                </c:pt>
                <c:pt idx="155">
                  <c:v>1.2304340439098979E-3</c:v>
                </c:pt>
                <c:pt idx="156">
                  <c:v>1.242265096084475E-3</c:v>
                </c:pt>
                <c:pt idx="157">
                  <c:v>1.2544413569701954E-3</c:v>
                </c:pt>
                <c:pt idx="158">
                  <c:v>1.266555716257978E-3</c:v>
                </c:pt>
                <c:pt idx="159">
                  <c:v>1.2781326656749498E-3</c:v>
                </c:pt>
                <c:pt idx="160">
                  <c:v>1.2887288733307372E-3</c:v>
                </c:pt>
                <c:pt idx="161">
                  <c:v>1.3015683382086314E-3</c:v>
                </c:pt>
                <c:pt idx="162">
                  <c:v>1.3129674984132312E-3</c:v>
                </c:pt>
                <c:pt idx="163">
                  <c:v>1.3228902628414599E-3</c:v>
                </c:pt>
                <c:pt idx="164">
                  <c:v>1.3313063706618241E-3</c:v>
                </c:pt>
                <c:pt idx="165">
                  <c:v>1.33818993723813E-3</c:v>
                </c:pt>
                <c:pt idx="166">
                  <c:v>1.3436362819713003E-3</c:v>
                </c:pt>
                <c:pt idx="167">
                  <c:v>1.3481017112355876E-3</c:v>
                </c:pt>
                <c:pt idx="168">
                  <c:v>1.3521915373199448E-3</c:v>
                </c:pt>
                <c:pt idx="169">
                  <c:v>1.356506067758583E-3</c:v>
                </c:pt>
                <c:pt idx="170">
                  <c:v>1.3616491049399453E-3</c:v>
                </c:pt>
                <c:pt idx="171">
                  <c:v>1.3631900182937162E-3</c:v>
                </c:pt>
                <c:pt idx="172">
                  <c:v>1.3655846909199278E-3</c:v>
                </c:pt>
                <c:pt idx="173">
                  <c:v>1.3682476814460517E-3</c:v>
                </c:pt>
                <c:pt idx="174">
                  <c:v>1.3706437432766132E-3</c:v>
                </c:pt>
                <c:pt idx="175">
                  <c:v>1.3721762587492491E-3</c:v>
                </c:pt>
                <c:pt idx="176">
                  <c:v>1.3724356777494126E-3</c:v>
                </c:pt>
                <c:pt idx="177">
                  <c:v>1.371605776467932E-3</c:v>
                </c:pt>
                <c:pt idx="178">
                  <c:v>1.3699780728623592E-3</c:v>
                </c:pt>
                <c:pt idx="179">
                  <c:v>1.3678989312981382E-3</c:v>
                </c:pt>
                <c:pt idx="180">
                  <c:v>1.3656581372559007E-3</c:v>
                </c:pt>
                <c:pt idx="181">
                  <c:v>1.3640324321548304E-3</c:v>
                </c:pt>
                <c:pt idx="182">
                  <c:v>1.3624176082746668E-3</c:v>
                </c:pt>
                <c:pt idx="183">
                  <c:v>1.3606556878581388E-3</c:v>
                </c:pt>
                <c:pt idx="184">
                  <c:v>1.3585869256828864E-3</c:v>
                </c:pt>
                <c:pt idx="185">
                  <c:v>1.3560553339403072E-3</c:v>
                </c:pt>
                <c:pt idx="186">
                  <c:v>1.3529316964618439E-3</c:v>
                </c:pt>
                <c:pt idx="187">
                  <c:v>1.3491833089291031E-3</c:v>
                </c:pt>
                <c:pt idx="188">
                  <c:v>1.344809030051888E-3</c:v>
                </c:pt>
                <c:pt idx="189">
                  <c:v>1.3398010248301751E-3</c:v>
                </c:pt>
                <c:pt idx="190">
                  <c:v>1.3341584661689691E-3</c:v>
                </c:pt>
                <c:pt idx="191">
                  <c:v>1.3321643328791022E-3</c:v>
                </c:pt>
                <c:pt idx="192">
                  <c:v>1.3293236532334841E-3</c:v>
                </c:pt>
                <c:pt idx="193">
                  <c:v>1.3254366176101522E-3</c:v>
                </c:pt>
                <c:pt idx="194">
                  <c:v>1.3203093412453883E-3</c:v>
                </c:pt>
                <c:pt idx="195">
                  <c:v>1.3137575578479649E-3</c:v>
                </c:pt>
                <c:pt idx="196">
                  <c:v>1.3057504492128803E-3</c:v>
                </c:pt>
                <c:pt idx="197">
                  <c:v>1.2968342633995962E-3</c:v>
                </c:pt>
                <c:pt idx="198">
                  <c:v>1.2876828820976224E-3</c:v>
                </c:pt>
                <c:pt idx="199">
                  <c:v>1.27894613028706E-3</c:v>
                </c:pt>
                <c:pt idx="200">
                  <c:v>1.2712470779263742E-3</c:v>
                </c:pt>
                <c:pt idx="201">
                  <c:v>1.2563190696981618E-3</c:v>
                </c:pt>
                <c:pt idx="202">
                  <c:v>1.2424512828038805E-3</c:v>
                </c:pt>
                <c:pt idx="203">
                  <c:v>1.2290130366114144E-3</c:v>
                </c:pt>
                <c:pt idx="204">
                  <c:v>1.2153985141470053E-3</c:v>
                </c:pt>
                <c:pt idx="205">
                  <c:v>1.2010368349359242E-3</c:v>
                </c:pt>
                <c:pt idx="206">
                  <c:v>1.1855054412288288E-3</c:v>
                </c:pt>
                <c:pt idx="207">
                  <c:v>1.168869843851736E-3</c:v>
                </c:pt>
                <c:pt idx="208">
                  <c:v>1.1513143515965508E-3</c:v>
                </c:pt>
                <c:pt idx="209">
                  <c:v>1.1330132855322452E-3</c:v>
                </c:pt>
                <c:pt idx="210">
                  <c:v>1.1141375475722615E-3</c:v>
                </c:pt>
                <c:pt idx="211">
                  <c:v>1.1053084923709031E-3</c:v>
                </c:pt>
                <c:pt idx="212">
                  <c:v>1.0958813094320912E-3</c:v>
                </c:pt>
                <c:pt idx="213">
                  <c:v>1.0858707669112835E-3</c:v>
                </c:pt>
                <c:pt idx="214">
                  <c:v>1.0752855578195066E-3</c:v>
                </c:pt>
                <c:pt idx="215">
                  <c:v>1.0641405682414132E-3</c:v>
                </c:pt>
                <c:pt idx="216">
                  <c:v>1.0524570464775609E-3</c:v>
                </c:pt>
                <c:pt idx="217">
                  <c:v>1.0402936933609907E-3</c:v>
                </c:pt>
                <c:pt idx="218">
                  <c:v>1.0277230217022493E-3</c:v>
                </c:pt>
                <c:pt idx="219">
                  <c:v>1.0148120806969722E-3</c:v>
                </c:pt>
                <c:pt idx="220">
                  <c:v>1.001629175548459E-3</c:v>
                </c:pt>
                <c:pt idx="221">
                  <c:v>9.8631765458190648E-4</c:v>
                </c:pt>
                <c:pt idx="222">
                  <c:v>9.707516956352837E-4</c:v>
                </c:pt>
                <c:pt idx="223">
                  <c:v>9.5483576675994375E-4</c:v>
                </c:pt>
                <c:pt idx="224">
                  <c:v>9.3848073386806777E-4</c:v>
                </c:pt>
                <c:pt idx="225">
                  <c:v>9.2160530891893344E-4</c:v>
                </c:pt>
                <c:pt idx="226">
                  <c:v>9.041675157168002E-4</c:v>
                </c:pt>
                <c:pt idx="227">
                  <c:v>8.8624168484145781E-4</c:v>
                </c:pt>
                <c:pt idx="228">
                  <c:v>8.6792915023107913E-4</c:v>
                </c:pt>
                <c:pt idx="229">
                  <c:v>8.493248530452444E-4</c:v>
                </c:pt>
                <c:pt idx="230">
                  <c:v>8.3051859721259798E-4</c:v>
                </c:pt>
                <c:pt idx="231">
                  <c:v>8.1023216549988705E-4</c:v>
                </c:pt>
                <c:pt idx="232">
                  <c:v>7.8989502000277731E-4</c:v>
                </c:pt>
                <c:pt idx="233">
                  <c:v>7.6951964218121768E-4</c:v>
                </c:pt>
                <c:pt idx="234">
                  <c:v>7.4910996445493342E-4</c:v>
                </c:pt>
                <c:pt idx="235">
                  <c:v>7.2867701909723199E-4</c:v>
                </c:pt>
                <c:pt idx="236">
                  <c:v>7.0825125435049641E-4</c:v>
                </c:pt>
                <c:pt idx="237">
                  <c:v>6.8793876734905466E-4</c:v>
                </c:pt>
                <c:pt idx="238">
                  <c:v>6.6785320025303577E-4</c:v>
                </c:pt>
                <c:pt idx="239">
                  <c:v>6.4809801962735568E-4</c:v>
                </c:pt>
                <c:pt idx="240">
                  <c:v>6.2876179755716661E-4</c:v>
                </c:pt>
                <c:pt idx="241">
                  <c:v>6.0812259735267904E-4</c:v>
                </c:pt>
                <c:pt idx="242">
                  <c:v>5.8784650790146247E-4</c:v>
                </c:pt>
                <c:pt idx="243">
                  <c:v>5.6772723404108216E-4</c:v>
                </c:pt>
                <c:pt idx="244">
                  <c:v>5.4758763984670273E-4</c:v>
                </c:pt>
                <c:pt idx="245">
                  <c:v>5.2727967486662826E-4</c:v>
                </c:pt>
                <c:pt idx="246">
                  <c:v>5.067439342909412E-4</c:v>
                </c:pt>
                <c:pt idx="247">
                  <c:v>4.8615613174047715E-4</c:v>
                </c:pt>
                <c:pt idx="248">
                  <c:v>4.6572406109670825E-4</c:v>
                </c:pt>
                <c:pt idx="249">
                  <c:v>4.4562919665812946E-4</c:v>
                </c:pt>
                <c:pt idx="250">
                  <c:v>4.2602496559316087E-4</c:v>
                </c:pt>
                <c:pt idx="251">
                  <c:v>4.0939213331923132E-4</c:v>
                </c:pt>
                <c:pt idx="252">
                  <c:v>3.9320081032944175E-4</c:v>
                </c:pt>
                <c:pt idx="253">
                  <c:v>3.774688173196732E-4</c:v>
                </c:pt>
                <c:pt idx="254">
                  <c:v>3.6220633773572427E-4</c:v>
                </c:pt>
                <c:pt idx="255">
                  <c:v>3.4742307309225867E-4</c:v>
                </c:pt>
                <c:pt idx="256">
                  <c:v>3.3312740233257238E-4</c:v>
                </c:pt>
                <c:pt idx="257">
                  <c:v>3.193312647884259E-4</c:v>
                </c:pt>
                <c:pt idx="258">
                  <c:v>3.0604430920264683E-4</c:v>
                </c:pt>
                <c:pt idx="259">
                  <c:v>2.9327119325404293E-4</c:v>
                </c:pt>
                <c:pt idx="260">
                  <c:v>2.8101456990129559E-4</c:v>
                </c:pt>
                <c:pt idx="261">
                  <c:v>2.6794114183959535E-4</c:v>
                </c:pt>
                <c:pt idx="262">
                  <c:v>2.5537638990975458E-4</c:v>
                </c:pt>
                <c:pt idx="263">
                  <c:v>2.4321142640352679E-4</c:v>
                </c:pt>
                <c:pt idx="264">
                  <c:v>2.3135621342377981E-4</c:v>
                </c:pt>
                <c:pt idx="265">
                  <c:v>2.1974043186359402E-4</c:v>
                </c:pt>
                <c:pt idx="266">
                  <c:v>2.083268597116988E-4</c:v>
                </c:pt>
                <c:pt idx="267">
                  <c:v>1.9716663594908929E-4</c:v>
                </c:pt>
                <c:pt idx="268">
                  <c:v>1.8632299344361868E-4</c:v>
                </c:pt>
                <c:pt idx="269">
                  <c:v>1.7584698669728335E-4</c:v>
                </c:pt>
                <c:pt idx="270">
                  <c:v>1.6577850819906001E-4</c:v>
                </c:pt>
                <c:pt idx="271">
                  <c:v>1.5690155836994469E-4</c:v>
                </c:pt>
                <c:pt idx="272">
                  <c:v>1.483853935022365E-4</c:v>
                </c:pt>
                <c:pt idx="273">
                  <c:v>1.4023453398788379E-4</c:v>
                </c:pt>
                <c:pt idx="274">
                  <c:v>1.3245403947475715E-4</c:v>
                </c:pt>
                <c:pt idx="275">
                  <c:v>1.2504176773972344E-4</c:v>
                </c:pt>
                <c:pt idx="276">
                  <c:v>1.1799353904608155E-4</c:v>
                </c:pt>
                <c:pt idx="277">
                  <c:v>1.112951737149414E-4</c:v>
                </c:pt>
                <c:pt idx="278">
                  <c:v>1.0493101456546041E-4</c:v>
                </c:pt>
                <c:pt idx="279">
                  <c:v>9.8886012044855254E-5</c:v>
                </c:pt>
                <c:pt idx="280">
                  <c:v>9.31456941509351E-5</c:v>
                </c:pt>
                <c:pt idx="281">
                  <c:v>8.7901767276956066E-5</c:v>
                </c:pt>
                <c:pt idx="282">
                  <c:v>8.2913125386881837E-5</c:v>
                </c:pt>
                <c:pt idx="283">
                  <c:v>7.8170616754446131E-5</c:v>
                </c:pt>
                <c:pt idx="284">
                  <c:v>7.3665013964101556E-5</c:v>
                </c:pt>
                <c:pt idx="285">
                  <c:v>6.9387278445799653E-5</c:v>
                </c:pt>
                <c:pt idx="286">
                  <c:v>6.5328268458591656E-5</c:v>
                </c:pt>
                <c:pt idx="287">
                  <c:v>6.14781644958519E-5</c:v>
                </c:pt>
                <c:pt idx="288">
                  <c:v>5.7827440208916886E-5</c:v>
                </c:pt>
                <c:pt idx="289">
                  <c:v>5.4366693465714744E-5</c:v>
                </c:pt>
                <c:pt idx="290">
                  <c:v>5.1087431319600093E-5</c:v>
                </c:pt>
                <c:pt idx="291">
                  <c:v>4.7628761661568965E-5</c:v>
                </c:pt>
                <c:pt idx="292">
                  <c:v>4.4379955134699085E-5</c:v>
                </c:pt>
                <c:pt idx="293">
                  <c:v>4.1329287312763184E-5</c:v>
                </c:pt>
                <c:pt idx="294">
                  <c:v>3.8465876270851641E-5</c:v>
                </c:pt>
                <c:pt idx="295">
                  <c:v>3.5779582644074898E-5</c:v>
                </c:pt>
                <c:pt idx="296">
                  <c:v>3.3260569230677768E-5</c:v>
                </c:pt>
                <c:pt idx="297">
                  <c:v>3.0901121762544411E-5</c:v>
                </c:pt>
                <c:pt idx="298">
                  <c:v>2.869319091217419E-5</c:v>
                </c:pt>
                <c:pt idx="299">
                  <c:v>2.662943879295582E-5</c:v>
                </c:pt>
                <c:pt idx="300">
                  <c:v>2.470216733716044E-5</c:v>
                </c:pt>
                <c:pt idx="301">
                  <c:v>2.2769110470068106E-5</c:v>
                </c:pt>
                <c:pt idx="302">
                  <c:v>2.097266870884129E-5</c:v>
                </c:pt>
                <c:pt idx="303">
                  <c:v>1.930162458146837E-5</c:v>
                </c:pt>
                <c:pt idx="304">
                  <c:v>1.7745946325813241E-5</c:v>
                </c:pt>
                <c:pt idx="305">
                  <c:v>1.6296842966608142E-5</c:v>
                </c:pt>
                <c:pt idx="306">
                  <c:v>1.4948150243368595E-5</c:v>
                </c:pt>
                <c:pt idx="307">
                  <c:v>1.3699516457238756E-5</c:v>
                </c:pt>
                <c:pt idx="308">
                  <c:v>1.2550549883296108E-5</c:v>
                </c:pt>
                <c:pt idx="309">
                  <c:v>1.1499069944712234E-5</c:v>
                </c:pt>
                <c:pt idx="310">
                  <c:v>1.0541616495679728E-5</c:v>
                </c:pt>
                <c:pt idx="311">
                  <c:v>9.8194612725568876E-6</c:v>
                </c:pt>
                <c:pt idx="312">
                  <c:v>9.1548099659385485E-6</c:v>
                </c:pt>
                <c:pt idx="313">
                  <c:v>8.540093844970255E-6</c:v>
                </c:pt>
                <c:pt idx="314">
                  <c:v>7.9689253201758479E-6</c:v>
                </c:pt>
                <c:pt idx="315">
                  <c:v>7.4358724864113808E-6</c:v>
                </c:pt>
                <c:pt idx="316">
                  <c:v>6.9367504298572574E-6</c:v>
                </c:pt>
                <c:pt idx="317">
                  <c:v>6.469599930802708E-6</c:v>
                </c:pt>
                <c:pt idx="318">
                  <c:v>6.032883338265022E-6</c:v>
                </c:pt>
                <c:pt idx="319">
                  <c:v>5.6251193327683681E-6</c:v>
                </c:pt>
                <c:pt idx="320">
                  <c:v>5.2447714111974933E-6</c:v>
                </c:pt>
                <c:pt idx="321">
                  <c:v>4.8959870250629914E-6</c:v>
                </c:pt>
                <c:pt idx="322">
                  <c:v>4.56985509565212E-6</c:v>
                </c:pt>
                <c:pt idx="323">
                  <c:v>4.2642771963129955E-6</c:v>
                </c:pt>
                <c:pt idx="324">
                  <c:v>3.9774310439660786E-6</c:v>
                </c:pt>
                <c:pt idx="325">
                  <c:v>3.7077005212136524E-6</c:v>
                </c:pt>
                <c:pt idx="326">
                  <c:v>3.4538937630778656E-6</c:v>
                </c:pt>
                <c:pt idx="327">
                  <c:v>3.2155355324538539E-6</c:v>
                </c:pt>
                <c:pt idx="328">
                  <c:v>2.9922482960207334E-6</c:v>
                </c:pt>
                <c:pt idx="329">
                  <c:v>2.7836049622901087E-6</c:v>
                </c:pt>
                <c:pt idx="330">
                  <c:v>2.589045710299289E-6</c:v>
                </c:pt>
                <c:pt idx="331">
                  <c:v>2.3580415671584979E-6</c:v>
                </c:pt>
                <c:pt idx="332">
                  <c:v>2.1472062730436486E-6</c:v>
                </c:pt>
                <c:pt idx="333">
                  <c:v>1.9550404881861357E-6</c:v>
                </c:pt>
                <c:pt idx="334">
                  <c:v>1.7801006751510225E-6</c:v>
                </c:pt>
                <c:pt idx="335">
                  <c:v>1.6210085173911955E-6</c:v>
                </c:pt>
                <c:pt idx="336">
                  <c:v>1.4764038264766185E-6</c:v>
                </c:pt>
                <c:pt idx="337">
                  <c:v>1.344775831765997E-6</c:v>
                </c:pt>
                <c:pt idx="338">
                  <c:v>1.2247590405579778E-6</c:v>
                </c:pt>
                <c:pt idx="339">
                  <c:v>1.1151435988955977E-6</c:v>
                </c:pt>
                <c:pt idx="340">
                  <c:v>1.0148835332947699E-6</c:v>
                </c:pt>
                <c:pt idx="341">
                  <c:v>9.5528497806634017E-7</c:v>
                </c:pt>
                <c:pt idx="342">
                  <c:v>8.9897456029544025E-7</c:v>
                </c:pt>
                <c:pt idx="343">
                  <c:v>8.4589612444135948E-7</c:v>
                </c:pt>
                <c:pt idx="344">
                  <c:v>7.9598403137657949E-7</c:v>
                </c:pt>
                <c:pt idx="345">
                  <c:v>7.4914836689016689E-7</c:v>
                </c:pt>
                <c:pt idx="346">
                  <c:v>7.0526014312758137E-7</c:v>
                </c:pt>
                <c:pt idx="347">
                  <c:v>6.6409346954249162E-7</c:v>
                </c:pt>
                <c:pt idx="348">
                  <c:v>6.2542056572861958E-7</c:v>
                </c:pt>
                <c:pt idx="349">
                  <c:v>5.8903722203845066E-7</c:v>
                </c:pt>
                <c:pt idx="350">
                  <c:v>5.5475962575501493E-7</c:v>
                </c:pt>
                <c:pt idx="351">
                  <c:v>5.2014962263952355E-7</c:v>
                </c:pt>
                <c:pt idx="352">
                  <c:v>4.8765963776982602E-7</c:v>
                </c:pt>
                <c:pt idx="353">
                  <c:v>4.5713066864347579E-7</c:v>
                </c:pt>
                <c:pt idx="354">
                  <c:v>4.2842309077244826E-7</c:v>
                </c:pt>
                <c:pt idx="355">
                  <c:v>4.0140513310223605E-7</c:v>
                </c:pt>
                <c:pt idx="356">
                  <c:v>3.7598216969654695E-7</c:v>
                </c:pt>
                <c:pt idx="357">
                  <c:v>3.5213280348859721E-7</c:v>
                </c:pt>
                <c:pt idx="358">
                  <c:v>3.2984053005511623E-7</c:v>
                </c:pt>
                <c:pt idx="359">
                  <c:v>3.0907778663990748E-7</c:v>
                </c:pt>
                <c:pt idx="360">
                  <c:v>2.8979976729659363E-7</c:v>
                </c:pt>
                <c:pt idx="361">
                  <c:v>2.6592981770047473E-7</c:v>
                </c:pt>
                <c:pt idx="362">
                  <c:v>2.4412409449269886E-7</c:v>
                </c:pt>
                <c:pt idx="363">
                  <c:v>2.2413742744850067E-7</c:v>
                </c:pt>
                <c:pt idx="364">
                  <c:v>2.0575934946667765E-7</c:v>
                </c:pt>
                <c:pt idx="365">
                  <c:v>1.8881324595193726E-7</c:v>
                </c:pt>
                <c:pt idx="366">
                  <c:v>1.7315794647870658E-7</c:v>
                </c:pt>
                <c:pt idx="367">
                  <c:v>1.5871817421678413E-7</c:v>
                </c:pt>
                <c:pt idx="368">
                  <c:v>1.45426651632964E-7</c:v>
                </c:pt>
                <c:pt idx="369">
                  <c:v>1.3321594871866856E-7</c:v>
                </c:pt>
                <c:pt idx="370">
                  <c:v>1.2201859807458943E-7</c:v>
                </c:pt>
                <c:pt idx="371">
                  <c:v>1.1074751068940654E-7</c:v>
                </c:pt>
                <c:pt idx="372">
                  <c:v>1.0047448241354846E-7</c:v>
                </c:pt>
                <c:pt idx="373">
                  <c:v>9.1109516031319749E-8</c:v>
                </c:pt>
                <c:pt idx="374">
                  <c:v>8.2570591522947796E-8</c:v>
                </c:pt>
                <c:pt idx="375">
                  <c:v>7.4782471450265313E-8</c:v>
                </c:pt>
                <c:pt idx="376">
                  <c:v>6.7679032020631423E-8</c:v>
                </c:pt>
                <c:pt idx="377">
                  <c:v>6.1197168783664972E-8</c:v>
                </c:pt>
                <c:pt idx="378">
                  <c:v>5.5280442473726421E-8</c:v>
                </c:pt>
                <c:pt idx="379">
                  <c:v>4.9878222999387053E-8</c:v>
                </c:pt>
                <c:pt idx="380">
                  <c:v>4.4945209670997141E-8</c:v>
                </c:pt>
                <c:pt idx="381">
                  <c:v>4.3840109913414005E-8</c:v>
                </c:pt>
                <c:pt idx="382">
                  <c:v>4.2687422473193142E-8</c:v>
                </c:pt>
                <c:pt idx="383">
                  <c:v>4.1503381308904032E-8</c:v>
                </c:pt>
                <c:pt idx="384">
                  <c:v>4.0302131283076999E-8</c:v>
                </c:pt>
                <c:pt idx="385">
                  <c:v>3.9096382694804488E-8</c:v>
                </c:pt>
                <c:pt idx="386">
                  <c:v>3.7895100488784659E-8</c:v>
                </c:pt>
                <c:pt idx="387">
                  <c:v>3.6698260351482025E-8</c:v>
                </c:pt>
                <c:pt idx="388">
                  <c:v>3.5504222298501772E-8</c:v>
                </c:pt>
                <c:pt idx="389">
                  <c:v>3.4311030328235522E-8</c:v>
                </c:pt>
                <c:pt idx="390">
                  <c:v>3.3117251142262057E-8</c:v>
                </c:pt>
                <c:pt idx="391">
                  <c:v>3.0819855835918886E-8</c:v>
                </c:pt>
                <c:pt idx="392">
                  <c:v>2.8675978469517031E-8</c:v>
                </c:pt>
                <c:pt idx="393">
                  <c:v>2.6682301492190001E-8</c:v>
                </c:pt>
                <c:pt idx="394">
                  <c:v>2.4834164558896352E-8</c:v>
                </c:pt>
                <c:pt idx="395">
                  <c:v>2.312617024571266E-8</c:v>
                </c:pt>
                <c:pt idx="396">
                  <c:v>2.1550598117255505E-8</c:v>
                </c:pt>
                <c:pt idx="397">
                  <c:v>2.0094040872605766E-8</c:v>
                </c:pt>
                <c:pt idx="398">
                  <c:v>1.8743153532377903E-8</c:v>
                </c:pt>
                <c:pt idx="399">
                  <c:v>1.7486465691215603E-8</c:v>
                </c:pt>
                <c:pt idx="400">
                  <c:v>1.6314098858913002E-8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4.0784757265802593E-7</c:v>
                </c:pt>
                <c:pt idx="1">
                  <c:v>4.647787569667844E-7</c:v>
                </c:pt>
                <c:pt idx="2">
                  <c:v>5.304523489128727E-7</c:v>
                </c:pt>
                <c:pt idx="3">
                  <c:v>6.0793141640740503E-7</c:v>
                </c:pt>
                <c:pt idx="4">
                  <c:v>6.98224738814527E-7</c:v>
                </c:pt>
                <c:pt idx="5">
                  <c:v>8.0309119352082903E-7</c:v>
                </c:pt>
                <c:pt idx="6">
                  <c:v>9.2727099023483735E-7</c:v>
                </c:pt>
                <c:pt idx="7">
                  <c:v>1.0719667232701882E-6</c:v>
                </c:pt>
                <c:pt idx="8">
                  <c:v>1.2413851754655873E-6</c:v>
                </c:pt>
                <c:pt idx="9">
                  <c:v>1.4398599666230832E-6</c:v>
                </c:pt>
                <c:pt idx="10">
                  <c:v>1.6726189654923412E-6</c:v>
                </c:pt>
                <c:pt idx="11">
                  <c:v>2.0277373080025791E-6</c:v>
                </c:pt>
                <c:pt idx="12">
                  <c:v>2.4542715545163685E-6</c:v>
                </c:pt>
                <c:pt idx="13">
                  <c:v>2.9664042783593793E-6</c:v>
                </c:pt>
                <c:pt idx="14">
                  <c:v>3.5797089794582006E-6</c:v>
                </c:pt>
                <c:pt idx="15">
                  <c:v>4.3121102942728226E-6</c:v>
                </c:pt>
                <c:pt idx="16">
                  <c:v>5.1920260775549422E-6</c:v>
                </c:pt>
                <c:pt idx="17">
                  <c:v>6.230221122962355E-6</c:v>
                </c:pt>
                <c:pt idx="18">
                  <c:v>7.4597532649068767E-6</c:v>
                </c:pt>
                <c:pt idx="19">
                  <c:v>8.9278614507454079E-6</c:v>
                </c:pt>
                <c:pt idx="20">
                  <c:v>1.065209108630566E-5</c:v>
                </c:pt>
                <c:pt idx="21">
                  <c:v>1.2398265364861575E-5</c:v>
                </c:pt>
                <c:pt idx="22">
                  <c:v>1.4412716849422487E-5</c:v>
                </c:pt>
                <c:pt idx="23">
                  <c:v>1.6714533046747488E-5</c:v>
                </c:pt>
                <c:pt idx="24">
                  <c:v>1.9347185524100886E-5</c:v>
                </c:pt>
                <c:pt idx="25">
                  <c:v>2.2355597528011518E-5</c:v>
                </c:pt>
                <c:pt idx="26">
                  <c:v>2.5761789200657187E-5</c:v>
                </c:pt>
                <c:pt idx="27">
                  <c:v>2.9612806799520293E-5</c:v>
                </c:pt>
                <c:pt idx="28">
                  <c:v>3.3944794480782736E-5</c:v>
                </c:pt>
                <c:pt idx="29">
                  <c:v>3.8782283562301118E-5</c:v>
                </c:pt>
                <c:pt idx="30">
                  <c:v>4.4162965192216687E-5</c:v>
                </c:pt>
                <c:pt idx="31">
                  <c:v>4.9744557184483837E-5</c:v>
                </c:pt>
                <c:pt idx="32">
                  <c:v>5.5884099466734026E-5</c:v>
                </c:pt>
                <c:pt idx="33">
                  <c:v>6.2508380527758438E-5</c:v>
                </c:pt>
                <c:pt idx="34">
                  <c:v>6.9671575693161251E-5</c:v>
                </c:pt>
                <c:pt idx="35">
                  <c:v>7.7376859697316942E-5</c:v>
                </c:pt>
                <c:pt idx="36">
                  <c:v>8.5755845114342461E-5</c:v>
                </c:pt>
                <c:pt idx="37">
                  <c:v>9.4683929751145161E-5</c:v>
                </c:pt>
                <c:pt idx="38">
                  <c:v>1.0416423721492342E-4</c:v>
                </c:pt>
                <c:pt idx="39">
                  <c:v>1.1432940220764659E-4</c:v>
                </c:pt>
                <c:pt idx="40">
                  <c:v>1.2505391180741979E-4</c:v>
                </c:pt>
                <c:pt idx="41">
                  <c:v>1.3520318941122349E-4</c:v>
                </c:pt>
                <c:pt idx="42">
                  <c:v>1.4557451622005576E-4</c:v>
                </c:pt>
                <c:pt idx="43">
                  <c:v>1.5641247106551042E-4</c:v>
                </c:pt>
                <c:pt idx="44">
                  <c:v>1.6770335574398272E-4</c:v>
                </c:pt>
                <c:pt idx="45">
                  <c:v>1.7918322738699001E-4</c:v>
                </c:pt>
                <c:pt idx="46">
                  <c:v>1.9084405334709954E-4</c:v>
                </c:pt>
                <c:pt idx="47">
                  <c:v>2.0292282235644059E-4</c:v>
                </c:pt>
                <c:pt idx="48">
                  <c:v>2.1516200142570956E-4</c:v>
                </c:pt>
                <c:pt idx="49">
                  <c:v>2.2743166185225334E-4</c:v>
                </c:pt>
                <c:pt idx="50">
                  <c:v>2.3996690454225722E-4</c:v>
                </c:pt>
                <c:pt idx="51">
                  <c:v>2.5983796783453594E-4</c:v>
                </c:pt>
                <c:pt idx="52">
                  <c:v>2.8069383336952307E-4</c:v>
                </c:pt>
                <c:pt idx="53">
                  <c:v>3.0243011788173591E-4</c:v>
                </c:pt>
                <c:pt idx="54">
                  <c:v>3.2493146308235099E-4</c:v>
                </c:pt>
                <c:pt idx="55">
                  <c:v>3.4833776359377685E-4</c:v>
                </c:pt>
                <c:pt idx="56">
                  <c:v>3.7252962540562922E-4</c:v>
                </c:pt>
                <c:pt idx="57">
                  <c:v>3.9751426077507185E-4</c:v>
                </c:pt>
                <c:pt idx="58">
                  <c:v>4.2315687948393663E-4</c:v>
                </c:pt>
                <c:pt idx="59">
                  <c:v>4.4960740206914917E-4</c:v>
                </c:pt>
                <c:pt idx="60">
                  <c:v>4.767187468683354E-4</c:v>
                </c:pt>
                <c:pt idx="61">
                  <c:v>5.0149184915851007E-4</c:v>
                </c:pt>
                <c:pt idx="62">
                  <c:v>5.2671056289061758E-4</c:v>
                </c:pt>
                <c:pt idx="63">
                  <c:v>5.5221490711276314E-4</c:v>
                </c:pt>
                <c:pt idx="64">
                  <c:v>5.7815658959613626E-4</c:v>
                </c:pt>
                <c:pt idx="65">
                  <c:v>6.0422819330013691E-4</c:v>
                </c:pt>
                <c:pt idx="66">
                  <c:v>6.3089142294988146E-4</c:v>
                </c:pt>
                <c:pt idx="67">
                  <c:v>6.5656951366575844E-4</c:v>
                </c:pt>
                <c:pt idx="68">
                  <c:v>6.8423886240382358E-4</c:v>
                </c:pt>
                <c:pt idx="69">
                  <c:v>7.1074730556733453E-4</c:v>
                </c:pt>
                <c:pt idx="70">
                  <c:v>7.3765347382235928E-4</c:v>
                </c:pt>
                <c:pt idx="71">
                  <c:v>7.5762571627186739E-4</c:v>
                </c:pt>
                <c:pt idx="72">
                  <c:v>7.776311983135909E-4</c:v>
                </c:pt>
                <c:pt idx="73">
                  <c:v>7.9603225692047959E-4</c:v>
                </c:pt>
                <c:pt idx="74">
                  <c:v>8.1609032097656629E-4</c:v>
                </c:pt>
                <c:pt idx="75">
                  <c:v>8.3454141216681875E-4</c:v>
                </c:pt>
                <c:pt idx="76">
                  <c:v>8.5301688921880488E-4</c:v>
                </c:pt>
                <c:pt idx="77">
                  <c:v>8.7152416488026747E-4</c:v>
                </c:pt>
                <c:pt idx="78">
                  <c:v>8.9004856606735678E-4</c:v>
                </c:pt>
                <c:pt idx="79">
                  <c:v>9.086050706871941E-4</c:v>
                </c:pt>
                <c:pt idx="80">
                  <c:v>9.2554603967838392E-4</c:v>
                </c:pt>
                <c:pt idx="81">
                  <c:v>9.4113944040793128E-4</c:v>
                </c:pt>
                <c:pt idx="82">
                  <c:v>9.5501873674725529E-4</c:v>
                </c:pt>
                <c:pt idx="83">
                  <c:v>9.7043637914947817E-4</c:v>
                </c:pt>
                <c:pt idx="84">
                  <c:v>9.8576409868655814E-4</c:v>
                </c:pt>
                <c:pt idx="85">
                  <c:v>9.9938138556827797E-4</c:v>
                </c:pt>
                <c:pt idx="86">
                  <c:v>1.0145331943663975E-3</c:v>
                </c:pt>
                <c:pt idx="87">
                  <c:v>1.0295950802993743E-3</c:v>
                </c:pt>
                <c:pt idx="88">
                  <c:v>1.044567043367208E-3</c:v>
                </c:pt>
                <c:pt idx="89">
                  <c:v>1.0594490835698991E-3</c:v>
                </c:pt>
                <c:pt idx="90">
                  <c:v>1.0758326693532361E-3</c:v>
                </c:pt>
                <c:pt idx="91">
                  <c:v>1.0943478149973492E-3</c:v>
                </c:pt>
                <c:pt idx="92">
                  <c:v>1.1144896777419385E-3</c:v>
                </c:pt>
                <c:pt idx="93">
                  <c:v>1.1330807520919042E-3</c:v>
                </c:pt>
                <c:pt idx="94">
                  <c:v>1.1532918097191629E-3</c:v>
                </c:pt>
                <c:pt idx="95">
                  <c:v>1.1735381160011093E-3</c:v>
                </c:pt>
                <c:pt idx="96">
                  <c:v>1.1922193764726796E-3</c:v>
                </c:pt>
                <c:pt idx="97">
                  <c:v>1.2125347113700563E-3</c:v>
                </c:pt>
                <c:pt idx="98">
                  <c:v>1.232895949881026E-3</c:v>
                </c:pt>
                <c:pt idx="99">
                  <c:v>1.2532819483550171E-3</c:v>
                </c:pt>
                <c:pt idx="100">
                  <c:v>1.2737031954836962E-3</c:v>
                </c:pt>
                <c:pt idx="101">
                  <c:v>1.2850470688384873E-3</c:v>
                </c:pt>
                <c:pt idx="102">
                  <c:v>1.2961545101792878E-3</c:v>
                </c:pt>
                <c:pt idx="103">
                  <c:v>1.3054374179719012E-3</c:v>
                </c:pt>
                <c:pt idx="104">
                  <c:v>1.3160816803513985E-3</c:v>
                </c:pt>
                <c:pt idx="105">
                  <c:v>1.3249325981456415E-3</c:v>
                </c:pt>
                <c:pt idx="106">
                  <c:v>1.333566786593727E-3</c:v>
                </c:pt>
                <c:pt idx="107">
                  <c:v>1.3419842456956544E-3</c:v>
                </c:pt>
                <c:pt idx="108">
                  <c:v>1.3501727270981445E-3</c:v>
                </c:pt>
                <c:pt idx="109">
                  <c:v>1.3566390817161249E-3</c:v>
                </c:pt>
                <c:pt idx="110">
                  <c:v>1.3629084096557803E-3</c:v>
                </c:pt>
                <c:pt idx="111">
                  <c:v>1.3786686872709639E-3</c:v>
                </c:pt>
                <c:pt idx="112">
                  <c:v>1.3929475792082415E-3</c:v>
                </c:pt>
                <c:pt idx="113">
                  <c:v>1.4072272747705085E-3</c:v>
                </c:pt>
                <c:pt idx="114">
                  <c:v>1.4215204379791416E-3</c:v>
                </c:pt>
                <c:pt idx="115">
                  <c:v>1.4343156719195788E-3</c:v>
                </c:pt>
                <c:pt idx="116">
                  <c:v>1.4471361369135488E-3</c:v>
                </c:pt>
                <c:pt idx="117">
                  <c:v>1.4584425170059245E-3</c:v>
                </c:pt>
                <c:pt idx="118">
                  <c:v>1.4682457165564697E-3</c:v>
                </c:pt>
                <c:pt idx="119">
                  <c:v>1.4780714176067054E-3</c:v>
                </c:pt>
                <c:pt idx="120">
                  <c:v>1.4878926571526923E-3</c:v>
                </c:pt>
                <c:pt idx="121">
                  <c:v>1.4918357678614033E-3</c:v>
                </c:pt>
                <c:pt idx="122">
                  <c:v>1.4957616976220747E-3</c:v>
                </c:pt>
                <c:pt idx="123">
                  <c:v>1.4996566739650683E-3</c:v>
                </c:pt>
                <c:pt idx="124">
                  <c:v>1.5020416250982221E-3</c:v>
                </c:pt>
                <c:pt idx="125">
                  <c:v>1.5014048631393055E-3</c:v>
                </c:pt>
                <c:pt idx="126">
                  <c:v>1.5022660720153944E-3</c:v>
                </c:pt>
                <c:pt idx="127">
                  <c:v>1.5001184535104427E-3</c:v>
                </c:pt>
                <c:pt idx="128">
                  <c:v>1.4979569794022331E-3</c:v>
                </c:pt>
                <c:pt idx="129">
                  <c:v>1.4928177421754867E-3</c:v>
                </c:pt>
                <c:pt idx="130">
                  <c:v>1.4891807571651527E-3</c:v>
                </c:pt>
                <c:pt idx="131">
                  <c:v>1.4805542585768752E-3</c:v>
                </c:pt>
                <c:pt idx="132">
                  <c:v>1.4704674625388504E-3</c:v>
                </c:pt>
                <c:pt idx="133">
                  <c:v>1.460400369168658E-3</c:v>
                </c:pt>
                <c:pt idx="134">
                  <c:v>1.4489033913978688E-3</c:v>
                </c:pt>
                <c:pt idx="135">
                  <c:v>1.4359753237889992E-3</c:v>
                </c:pt>
                <c:pt idx="136">
                  <c:v>1.4216286779517909E-3</c:v>
                </c:pt>
                <c:pt idx="137">
                  <c:v>1.407340419626711E-3</c:v>
                </c:pt>
                <c:pt idx="138">
                  <c:v>1.3916370608297102E-3</c:v>
                </c:pt>
                <c:pt idx="139">
                  <c:v>1.3745576466507685E-3</c:v>
                </c:pt>
                <c:pt idx="140">
                  <c:v>1.3575533021302781E-3</c:v>
                </c:pt>
                <c:pt idx="141">
                  <c:v>1.3467507810503707E-3</c:v>
                </c:pt>
                <c:pt idx="142">
                  <c:v>1.3358678974715683E-3</c:v>
                </c:pt>
                <c:pt idx="143">
                  <c:v>1.3234406683536564E-3</c:v>
                </c:pt>
                <c:pt idx="144">
                  <c:v>1.3094570393218014E-3</c:v>
                </c:pt>
                <c:pt idx="145">
                  <c:v>1.2953647823604059E-3</c:v>
                </c:pt>
                <c:pt idx="146">
                  <c:v>1.2797124260389965E-3</c:v>
                </c:pt>
                <c:pt idx="147">
                  <c:v>1.2639555984690241E-3</c:v>
                </c:pt>
                <c:pt idx="148">
                  <c:v>1.2466102398411534E-3</c:v>
                </c:pt>
                <c:pt idx="149">
                  <c:v>1.2291523737148298E-3</c:v>
                </c:pt>
                <c:pt idx="150">
                  <c:v>1.2100899040308288E-3</c:v>
                </c:pt>
                <c:pt idx="151">
                  <c:v>1.1840909313991057E-3</c:v>
                </c:pt>
                <c:pt idx="152">
                  <c:v>1.1582174766772942E-3</c:v>
                </c:pt>
                <c:pt idx="153">
                  <c:v>1.1310129418617169E-3</c:v>
                </c:pt>
                <c:pt idx="154">
                  <c:v>1.1039434576110931E-3</c:v>
                </c:pt>
                <c:pt idx="155">
                  <c:v>1.0770300013087548E-3</c:v>
                </c:pt>
                <c:pt idx="156">
                  <c:v>1.0502619734182098E-3</c:v>
                </c:pt>
                <c:pt idx="157">
                  <c:v>1.02216941913424E-3</c:v>
                </c:pt>
                <c:pt idx="158">
                  <c:v>9.9424131700533635E-4</c:v>
                </c:pt>
                <c:pt idx="159">
                  <c:v>9.6790964362818773E-4</c:v>
                </c:pt>
                <c:pt idx="160">
                  <c:v>9.4028626778173193E-4</c:v>
                </c:pt>
                <c:pt idx="161">
                  <c:v>9.1537842390655667E-4</c:v>
                </c:pt>
                <c:pt idx="162">
                  <c:v>8.9048753928976879E-4</c:v>
                </c:pt>
                <c:pt idx="163">
                  <c:v>8.6561361393136841E-4</c:v>
                </c:pt>
                <c:pt idx="164">
                  <c:v>8.3931204878009893E-4</c:v>
                </c:pt>
                <c:pt idx="165">
                  <c:v>8.144725407401908E-4</c:v>
                </c:pt>
                <c:pt idx="166">
                  <c:v>7.9110118627707786E-4</c:v>
                </c:pt>
                <c:pt idx="167">
                  <c:v>7.6629486240697205E-4</c:v>
                </c:pt>
                <c:pt idx="168">
                  <c:v>7.4150549779525374E-4</c:v>
                </c:pt>
                <c:pt idx="169">
                  <c:v>7.1673309244192293E-4</c:v>
                </c:pt>
                <c:pt idx="170">
                  <c:v>6.9341926644353599E-4</c:v>
                </c:pt>
                <c:pt idx="171">
                  <c:v>6.6774398841512041E-4</c:v>
                </c:pt>
                <c:pt idx="172">
                  <c:v>6.4082408925726707E-4</c:v>
                </c:pt>
                <c:pt idx="173">
                  <c:v>6.1693813768916089E-4</c:v>
                </c:pt>
                <c:pt idx="174">
                  <c:v>5.9180712161231296E-4</c:v>
                </c:pt>
                <c:pt idx="175">
                  <c:v>5.682632648886407E-4</c:v>
                </c:pt>
                <c:pt idx="176">
                  <c:v>5.4404296652944232E-4</c:v>
                </c:pt>
                <c:pt idx="177">
                  <c:v>5.2098455195038801E-4</c:v>
                </c:pt>
                <c:pt idx="178">
                  <c:v>4.9850703769459596E-4</c:v>
                </c:pt>
                <c:pt idx="179">
                  <c:v>4.7675459131396331E-4</c:v>
                </c:pt>
                <c:pt idx="180">
                  <c:v>4.5557223511493106E-4</c:v>
                </c:pt>
                <c:pt idx="181">
                  <c:v>4.3498951949679133E-4</c:v>
                </c:pt>
                <c:pt idx="182">
                  <c:v>4.1509614175546603E-4</c:v>
                </c:pt>
                <c:pt idx="183">
                  <c:v>3.957493744904607E-4</c:v>
                </c:pt>
                <c:pt idx="184">
                  <c:v>3.7708035267324799E-4</c:v>
                </c:pt>
                <c:pt idx="185">
                  <c:v>3.5894738266989287E-4</c:v>
                </c:pt>
                <c:pt idx="186">
                  <c:v>3.4134589296265614E-4</c:v>
                </c:pt>
                <c:pt idx="187">
                  <c:v>3.244063125800247E-4</c:v>
                </c:pt>
                <c:pt idx="188">
                  <c:v>3.0812286359688408E-4</c:v>
                </c:pt>
                <c:pt idx="189">
                  <c:v>2.9235481603650544E-4</c:v>
                </c:pt>
                <c:pt idx="190">
                  <c:v>2.7709793133129639E-4</c:v>
                </c:pt>
                <c:pt idx="191">
                  <c:v>2.6333395684055891E-4</c:v>
                </c:pt>
                <c:pt idx="192">
                  <c:v>2.50118717444345E-4</c:v>
                </c:pt>
                <c:pt idx="193">
                  <c:v>2.3745105841667911E-4</c:v>
                </c:pt>
                <c:pt idx="194">
                  <c:v>2.2506423002097064E-4</c:v>
                </c:pt>
                <c:pt idx="195">
                  <c:v>2.1322371531456037E-4</c:v>
                </c:pt>
                <c:pt idx="196">
                  <c:v>2.0179558368090629E-4</c:v>
                </c:pt>
                <c:pt idx="197">
                  <c:v>1.9091210140148715E-4</c:v>
                </c:pt>
                <c:pt idx="198">
                  <c:v>1.8043930100385621E-4</c:v>
                </c:pt>
                <c:pt idx="199">
                  <c:v>1.7050968403763551E-4</c:v>
                </c:pt>
                <c:pt idx="200">
                  <c:v>1.6085670361226607E-4</c:v>
                </c:pt>
                <c:pt idx="201">
                  <c:v>1.5057427948050875E-4</c:v>
                </c:pt>
                <c:pt idx="202">
                  <c:v>1.4095050943792735E-4</c:v>
                </c:pt>
                <c:pt idx="203">
                  <c:v>1.3171435668572713E-4</c:v>
                </c:pt>
                <c:pt idx="204">
                  <c:v>1.2311719387344736E-4</c:v>
                </c:pt>
                <c:pt idx="205">
                  <c:v>1.1489188594017072E-4</c:v>
                </c:pt>
                <c:pt idx="206">
                  <c:v>1.0715920372757715E-4</c:v>
                </c:pt>
                <c:pt idx="207">
                  <c:v>9.9784349535472661E-5</c:v>
                </c:pt>
                <c:pt idx="208">
                  <c:v>9.3011340766407138E-5</c:v>
                </c:pt>
                <c:pt idx="209">
                  <c:v>8.6580428365891913E-5</c:v>
                </c:pt>
                <c:pt idx="210">
                  <c:v>8.0485907982065741E-5</c:v>
                </c:pt>
                <c:pt idx="211">
                  <c:v>7.5437178465475745E-5</c:v>
                </c:pt>
                <c:pt idx="212">
                  <c:v>7.0742730627721065E-5</c:v>
                </c:pt>
                <c:pt idx="213">
                  <c:v>6.6280947603986919E-5</c:v>
                </c:pt>
                <c:pt idx="214">
                  <c:v>6.2052773099411239E-5</c:v>
                </c:pt>
                <c:pt idx="215">
                  <c:v>5.8059448991713954E-5</c:v>
                </c:pt>
                <c:pt idx="216">
                  <c:v>5.430199907141984E-5</c:v>
                </c:pt>
                <c:pt idx="217">
                  <c:v>5.0781464864225761E-5</c:v>
                </c:pt>
                <c:pt idx="218">
                  <c:v>4.7449324407768734E-5</c:v>
                </c:pt>
                <c:pt idx="219">
                  <c:v>4.4306346272361491E-5</c:v>
                </c:pt>
                <c:pt idx="220">
                  <c:v>4.1341040061644766E-5</c:v>
                </c:pt>
                <c:pt idx="221">
                  <c:v>3.8480266105712658E-5</c:v>
                </c:pt>
                <c:pt idx="222">
                  <c:v>3.5808957991675273E-5</c:v>
                </c:pt>
                <c:pt idx="223">
                  <c:v>3.3301953985583365E-5</c:v>
                </c:pt>
                <c:pt idx="224">
                  <c:v>3.0959034157446402E-5</c:v>
                </c:pt>
                <c:pt idx="225">
                  <c:v>2.8767503837292411E-5</c:v>
                </c:pt>
                <c:pt idx="226">
                  <c:v>2.6702352234113993E-5</c:v>
                </c:pt>
                <c:pt idx="227">
                  <c:v>2.4788238539130272E-5</c:v>
                </c:pt>
                <c:pt idx="228">
                  <c:v>2.3000108191483174E-5</c:v>
                </c:pt>
                <c:pt idx="229">
                  <c:v>2.1337792014256926E-5</c:v>
                </c:pt>
                <c:pt idx="230">
                  <c:v>1.9776291838898708E-5</c:v>
                </c:pt>
                <c:pt idx="231">
                  <c:v>1.8297327344528417E-5</c:v>
                </c:pt>
                <c:pt idx="232">
                  <c:v>1.6923346187962395E-5</c:v>
                </c:pt>
                <c:pt idx="233">
                  <c:v>1.5653755875894127E-5</c:v>
                </c:pt>
                <c:pt idx="234">
                  <c:v>1.4463269488998911E-5</c:v>
                </c:pt>
                <c:pt idx="235">
                  <c:v>1.3363729785482437E-5</c:v>
                </c:pt>
                <c:pt idx="236">
                  <c:v>1.2342309829784012E-5</c:v>
                </c:pt>
                <c:pt idx="237">
                  <c:v>1.1398522846849986E-5</c:v>
                </c:pt>
                <c:pt idx="238">
                  <c:v>1.051971790884785E-5</c:v>
                </c:pt>
                <c:pt idx="239">
                  <c:v>9.7054751355764819E-6</c:v>
                </c:pt>
                <c:pt idx="240">
                  <c:v>8.9554225595108244E-6</c:v>
                </c:pt>
                <c:pt idx="241">
                  <c:v>8.2454350536593371E-6</c:v>
                </c:pt>
                <c:pt idx="242">
                  <c:v>7.5782558334886051E-6</c:v>
                </c:pt>
                <c:pt idx="243">
                  <c:v>6.9653028444084391E-6</c:v>
                </c:pt>
                <c:pt idx="244">
                  <c:v>6.4058428478944387E-6</c:v>
                </c:pt>
                <c:pt idx="245">
                  <c:v>5.8872900513050089E-6</c:v>
                </c:pt>
                <c:pt idx="246">
                  <c:v>5.4091088247294125E-6</c:v>
                </c:pt>
                <c:pt idx="247">
                  <c:v>4.9707417849597964E-6</c:v>
                </c:pt>
                <c:pt idx="248">
                  <c:v>4.563475362025891E-6</c:v>
                </c:pt>
                <c:pt idx="249">
                  <c:v>4.1915284402502892E-6</c:v>
                </c:pt>
                <c:pt idx="250">
                  <c:v>3.848636014641549E-6</c:v>
                </c:pt>
                <c:pt idx="251">
                  <c:v>3.5549618661230563E-6</c:v>
                </c:pt>
                <c:pt idx="252">
                  <c:v>3.2829401154451919E-6</c:v>
                </c:pt>
                <c:pt idx="253">
                  <c:v>3.0314556788989366E-6</c:v>
                </c:pt>
                <c:pt idx="254">
                  <c:v>2.7993753967552598E-6</c:v>
                </c:pt>
                <c:pt idx="255">
                  <c:v>2.5855784186030651E-6</c:v>
                </c:pt>
                <c:pt idx="256">
                  <c:v>2.3866161609973151E-6</c:v>
                </c:pt>
                <c:pt idx="257">
                  <c:v>2.2036661936466028E-6</c:v>
                </c:pt>
                <c:pt idx="258">
                  <c:v>2.0355993430789548E-6</c:v>
                </c:pt>
                <c:pt idx="259">
                  <c:v>1.8789553109367795E-6</c:v>
                </c:pt>
                <c:pt idx="260">
                  <c:v>1.7360752535624535E-6</c:v>
                </c:pt>
                <c:pt idx="261">
                  <c:v>1.595678110592994E-6</c:v>
                </c:pt>
                <c:pt idx="262">
                  <c:v>1.4667951346557263E-6</c:v>
                </c:pt>
                <c:pt idx="263">
                  <c:v>1.3481481879169312E-6</c:v>
                </c:pt>
                <c:pt idx="264">
                  <c:v>1.2396117413822144E-6</c:v>
                </c:pt>
                <c:pt idx="265">
                  <c:v>1.1399325557369122E-6</c:v>
                </c:pt>
                <c:pt idx="266">
                  <c:v>1.047872981991146E-6</c:v>
                </c:pt>
                <c:pt idx="267">
                  <c:v>9.6334025272442457E-7</c:v>
                </c:pt>
                <c:pt idx="268">
                  <c:v>8.8624525285327507E-7</c:v>
                </c:pt>
                <c:pt idx="269">
                  <c:v>8.1538019359839998E-7</c:v>
                </c:pt>
                <c:pt idx="270">
                  <c:v>7.5067086296319022E-7</c:v>
                </c:pt>
                <c:pt idx="271">
                  <c:v>6.9428412765664364E-7</c:v>
                </c:pt>
                <c:pt idx="272">
                  <c:v>6.423081850911702E-7</c:v>
                </c:pt>
                <c:pt idx="273">
                  <c:v>5.9474541843053033E-7</c:v>
                </c:pt>
                <c:pt idx="274">
                  <c:v>5.5049063270974878E-7</c:v>
                </c:pt>
                <c:pt idx="275">
                  <c:v>5.0954537005746779E-7</c:v>
                </c:pt>
                <c:pt idx="276">
                  <c:v>4.7191197484175885E-7</c:v>
                </c:pt>
                <c:pt idx="277">
                  <c:v>4.3703747062938527E-7</c:v>
                </c:pt>
                <c:pt idx="278">
                  <c:v>4.0492330602366735E-7</c:v>
                </c:pt>
                <c:pt idx="279">
                  <c:v>3.752391330991694E-7</c:v>
                </c:pt>
                <c:pt idx="280">
                  <c:v>3.477638415065393E-7</c:v>
                </c:pt>
                <c:pt idx="281">
                  <c:v>3.2325265237752616E-7</c:v>
                </c:pt>
                <c:pt idx="282">
                  <c:v>3.00398541301072E-7</c:v>
                </c:pt>
                <c:pt idx="283">
                  <c:v>2.792155740699362E-7</c:v>
                </c:pt>
                <c:pt idx="284">
                  <c:v>2.5971675527622425E-7</c:v>
                </c:pt>
                <c:pt idx="285">
                  <c:v>2.4157846333565772E-7</c:v>
                </c:pt>
                <c:pt idx="286">
                  <c:v>2.2469898869851446E-7</c:v>
                </c:pt>
                <c:pt idx="287">
                  <c:v>2.0908862164422195E-7</c:v>
                </c:pt>
                <c:pt idx="288">
                  <c:v>1.94644461179734E-7</c:v>
                </c:pt>
                <c:pt idx="289">
                  <c:v>1.8114801774305493E-7</c:v>
                </c:pt>
                <c:pt idx="290">
                  <c:v>1.6872126595067556E-7</c:v>
                </c:pt>
                <c:pt idx="291">
                  <c:v>1.5599026104469971E-7</c:v>
                </c:pt>
                <c:pt idx="292">
                  <c:v>1.4416590405002843E-7</c:v>
                </c:pt>
                <c:pt idx="293">
                  <c:v>1.3334854805282501E-7</c:v>
                </c:pt>
                <c:pt idx="294">
                  <c:v>1.2341346768368378E-7</c:v>
                </c:pt>
                <c:pt idx="295">
                  <c:v>1.1412625689492272E-7</c:v>
                </c:pt>
                <c:pt idx="296">
                  <c:v>1.0558946003636029E-7</c:v>
                </c:pt>
                <c:pt idx="297">
                  <c:v>9.7793239075459334E-8</c:v>
                </c:pt>
                <c:pt idx="298">
                  <c:v>9.0508230295675491E-8</c:v>
                </c:pt>
                <c:pt idx="299">
                  <c:v>8.3837052451416629E-8</c:v>
                </c:pt>
                <c:pt idx="300">
                  <c:v>7.7554249383369108E-8</c:v>
                </c:pt>
                <c:pt idx="301">
                  <c:v>7.1449163547834787E-8</c:v>
                </c:pt>
                <c:pt idx="302">
                  <c:v>6.5778634045506096E-8</c:v>
                </c:pt>
                <c:pt idx="303">
                  <c:v>6.0636890894354561E-8</c:v>
                </c:pt>
                <c:pt idx="304">
                  <c:v>5.5802253309842207E-8</c:v>
                </c:pt>
                <c:pt idx="305">
                  <c:v>5.1370137765247545E-8</c:v>
                </c:pt>
                <c:pt idx="306">
                  <c:v>4.7329930868475128E-8</c:v>
                </c:pt>
                <c:pt idx="307">
                  <c:v>4.3670820815190851E-8</c:v>
                </c:pt>
                <c:pt idx="308">
                  <c:v>4.0184246968693577E-8</c:v>
                </c:pt>
                <c:pt idx="309">
                  <c:v>3.7052450055714477E-8</c:v>
                </c:pt>
                <c:pt idx="310">
                  <c:v>3.4129863621084905E-8</c:v>
                </c:pt>
                <c:pt idx="311">
                  <c:v>3.191690577676003E-8</c:v>
                </c:pt>
                <c:pt idx="312">
                  <c:v>2.9866323326551548E-8</c:v>
                </c:pt>
                <c:pt idx="313">
                  <c:v>2.7950272756788422E-8</c:v>
                </c:pt>
                <c:pt idx="314">
                  <c:v>2.6160248472876419E-8</c:v>
                </c:pt>
                <c:pt idx="315">
                  <c:v>2.4487515472998145E-8</c:v>
                </c:pt>
                <c:pt idx="316">
                  <c:v>2.2933093972932676E-8</c:v>
                </c:pt>
                <c:pt idx="317">
                  <c:v>2.1478317371436693E-8</c:v>
                </c:pt>
                <c:pt idx="318">
                  <c:v>2.0114151122405968E-8</c:v>
                </c:pt>
                <c:pt idx="319">
                  <c:v>1.8851334052712232E-8</c:v>
                </c:pt>
                <c:pt idx="320">
                  <c:v>1.7660933570557211E-8</c:v>
                </c:pt>
                <c:pt idx="321">
                  <c:v>1.6573169009902533E-8</c:v>
                </c:pt>
                <c:pt idx="322">
                  <c:v>1.5556579131355364E-8</c:v>
                </c:pt>
                <c:pt idx="323">
                  <c:v>1.4592003547683487E-8</c:v>
                </c:pt>
                <c:pt idx="324">
                  <c:v>1.3700273077647877E-8</c:v>
                </c:pt>
                <c:pt idx="325">
                  <c:v>1.287216953297874E-8</c:v>
                </c:pt>
                <c:pt idx="326">
                  <c:v>1.208822725979288E-8</c:v>
                </c:pt>
                <c:pt idx="327">
                  <c:v>1.1348996879763756E-8</c:v>
                </c:pt>
                <c:pt idx="328">
                  <c:v>1.0665273431945516E-8</c:v>
                </c:pt>
                <c:pt idx="329">
                  <c:v>1.0017213198464476E-8</c:v>
                </c:pt>
                <c:pt idx="330">
                  <c:v>9.4155732540218532E-9</c:v>
                </c:pt>
                <c:pt idx="331">
                  <c:v>8.6669253590144647E-9</c:v>
                </c:pt>
                <c:pt idx="332">
                  <c:v>7.9785551575316725E-9</c:v>
                </c:pt>
                <c:pt idx="333">
                  <c:v>7.3385718401356904E-9</c:v>
                </c:pt>
                <c:pt idx="334">
                  <c:v>6.7549812436668618E-9</c:v>
                </c:pt>
                <c:pt idx="335">
                  <c:v>6.2162457380144389E-9</c:v>
                </c:pt>
                <c:pt idx="336">
                  <c:v>5.7115340517217546E-9</c:v>
                </c:pt>
                <c:pt idx="337">
                  <c:v>5.2579173964506234E-9</c:v>
                </c:pt>
                <c:pt idx="338">
                  <c:v>4.8354991259229092E-9</c:v>
                </c:pt>
                <c:pt idx="339">
                  <c:v>4.443219702157494E-9</c:v>
                </c:pt>
                <c:pt idx="340">
                  <c:v>4.0800195871732548E-9</c:v>
                </c:pt>
                <c:pt idx="341">
                  <c:v>3.8840107137521096E-9</c:v>
                </c:pt>
                <c:pt idx="342">
                  <c:v>3.6901054950067801E-9</c:v>
                </c:pt>
                <c:pt idx="343">
                  <c:v>3.5084280608982674E-9</c:v>
                </c:pt>
                <c:pt idx="344">
                  <c:v>3.3360921493263905E-9</c:v>
                </c:pt>
                <c:pt idx="345">
                  <c:v>3.1718717181401187E-9</c:v>
                </c:pt>
                <c:pt idx="346">
                  <c:v>3.0162776774684185E-9</c:v>
                </c:pt>
                <c:pt idx="347">
                  <c:v>2.8670205052600147E-9</c:v>
                </c:pt>
                <c:pt idx="348">
                  <c:v>2.7264127931456063E-9</c:v>
                </c:pt>
                <c:pt idx="349">
                  <c:v>2.5930145476764605E-9</c:v>
                </c:pt>
                <c:pt idx="350">
                  <c:v>2.4653099963385057E-9</c:v>
                </c:pt>
                <c:pt idx="351">
                  <c:v>2.3344036769585855E-9</c:v>
                </c:pt>
                <c:pt idx="352">
                  <c:v>2.2111225449729534E-9</c:v>
                </c:pt>
                <c:pt idx="353">
                  <c:v>2.0936965151975421E-9</c:v>
                </c:pt>
                <c:pt idx="354">
                  <c:v>1.9833017440694129E-9</c:v>
                </c:pt>
                <c:pt idx="355">
                  <c:v>1.8781184449700541E-9</c:v>
                </c:pt>
                <c:pt idx="356">
                  <c:v>1.7793124283575723E-9</c:v>
                </c:pt>
                <c:pt idx="357">
                  <c:v>1.6860401845034815E-9</c:v>
                </c:pt>
                <c:pt idx="358">
                  <c:v>1.5974223633903462E-9</c:v>
                </c:pt>
                <c:pt idx="359">
                  <c:v>1.5146263148337962E-9</c:v>
                </c:pt>
                <c:pt idx="360">
                  <c:v>1.4346780652227856E-9</c:v>
                </c:pt>
                <c:pt idx="361">
                  <c:v>1.3307606168081755E-9</c:v>
                </c:pt>
                <c:pt idx="362">
                  <c:v>1.2334236723989847E-9</c:v>
                </c:pt>
                <c:pt idx="363">
                  <c:v>1.1424796132715007E-9</c:v>
                </c:pt>
                <c:pt idx="364">
                  <c:v>1.0587122037929625E-9</c:v>
                </c:pt>
                <c:pt idx="365">
                  <c:v>9.8188114346495085E-10</c:v>
                </c:pt>
                <c:pt idx="366">
                  <c:v>9.0891600150878071E-10</c:v>
                </c:pt>
                <c:pt idx="367">
                  <c:v>8.4250640268876103E-10</c:v>
                </c:pt>
                <c:pt idx="368">
                  <c:v>7.80587526813888E-10</c:v>
                </c:pt>
                <c:pt idx="369">
                  <c:v>7.2301492644907866E-10</c:v>
                </c:pt>
                <c:pt idx="370">
                  <c:v>6.6964756817989328E-10</c:v>
                </c:pt>
                <c:pt idx="371">
                  <c:v>6.1383984744900557E-10</c:v>
                </c:pt>
                <c:pt idx="372">
                  <c:v>5.6262776152001138E-10</c:v>
                </c:pt>
                <c:pt idx="373">
                  <c:v>5.1579521424782192E-10</c:v>
                </c:pt>
                <c:pt idx="374">
                  <c:v>4.7234392881556078E-10</c:v>
                </c:pt>
                <c:pt idx="375">
                  <c:v>4.3212941067909367E-10</c:v>
                </c:pt>
                <c:pt idx="376">
                  <c:v>3.9501050172355159E-10</c:v>
                </c:pt>
                <c:pt idx="377">
                  <c:v>3.6084289584100522E-10</c:v>
                </c:pt>
                <c:pt idx="378">
                  <c:v>3.2948525756486304E-10</c:v>
                </c:pt>
                <c:pt idx="379">
                  <c:v>3.0012649927826103E-10</c:v>
                </c:pt>
                <c:pt idx="380">
                  <c:v>2.7333966933409535E-10</c:v>
                </c:pt>
                <c:pt idx="381">
                  <c:v>2.6923123218175246E-10</c:v>
                </c:pt>
                <c:pt idx="382">
                  <c:v>2.6516621294777815E-10</c:v>
                </c:pt>
                <c:pt idx="383">
                  <c:v>2.605866977547146E-10</c:v>
                </c:pt>
                <c:pt idx="384">
                  <c:v>2.5572763772967603E-10</c:v>
                </c:pt>
                <c:pt idx="385">
                  <c:v>2.5069124870612752E-10</c:v>
                </c:pt>
                <c:pt idx="386">
                  <c:v>2.4549795758428395E-10</c:v>
                </c:pt>
                <c:pt idx="387">
                  <c:v>2.4007280374929238E-10</c:v>
                </c:pt>
                <c:pt idx="388">
                  <c:v>2.3457934248302031E-10</c:v>
                </c:pt>
                <c:pt idx="389">
                  <c:v>2.2901180971595638E-10</c:v>
                </c:pt>
                <c:pt idx="390">
                  <c:v>2.2335430614336242E-10</c:v>
                </c:pt>
                <c:pt idx="391">
                  <c:v>2.1014626390170464E-10</c:v>
                </c:pt>
                <c:pt idx="392">
                  <c:v>1.9779569631250188E-10</c:v>
                </c:pt>
                <c:pt idx="393">
                  <c:v>1.8610832606478315E-10</c:v>
                </c:pt>
                <c:pt idx="394">
                  <c:v>1.7516686598342422E-10</c:v>
                </c:pt>
                <c:pt idx="395">
                  <c:v>1.6496080659335387E-10</c:v>
                </c:pt>
                <c:pt idx="396">
                  <c:v>1.5530103595249592E-10</c:v>
                </c:pt>
                <c:pt idx="397">
                  <c:v>1.4618066685613895E-10</c:v>
                </c:pt>
                <c:pt idx="398">
                  <c:v>1.3768088815135632E-10</c:v>
                </c:pt>
                <c:pt idx="399">
                  <c:v>1.2961701642398484E-10</c:v>
                </c:pt>
                <c:pt idx="400">
                  <c:v>1.2207076329300878E-10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6.3577481587361012E-7</c:v>
                </c:pt>
                <c:pt idx="1">
                  <c:v>7.3076499988234706E-7</c:v>
                </c:pt>
                <c:pt idx="2">
                  <c:v>8.3135708694379457E-7</c:v>
                </c:pt>
                <c:pt idx="3">
                  <c:v>9.4164589965989602E-7</c:v>
                </c:pt>
                <c:pt idx="4">
                  <c:v>1.0658774173872255E-6</c:v>
                </c:pt>
                <c:pt idx="5">
                  <c:v>1.208434802784898E-6</c:v>
                </c:pt>
                <c:pt idx="6">
                  <c:v>1.3755640994097269E-6</c:v>
                </c:pt>
                <c:pt idx="7">
                  <c:v>1.5713497620274887E-6</c:v>
                </c:pt>
                <c:pt idx="8">
                  <c:v>1.7970092344867764E-6</c:v>
                </c:pt>
                <c:pt idx="9">
                  <c:v>2.0538123527040822E-6</c:v>
                </c:pt>
                <c:pt idx="10">
                  <c:v>2.3430446261651474E-6</c:v>
                </c:pt>
                <c:pt idx="11">
                  <c:v>2.7920676888117498E-6</c:v>
                </c:pt>
                <c:pt idx="12">
                  <c:v>3.3325817741860608E-6</c:v>
                </c:pt>
                <c:pt idx="13">
                  <c:v>3.9739591363587629E-6</c:v>
                </c:pt>
                <c:pt idx="14">
                  <c:v>4.7256997207142344E-6</c:v>
                </c:pt>
                <c:pt idx="15">
                  <c:v>5.5975094412642811E-6</c:v>
                </c:pt>
                <c:pt idx="16">
                  <c:v>6.632060272126259E-6</c:v>
                </c:pt>
                <c:pt idx="17">
                  <c:v>7.8789332919351132E-6</c:v>
                </c:pt>
                <c:pt idx="18">
                  <c:v>9.3588268990821803E-6</c:v>
                </c:pt>
                <c:pt idx="19">
                  <c:v>1.1092923236307067E-5</c:v>
                </c:pt>
                <c:pt idx="20">
                  <c:v>1.3103218655217999E-5</c:v>
                </c:pt>
                <c:pt idx="21">
                  <c:v>1.5152186607166856E-5</c:v>
                </c:pt>
                <c:pt idx="22">
                  <c:v>1.7608687051198975E-5</c:v>
                </c:pt>
                <c:pt idx="23">
                  <c:v>2.048399737843649E-5</c:v>
                </c:pt>
                <c:pt idx="24">
                  <c:v>2.3789151139396465E-5</c:v>
                </c:pt>
                <c:pt idx="25">
                  <c:v>2.7535529499512765E-5</c:v>
                </c:pt>
                <c:pt idx="26">
                  <c:v>3.2088728570174008E-5</c:v>
                </c:pt>
                <c:pt idx="27">
                  <c:v>3.7673400497332336E-5</c:v>
                </c:pt>
                <c:pt idx="28">
                  <c:v>4.4083221778856223E-5</c:v>
                </c:pt>
                <c:pt idx="29">
                  <c:v>5.1102218561982192E-5</c:v>
                </c:pt>
                <c:pt idx="30">
                  <c:v>5.8505788129929994E-5</c:v>
                </c:pt>
                <c:pt idx="31">
                  <c:v>6.5778411875341646E-5</c:v>
                </c:pt>
                <c:pt idx="32">
                  <c:v>7.3553658788785397E-5</c:v>
                </c:pt>
                <c:pt idx="33">
                  <c:v>8.202273151978345E-5</c:v>
                </c:pt>
                <c:pt idx="34">
                  <c:v>9.1378554086325438E-5</c:v>
                </c:pt>
                <c:pt idx="35">
                  <c:v>1.0181539283807582E-4</c:v>
                </c:pt>
                <c:pt idx="36">
                  <c:v>1.144875194070156E-4</c:v>
                </c:pt>
                <c:pt idx="37">
                  <c:v>1.2961921230986932E-4</c:v>
                </c:pt>
                <c:pt idx="38">
                  <c:v>1.4600525804471989E-4</c:v>
                </c:pt>
                <c:pt idx="39">
                  <c:v>1.6242784630928614E-4</c:v>
                </c:pt>
                <c:pt idx="40">
                  <c:v>1.7766070077344587E-4</c:v>
                </c:pt>
                <c:pt idx="41">
                  <c:v>1.8949780861147582E-4</c:v>
                </c:pt>
                <c:pt idx="42">
                  <c:v>2.0032635486218962E-4</c:v>
                </c:pt>
                <c:pt idx="43">
                  <c:v>2.1082501353018672E-4</c:v>
                </c:pt>
                <c:pt idx="44">
                  <c:v>2.2165505900566764E-4</c:v>
                </c:pt>
                <c:pt idx="45">
                  <c:v>2.3345727793312176E-4</c:v>
                </c:pt>
                <c:pt idx="46">
                  <c:v>2.4671021328537122E-4</c:v>
                </c:pt>
                <c:pt idx="47">
                  <c:v>2.6106863023068946E-4</c:v>
                </c:pt>
                <c:pt idx="48">
                  <c:v>2.7593550891457568E-4</c:v>
                </c:pt>
                <c:pt idx="49">
                  <c:v>2.90733676132248E-4</c:v>
                </c:pt>
                <c:pt idx="50">
                  <c:v>3.0490089200010072E-4</c:v>
                </c:pt>
                <c:pt idx="51">
                  <c:v>3.2742894765996048E-4</c:v>
                </c:pt>
                <c:pt idx="52">
                  <c:v>3.5036797454955681E-4</c:v>
                </c:pt>
                <c:pt idx="53">
                  <c:v>3.7409163006904431E-4</c:v>
                </c:pt>
                <c:pt idx="54">
                  <c:v>3.990043807481594E-4</c:v>
                </c:pt>
                <c:pt idx="55">
                  <c:v>4.2554135501519528E-4</c:v>
                </c:pt>
                <c:pt idx="56">
                  <c:v>4.5435903669799598E-4</c:v>
                </c:pt>
                <c:pt idx="57">
                  <c:v>4.8533791559585962E-4</c:v>
                </c:pt>
                <c:pt idx="58">
                  <c:v>5.1772970702733368E-4</c:v>
                </c:pt>
                <c:pt idx="59">
                  <c:v>5.5073979807855524E-4</c:v>
                </c:pt>
                <c:pt idx="60">
                  <c:v>5.8349299420485897E-4</c:v>
                </c:pt>
                <c:pt idx="61">
                  <c:v>6.1212577198928189E-4</c:v>
                </c:pt>
                <c:pt idx="62">
                  <c:v>6.4043276986054014E-4</c:v>
                </c:pt>
                <c:pt idx="63">
                  <c:v>6.6891371818000997E-4</c:v>
                </c:pt>
                <c:pt idx="64">
                  <c:v>6.9811001949070348E-4</c:v>
                </c:pt>
                <c:pt idx="65">
                  <c:v>7.2858146039341508E-4</c:v>
                </c:pt>
                <c:pt idx="66">
                  <c:v>7.6067013962600267E-4</c:v>
                </c:pt>
                <c:pt idx="67">
                  <c:v>7.9404386049603242E-4</c:v>
                </c:pt>
                <c:pt idx="68">
                  <c:v>8.2829575013789629E-4</c:v>
                </c:pt>
                <c:pt idx="69">
                  <c:v>8.6300125094821236E-4</c:v>
                </c:pt>
                <c:pt idx="70">
                  <c:v>8.9769185331329149E-4</c:v>
                </c:pt>
                <c:pt idx="71">
                  <c:v>9.2326508593216226E-4</c:v>
                </c:pt>
                <c:pt idx="72">
                  <c:v>9.484827793376458E-4</c:v>
                </c:pt>
                <c:pt idx="73">
                  <c:v>9.7356532032563648E-4</c:v>
                </c:pt>
                <c:pt idx="74">
                  <c:v>9.9876774999675894E-4</c:v>
                </c:pt>
                <c:pt idx="75">
                  <c:v>1.0243125503635207E-3</c:v>
                </c:pt>
                <c:pt idx="76">
                  <c:v>1.050306346957535E-3</c:v>
                </c:pt>
                <c:pt idx="77">
                  <c:v>1.0766043894879433E-3</c:v>
                </c:pt>
                <c:pt idx="78">
                  <c:v>1.1030407742035487E-3</c:v>
                </c:pt>
                <c:pt idx="79">
                  <c:v>1.1294907152413812E-3</c:v>
                </c:pt>
                <c:pt idx="80">
                  <c:v>1.1557882678099474E-3</c:v>
                </c:pt>
                <c:pt idx="81">
                  <c:v>1.1782056267171915E-3</c:v>
                </c:pt>
                <c:pt idx="82">
                  <c:v>1.2004406860945242E-3</c:v>
                </c:pt>
                <c:pt idx="83">
                  <c:v>1.222458220786361E-3</c:v>
                </c:pt>
                <c:pt idx="84">
                  <c:v>1.244224981335297E-3</c:v>
                </c:pt>
                <c:pt idx="85">
                  <c:v>1.2656939581457759E-3</c:v>
                </c:pt>
                <c:pt idx="86">
                  <c:v>1.287352585839731E-3</c:v>
                </c:pt>
                <c:pt idx="87">
                  <c:v>1.3092119348640425E-3</c:v>
                </c:pt>
                <c:pt idx="88">
                  <c:v>1.330580057486611E-3</c:v>
                </c:pt>
                <c:pt idx="89">
                  <c:v>1.3507768393255875E-3</c:v>
                </c:pt>
                <c:pt idx="90">
                  <c:v>1.3691259806961019E-3</c:v>
                </c:pt>
                <c:pt idx="91">
                  <c:v>1.3905146527024175E-3</c:v>
                </c:pt>
                <c:pt idx="92">
                  <c:v>1.4108418900479389E-3</c:v>
                </c:pt>
                <c:pt idx="93">
                  <c:v>1.4303021963610596E-3</c:v>
                </c:pt>
                <c:pt idx="94">
                  <c:v>1.4490552514144271E-3</c:v>
                </c:pt>
                <c:pt idx="95">
                  <c:v>1.4672967702318287E-3</c:v>
                </c:pt>
                <c:pt idx="96">
                  <c:v>1.4856253651698388E-3</c:v>
                </c:pt>
                <c:pt idx="97">
                  <c:v>1.5039755181518023E-3</c:v>
                </c:pt>
                <c:pt idx="98">
                  <c:v>1.5215362910212474E-3</c:v>
                </c:pt>
                <c:pt idx="99">
                  <c:v>1.5374624266087152E-3</c:v>
                </c:pt>
                <c:pt idx="100">
                  <c:v>1.5509384288461972E-3</c:v>
                </c:pt>
                <c:pt idx="101">
                  <c:v>1.5515961612190775E-3</c:v>
                </c:pt>
                <c:pt idx="102">
                  <c:v>1.5513129169548881E-3</c:v>
                </c:pt>
                <c:pt idx="103">
                  <c:v>1.5498222397232933E-3</c:v>
                </c:pt>
                <c:pt idx="104">
                  <c:v>1.5469051726820769E-3</c:v>
                </c:pt>
                <c:pt idx="105">
                  <c:v>1.5423102882580889E-3</c:v>
                </c:pt>
                <c:pt idx="106">
                  <c:v>1.5367624506906874E-3</c:v>
                </c:pt>
                <c:pt idx="107">
                  <c:v>1.5308873590986348E-3</c:v>
                </c:pt>
                <c:pt idx="108">
                  <c:v>1.5243022432418157E-3</c:v>
                </c:pt>
                <c:pt idx="109">
                  <c:v>1.516675451063848E-3</c:v>
                </c:pt>
                <c:pt idx="110">
                  <c:v>1.5076420460794029E-3</c:v>
                </c:pt>
                <c:pt idx="111">
                  <c:v>1.5077280653361619E-3</c:v>
                </c:pt>
                <c:pt idx="112">
                  <c:v>1.5066848428128233E-3</c:v>
                </c:pt>
                <c:pt idx="113">
                  <c:v>1.504751748673327E-3</c:v>
                </c:pt>
                <c:pt idx="114">
                  <c:v>1.5022132495786037E-3</c:v>
                </c:pt>
                <c:pt idx="115">
                  <c:v>1.499338989977876E-3</c:v>
                </c:pt>
                <c:pt idx="116">
                  <c:v>1.4952106949749444E-3</c:v>
                </c:pt>
                <c:pt idx="117">
                  <c:v>1.4890335000908414E-3</c:v>
                </c:pt>
                <c:pt idx="118">
                  <c:v>1.4813494311628917E-3</c:v>
                </c:pt>
                <c:pt idx="119">
                  <c:v>1.4726967501260842E-3</c:v>
                </c:pt>
                <c:pt idx="120">
                  <c:v>1.4635772789836634E-3</c:v>
                </c:pt>
                <c:pt idx="121">
                  <c:v>1.450748250506389E-3</c:v>
                </c:pt>
                <c:pt idx="122">
                  <c:v>1.4364086647641096E-3</c:v>
                </c:pt>
                <c:pt idx="123">
                  <c:v>1.4208688763515836E-3</c:v>
                </c:pt>
                <c:pt idx="124">
                  <c:v>1.4044706884805075E-3</c:v>
                </c:pt>
                <c:pt idx="125">
                  <c:v>1.3875192423532248E-3</c:v>
                </c:pt>
                <c:pt idx="126">
                  <c:v>1.369814276977941E-3</c:v>
                </c:pt>
                <c:pt idx="127">
                  <c:v>1.3510096794684117E-3</c:v>
                </c:pt>
                <c:pt idx="128">
                  <c:v>1.3311789431865266E-3</c:v>
                </c:pt>
                <c:pt idx="129">
                  <c:v>1.3104381942293639E-3</c:v>
                </c:pt>
                <c:pt idx="130">
                  <c:v>1.2888627935694326E-3</c:v>
                </c:pt>
                <c:pt idx="131">
                  <c:v>1.2642816249842158E-3</c:v>
                </c:pt>
                <c:pt idx="132">
                  <c:v>1.2382791648832968E-3</c:v>
                </c:pt>
                <c:pt idx="133">
                  <c:v>1.2113206437301643E-3</c:v>
                </c:pt>
                <c:pt idx="134">
                  <c:v>1.1839047212775864E-3</c:v>
                </c:pt>
                <c:pt idx="135">
                  <c:v>1.1564873963331355E-3</c:v>
                </c:pt>
                <c:pt idx="136">
                  <c:v>1.1289582170018026E-3</c:v>
                </c:pt>
                <c:pt idx="137">
                  <c:v>1.1009868666579591E-3</c:v>
                </c:pt>
                <c:pt idx="138">
                  <c:v>1.0727039280441547E-3</c:v>
                </c:pt>
                <c:pt idx="139">
                  <c:v>1.0442692085708529E-3</c:v>
                </c:pt>
                <c:pt idx="140">
                  <c:v>1.0158099483024623E-3</c:v>
                </c:pt>
                <c:pt idx="141">
                  <c:v>9.9279264496094613E-4</c:v>
                </c:pt>
                <c:pt idx="142">
                  <c:v>9.6924296791401341E-4</c:v>
                </c:pt>
                <c:pt idx="143">
                  <c:v>9.4532898465928808E-4</c:v>
                </c:pt>
                <c:pt idx="144">
                  <c:v>9.2121917517570416E-4</c:v>
                </c:pt>
                <c:pt idx="145">
                  <c:v>8.9707249590414008E-4</c:v>
                </c:pt>
                <c:pt idx="146">
                  <c:v>8.7283029561877068E-4</c:v>
                </c:pt>
                <c:pt idx="147">
                  <c:v>8.4837025378411469E-4</c:v>
                </c:pt>
                <c:pt idx="148">
                  <c:v>8.2380902046074215E-4</c:v>
                </c:pt>
                <c:pt idx="149">
                  <c:v>7.9926451543670671E-4</c:v>
                </c:pt>
                <c:pt idx="150">
                  <c:v>7.7485891241966187E-4</c:v>
                </c:pt>
                <c:pt idx="151">
                  <c:v>7.4622273276596027E-4</c:v>
                </c:pt>
                <c:pt idx="152">
                  <c:v>7.1786793762195617E-4</c:v>
                </c:pt>
                <c:pt idx="153">
                  <c:v>6.8990754539761717E-4</c:v>
                </c:pt>
                <c:pt idx="154">
                  <c:v>6.6242797793811075E-4</c:v>
                </c:pt>
                <c:pt idx="155">
                  <c:v>6.3554026951716182E-4</c:v>
                </c:pt>
                <c:pt idx="156">
                  <c:v>6.0915487418360332E-4</c:v>
                </c:pt>
                <c:pt idx="157">
                  <c:v>5.8317977894068525E-4</c:v>
                </c:pt>
                <c:pt idx="158">
                  <c:v>5.5773007501047807E-4</c:v>
                </c:pt>
                <c:pt idx="159">
                  <c:v>5.3289302994260514E-4</c:v>
                </c:pt>
                <c:pt idx="160">
                  <c:v>5.087773267426301E-4</c:v>
                </c:pt>
                <c:pt idx="161">
                  <c:v>4.8666462661333467E-4</c:v>
                </c:pt>
                <c:pt idx="162">
                  <c:v>4.6497182719145504E-4</c:v>
                </c:pt>
                <c:pt idx="163">
                  <c:v>4.4376787418049131E-4</c:v>
                </c:pt>
                <c:pt idx="164">
                  <c:v>4.231216175140142E-4</c:v>
                </c:pt>
                <c:pt idx="165">
                  <c:v>4.0309892315516528E-4</c:v>
                </c:pt>
                <c:pt idx="166">
                  <c:v>3.8362199988633546E-4</c:v>
                </c:pt>
                <c:pt idx="167">
                  <c:v>3.6460049792353419E-4</c:v>
                </c:pt>
                <c:pt idx="168">
                  <c:v>3.4610851072868463E-4</c:v>
                </c:pt>
                <c:pt idx="169">
                  <c:v>3.2821472429585941E-4</c:v>
                </c:pt>
                <c:pt idx="170">
                  <c:v>3.109891704692983E-4</c:v>
                </c:pt>
                <c:pt idx="171">
                  <c:v>2.9328751979769321E-4</c:v>
                </c:pt>
                <c:pt idx="172">
                  <c:v>2.7617658712800631E-4</c:v>
                </c:pt>
                <c:pt idx="173">
                  <c:v>2.5972383197016573E-4</c:v>
                </c:pt>
                <c:pt idx="174">
                  <c:v>2.4400335352231406E-4</c:v>
                </c:pt>
                <c:pt idx="175">
                  <c:v>2.2908077526068046E-4</c:v>
                </c:pt>
                <c:pt idx="176">
                  <c:v>2.1485895635444982E-4</c:v>
                </c:pt>
                <c:pt idx="177">
                  <c:v>2.0122344658332525E-4</c:v>
                </c:pt>
                <c:pt idx="178">
                  <c:v>1.882118977732458E-4</c:v>
                </c:pt>
                <c:pt idx="179">
                  <c:v>1.7586637996949513E-4</c:v>
                </c:pt>
                <c:pt idx="180">
                  <c:v>1.6422492317284769E-4</c:v>
                </c:pt>
                <c:pt idx="181">
                  <c:v>1.5324303900596736E-4</c:v>
                </c:pt>
                <c:pt idx="182">
                  <c:v>1.4275703724726669E-4</c:v>
                </c:pt>
                <c:pt idx="183">
                  <c:v>1.3281255825914177E-4</c:v>
                </c:pt>
                <c:pt idx="184">
                  <c:v>1.2345340428238905E-4</c:v>
                </c:pt>
                <c:pt idx="185">
                  <c:v>1.1472401763721098E-4</c:v>
                </c:pt>
                <c:pt idx="186">
                  <c:v>1.0653650589736179E-4</c:v>
                </c:pt>
                <c:pt idx="187">
                  <c:v>9.8786649700554748E-5</c:v>
                </c:pt>
                <c:pt idx="188">
                  <c:v>9.1493795997641674E-5</c:v>
                </c:pt>
                <c:pt idx="189">
                  <c:v>8.4676244756193801E-5</c:v>
                </c:pt>
                <c:pt idx="190">
                  <c:v>7.8352643528216892E-5</c:v>
                </c:pt>
                <c:pt idx="191">
                  <c:v>7.2681239297545799E-5</c:v>
                </c:pt>
                <c:pt idx="192">
                  <c:v>6.7314599750404003E-5</c:v>
                </c:pt>
                <c:pt idx="193">
                  <c:v>6.2273472191180977E-5</c:v>
                </c:pt>
                <c:pt idx="194">
                  <c:v>5.7578754614897516E-5</c:v>
                </c:pt>
                <c:pt idx="195">
                  <c:v>5.325122536609684E-5</c:v>
                </c:pt>
                <c:pt idx="196">
                  <c:v>4.923200336945997E-5</c:v>
                </c:pt>
                <c:pt idx="197">
                  <c:v>4.5455027998240009E-5</c:v>
                </c:pt>
                <c:pt idx="198">
                  <c:v>4.1929150738865147E-5</c:v>
                </c:pt>
                <c:pt idx="199">
                  <c:v>3.8663867629758334E-5</c:v>
                </c:pt>
                <c:pt idx="200">
                  <c:v>3.5668115945285204E-5</c:v>
                </c:pt>
                <c:pt idx="201">
                  <c:v>3.2672379134802188E-5</c:v>
                </c:pt>
                <c:pt idx="202">
                  <c:v>2.9889483864547192E-5</c:v>
                </c:pt>
                <c:pt idx="203">
                  <c:v>2.7320542236919088E-5</c:v>
                </c:pt>
                <c:pt idx="204">
                  <c:v>2.4966518486487449E-5</c:v>
                </c:pt>
                <c:pt idx="205">
                  <c:v>2.2828084798862131E-5</c:v>
                </c:pt>
                <c:pt idx="206">
                  <c:v>2.0871062048612061E-5</c:v>
                </c:pt>
                <c:pt idx="207">
                  <c:v>1.9059691581510777E-5</c:v>
                </c:pt>
                <c:pt idx="208">
                  <c:v>1.7392995875880864E-5</c:v>
                </c:pt>
                <c:pt idx="209">
                  <c:v>1.5869362635533723E-5</c:v>
                </c:pt>
                <c:pt idx="210">
                  <c:v>1.4487586316020661E-5</c:v>
                </c:pt>
                <c:pt idx="211">
                  <c:v>1.3350780778731701E-5</c:v>
                </c:pt>
                <c:pt idx="212">
                  <c:v>1.228892432433244E-5</c:v>
                </c:pt>
                <c:pt idx="213">
                  <c:v>1.1304172413987229E-5</c:v>
                </c:pt>
                <c:pt idx="214">
                  <c:v>1.0398685049341616E-5</c:v>
                </c:pt>
                <c:pt idx="215">
                  <c:v>9.5746097299917551E-6</c:v>
                </c:pt>
                <c:pt idx="216">
                  <c:v>8.8179379793476525E-6</c:v>
                </c:pt>
                <c:pt idx="217">
                  <c:v>8.1135619886588734E-6</c:v>
                </c:pt>
                <c:pt idx="218">
                  <c:v>7.4619533727322055E-6</c:v>
                </c:pt>
                <c:pt idx="219">
                  <c:v>6.8635486510181485E-6</c:v>
                </c:pt>
                <c:pt idx="220">
                  <c:v>6.318831440324146E-6</c:v>
                </c:pt>
                <c:pt idx="221">
                  <c:v>5.8071794915459181E-6</c:v>
                </c:pt>
                <c:pt idx="222">
                  <c:v>5.3320460461744832E-6</c:v>
                </c:pt>
                <c:pt idx="223">
                  <c:v>4.8936561320647497E-6</c:v>
                </c:pt>
                <c:pt idx="224">
                  <c:v>4.4922591775094486E-6</c:v>
                </c:pt>
                <c:pt idx="225">
                  <c:v>4.1280621444996336E-6</c:v>
                </c:pt>
                <c:pt idx="226">
                  <c:v>3.794656724638233E-6</c:v>
                </c:pt>
                <c:pt idx="227">
                  <c:v>3.485445131479494E-6</c:v>
                </c:pt>
                <c:pt idx="228">
                  <c:v>3.2003824234459249E-6</c:v>
                </c:pt>
                <c:pt idx="229">
                  <c:v>2.9394485217870532E-6</c:v>
                </c:pt>
                <c:pt idx="230">
                  <c:v>2.7026109106996676E-6</c:v>
                </c:pt>
                <c:pt idx="231">
                  <c:v>2.4815610844102227E-6</c:v>
                </c:pt>
                <c:pt idx="232">
                  <c:v>2.2769255912058387E-6</c:v>
                </c:pt>
                <c:pt idx="233">
                  <c:v>2.0886107042070653E-6</c:v>
                </c:pt>
                <c:pt idx="234">
                  <c:v>1.9164385985372074E-6</c:v>
                </c:pt>
                <c:pt idx="235">
                  <c:v>1.7603029140410202E-6</c:v>
                </c:pt>
                <c:pt idx="236">
                  <c:v>1.617516695984365E-6</c:v>
                </c:pt>
                <c:pt idx="237">
                  <c:v>1.4853669509364567E-6</c:v>
                </c:pt>
                <c:pt idx="238">
                  <c:v>1.3636947079911663E-6</c:v>
                </c:pt>
                <c:pt idx="239">
                  <c:v>1.2523229077384565E-6</c:v>
                </c:pt>
                <c:pt idx="240">
                  <c:v>1.1510974506265777E-6</c:v>
                </c:pt>
                <c:pt idx="241">
                  <c:v>1.055239171689827E-6</c:v>
                </c:pt>
                <c:pt idx="242">
                  <c:v>9.6661976343673633E-7</c:v>
                </c:pt>
                <c:pt idx="243">
                  <c:v>8.8516791920642087E-7</c:v>
                </c:pt>
                <c:pt idx="244">
                  <c:v>8.1081539110235616E-7</c:v>
                </c:pt>
                <c:pt idx="245">
                  <c:v>7.43490105859454E-7</c:v>
                </c:pt>
                <c:pt idx="246">
                  <c:v>6.8203441386462349E-7</c:v>
                </c:pt>
                <c:pt idx="247">
                  <c:v>6.2527945682608199E-7</c:v>
                </c:pt>
                <c:pt idx="248">
                  <c:v>5.731342529808341E-7</c:v>
                </c:pt>
                <c:pt idx="249">
                  <c:v>5.2551302321189483E-7</c:v>
                </c:pt>
                <c:pt idx="250">
                  <c:v>4.8232583673148689E-7</c:v>
                </c:pt>
                <c:pt idx="251">
                  <c:v>4.4542552236756989E-7</c:v>
                </c:pt>
                <c:pt idx="252">
                  <c:v>4.1112413856000039E-7</c:v>
                </c:pt>
                <c:pt idx="253">
                  <c:v>3.7941042827680253E-7</c:v>
                </c:pt>
                <c:pt idx="254">
                  <c:v>3.5026996754955965E-7</c:v>
                </c:pt>
                <c:pt idx="255">
                  <c:v>3.2369012398369402E-7</c:v>
                </c:pt>
                <c:pt idx="256">
                  <c:v>2.9924601781226472E-7</c:v>
                </c:pt>
                <c:pt idx="257">
                  <c:v>2.7651205047288706E-7</c:v>
                </c:pt>
                <c:pt idx="258">
                  <c:v>2.5547293110054306E-7</c:v>
                </c:pt>
                <c:pt idx="259">
                  <c:v>2.3611432318476931E-7</c:v>
                </c:pt>
                <c:pt idx="260">
                  <c:v>2.1841960543166736E-7</c:v>
                </c:pt>
                <c:pt idx="261">
                  <c:v>2.0112471884255776E-7</c:v>
                </c:pt>
                <c:pt idx="262">
                  <c:v>1.8509667130271558E-7</c:v>
                </c:pt>
                <c:pt idx="263">
                  <c:v>1.7031643588623566E-7</c:v>
                </c:pt>
                <c:pt idx="264">
                  <c:v>1.567675900218239E-7</c:v>
                </c:pt>
                <c:pt idx="265">
                  <c:v>1.4443342472623997E-7</c:v>
                </c:pt>
                <c:pt idx="266">
                  <c:v>1.3311938978439462E-7</c:v>
                </c:pt>
                <c:pt idx="267">
                  <c:v>1.2263310176338837E-7</c:v>
                </c:pt>
                <c:pt idx="268">
                  <c:v>1.1296158084631979E-7</c:v>
                </c:pt>
                <c:pt idx="269">
                  <c:v>1.0408762595157214E-7</c:v>
                </c:pt>
                <c:pt idx="270">
                  <c:v>9.5996166954393634E-8</c:v>
                </c:pt>
                <c:pt idx="271">
                  <c:v>8.899313984861487E-8</c:v>
                </c:pt>
                <c:pt idx="272">
                  <c:v>8.2466491460730469E-8</c:v>
                </c:pt>
                <c:pt idx="273">
                  <c:v>7.6412580672049383E-8</c:v>
                </c:pt>
                <c:pt idx="274">
                  <c:v>7.0828166947106009E-8</c:v>
                </c:pt>
                <c:pt idx="275">
                  <c:v>6.5709594373027441E-8</c:v>
                </c:pt>
                <c:pt idx="276">
                  <c:v>6.0982464075063172E-8</c:v>
                </c:pt>
                <c:pt idx="277">
                  <c:v>5.6573195569090844E-8</c:v>
                </c:pt>
                <c:pt idx="278">
                  <c:v>5.2479393541510167E-8</c:v>
                </c:pt>
                <c:pt idx="279">
                  <c:v>4.8698750258880616E-8</c:v>
                </c:pt>
                <c:pt idx="280">
                  <c:v>4.5228749275128997E-8</c:v>
                </c:pt>
                <c:pt idx="281">
                  <c:v>4.2118672896305108E-8</c:v>
                </c:pt>
                <c:pt idx="282">
                  <c:v>3.9207762903039063E-8</c:v>
                </c:pt>
                <c:pt idx="283">
                  <c:v>3.6495928327199042E-8</c:v>
                </c:pt>
                <c:pt idx="284">
                  <c:v>3.3982921242578224E-8</c:v>
                </c:pt>
                <c:pt idx="285">
                  <c:v>3.166861757017112E-8</c:v>
                </c:pt>
                <c:pt idx="286">
                  <c:v>2.9522016251470771E-8</c:v>
                </c:pt>
                <c:pt idx="287">
                  <c:v>2.751167265247063E-8</c:v>
                </c:pt>
                <c:pt idx="288">
                  <c:v>2.5636921434999968E-8</c:v>
                </c:pt>
                <c:pt idx="289">
                  <c:v>2.389698282025581E-8</c:v>
                </c:pt>
                <c:pt idx="290">
                  <c:v>2.2291157255179288E-8</c:v>
                </c:pt>
                <c:pt idx="291">
                  <c:v>2.0645396134862939E-8</c:v>
                </c:pt>
                <c:pt idx="292">
                  <c:v>1.9113215260358588E-8</c:v>
                </c:pt>
                <c:pt idx="293">
                  <c:v>1.7692892062749425E-8</c:v>
                </c:pt>
                <c:pt idx="294">
                  <c:v>1.6382802472325098E-8</c:v>
                </c:pt>
                <c:pt idx="295">
                  <c:v>1.5181239318732022E-8</c:v>
                </c:pt>
                <c:pt idx="296">
                  <c:v>1.4072285867298695E-8</c:v>
                </c:pt>
                <c:pt idx="297">
                  <c:v>1.3039869436044945E-8</c:v>
                </c:pt>
                <c:pt idx="298">
                  <c:v>1.2082629596215302E-8</c:v>
                </c:pt>
                <c:pt idx="299">
                  <c:v>1.1198951286042744E-8</c:v>
                </c:pt>
                <c:pt idx="300">
                  <c:v>1.0387247372970831E-8</c:v>
                </c:pt>
                <c:pt idx="301">
                  <c:v>9.5805496802723018E-9</c:v>
                </c:pt>
                <c:pt idx="302">
                  <c:v>8.8328292458302865E-9</c:v>
                </c:pt>
                <c:pt idx="303">
                  <c:v>8.1422860405345793E-9</c:v>
                </c:pt>
                <c:pt idx="304">
                  <c:v>7.5070937332387399E-9</c:v>
                </c:pt>
                <c:pt idx="305">
                  <c:v>6.9254840918347956E-9</c:v>
                </c:pt>
                <c:pt idx="306">
                  <c:v>6.390037276797152E-9</c:v>
                </c:pt>
                <c:pt idx="307">
                  <c:v>5.8936276750926605E-9</c:v>
                </c:pt>
                <c:pt idx="308">
                  <c:v>5.4349194025158065E-9</c:v>
                </c:pt>
                <c:pt idx="309">
                  <c:v>5.0126126890891516E-9</c:v>
                </c:pt>
                <c:pt idx="310">
                  <c:v>4.6253934959609215E-9</c:v>
                </c:pt>
                <c:pt idx="311">
                  <c:v>4.3332115473493992E-9</c:v>
                </c:pt>
                <c:pt idx="312">
                  <c:v>4.0582165883608791E-9</c:v>
                </c:pt>
                <c:pt idx="313">
                  <c:v>3.8004872095565797E-9</c:v>
                </c:pt>
                <c:pt idx="314">
                  <c:v>3.560127610670662E-9</c:v>
                </c:pt>
                <c:pt idx="315">
                  <c:v>3.3372048226038231E-9</c:v>
                </c:pt>
                <c:pt idx="316">
                  <c:v>3.129140171163779E-9</c:v>
                </c:pt>
                <c:pt idx="317">
                  <c:v>2.9333160495203444E-9</c:v>
                </c:pt>
                <c:pt idx="318">
                  <c:v>2.7496972322408203E-9</c:v>
                </c:pt>
                <c:pt idx="319">
                  <c:v>2.5783083384598778E-9</c:v>
                </c:pt>
                <c:pt idx="320">
                  <c:v>2.4191411023818479E-9</c:v>
                </c:pt>
                <c:pt idx="321">
                  <c:v>2.2730838325030081E-9</c:v>
                </c:pt>
                <c:pt idx="322">
                  <c:v>2.1353304440069913E-9</c:v>
                </c:pt>
                <c:pt idx="323">
                  <c:v>2.0058886637480668E-9</c:v>
                </c:pt>
                <c:pt idx="324">
                  <c:v>1.8848049949272027E-9</c:v>
                </c:pt>
                <c:pt idx="325">
                  <c:v>1.7720922662950436E-9</c:v>
                </c:pt>
                <c:pt idx="326">
                  <c:v>1.6665412689976587E-9</c:v>
                </c:pt>
                <c:pt idx="327">
                  <c:v>1.5669154525035407E-9</c:v>
                </c:pt>
                <c:pt idx="328">
                  <c:v>1.4732290883611567E-9</c:v>
                </c:pt>
                <c:pt idx="329">
                  <c:v>1.3855058005126177E-9</c:v>
                </c:pt>
                <c:pt idx="330">
                  <c:v>1.3037581521105094E-9</c:v>
                </c:pt>
                <c:pt idx="331">
                  <c:v>1.201655026149432E-9</c:v>
                </c:pt>
                <c:pt idx="332">
                  <c:v>1.1069797606533939E-9</c:v>
                </c:pt>
                <c:pt idx="333">
                  <c:v>1.0194458665699014E-9</c:v>
                </c:pt>
                <c:pt idx="334">
                  <c:v>9.387744778529834E-10</c:v>
                </c:pt>
                <c:pt idx="335">
                  <c:v>8.6469673555527565E-10</c:v>
                </c:pt>
                <c:pt idx="336">
                  <c:v>7.9638470065354273E-10</c:v>
                </c:pt>
                <c:pt idx="337">
                  <c:v>7.330624695630744E-10</c:v>
                </c:pt>
                <c:pt idx="338">
                  <c:v>6.7452812834631943E-10</c:v>
                </c:pt>
                <c:pt idx="339">
                  <c:v>6.2058101092213939E-10</c:v>
                </c:pt>
                <c:pt idx="340">
                  <c:v>5.7102434804238981E-10</c:v>
                </c:pt>
                <c:pt idx="341">
                  <c:v>5.4362655434147683E-10</c:v>
                </c:pt>
                <c:pt idx="342">
                  <c:v>5.1735016087109415E-10</c:v>
                </c:pt>
                <c:pt idx="343">
                  <c:v>4.9226593397209469E-10</c:v>
                </c:pt>
                <c:pt idx="344">
                  <c:v>4.6843626831622684E-10</c:v>
                </c:pt>
                <c:pt idx="345">
                  <c:v>4.4593036589685543E-10</c:v>
                </c:pt>
                <c:pt idx="346">
                  <c:v>4.2453969949006639E-10</c:v>
                </c:pt>
                <c:pt idx="347">
                  <c:v>4.0404256923769863E-10</c:v>
                </c:pt>
                <c:pt idx="348">
                  <c:v>3.8448659746887989E-10</c:v>
                </c:pt>
                <c:pt idx="349">
                  <c:v>3.6591166912266869E-10</c:v>
                </c:pt>
                <c:pt idx="350">
                  <c:v>3.4836398905841278E-10</c:v>
                </c:pt>
                <c:pt idx="351">
                  <c:v>3.3023861594376771E-10</c:v>
                </c:pt>
                <c:pt idx="352">
                  <c:v>3.1298685304374926E-10</c:v>
                </c:pt>
                <c:pt idx="353">
                  <c:v>2.9662581494082852E-10</c:v>
                </c:pt>
                <c:pt idx="354">
                  <c:v>2.8117315691022485E-10</c:v>
                </c:pt>
                <c:pt idx="355">
                  <c:v>2.6664561513926978E-10</c:v>
                </c:pt>
                <c:pt idx="356">
                  <c:v>2.5291322865976715E-10</c:v>
                </c:pt>
                <c:pt idx="357">
                  <c:v>2.3983947093446985E-10</c:v>
                </c:pt>
                <c:pt idx="358">
                  <c:v>2.2743621511800598E-10</c:v>
                </c:pt>
                <c:pt idx="359">
                  <c:v>2.1571440221543895E-10</c:v>
                </c:pt>
                <c:pt idx="360">
                  <c:v>2.0468351164026892E-10</c:v>
                </c:pt>
                <c:pt idx="361">
                  <c:v>1.8995967523654562E-10</c:v>
                </c:pt>
                <c:pt idx="362">
                  <c:v>1.7622528112862553E-10</c:v>
                </c:pt>
                <c:pt idx="363">
                  <c:v>1.6344704430839699E-10</c:v>
                </c:pt>
                <c:pt idx="364">
                  <c:v>1.51591179497337E-10</c:v>
                </c:pt>
                <c:pt idx="365">
                  <c:v>1.4062421034145291E-10</c:v>
                </c:pt>
                <c:pt idx="366">
                  <c:v>1.3044361850343585E-10</c:v>
                </c:pt>
                <c:pt idx="367">
                  <c:v>1.2094936458798038E-10</c:v>
                </c:pt>
                <c:pt idx="368">
                  <c:v>1.1211701898290001E-10</c:v>
                </c:pt>
                <c:pt idx="369">
                  <c:v>1.0392038858470579E-10</c:v>
                </c:pt>
                <c:pt idx="370">
                  <c:v>9.6334089374005378E-11</c:v>
                </c:pt>
                <c:pt idx="371">
                  <c:v>8.8476955218480819E-11</c:v>
                </c:pt>
                <c:pt idx="372">
                  <c:v>8.1185518942118319E-11</c:v>
                </c:pt>
                <c:pt idx="373">
                  <c:v>7.4435970138532542E-11</c:v>
                </c:pt>
                <c:pt idx="374">
                  <c:v>6.8203555379974253E-11</c:v>
                </c:pt>
                <c:pt idx="375">
                  <c:v>6.2463429860713641E-11</c:v>
                </c:pt>
                <c:pt idx="376">
                  <c:v>5.7162228122500395E-11</c:v>
                </c:pt>
                <c:pt idx="377">
                  <c:v>5.2250265679893891E-11</c:v>
                </c:pt>
                <c:pt idx="378">
                  <c:v>4.7709258071959731E-11</c:v>
                </c:pt>
                <c:pt idx="379">
                  <c:v>4.3520610017786844E-11</c:v>
                </c:pt>
                <c:pt idx="380">
                  <c:v>3.966634534638446E-11</c:v>
                </c:pt>
                <c:pt idx="381">
                  <c:v>3.9145549759645307E-11</c:v>
                </c:pt>
                <c:pt idx="382">
                  <c:v>3.8559225315206148E-11</c:v>
                </c:pt>
                <c:pt idx="383">
                  <c:v>3.7921333268902003E-11</c:v>
                </c:pt>
                <c:pt idx="384">
                  <c:v>3.7245724764841859E-11</c:v>
                </c:pt>
                <c:pt idx="385">
                  <c:v>3.6546014966259115E-11</c:v>
                </c:pt>
                <c:pt idx="386">
                  <c:v>3.5819622886433583E-11</c:v>
                </c:pt>
                <c:pt idx="387">
                  <c:v>3.5061729035696135E-11</c:v>
                </c:pt>
                <c:pt idx="388">
                  <c:v>3.4282480239485913E-11</c:v>
                </c:pt>
                <c:pt idx="389">
                  <c:v>3.3491900312919198E-11</c:v>
                </c:pt>
                <c:pt idx="390">
                  <c:v>3.2699884973011984E-11</c:v>
                </c:pt>
                <c:pt idx="391">
                  <c:v>3.0799135893159076E-11</c:v>
                </c:pt>
                <c:pt idx="392">
                  <c:v>2.9005149352727235E-11</c:v>
                </c:pt>
                <c:pt idx="393">
                  <c:v>2.7315817150601515E-11</c:v>
                </c:pt>
                <c:pt idx="394">
                  <c:v>2.572940142986961E-11</c:v>
                </c:pt>
                <c:pt idx="395">
                  <c:v>2.4243827061078894E-11</c:v>
                </c:pt>
                <c:pt idx="396">
                  <c:v>2.286002539612707E-11</c:v>
                </c:pt>
                <c:pt idx="397">
                  <c:v>2.1566556747530243E-11</c:v>
                </c:pt>
                <c:pt idx="398">
                  <c:v>2.0342950415849047E-11</c:v>
                </c:pt>
                <c:pt idx="399">
                  <c:v>1.9169279530469506E-11</c:v>
                </c:pt>
                <c:pt idx="400">
                  <c:v>1.8025899807191653E-11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0</c:v>
                </c:pt>
                <c:pt idx="13">
                  <c:v>3.0386527139477479E-9</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1.8559398570573214E-7</c:v>
                </c:pt>
                <c:pt idx="31">
                  <c:v>6.1364790447590256E-7</c:v>
                </c:pt>
                <c:pt idx="32">
                  <c:v>1.0765212201570095E-6</c:v>
                </c:pt>
                <c:pt idx="33">
                  <c:v>9.1439612462563866E-7</c:v>
                </c:pt>
                <c:pt idx="34">
                  <c:v>7.0406801835100017E-7</c:v>
                </c:pt>
                <c:pt idx="35">
                  <c:v>9.098215105627446E-7</c:v>
                </c:pt>
                <c:pt idx="36">
                  <c:v>1.3841302934083178E-6</c:v>
                </c:pt>
                <c:pt idx="37">
                  <c:v>2.3300406858684525E-6</c:v>
                </c:pt>
                <c:pt idx="38">
                  <c:v>4.7180104687468008E-6</c:v>
                </c:pt>
                <c:pt idx="39">
                  <c:v>7.407657715673084E-6</c:v>
                </c:pt>
                <c:pt idx="40">
                  <c:v>8.7470217379984145E-6</c:v>
                </c:pt>
                <c:pt idx="41">
                  <c:v>9.8281258931834392E-6</c:v>
                </c:pt>
                <c:pt idx="42">
                  <c:v>1.0338451147179737E-5</c:v>
                </c:pt>
                <c:pt idx="43">
                  <c:v>9.9947342536474828E-6</c:v>
                </c:pt>
                <c:pt idx="44">
                  <c:v>9.6642732914001364E-6</c:v>
                </c:pt>
                <c:pt idx="45">
                  <c:v>1.3726877140562639E-5</c:v>
                </c:pt>
                <c:pt idx="46">
                  <c:v>1.7990653808035532E-5</c:v>
                </c:pt>
                <c:pt idx="47">
                  <c:v>2.2927801050063723E-5</c:v>
                </c:pt>
                <c:pt idx="48">
                  <c:v>2.8405310105296652E-5</c:v>
                </c:pt>
                <c:pt idx="49">
                  <c:v>3.3883521058529258E-5</c:v>
                </c:pt>
                <c:pt idx="50">
                  <c:v>3.8692486319384626E-5</c:v>
                </c:pt>
                <c:pt idx="51">
                  <c:v>4.3576518774758541E-5</c:v>
                </c:pt>
                <c:pt idx="52">
                  <c:v>5.1551445783464912E-5</c:v>
                </c:pt>
                <c:pt idx="53">
                  <c:v>6.0351982414552776E-5</c:v>
                </c:pt>
                <c:pt idx="54">
                  <c:v>7.0391583256458888E-5</c:v>
                </c:pt>
                <c:pt idx="55">
                  <c:v>8.2134668163276765E-5</c:v>
                </c:pt>
                <c:pt idx="56">
                  <c:v>9.4266427001363435E-5</c:v>
                </c:pt>
                <c:pt idx="57">
                  <c:v>1.1238602861790289E-4</c:v>
                </c:pt>
                <c:pt idx="58">
                  <c:v>1.3050997851417944E-4</c:v>
                </c:pt>
                <c:pt idx="59">
                  <c:v>1.5077211235361285E-4</c:v>
                </c:pt>
                <c:pt idx="60">
                  <c:v>1.7189739992362887E-4</c:v>
                </c:pt>
                <c:pt idx="61">
                  <c:v>1.9522357899592229E-4</c:v>
                </c:pt>
                <c:pt idx="62">
                  <c:v>2.263417163137135E-4</c:v>
                </c:pt>
                <c:pt idx="63">
                  <c:v>2.5709759420480788E-4</c:v>
                </c:pt>
                <c:pt idx="64">
                  <c:v>2.9040147118887527E-4</c:v>
                </c:pt>
                <c:pt idx="65">
                  <c:v>3.2401816103947519E-4</c:v>
                </c:pt>
                <c:pt idx="66">
                  <c:v>3.5773789933187384E-4</c:v>
                </c:pt>
                <c:pt idx="67">
                  <c:v>3.9105181718456178E-4</c:v>
                </c:pt>
                <c:pt idx="68">
                  <c:v>4.2235111292685521E-4</c:v>
                </c:pt>
                <c:pt idx="69">
                  <c:v>4.4516989768020017E-4</c:v>
                </c:pt>
                <c:pt idx="70">
                  <c:v>4.6579209534911345E-4</c:v>
                </c:pt>
                <c:pt idx="71">
                  <c:v>4.6849921746816846E-4</c:v>
                </c:pt>
                <c:pt idx="72">
                  <c:v>4.6418137042625204E-4</c:v>
                </c:pt>
                <c:pt idx="73">
                  <c:v>4.5522595789545053E-4</c:v>
                </c:pt>
                <c:pt idx="74">
                  <c:v>4.4068331123865094E-4</c:v>
                </c:pt>
                <c:pt idx="75">
                  <c:v>4.2596329545369283E-4</c:v>
                </c:pt>
                <c:pt idx="76">
                  <c:v>4.0104704966439496E-4</c:v>
                </c:pt>
                <c:pt idx="77">
                  <c:v>3.7734200646678671E-4</c:v>
                </c:pt>
                <c:pt idx="78">
                  <c:v>3.5776111880834658E-4</c:v>
                </c:pt>
                <c:pt idx="79">
                  <c:v>3.4041708906219027E-4</c:v>
                </c:pt>
                <c:pt idx="80">
                  <c:v>3.2439355504137085E-4</c:v>
                </c:pt>
                <c:pt idx="81">
                  <c:v>3.1049745605345218E-4</c:v>
                </c:pt>
                <c:pt idx="82">
                  <c:v>2.9676118931459881E-4</c:v>
                </c:pt>
                <c:pt idx="83">
                  <c:v>2.880520415790184E-4</c:v>
                </c:pt>
                <c:pt idx="84">
                  <c:v>2.7906659942315609E-4</c:v>
                </c:pt>
                <c:pt idx="85">
                  <c:v>2.6742686537229414E-4</c:v>
                </c:pt>
                <c:pt idx="86">
                  <c:v>2.5404583512359544E-4</c:v>
                </c:pt>
                <c:pt idx="87">
                  <c:v>2.4002148278477658E-4</c:v>
                </c:pt>
                <c:pt idx="88">
                  <c:v>2.2503154432408577E-4</c:v>
                </c:pt>
                <c:pt idx="89">
                  <c:v>2.1017239385619639E-4</c:v>
                </c:pt>
                <c:pt idx="90">
                  <c:v>1.9450477030776033E-4</c:v>
                </c:pt>
                <c:pt idx="91">
                  <c:v>1.793727194720444E-4</c:v>
                </c:pt>
                <c:pt idx="92">
                  <c:v>1.6706973514051224E-4</c:v>
                </c:pt>
                <c:pt idx="93">
                  <c:v>1.5663661525546299E-4</c:v>
                </c:pt>
                <c:pt idx="94">
                  <c:v>1.4716184543328521E-4</c:v>
                </c:pt>
                <c:pt idx="95">
                  <c:v>1.396230778611001E-4</c:v>
                </c:pt>
                <c:pt idx="96">
                  <c:v>1.3227344675100628E-4</c:v>
                </c:pt>
                <c:pt idx="97">
                  <c:v>1.2645279727919838E-4</c:v>
                </c:pt>
                <c:pt idx="98">
                  <c:v>1.2083895150996939E-4</c:v>
                </c:pt>
                <c:pt idx="99">
                  <c:v>1.1609862878153907E-4</c:v>
                </c:pt>
                <c:pt idx="100">
                  <c:v>1.1188449005602485E-4</c:v>
                </c:pt>
                <c:pt idx="101">
                  <c:v>1.0809550190138731E-4</c:v>
                </c:pt>
                <c:pt idx="102">
                  <c:v>1.0507268920187263E-4</c:v>
                </c:pt>
                <c:pt idx="103">
                  <c:v>1.0193765933945861E-4</c:v>
                </c:pt>
                <c:pt idx="104">
                  <c:v>9.8490194340498339E-5</c:v>
                </c:pt>
                <c:pt idx="105">
                  <c:v>9.4885752559340877E-5</c:v>
                </c:pt>
                <c:pt idx="106">
                  <c:v>9.1951831954097601E-5</c:v>
                </c:pt>
                <c:pt idx="107">
                  <c:v>8.9200350344397427E-5</c:v>
                </c:pt>
                <c:pt idx="108">
                  <c:v>8.6354584475441075E-5</c:v>
                </c:pt>
                <c:pt idx="109">
                  <c:v>8.3566750767187113E-5</c:v>
                </c:pt>
                <c:pt idx="110">
                  <c:v>8.0792752477494819E-5</c:v>
                </c:pt>
                <c:pt idx="111">
                  <c:v>7.8857384041104318E-5</c:v>
                </c:pt>
                <c:pt idx="112">
                  <c:v>7.6878571231524666E-5</c:v>
                </c:pt>
                <c:pt idx="113">
                  <c:v>7.4664891275111808E-5</c:v>
                </c:pt>
                <c:pt idx="114">
                  <c:v>7.2346262492170132E-5</c:v>
                </c:pt>
                <c:pt idx="115">
                  <c:v>7.0019076269463572E-5</c:v>
                </c:pt>
                <c:pt idx="116">
                  <c:v>6.7667209537169192E-5</c:v>
                </c:pt>
                <c:pt idx="117">
                  <c:v>6.5297819863903786E-5</c:v>
                </c:pt>
                <c:pt idx="118">
                  <c:v>6.3344240886853374E-5</c:v>
                </c:pt>
                <c:pt idx="119">
                  <c:v>6.1211400365156847E-5</c:v>
                </c:pt>
                <c:pt idx="120">
                  <c:v>5.8638725069066016E-5</c:v>
                </c:pt>
                <c:pt idx="121">
                  <c:v>5.592105693133452E-5</c:v>
                </c:pt>
                <c:pt idx="122">
                  <c:v>5.3129581023150876E-5</c:v>
                </c:pt>
                <c:pt idx="123">
                  <c:v>5.0286484409498231E-5</c:v>
                </c:pt>
                <c:pt idx="124">
                  <c:v>4.742057438634469E-5</c:v>
                </c:pt>
                <c:pt idx="125">
                  <c:v>4.45790345354557E-5</c:v>
                </c:pt>
                <c:pt idx="126">
                  <c:v>4.1749013094551278E-5</c:v>
                </c:pt>
                <c:pt idx="127">
                  <c:v>3.8912260312074281E-5</c:v>
                </c:pt>
                <c:pt idx="128">
                  <c:v>3.6225365821398679E-5</c:v>
                </c:pt>
                <c:pt idx="129">
                  <c:v>3.373621613168017E-5</c:v>
                </c:pt>
                <c:pt idx="130">
                  <c:v>3.1472625804091707E-5</c:v>
                </c:pt>
                <c:pt idx="131">
                  <c:v>2.9387599600249356E-5</c:v>
                </c:pt>
                <c:pt idx="132">
                  <c:v>2.7427737321897121E-5</c:v>
                </c:pt>
                <c:pt idx="133">
                  <c:v>2.5628546498465784E-5</c:v>
                </c:pt>
                <c:pt idx="134">
                  <c:v>2.3943768257261733E-5</c:v>
                </c:pt>
                <c:pt idx="135">
                  <c:v>2.2352618008242799E-5</c:v>
                </c:pt>
                <c:pt idx="136">
                  <c:v>2.0819314989284949E-5</c:v>
                </c:pt>
                <c:pt idx="137">
                  <c:v>1.9362186868865205E-5</c:v>
                </c:pt>
                <c:pt idx="138">
                  <c:v>1.7957076652620975E-5</c:v>
                </c:pt>
                <c:pt idx="139">
                  <c:v>1.6623862326707592E-5</c:v>
                </c:pt>
                <c:pt idx="140">
                  <c:v>1.5390708055117752E-5</c:v>
                </c:pt>
                <c:pt idx="141">
                  <c:v>1.4261027638742045E-5</c:v>
                </c:pt>
                <c:pt idx="142">
                  <c:v>1.3204369458944127E-5</c:v>
                </c:pt>
                <c:pt idx="143">
                  <c:v>1.216921655259305E-5</c:v>
                </c:pt>
                <c:pt idx="144">
                  <c:v>1.1207764142683253E-5</c:v>
                </c:pt>
                <c:pt idx="145">
                  <c:v>1.0339214313170352E-5</c:v>
                </c:pt>
                <c:pt idx="146">
                  <c:v>9.533069520311818E-6</c:v>
                </c:pt>
                <c:pt idx="147">
                  <c:v>8.7724017424352409E-6</c:v>
                </c:pt>
                <c:pt idx="148">
                  <c:v>8.0618968929994913E-6</c:v>
                </c:pt>
                <c:pt idx="149">
                  <c:v>7.4029001880532531E-6</c:v>
                </c:pt>
                <c:pt idx="150">
                  <c:v>6.7898602203779699E-6</c:v>
                </c:pt>
                <c:pt idx="151">
                  <c:v>6.2315026215252693E-6</c:v>
                </c:pt>
                <c:pt idx="152">
                  <c:v>5.7265014554652346E-6</c:v>
                </c:pt>
                <c:pt idx="153">
                  <c:v>5.2616733701985264E-6</c:v>
                </c:pt>
                <c:pt idx="154">
                  <c:v>4.8168443808846427E-6</c:v>
                </c:pt>
                <c:pt idx="155">
                  <c:v>4.4038853216560091E-6</c:v>
                </c:pt>
                <c:pt idx="156">
                  <c:v>4.0314295137836256E-6</c:v>
                </c:pt>
                <c:pt idx="157">
                  <c:v>3.6922370621267152E-6</c:v>
                </c:pt>
                <c:pt idx="158">
                  <c:v>3.3792832348416483E-6</c:v>
                </c:pt>
                <c:pt idx="159">
                  <c:v>3.0914066258144628E-6</c:v>
                </c:pt>
                <c:pt idx="160">
                  <c:v>2.8263411791448811E-6</c:v>
                </c:pt>
                <c:pt idx="161">
                  <c:v>2.5794517410714131E-6</c:v>
                </c:pt>
                <c:pt idx="162">
                  <c:v>2.3537738720948007E-6</c:v>
                </c:pt>
                <c:pt idx="163">
                  <c:v>2.1511125503463662E-6</c:v>
                </c:pt>
                <c:pt idx="164">
                  <c:v>1.9657222164094619E-6</c:v>
                </c:pt>
                <c:pt idx="165">
                  <c:v>1.7985930794495827E-6</c:v>
                </c:pt>
                <c:pt idx="166">
                  <c:v>1.6462101149887323E-6</c:v>
                </c:pt>
                <c:pt idx="167">
                  <c:v>1.5046415062252076E-6</c:v>
                </c:pt>
                <c:pt idx="168">
                  <c:v>1.3733157624447576E-6</c:v>
                </c:pt>
                <c:pt idx="169">
                  <c:v>1.2539613380296628E-6</c:v>
                </c:pt>
                <c:pt idx="170">
                  <c:v>1.1466357378840694E-6</c:v>
                </c:pt>
                <c:pt idx="171">
                  <c:v>1.0483350237790048E-6</c:v>
                </c:pt>
                <c:pt idx="172">
                  <c:v>9.5969047977066422E-7</c:v>
                </c:pt>
                <c:pt idx="173">
                  <c:v>8.7838759043734493E-7</c:v>
                </c:pt>
                <c:pt idx="174">
                  <c:v>8.0703454896997885E-7</c:v>
                </c:pt>
                <c:pt idx="175">
                  <c:v>7.4181706304013358E-7</c:v>
                </c:pt>
                <c:pt idx="176">
                  <c:v>6.8046432378244981E-7</c:v>
                </c:pt>
                <c:pt idx="177">
                  <c:v>6.2353568295300618E-7</c:v>
                </c:pt>
                <c:pt idx="178">
                  <c:v>5.7231953070950828E-7</c:v>
                </c:pt>
                <c:pt idx="179">
                  <c:v>5.2625925972824003E-7</c:v>
                </c:pt>
                <c:pt idx="180">
                  <c:v>4.8424713896357352E-7</c:v>
                </c:pt>
                <c:pt idx="181">
                  <c:v>4.4656691290821575E-7</c:v>
                </c:pt>
                <c:pt idx="182">
                  <c:v>4.1167825755964782E-7</c:v>
                </c:pt>
                <c:pt idx="183">
                  <c:v>3.7971023083570043E-7</c:v>
                </c:pt>
                <c:pt idx="184">
                  <c:v>3.5012885363295765E-7</c:v>
                </c:pt>
                <c:pt idx="185">
                  <c:v>3.2328026831352034E-7</c:v>
                </c:pt>
                <c:pt idx="186">
                  <c:v>2.9846772658007506E-7</c:v>
                </c:pt>
                <c:pt idx="187">
                  <c:v>2.7564697195488902E-7</c:v>
                </c:pt>
                <c:pt idx="188">
                  <c:v>2.5457744942405313E-7</c:v>
                </c:pt>
                <c:pt idx="189">
                  <c:v>2.356240028863838E-7</c:v>
                </c:pt>
                <c:pt idx="190">
                  <c:v>2.1848332143017996E-7</c:v>
                </c:pt>
                <c:pt idx="191">
                  <c:v>2.02424827024287E-7</c:v>
                </c:pt>
                <c:pt idx="192">
                  <c:v>1.8733528404926434E-7</c:v>
                </c:pt>
                <c:pt idx="193">
                  <c:v>1.7345268830585729E-7</c:v>
                </c:pt>
                <c:pt idx="194">
                  <c:v>1.611176052790158E-7</c:v>
                </c:pt>
                <c:pt idx="195">
                  <c:v>1.4962625331087087E-7</c:v>
                </c:pt>
                <c:pt idx="196">
                  <c:v>1.3871942060761249E-7</c:v>
                </c:pt>
                <c:pt idx="197">
                  <c:v>1.2860041847635358E-7</c:v>
                </c:pt>
                <c:pt idx="198">
                  <c:v>1.1951815657676864E-7</c:v>
                </c:pt>
                <c:pt idx="199">
                  <c:v>1.1114025014316312E-7</c:v>
                </c:pt>
                <c:pt idx="200">
                  <c:v>1.0322292454318231E-7</c:v>
                </c:pt>
                <c:pt idx="201">
                  <c:v>9.5810440640154444E-8</c:v>
                </c:pt>
                <c:pt idx="202">
                  <c:v>8.8936703926891232E-8</c:v>
                </c:pt>
                <c:pt idx="203">
                  <c:v>8.2564307918046323E-8</c:v>
                </c:pt>
                <c:pt idx="204">
                  <c:v>7.6681239142528874E-8</c:v>
                </c:pt>
                <c:pt idx="205">
                  <c:v>7.1264567154312066E-8</c:v>
                </c:pt>
                <c:pt idx="206">
                  <c:v>6.6210690682647963E-8</c:v>
                </c:pt>
                <c:pt idx="207">
                  <c:v>6.1404202740093162E-8</c:v>
                </c:pt>
                <c:pt idx="208">
                  <c:v>5.6967514211085516E-8</c:v>
                </c:pt>
                <c:pt idx="209">
                  <c:v>5.3046827143035753E-8</c:v>
                </c:pt>
                <c:pt idx="210">
                  <c:v>4.9405194140408662E-8</c:v>
                </c:pt>
                <c:pt idx="211">
                  <c:v>4.5817648376949971E-8</c:v>
                </c:pt>
                <c:pt idx="212">
                  <c:v>4.2483285306067539E-8</c:v>
                </c:pt>
                <c:pt idx="213">
                  <c:v>3.9462349650555359E-8</c:v>
                </c:pt>
                <c:pt idx="214">
                  <c:v>3.6684776822584773E-8</c:v>
                </c:pt>
                <c:pt idx="215">
                  <c:v>3.405682469196713E-8</c:v>
                </c:pt>
                <c:pt idx="216">
                  <c:v>3.1595547922828438E-8</c:v>
                </c:pt>
                <c:pt idx="217">
                  <c:v>2.9286080666316351E-8</c:v>
                </c:pt>
                <c:pt idx="218">
                  <c:v>2.7121478342335756E-8</c:v>
                </c:pt>
                <c:pt idx="219">
                  <c:v>2.5120079586816887E-8</c:v>
                </c:pt>
                <c:pt idx="220">
                  <c:v>2.3263179143191349E-8</c:v>
                </c:pt>
                <c:pt idx="221">
                  <c:v>2.1557135283200201E-8</c:v>
                </c:pt>
                <c:pt idx="222">
                  <c:v>2.0005829397785266E-8</c:v>
                </c:pt>
                <c:pt idx="223">
                  <c:v>1.8567989847477856E-8</c:v>
                </c:pt>
                <c:pt idx="224">
                  <c:v>1.7188308416600758E-8</c:v>
                </c:pt>
                <c:pt idx="225">
                  <c:v>1.5918830898864383E-8</c:v>
                </c:pt>
                <c:pt idx="226">
                  <c:v>1.471291965496121E-8</c:v>
                </c:pt>
                <c:pt idx="227">
                  <c:v>1.3604345280037405E-8</c:v>
                </c:pt>
                <c:pt idx="228">
                  <c:v>1.2591583922862768E-8</c:v>
                </c:pt>
                <c:pt idx="229">
                  <c:v>1.166072835647618E-8</c:v>
                </c:pt>
                <c:pt idx="230">
                  <c:v>1.0792181461985836E-8</c:v>
                </c:pt>
                <c:pt idx="231">
                  <c:v>9.9890943258019202E-9</c:v>
                </c:pt>
                <c:pt idx="232">
                  <c:v>9.2360307965009158E-9</c:v>
                </c:pt>
                <c:pt idx="233">
                  <c:v>8.5370413312832153E-9</c:v>
                </c:pt>
                <c:pt idx="234">
                  <c:v>7.8934009236561416E-9</c:v>
                </c:pt>
                <c:pt idx="235">
                  <c:v>7.3007980609464595E-9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0</c:v>
                </c:pt>
                <c:pt idx="13">
                  <c:v>1.8205223346499754E-10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1.0383626408799596E-8</c:v>
                </c:pt>
                <c:pt idx="31">
                  <c:v>3.4318163765186568E-8</c:v>
                </c:pt>
                <c:pt idx="32">
                  <c:v>6.0236424893734162E-8</c:v>
                </c:pt>
                <c:pt idx="33">
                  <c:v>5.124561025859666E-8</c:v>
                </c:pt>
                <c:pt idx="34">
                  <c:v>3.9564833699232223E-8</c:v>
                </c:pt>
                <c:pt idx="35">
                  <c:v>5.1327397582242147E-8</c:v>
                </c:pt>
                <c:pt idx="36">
                  <c:v>7.8494823584551223E-8</c:v>
                </c:pt>
                <c:pt idx="37">
                  <c:v>1.3304459236862531E-7</c:v>
                </c:pt>
                <c:pt idx="38">
                  <c:v>2.7176973278178461E-7</c:v>
                </c:pt>
                <c:pt idx="39">
                  <c:v>4.3142845600562197E-7</c:v>
                </c:pt>
                <c:pt idx="40">
                  <c:v>5.1640458426271928E-7</c:v>
                </c:pt>
                <c:pt idx="41">
                  <c:v>5.8978277559407793E-7</c:v>
                </c:pt>
                <c:pt idx="42">
                  <c:v>6.3205362854463094E-7</c:v>
                </c:pt>
                <c:pt idx="43">
                  <c:v>6.2352666609144091E-7</c:v>
                </c:pt>
                <c:pt idx="44">
                  <c:v>6.1584963549232726E-7</c:v>
                </c:pt>
                <c:pt idx="45">
                  <c:v>8.9384022994065449E-7</c:v>
                </c:pt>
                <c:pt idx="46">
                  <c:v>1.1970207835106616E-6</c:v>
                </c:pt>
                <c:pt idx="47">
                  <c:v>1.5594716136430358E-6</c:v>
                </c:pt>
                <c:pt idx="48">
                  <c:v>1.977334359708789E-6</c:v>
                </c:pt>
                <c:pt idx="49">
                  <c:v>2.418514922271211E-6</c:v>
                </c:pt>
                <c:pt idx="50">
                  <c:v>2.8391615399968441E-6</c:v>
                </c:pt>
                <c:pt idx="51">
                  <c:v>3.2969652797585797E-6</c:v>
                </c:pt>
                <c:pt idx="52">
                  <c:v>4.0299677573456108E-6</c:v>
                </c:pt>
                <c:pt idx="53">
                  <c:v>4.878854027952022E-6</c:v>
                </c:pt>
                <c:pt idx="54">
                  <c:v>5.8822891833051494E-6</c:v>
                </c:pt>
                <c:pt idx="55">
                  <c:v>7.0835279026095179E-6</c:v>
                </c:pt>
                <c:pt idx="56">
                  <c:v>8.3696455261491045E-6</c:v>
                </c:pt>
                <c:pt idx="57">
                  <c:v>1.025455272243982E-5</c:v>
                </c:pt>
                <c:pt idx="58">
                  <c:v>1.2229114078448322E-5</c:v>
                </c:pt>
                <c:pt idx="59">
                  <c:v>1.4513639469756964E-5</c:v>
                </c:pt>
                <c:pt idx="60">
                  <c:v>1.7023559706261488E-5</c:v>
                </c:pt>
                <c:pt idx="61">
                  <c:v>1.9934581792990519E-5</c:v>
                </c:pt>
                <c:pt idx="62">
                  <c:v>2.3876531481043948E-5</c:v>
                </c:pt>
                <c:pt idx="63">
                  <c:v>2.8056499835531313E-5</c:v>
                </c:pt>
                <c:pt idx="64">
                  <c:v>3.2810042979875084E-5</c:v>
                </c:pt>
                <c:pt idx="65">
                  <c:v>3.7910023069744582E-5</c:v>
                </c:pt>
                <c:pt idx="66">
                  <c:v>4.3338298886815645E-5</c:v>
                </c:pt>
                <c:pt idx="67">
                  <c:v>4.9070634908490192E-5</c:v>
                </c:pt>
                <c:pt idx="68">
                  <c:v>5.4953734636188058E-5</c:v>
                </c:pt>
                <c:pt idx="69">
                  <c:v>6.0163544323121725E-5</c:v>
                </c:pt>
                <c:pt idx="70">
                  <c:v>6.5543060635302585E-5</c:v>
                </c:pt>
                <c:pt idx="71">
                  <c:v>6.883754503874373E-5</c:v>
                </c:pt>
                <c:pt idx="72">
                  <c:v>7.1406702722960334E-5</c:v>
                </c:pt>
                <c:pt idx="73">
                  <c:v>7.3483828890300257E-5</c:v>
                </c:pt>
                <c:pt idx="74">
                  <c:v>7.4784701876443095E-5</c:v>
                </c:pt>
                <c:pt idx="75">
                  <c:v>7.6106701123559769E-5</c:v>
                </c:pt>
                <c:pt idx="76">
                  <c:v>7.552833327224922E-5</c:v>
                </c:pt>
                <c:pt idx="77">
                  <c:v>7.4980523814900869E-5</c:v>
                </c:pt>
                <c:pt idx="78">
                  <c:v>7.5074358832695647E-5</c:v>
                </c:pt>
                <c:pt idx="79">
                  <c:v>7.5497567159344594E-5</c:v>
                </c:pt>
                <c:pt idx="80">
                  <c:v>7.6085353164890928E-5</c:v>
                </c:pt>
                <c:pt idx="81">
                  <c:v>7.7065162284750262E-5</c:v>
                </c:pt>
                <c:pt idx="82">
                  <c:v>7.8012858093727595E-5</c:v>
                </c:pt>
                <c:pt idx="83">
                  <c:v>8.030273001355486E-5</c:v>
                </c:pt>
                <c:pt idx="84">
                  <c:v>8.2635692927581752E-5</c:v>
                </c:pt>
                <c:pt idx="85">
                  <c:v>8.4278088462070224E-5</c:v>
                </c:pt>
                <c:pt idx="86">
                  <c:v>8.5397688930490776E-5</c:v>
                </c:pt>
                <c:pt idx="87">
                  <c:v>8.6254494434747191E-5</c:v>
                </c:pt>
                <c:pt idx="88">
                  <c:v>8.6638616819157674E-5</c:v>
                </c:pt>
                <c:pt idx="89">
                  <c:v>8.6872933787418867E-5</c:v>
                </c:pt>
                <c:pt idx="90">
                  <c:v>8.6487100392344042E-5</c:v>
                </c:pt>
                <c:pt idx="91">
                  <c:v>8.596674122684654E-5</c:v>
                </c:pt>
                <c:pt idx="92">
                  <c:v>8.6466537139537027E-5</c:v>
                </c:pt>
                <c:pt idx="93">
                  <c:v>8.7707664557851395E-5</c:v>
                </c:pt>
                <c:pt idx="94">
                  <c:v>8.9318803546474044E-5</c:v>
                </c:pt>
                <c:pt idx="95">
                  <c:v>9.2027279858960528E-5</c:v>
                </c:pt>
                <c:pt idx="96">
                  <c:v>9.4846415326744709E-5</c:v>
                </c:pt>
                <c:pt idx="97">
                  <c:v>9.878204290072982E-5</c:v>
                </c:pt>
                <c:pt idx="98">
                  <c:v>1.0293900502433506E-4</c:v>
                </c:pt>
                <c:pt idx="99">
                  <c:v>1.079069112807833E-4</c:v>
                </c:pt>
                <c:pt idx="100">
                  <c:v>1.1346892486384922E-4</c:v>
                </c:pt>
                <c:pt idx="101">
                  <c:v>1.1959005274709568E-4</c:v>
                </c:pt>
                <c:pt idx="102">
                  <c:v>1.2679878909287951E-4</c:v>
                </c:pt>
                <c:pt idx="103">
                  <c:v>1.3420666488814597E-4</c:v>
                </c:pt>
                <c:pt idx="104">
                  <c:v>1.4152514883539796E-4</c:v>
                </c:pt>
                <c:pt idx="105">
                  <c:v>1.4891473086455119E-4</c:v>
                </c:pt>
                <c:pt idx="106">
                  <c:v>1.5774828544937823E-4</c:v>
                </c:pt>
                <c:pt idx="107">
                  <c:v>1.6739597410549457E-4</c:v>
                </c:pt>
                <c:pt idx="108">
                  <c:v>1.7735836606618945E-4</c:v>
                </c:pt>
                <c:pt idx="109">
                  <c:v>1.8789305953840517E-4</c:v>
                </c:pt>
                <c:pt idx="110">
                  <c:v>1.9888375816568568E-4</c:v>
                </c:pt>
                <c:pt idx="111">
                  <c:v>2.1251023633746293E-4</c:v>
                </c:pt>
                <c:pt idx="112">
                  <c:v>2.2677550458799871E-4</c:v>
                </c:pt>
                <c:pt idx="113">
                  <c:v>2.4103730746076447E-4</c:v>
                </c:pt>
                <c:pt idx="114">
                  <c:v>2.5554469730995735E-4</c:v>
                </c:pt>
                <c:pt idx="115">
                  <c:v>2.7054012394914977E-4</c:v>
                </c:pt>
                <c:pt idx="116">
                  <c:v>2.8593632855270987E-4</c:v>
                </c:pt>
                <c:pt idx="117">
                  <c:v>3.0186052412697802E-4</c:v>
                </c:pt>
                <c:pt idx="118">
                  <c:v>3.2067605895542875E-4</c:v>
                </c:pt>
                <c:pt idx="119">
                  <c:v>3.3990955530192499E-4</c:v>
                </c:pt>
                <c:pt idx="120">
                  <c:v>3.5801674017286566E-4</c:v>
                </c:pt>
                <c:pt idx="121">
                  <c:v>3.7647885784967408E-4</c:v>
                </c:pt>
                <c:pt idx="122">
                  <c:v>3.9560224867648386E-4</c:v>
                </c:pt>
                <c:pt idx="123">
                  <c:v>4.1537899107963431E-4</c:v>
                </c:pt>
                <c:pt idx="124">
                  <c:v>4.3585951495561881E-4</c:v>
                </c:pt>
                <c:pt idx="125">
                  <c:v>4.5731229515629001E-4</c:v>
                </c:pt>
                <c:pt idx="126">
                  <c:v>4.793396357237227E-4</c:v>
                </c:pt>
                <c:pt idx="127">
                  <c:v>5.0081528192440705E-4</c:v>
                </c:pt>
                <c:pt idx="128">
                  <c:v>5.2268696851993175E-4</c:v>
                </c:pt>
                <c:pt idx="129">
                  <c:v>5.4496878207751392E-4</c:v>
                </c:pt>
                <c:pt idx="130">
                  <c:v>5.6757997025326968E-4</c:v>
                </c:pt>
                <c:pt idx="131">
                  <c:v>5.8939334922940875E-4</c:v>
                </c:pt>
                <c:pt idx="132">
                  <c:v>6.0986944071540847E-4</c:v>
                </c:pt>
                <c:pt idx="133">
                  <c:v>6.3061092401133553E-4</c:v>
                </c:pt>
                <c:pt idx="134">
                  <c:v>6.5152060371927981E-4</c:v>
                </c:pt>
                <c:pt idx="135">
                  <c:v>6.7297446406475419E-4</c:v>
                </c:pt>
                <c:pt idx="136">
                  <c:v>6.945329023871962E-4</c:v>
                </c:pt>
                <c:pt idx="137">
                  <c:v>7.1644430190180629E-4</c:v>
                </c:pt>
                <c:pt idx="138">
                  <c:v>7.3722576522761954E-4</c:v>
                </c:pt>
                <c:pt idx="139">
                  <c:v>7.5691198351943904E-4</c:v>
                </c:pt>
                <c:pt idx="140">
                  <c:v>7.7627840772575272E-4</c:v>
                </c:pt>
                <c:pt idx="141">
                  <c:v>7.9544429008554117E-4</c:v>
                </c:pt>
                <c:pt idx="142">
                  <c:v>8.1327688970494777E-4</c:v>
                </c:pt>
                <c:pt idx="143">
                  <c:v>8.2678811386825821E-4</c:v>
                </c:pt>
                <c:pt idx="144">
                  <c:v>8.3946048483697362E-4</c:v>
                </c:pt>
                <c:pt idx="145">
                  <c:v>8.5357676516839207E-4</c:v>
                </c:pt>
                <c:pt idx="146">
                  <c:v>8.6763586621758449E-4</c:v>
                </c:pt>
                <c:pt idx="147">
                  <c:v>8.8020150050761067E-4</c:v>
                </c:pt>
                <c:pt idx="148">
                  <c:v>8.9160116118056347E-4</c:v>
                </c:pt>
                <c:pt idx="149">
                  <c:v>9.0200846292149502E-4</c:v>
                </c:pt>
                <c:pt idx="150">
                  <c:v>9.1084754016798922E-4</c:v>
                </c:pt>
                <c:pt idx="151">
                  <c:v>9.1959802101329753E-4</c:v>
                </c:pt>
                <c:pt idx="152">
                  <c:v>9.2919461785110355E-4</c:v>
                </c:pt>
                <c:pt idx="153">
                  <c:v>9.3872736096718245E-4</c:v>
                </c:pt>
                <c:pt idx="154">
                  <c:v>9.4527543071429732E-4</c:v>
                </c:pt>
                <c:pt idx="155">
                  <c:v>9.5145354575065138E-4</c:v>
                </c:pt>
                <c:pt idx="156">
                  <c:v>9.5999445293182089E-4</c:v>
                </c:pt>
                <c:pt idx="157">
                  <c:v>9.6986852263787767E-4</c:v>
                </c:pt>
                <c:pt idx="158">
                  <c:v>9.7947979837394324E-4</c:v>
                </c:pt>
                <c:pt idx="159">
                  <c:v>9.8854276719689588E-4</c:v>
                </c:pt>
                <c:pt idx="160">
                  <c:v>9.9640017378538879E-4</c:v>
                </c:pt>
                <c:pt idx="161">
                  <c:v>1.0014529395045856E-3</c:v>
                </c:pt>
                <c:pt idx="162">
                  <c:v>1.0052156105253651E-3</c:v>
                </c:pt>
                <c:pt idx="163">
                  <c:v>1.0093893547821265E-3</c:v>
                </c:pt>
                <c:pt idx="164">
                  <c:v>1.0123811144813948E-3</c:v>
                </c:pt>
                <c:pt idx="165">
                  <c:v>1.0155858832986654E-3</c:v>
                </c:pt>
                <c:pt idx="166">
                  <c:v>1.0181498035130745E-3</c:v>
                </c:pt>
                <c:pt idx="167">
                  <c:v>1.0186922767214583E-3</c:v>
                </c:pt>
                <c:pt idx="168">
                  <c:v>1.017637115528817E-3</c:v>
                </c:pt>
                <c:pt idx="169">
                  <c:v>1.0172612994763768E-3</c:v>
                </c:pt>
                <c:pt idx="170">
                  <c:v>1.0190533096303956E-3</c:v>
                </c:pt>
                <c:pt idx="171">
                  <c:v>1.0216423978882333E-3</c:v>
                </c:pt>
                <c:pt idx="172">
                  <c:v>1.0260936428005674E-3</c:v>
                </c:pt>
                <c:pt idx="173">
                  <c:v>1.0303281424675151E-3</c:v>
                </c:pt>
                <c:pt idx="174">
                  <c:v>1.0378712744173401E-3</c:v>
                </c:pt>
                <c:pt idx="175">
                  <c:v>1.0446973422418033E-3</c:v>
                </c:pt>
                <c:pt idx="176">
                  <c:v>1.0477209488591226E-3</c:v>
                </c:pt>
                <c:pt idx="177">
                  <c:v>1.0482270582389975E-3</c:v>
                </c:pt>
                <c:pt idx="178">
                  <c:v>1.0494570947135527E-3</c:v>
                </c:pt>
                <c:pt idx="179">
                  <c:v>1.051975407370319E-3</c:v>
                </c:pt>
                <c:pt idx="180">
                  <c:v>1.0550423034997513E-3</c:v>
                </c:pt>
                <c:pt idx="181">
                  <c:v>1.0605218170711562E-3</c:v>
                </c:pt>
                <c:pt idx="182">
                  <c:v>1.0655421953617407E-3</c:v>
                </c:pt>
                <c:pt idx="183">
                  <c:v>1.070683664245062E-3</c:v>
                </c:pt>
                <c:pt idx="184">
                  <c:v>1.0747728417561501E-3</c:v>
                </c:pt>
                <c:pt idx="185">
                  <c:v>1.0791951506575665E-3</c:v>
                </c:pt>
                <c:pt idx="186">
                  <c:v>1.0821737066609948E-3</c:v>
                </c:pt>
                <c:pt idx="187">
                  <c:v>1.0841604606023156E-3</c:v>
                </c:pt>
                <c:pt idx="188">
                  <c:v>1.0849211578074964E-3</c:v>
                </c:pt>
                <c:pt idx="189">
                  <c:v>1.0868553662437793E-3</c:v>
                </c:pt>
                <c:pt idx="190">
                  <c:v>1.0897306128724881E-3</c:v>
                </c:pt>
                <c:pt idx="191">
                  <c:v>1.0906889476513376E-3</c:v>
                </c:pt>
                <c:pt idx="192">
                  <c:v>1.0891846129726386E-3</c:v>
                </c:pt>
                <c:pt idx="193">
                  <c:v>1.086714206578633E-3</c:v>
                </c:pt>
                <c:pt idx="194">
                  <c:v>1.0860117059545021E-3</c:v>
                </c:pt>
                <c:pt idx="195">
                  <c:v>1.0830966755311557E-3</c:v>
                </c:pt>
                <c:pt idx="196">
                  <c:v>1.0762690834148789E-3</c:v>
                </c:pt>
                <c:pt idx="197">
                  <c:v>1.0676878401185124E-3</c:v>
                </c:pt>
                <c:pt idx="198">
                  <c:v>1.060541877433169E-3</c:v>
                </c:pt>
                <c:pt idx="199">
                  <c:v>1.0531985929988824E-3</c:v>
                </c:pt>
                <c:pt idx="200">
                  <c:v>1.0442174810023372E-3</c:v>
                </c:pt>
                <c:pt idx="201">
                  <c:v>1.0345726209576897E-3</c:v>
                </c:pt>
                <c:pt idx="202">
                  <c:v>1.0248502756275599E-3</c:v>
                </c:pt>
                <c:pt idx="203">
                  <c:v>1.0148374777908024E-3</c:v>
                </c:pt>
                <c:pt idx="204">
                  <c:v>1.0046283261097438E-3</c:v>
                </c:pt>
                <c:pt idx="205">
                  <c:v>9.9423083894738251E-4</c:v>
                </c:pt>
                <c:pt idx="206">
                  <c:v>9.8249165100691444E-4</c:v>
                </c:pt>
                <c:pt idx="207">
                  <c:v>9.6787615381370591E-4</c:v>
                </c:pt>
                <c:pt idx="208">
                  <c:v>9.5247419880774807E-4</c:v>
                </c:pt>
                <c:pt idx="209">
                  <c:v>9.3934198718304614E-4</c:v>
                </c:pt>
                <c:pt idx="210">
                  <c:v>9.2504911079053999E-4</c:v>
                </c:pt>
                <c:pt idx="211">
                  <c:v>9.0553089297881967E-4</c:v>
                </c:pt>
                <c:pt idx="212">
                  <c:v>8.8479568046309382E-4</c:v>
                </c:pt>
                <c:pt idx="213">
                  <c:v>8.6471189335778282E-4</c:v>
                </c:pt>
                <c:pt idx="214">
                  <c:v>8.4446855071636424E-4</c:v>
                </c:pt>
                <c:pt idx="215">
                  <c:v>8.224079699592306E-4</c:v>
                </c:pt>
                <c:pt idx="216">
                  <c:v>7.9928176593363801E-4</c:v>
                </c:pt>
                <c:pt idx="217">
                  <c:v>7.7503340268229935E-4</c:v>
                </c:pt>
                <c:pt idx="218">
                  <c:v>7.4976515813285338E-4</c:v>
                </c:pt>
                <c:pt idx="219">
                  <c:v>7.2433852929429561E-4</c:v>
                </c:pt>
                <c:pt idx="220">
                  <c:v>6.9860688476718654E-4</c:v>
                </c:pt>
                <c:pt idx="221">
                  <c:v>6.7315899516861937E-4</c:v>
                </c:pt>
                <c:pt idx="222">
                  <c:v>6.4861219323081819E-4</c:v>
                </c:pt>
                <c:pt idx="223">
                  <c:v>6.2411002779634833E-4</c:v>
                </c:pt>
                <c:pt idx="224">
                  <c:v>5.9811300427416365E-4</c:v>
                </c:pt>
                <c:pt idx="225">
                  <c:v>5.7269700105015578E-4</c:v>
                </c:pt>
                <c:pt idx="226">
                  <c:v>5.4652540370192819E-4</c:v>
                </c:pt>
                <c:pt idx="227">
                  <c:v>5.2111750636260005E-4</c:v>
                </c:pt>
                <c:pt idx="228">
                  <c:v>4.9675836875084239E-4</c:v>
                </c:pt>
                <c:pt idx="229">
                  <c:v>4.7323257520843267E-4</c:v>
                </c:pt>
                <c:pt idx="230">
                  <c:v>4.5002229240862391E-4</c:v>
                </c:pt>
                <c:pt idx="231">
                  <c:v>4.2748985398487378E-4</c:v>
                </c:pt>
                <c:pt idx="232">
                  <c:v>4.0518374085024881E-4</c:v>
                </c:pt>
                <c:pt idx="233">
                  <c:v>3.8345700735228439E-4</c:v>
                </c:pt>
                <c:pt idx="234">
                  <c:v>3.6256223525983372E-4</c:v>
                </c:pt>
                <c:pt idx="235">
                  <c:v>3.424902865826988E-4</c:v>
                </c:pt>
                <c:pt idx="236">
                  <c:v>3.2299377412438595E-4</c:v>
                </c:pt>
                <c:pt idx="237">
                  <c:v>3.0403296386644681E-4</c:v>
                </c:pt>
                <c:pt idx="238">
                  <c:v>2.8597809524530442E-4</c:v>
                </c:pt>
                <c:pt idx="239">
                  <c:v>2.6881704984128569E-4</c:v>
                </c:pt>
                <c:pt idx="240">
                  <c:v>2.5237066847491748E-4</c:v>
                </c:pt>
                <c:pt idx="241">
                  <c:v>2.3640630362579371E-4</c:v>
                </c:pt>
                <c:pt idx="242">
                  <c:v>2.2123461300198018E-4</c:v>
                </c:pt>
                <c:pt idx="243">
                  <c:v>2.0666928338558638E-4</c:v>
                </c:pt>
                <c:pt idx="244">
                  <c:v>1.9292122723580678E-4</c:v>
                </c:pt>
                <c:pt idx="245">
                  <c:v>1.7978697345455671E-4</c:v>
                </c:pt>
                <c:pt idx="246">
                  <c:v>1.6746111629897483E-4</c:v>
                </c:pt>
                <c:pt idx="247">
                  <c:v>1.5579335776401288E-4</c:v>
                </c:pt>
                <c:pt idx="248">
                  <c:v>1.4484662181383511E-4</c:v>
                </c:pt>
                <c:pt idx="249">
                  <c:v>1.3470136034875342E-4</c:v>
                </c:pt>
                <c:pt idx="250">
                  <c:v>1.2518250171463535E-4</c:v>
                </c:pt>
                <c:pt idx="251">
                  <c:v>1.1610392485827251E-4</c:v>
                </c:pt>
                <c:pt idx="252">
                  <c:v>1.0758359004348312E-4</c:v>
                </c:pt>
                <c:pt idx="253">
                  <c:v>9.9654505191601136E-5</c:v>
                </c:pt>
                <c:pt idx="254">
                  <c:v>9.22658168372546E-5</c:v>
                </c:pt>
                <c:pt idx="255">
                  <c:v>8.517095379135659E-5</c:v>
                </c:pt>
                <c:pt idx="256">
                  <c:v>7.849697934629601E-5</c:v>
                </c:pt>
                <c:pt idx="257">
                  <c:v>7.2325480804442778E-5</c:v>
                </c:pt>
                <c:pt idx="258">
                  <c:v>6.6590641041160649E-5</c:v>
                </c:pt>
                <c:pt idx="259">
                  <c:v>6.1273393261873391E-5</c:v>
                </c:pt>
                <c:pt idx="260">
                  <c:v>5.6322172907608581E-5</c:v>
                </c:pt>
                <c:pt idx="261">
                  <c:v>5.16747720863224E-5</c:v>
                </c:pt>
                <c:pt idx="262">
                  <c:v>4.7353313929265767E-5</c:v>
                </c:pt>
                <c:pt idx="263">
                  <c:v>4.3354228078910046E-5</c:v>
                </c:pt>
                <c:pt idx="264">
                  <c:v>3.9680521241043728E-5</c:v>
                </c:pt>
                <c:pt idx="265">
                  <c:v>3.6334563906664387E-5</c:v>
                </c:pt>
                <c:pt idx="266">
                  <c:v>3.3292064271356275E-5</c:v>
                </c:pt>
                <c:pt idx="267">
                  <c:v>3.0561875200318882E-5</c:v>
                </c:pt>
                <c:pt idx="268">
                  <c:v>2.8106891237162682E-5</c:v>
                </c:pt>
                <c:pt idx="269">
                  <c:v>2.5819298848408488E-5</c:v>
                </c:pt>
                <c:pt idx="270">
                  <c:v>2.3654969857224883E-5</c:v>
                </c:pt>
                <c:pt idx="271">
                  <c:v>2.164455936576278E-5</c:v>
                </c:pt>
                <c:pt idx="272">
                  <c:v>1.980952903006456E-5</c:v>
                </c:pt>
                <c:pt idx="273">
                  <c:v>1.8090452467946697E-5</c:v>
                </c:pt>
                <c:pt idx="274">
                  <c:v>1.6467755533481434E-5</c:v>
                </c:pt>
                <c:pt idx="275">
                  <c:v>1.4978536417873128E-5</c:v>
                </c:pt>
                <c:pt idx="276">
                  <c:v>1.3627204519807982E-5</c:v>
                </c:pt>
                <c:pt idx="277">
                  <c:v>1.2387211913317108E-5</c:v>
                </c:pt>
                <c:pt idx="278">
                  <c:v>1.1249554295401631E-5</c:v>
                </c:pt>
                <c:pt idx="279">
                  <c:v>1.0205818488367424E-5</c:v>
                </c:pt>
                <c:pt idx="280">
                  <c:v>9.2382815761821843E-6</c:v>
                </c:pt>
                <c:pt idx="281">
                  <c:v>8.3620513930769675E-6</c:v>
                </c:pt>
                <c:pt idx="282">
                  <c:v>7.593609396896649E-6</c:v>
                </c:pt>
                <c:pt idx="283">
                  <c:v>6.8937699082670929E-6</c:v>
                </c:pt>
                <c:pt idx="284">
                  <c:v>6.2513078663997853E-6</c:v>
                </c:pt>
                <c:pt idx="285">
                  <c:v>5.6697141178724401E-6</c:v>
                </c:pt>
                <c:pt idx="286">
                  <c:v>5.1413037697067726E-6</c:v>
                </c:pt>
                <c:pt idx="287">
                  <c:v>4.6654280968729197E-6</c:v>
                </c:pt>
                <c:pt idx="288">
                  <c:v>4.2489091567877998E-6</c:v>
                </c:pt>
                <c:pt idx="289">
                  <c:v>3.865925909737789E-6</c:v>
                </c:pt>
                <c:pt idx="290">
                  <c:v>3.4974205561008437E-6</c:v>
                </c:pt>
                <c:pt idx="291">
                  <c:v>3.1637371568963391E-6</c:v>
                </c:pt>
                <c:pt idx="292">
                  <c:v>2.8858528713376879E-6</c:v>
                </c:pt>
                <c:pt idx="293">
                  <c:v>2.6287192894815949E-6</c:v>
                </c:pt>
                <c:pt idx="294">
                  <c:v>2.3817580997793194E-6</c:v>
                </c:pt>
                <c:pt idx="295">
                  <c:v>2.1555498697963799E-6</c:v>
                </c:pt>
                <c:pt idx="296">
                  <c:v>1.9490255615782679E-6</c:v>
                </c:pt>
                <c:pt idx="297">
                  <c:v>1.7613673650595202E-6</c:v>
                </c:pt>
                <c:pt idx="298">
                  <c:v>1.5972071498096425E-6</c:v>
                </c:pt>
                <c:pt idx="299">
                  <c:v>1.4465071200433395E-6</c:v>
                </c:pt>
                <c:pt idx="300">
                  <c:v>1.3069410317623091E-6</c:v>
                </c:pt>
                <c:pt idx="301">
                  <c:v>1.1810080832497947E-6</c:v>
                </c:pt>
                <c:pt idx="302">
                  <c:v>1.0739783837136789E-6</c:v>
                </c:pt>
                <c:pt idx="303">
                  <c:v>9.741469255056543E-7</c:v>
                </c:pt>
                <c:pt idx="304">
                  <c:v>8.7648402620444915E-7</c:v>
                </c:pt>
                <c:pt idx="305">
                  <c:v>7.8803394114507048E-7</c:v>
                </c:pt>
                <c:pt idx="306">
                  <c:v>7.1014449312238019E-7</c:v>
                </c:pt>
                <c:pt idx="307">
                  <c:v>6.3948608694047985E-7</c:v>
                </c:pt>
                <c:pt idx="308">
                  <c:v>5.7645496581263167E-7</c:v>
                </c:pt>
                <c:pt idx="309">
                  <c:v>5.1939824907683759E-7</c:v>
                </c:pt>
                <c:pt idx="310">
                  <c:v>4.6801011387270959E-7</c:v>
                </c:pt>
                <c:pt idx="311">
                  <c:v>4.2244043644636959E-7</c:v>
                </c:pt>
                <c:pt idx="312">
                  <c:v>3.8284049858962854E-7</c:v>
                </c:pt>
                <c:pt idx="313">
                  <c:v>3.4723864173605747E-7</c:v>
                </c:pt>
                <c:pt idx="314">
                  <c:v>3.1542390733702863E-7</c:v>
                </c:pt>
                <c:pt idx="315">
                  <c:v>2.8556817801473471E-7</c:v>
                </c:pt>
                <c:pt idx="316">
                  <c:v>2.5715195422099099E-7</c:v>
                </c:pt>
                <c:pt idx="317">
                  <c:v>2.3174817963065251E-7</c:v>
                </c:pt>
                <c:pt idx="318">
                  <c:v>2.0915076071395133E-7</c:v>
                </c:pt>
                <c:pt idx="319">
                  <c:v>1.8861467756742405E-7</c:v>
                </c:pt>
                <c:pt idx="320">
                  <c:v>1.6996126018960238E-7</c:v>
                </c:pt>
                <c:pt idx="321">
                  <c:v>1.5362103411432627E-7</c:v>
                </c:pt>
                <c:pt idx="322">
                  <c:v>1.3920702607479184E-7</c:v>
                </c:pt>
                <c:pt idx="323">
                  <c:v>1.2611111997141377E-7</c:v>
                </c:pt>
                <c:pt idx="324">
                  <c:v>1.1417833478814902E-7</c:v>
                </c:pt>
                <c:pt idx="325">
                  <c:v>1.0326950688566088E-7</c:v>
                </c:pt>
                <c:pt idx="326">
                  <c:v>9.3275035773887961E-8</c:v>
                </c:pt>
                <c:pt idx="327">
                  <c:v>8.438044983024844E-8</c:v>
                </c:pt>
                <c:pt idx="328">
                  <c:v>7.6337931096164543E-8</c:v>
                </c:pt>
                <c:pt idx="329">
                  <c:v>6.8377965938887355E-8</c:v>
                </c:pt>
                <c:pt idx="330">
                  <c:v>6.1017810400659511E-8</c:v>
                </c:pt>
                <c:pt idx="331">
                  <c:v>5.491455376543594E-8</c:v>
                </c:pt>
                <c:pt idx="332">
                  <c:v>4.9449545317613771E-8</c:v>
                </c:pt>
                <c:pt idx="333">
                  <c:v>4.4329471741184647E-8</c:v>
                </c:pt>
                <c:pt idx="334">
                  <c:v>3.9721912749019299E-8</c:v>
                </c:pt>
                <c:pt idx="335">
                  <c:v>3.640273123781145E-8</c:v>
                </c:pt>
                <c:pt idx="336">
                  <c:v>3.3273008804253878E-8</c:v>
                </c:pt>
                <c:pt idx="337">
                  <c:v>2.9821767385590629E-8</c:v>
                </c:pt>
                <c:pt idx="338">
                  <c:v>2.6785573741007195E-8</c:v>
                </c:pt>
                <c:pt idx="339">
                  <c:v>2.4365091944933709E-8</c:v>
                </c:pt>
                <c:pt idx="340">
                  <c:v>2.2121709447789411E-8</c:v>
                </c:pt>
                <c:pt idx="341">
                  <c:v>2.0013504188566042E-8</c:v>
                </c:pt>
                <c:pt idx="342">
                  <c:v>1.803670592325238E-8</c:v>
                </c:pt>
                <c:pt idx="343">
                  <c:v>1.6166358287124713E-8</c:v>
                </c:pt>
                <c:pt idx="344">
                  <c:v>1.4638873903387352E-8</c:v>
                </c:pt>
                <c:pt idx="345">
                  <c:v>1.3404808950573656E-8</c:v>
                </c:pt>
                <c:pt idx="346">
                  <c:v>1.2203822678778085E-8</c:v>
                </c:pt>
                <c:pt idx="347">
                  <c:v>1.1061811544163866E-8</c:v>
                </c:pt>
                <c:pt idx="348">
                  <c:v>9.9550621102947594E-9</c:v>
                </c:pt>
                <c:pt idx="349">
                  <c:v>8.9198120522884087E-9</c:v>
                </c:pt>
                <c:pt idx="350">
                  <c:v>8.1283470080992825E-9</c:v>
                </c:pt>
                <c:pt idx="351">
                  <c:v>7.4288738512990022E-9</c:v>
                </c:pt>
                <c:pt idx="352">
                  <c:v>6.6774904029810721E-9</c:v>
                </c:pt>
                <c:pt idx="353">
                  <c:v>5.9879128921875231E-9</c:v>
                </c:pt>
                <c:pt idx="354">
                  <c:v>5.4269585467455749E-9</c:v>
                </c:pt>
                <c:pt idx="355">
                  <c:v>4.9199041357221327E-9</c:v>
                </c:pt>
                <c:pt idx="356">
                  <c:v>4.4898035850332077E-9</c:v>
                </c:pt>
                <c:pt idx="357">
                  <c:v>4.0747098657003523E-9</c:v>
                </c:pt>
                <c:pt idx="358">
                  <c:v>3.6547748227517066E-9</c:v>
                </c:pt>
                <c:pt idx="359">
                  <c:v>3.2867539013017673E-9</c:v>
                </c:pt>
                <c:pt idx="360">
                  <c:v>2.9687836422132593E-9</c:v>
                </c:pt>
                <c:pt idx="361">
                  <c:v>2.6760885734950673E-9</c:v>
                </c:pt>
                <c:pt idx="362">
                  <c:v>2.4069593935198377E-9</c:v>
                </c:pt>
                <c:pt idx="363">
                  <c:v>2.162008826621339E-9</c:v>
                </c:pt>
                <c:pt idx="364">
                  <c:v>1.9371699910994756E-9</c:v>
                </c:pt>
                <c:pt idx="365">
                  <c:v>1.7471403385695279E-9</c:v>
                </c:pt>
                <c:pt idx="366">
                  <c:v>1.5739746090636036E-9</c:v>
                </c:pt>
                <c:pt idx="367">
                  <c:v>1.4100343566026602E-9</c:v>
                </c:pt>
                <c:pt idx="368">
                  <c:v>1.2669159773443487E-9</c:v>
                </c:pt>
                <c:pt idx="369">
                  <c:v>1.1764189406260099E-9</c:v>
                </c:pt>
                <c:pt idx="370">
                  <c:v>1.0854355215350913E-9</c:v>
                </c:pt>
                <c:pt idx="371">
                  <c:v>9.8654874619205387E-10</c:v>
                </c:pt>
                <c:pt idx="372">
                  <c:v>9.2028576727643164E-10</c:v>
                </c:pt>
                <c:pt idx="373">
                  <c:v>8.8578009331232452E-10</c:v>
                </c:pt>
                <c:pt idx="374">
                  <c:v>8.173664073788163E-10</c:v>
                </c:pt>
                <c:pt idx="375">
                  <c:v>7.3395235501750881E-10</c:v>
                </c:pt>
                <c:pt idx="376">
                  <c:v>6.5970833459623569E-10</c:v>
                </c:pt>
                <c:pt idx="377">
                  <c:v>5.919522199374495E-10</c:v>
                </c:pt>
                <c:pt idx="378">
                  <c:v>5.2384785071351818E-10</c:v>
                </c:pt>
                <c:pt idx="379">
                  <c:v>4.639854752198302E-10</c:v>
                </c:pt>
                <c:pt idx="380">
                  <c:v>4.2662515573471452E-10</c:v>
                </c:pt>
                <c:pt idx="381">
                  <c:v>3.9385164054809582E-10</c:v>
                </c:pt>
                <c:pt idx="382">
                  <c:v>3.6767184482927859E-10</c:v>
                </c:pt>
                <c:pt idx="383">
                  <c:v>3.3035772111703412E-10</c:v>
                </c:pt>
                <c:pt idx="384">
                  <c:v>2.8330694197480954E-10</c:v>
                </c:pt>
                <c:pt idx="385">
                  <c:v>2.5457395022751303E-10</c:v>
                </c:pt>
                <c:pt idx="386">
                  <c:v>2.3474396612594671E-10</c:v>
                </c:pt>
                <c:pt idx="387">
                  <c:v>2.2400641719342626E-10</c:v>
                </c:pt>
                <c:pt idx="388">
                  <c:v>2.1415066271774163E-10</c:v>
                </c:pt>
                <c:pt idx="389">
                  <c:v>1.9028670657501405E-10</c:v>
                </c:pt>
                <c:pt idx="390">
                  <c:v>1.7326910989115686E-10</c:v>
                </c:pt>
                <c:pt idx="391">
                  <c:v>1.7166564309596025E-10</c:v>
                </c:pt>
                <c:pt idx="392">
                  <c:v>1.5824560488633358E-10</c:v>
                </c:pt>
                <c:pt idx="393">
                  <c:v>1.3234802213850441E-10</c:v>
                </c:pt>
                <c:pt idx="394">
                  <c:v>1.0281415887141982E-10</c:v>
                </c:pt>
                <c:pt idx="395">
                  <c:v>7.295558898146188E-11</c:v>
                </c:pt>
                <c:pt idx="396">
                  <c:v>8.2912150314943501E-11</c:v>
                </c:pt>
                <c:pt idx="397">
                  <c:v>9.6056202740869441E-11</c:v>
                </c:pt>
                <c:pt idx="398">
                  <c:v>8.8276131201897133E-11</c:v>
                </c:pt>
                <c:pt idx="399">
                  <c:v>8.0213973650542616E-11</c:v>
                </c:pt>
                <c:pt idx="400">
                  <c:v>7.0675607566202621E-11</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0</c:v>
                </c:pt>
                <c:pt idx="13">
                  <c:v>2.0420236118536465E-10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1.038356403474962E-8</c:v>
                </c:pt>
                <c:pt idx="31">
                  <c:v>3.3891521349367103E-8</c:v>
                </c:pt>
                <c:pt idx="32">
                  <c:v>5.8638078483720118E-8</c:v>
                </c:pt>
                <c:pt idx="33">
                  <c:v>4.9111851432304942E-8</c:v>
                </c:pt>
                <c:pt idx="34">
                  <c:v>3.7306798635855841E-8</c:v>
                </c:pt>
                <c:pt idx="35">
                  <c:v>4.7620200785907175E-8</c:v>
                </c:pt>
                <c:pt idx="36">
                  <c:v>7.1691172334952315E-8</c:v>
                </c:pt>
                <c:pt idx="37">
                  <c:v>1.1965219652605491E-7</c:v>
                </c:pt>
                <c:pt idx="38">
                  <c:v>2.4063419452708338E-7</c:v>
                </c:pt>
                <c:pt idx="39">
                  <c:v>3.7588451510626581E-7</c:v>
                </c:pt>
                <c:pt idx="40">
                  <c:v>4.4228708617328483E-7</c:v>
                </c:pt>
                <c:pt idx="41">
                  <c:v>4.9595324491044862E-7</c:v>
                </c:pt>
                <c:pt idx="42">
                  <c:v>5.2138602865574679E-7</c:v>
                </c:pt>
                <c:pt idx="43">
                  <c:v>5.0439328870495174E-7</c:v>
                </c:pt>
                <c:pt idx="44">
                  <c:v>4.8862589996948003E-7</c:v>
                </c:pt>
                <c:pt idx="45">
                  <c:v>6.9606979209220832E-7</c:v>
                </c:pt>
                <c:pt idx="46">
                  <c:v>9.1590512266315929E-7</c:v>
                </c:pt>
                <c:pt idx="47">
                  <c:v>1.1733990405556834E-6</c:v>
                </c:pt>
                <c:pt idx="48">
                  <c:v>1.4637179839892425E-6</c:v>
                </c:pt>
                <c:pt idx="49">
                  <c:v>1.7613852911265212E-6</c:v>
                </c:pt>
                <c:pt idx="50">
                  <c:v>2.0336323196673729E-6</c:v>
                </c:pt>
                <c:pt idx="51">
                  <c:v>2.321198894535002E-6</c:v>
                </c:pt>
                <c:pt idx="52">
                  <c:v>2.7880546489907235E-6</c:v>
                </c:pt>
                <c:pt idx="53">
                  <c:v>3.3175545238475785E-6</c:v>
                </c:pt>
                <c:pt idx="54">
                  <c:v>3.9342009970917376E-6</c:v>
                </c:pt>
                <c:pt idx="55">
                  <c:v>4.6654482422185706E-6</c:v>
                </c:pt>
                <c:pt idx="56">
                  <c:v>5.4370259366761134E-6</c:v>
                </c:pt>
                <c:pt idx="57">
                  <c:v>6.5791381861388656E-6</c:v>
                </c:pt>
                <c:pt idx="58">
                  <c:v>7.7567595447401863E-6</c:v>
                </c:pt>
                <c:pt idx="59">
                  <c:v>9.1070524579432536E-6</c:v>
                </c:pt>
                <c:pt idx="60">
                  <c:v>1.0570598581656766E-5</c:v>
                </c:pt>
                <c:pt idx="61">
                  <c:v>1.2249463603603595E-5</c:v>
                </c:pt>
                <c:pt idx="62">
                  <c:v>1.4520604028366221E-5</c:v>
                </c:pt>
                <c:pt idx="63">
                  <c:v>1.6890749737308026E-5</c:v>
                </c:pt>
                <c:pt idx="64">
                  <c:v>1.9561084553402584E-5</c:v>
                </c:pt>
                <c:pt idx="65">
                  <c:v>2.2394313731075809E-5</c:v>
                </c:pt>
                <c:pt idx="66">
                  <c:v>2.5382809301873853E-5</c:v>
                </c:pt>
                <c:pt idx="67">
                  <c:v>2.8515869990279721E-5</c:v>
                </c:pt>
                <c:pt idx="68">
                  <c:v>3.170989000367993E-5</c:v>
                </c:pt>
                <c:pt idx="69">
                  <c:v>3.4500484156194836E-5</c:v>
                </c:pt>
                <c:pt idx="70">
                  <c:v>3.7384771684096404E-5</c:v>
                </c:pt>
                <c:pt idx="71">
                  <c:v>3.9088810510568691E-5</c:v>
                </c:pt>
                <c:pt idx="72">
                  <c:v>4.0394790174256931E-5</c:v>
                </c:pt>
                <c:pt idx="73">
                  <c:v>4.1431655611244076E-5</c:v>
                </c:pt>
                <c:pt idx="74">
                  <c:v>4.2033744873536314E-5</c:v>
                </c:pt>
                <c:pt idx="75">
                  <c:v>4.2641850941730362E-5</c:v>
                </c:pt>
                <c:pt idx="76">
                  <c:v>4.2175955456305079E-5</c:v>
                </c:pt>
                <c:pt idx="77">
                  <c:v>4.1727988377299088E-5</c:v>
                </c:pt>
                <c:pt idx="78">
                  <c:v>4.1647006495269298E-5</c:v>
                </c:pt>
                <c:pt idx="79">
                  <c:v>4.176690740230477E-5</c:v>
                </c:pt>
                <c:pt idx="80">
                  <c:v>4.2005217464761024E-5</c:v>
                </c:pt>
                <c:pt idx="81">
                  <c:v>4.2496258309945808E-5</c:v>
                </c:pt>
                <c:pt idx="82">
                  <c:v>4.3002474469848792E-5</c:v>
                </c:pt>
                <c:pt idx="83">
                  <c:v>4.4278072281029596E-5</c:v>
                </c:pt>
                <c:pt idx="84">
                  <c:v>4.5601815283609157E-5</c:v>
                </c:pt>
                <c:pt idx="85">
                  <c:v>4.6565117902780081E-5</c:v>
                </c:pt>
                <c:pt idx="86">
                  <c:v>4.7255091632052173E-5</c:v>
                </c:pt>
                <c:pt idx="87">
                  <c:v>4.7816049320551953E-5</c:v>
                </c:pt>
                <c:pt idx="88">
                  <c:v>4.8133580247383529E-5</c:v>
                </c:pt>
                <c:pt idx="89">
                  <c:v>4.8388089731105804E-5</c:v>
                </c:pt>
                <c:pt idx="90">
                  <c:v>4.8319359498378531E-5</c:v>
                </c:pt>
                <c:pt idx="91">
                  <c:v>4.8197027676652961E-5</c:v>
                </c:pt>
                <c:pt idx="92">
                  <c:v>4.8668880962737651E-5</c:v>
                </c:pt>
                <c:pt idx="93">
                  <c:v>4.9580165015003509E-5</c:v>
                </c:pt>
                <c:pt idx="94">
                  <c:v>5.0724375521856189E-5</c:v>
                </c:pt>
                <c:pt idx="95">
                  <c:v>5.2516024961979989E-5</c:v>
                </c:pt>
                <c:pt idx="96">
                  <c:v>5.4396543541025244E-5</c:v>
                </c:pt>
                <c:pt idx="97">
                  <c:v>5.6945588590296583E-5</c:v>
                </c:pt>
                <c:pt idx="98">
                  <c:v>5.9652711324224238E-5</c:v>
                </c:pt>
                <c:pt idx="99">
                  <c:v>6.2861679029992262E-5</c:v>
                </c:pt>
                <c:pt idx="100">
                  <c:v>6.645166880576796E-5</c:v>
                </c:pt>
                <c:pt idx="101">
                  <c:v>7.0405393602564998E-5</c:v>
                </c:pt>
                <c:pt idx="102">
                  <c:v>7.5043905379774319E-5</c:v>
                </c:pt>
                <c:pt idx="103">
                  <c:v>7.9851938365610873E-5</c:v>
                </c:pt>
                <c:pt idx="104">
                  <c:v>8.4663407002616816E-5</c:v>
                </c:pt>
                <c:pt idx="105">
                  <c:v>8.9581265427052958E-5</c:v>
                </c:pt>
                <c:pt idx="106">
                  <c:v>9.5441063711157874E-5</c:v>
                </c:pt>
                <c:pt idx="107">
                  <c:v>1.0187760318733396E-4</c:v>
                </c:pt>
                <c:pt idx="108">
                  <c:v>1.0859356350072799E-4</c:v>
                </c:pt>
                <c:pt idx="109">
                  <c:v>1.157515164369784E-4</c:v>
                </c:pt>
                <c:pt idx="110">
                  <c:v>1.232848472911953E-4</c:v>
                </c:pt>
                <c:pt idx="111">
                  <c:v>1.3255725155118177E-4</c:v>
                </c:pt>
                <c:pt idx="112">
                  <c:v>1.4235180784201074E-4</c:v>
                </c:pt>
                <c:pt idx="113">
                  <c:v>1.5227671562812213E-4</c:v>
                </c:pt>
                <c:pt idx="114">
                  <c:v>1.6249966932372657E-4</c:v>
                </c:pt>
                <c:pt idx="115">
                  <c:v>1.7318975454890345E-4</c:v>
                </c:pt>
                <c:pt idx="116">
                  <c:v>1.8430685113035027E-4</c:v>
                </c:pt>
                <c:pt idx="117">
                  <c:v>1.9593460780154519E-4</c:v>
                </c:pt>
                <c:pt idx="118">
                  <c:v>2.0961468612694324E-4</c:v>
                </c:pt>
                <c:pt idx="119">
                  <c:v>2.237442942494818E-4</c:v>
                </c:pt>
                <c:pt idx="120">
                  <c:v>2.372863542307101E-4</c:v>
                </c:pt>
                <c:pt idx="121">
                  <c:v>2.5119632126831189E-4</c:v>
                </c:pt>
                <c:pt idx="122">
                  <c:v>2.6568681723064292E-4</c:v>
                </c:pt>
                <c:pt idx="123">
                  <c:v>2.8077078657689185E-4</c:v>
                </c:pt>
                <c:pt idx="124">
                  <c:v>2.9650416483990616E-4</c:v>
                </c:pt>
                <c:pt idx="125">
                  <c:v>3.1309783448125707E-4</c:v>
                </c:pt>
                <c:pt idx="126">
                  <c:v>3.3030795283553747E-4</c:v>
                </c:pt>
                <c:pt idx="127">
                  <c:v>3.4738033935796566E-4</c:v>
                </c:pt>
                <c:pt idx="128">
                  <c:v>3.6498807122762965E-4</c:v>
                </c:pt>
                <c:pt idx="129">
                  <c:v>3.8316782700578803E-4</c:v>
                </c:pt>
                <c:pt idx="130">
                  <c:v>4.018929527458084E-4</c:v>
                </c:pt>
                <c:pt idx="131">
                  <c:v>4.203825160539079E-4</c:v>
                </c:pt>
                <c:pt idx="132">
                  <c:v>4.3821480710662841E-4</c:v>
                </c:pt>
                <c:pt idx="133">
                  <c:v>4.5648713765902334E-4</c:v>
                </c:pt>
                <c:pt idx="134">
                  <c:v>4.7508655256925847E-4</c:v>
                </c:pt>
                <c:pt idx="135">
                  <c:v>4.9423508686880142E-4</c:v>
                </c:pt>
                <c:pt idx="136">
                  <c:v>5.13571933443415E-4</c:v>
                </c:pt>
                <c:pt idx="137">
                  <c:v>5.333133045202906E-4</c:v>
                </c:pt>
                <c:pt idx="138">
                  <c:v>5.5240957817946591E-4</c:v>
                </c:pt>
                <c:pt idx="139">
                  <c:v>5.709374533965874E-4</c:v>
                </c:pt>
                <c:pt idx="140">
                  <c:v>5.8954413713290768E-4</c:v>
                </c:pt>
                <c:pt idx="141">
                  <c:v>6.0838580054626906E-4</c:v>
                </c:pt>
                <c:pt idx="142">
                  <c:v>6.2659045385809423E-4</c:v>
                </c:pt>
                <c:pt idx="143">
                  <c:v>6.4180761030587798E-4</c:v>
                </c:pt>
                <c:pt idx="144">
                  <c:v>6.5666710253861312E-4</c:v>
                </c:pt>
                <c:pt idx="145">
                  <c:v>6.7293448097626276E-4</c:v>
                </c:pt>
                <c:pt idx="146">
                  <c:v>6.8942201749772069E-4</c:v>
                </c:pt>
                <c:pt idx="147">
                  <c:v>7.0496104654607151E-4</c:v>
                </c:pt>
                <c:pt idx="148">
                  <c:v>7.1977114131839396E-4</c:v>
                </c:pt>
                <c:pt idx="149">
                  <c:v>7.3394815597909748E-4</c:v>
                </c:pt>
                <c:pt idx="150">
                  <c:v>7.4698129909344312E-4</c:v>
                </c:pt>
                <c:pt idx="151">
                  <c:v>7.600543133431286E-4</c:v>
                </c:pt>
                <c:pt idx="152">
                  <c:v>7.7398398038664232E-4</c:v>
                </c:pt>
                <c:pt idx="153">
                  <c:v>7.880816248114034E-4</c:v>
                </c:pt>
                <c:pt idx="154">
                  <c:v>7.9993606600725338E-4</c:v>
                </c:pt>
                <c:pt idx="155">
                  <c:v>8.1178347168435526E-4</c:v>
                </c:pt>
                <c:pt idx="156">
                  <c:v>8.2602092232829263E-4</c:v>
                </c:pt>
                <c:pt idx="157">
                  <c:v>8.4180425896877994E-4</c:v>
                </c:pt>
                <c:pt idx="158">
                  <c:v>8.5774563078454963E-4</c:v>
                </c:pt>
                <c:pt idx="159">
                  <c:v>8.7355822226728495E-4</c:v>
                </c:pt>
                <c:pt idx="160">
                  <c:v>8.88613947530273E-4</c:v>
                </c:pt>
                <c:pt idx="161">
                  <c:v>9.0141701055829128E-4</c:v>
                </c:pt>
                <c:pt idx="162">
                  <c:v>9.1327138149199382E-4</c:v>
                </c:pt>
                <c:pt idx="163">
                  <c:v>9.2571497790601128E-4</c:v>
                </c:pt>
                <c:pt idx="164">
                  <c:v>9.3729198223656848E-4</c:v>
                </c:pt>
                <c:pt idx="165">
                  <c:v>9.4928278437046145E-4</c:v>
                </c:pt>
                <c:pt idx="166">
                  <c:v>9.6089817645421763E-4</c:v>
                </c:pt>
                <c:pt idx="167">
                  <c:v>9.708155718940345E-4</c:v>
                </c:pt>
                <c:pt idx="168">
                  <c:v>9.7940621153708835E-4</c:v>
                </c:pt>
                <c:pt idx="169">
                  <c:v>9.8885712664732337E-4</c:v>
                </c:pt>
                <c:pt idx="170">
                  <c:v>1.0006730237424248E-3</c:v>
                </c:pt>
                <c:pt idx="171">
                  <c:v>1.0136033251120576E-3</c:v>
                </c:pt>
                <c:pt idx="172">
                  <c:v>1.0288190412117886E-3</c:v>
                </c:pt>
                <c:pt idx="173">
                  <c:v>1.0443693021991148E-3</c:v>
                </c:pt>
                <c:pt idx="174">
                  <c:v>1.0639583791224446E-3</c:v>
                </c:pt>
                <c:pt idx="175">
                  <c:v>1.0836283596748393E-3</c:v>
                </c:pt>
                <c:pt idx="176">
                  <c:v>1.1001840848996339E-3</c:v>
                </c:pt>
                <c:pt idx="177">
                  <c:v>1.1147771045888811E-3</c:v>
                </c:pt>
                <c:pt idx="178">
                  <c:v>1.130686740329994E-3</c:v>
                </c:pt>
                <c:pt idx="179">
                  <c:v>1.1484437937023162E-3</c:v>
                </c:pt>
                <c:pt idx="180">
                  <c:v>1.1671685762622561E-3</c:v>
                </c:pt>
                <c:pt idx="181">
                  <c:v>1.1889066760996357E-3</c:v>
                </c:pt>
                <c:pt idx="182">
                  <c:v>1.2106472987260485E-3</c:v>
                </c:pt>
                <c:pt idx="183">
                  <c:v>1.2332450458655533E-3</c:v>
                </c:pt>
                <c:pt idx="184">
                  <c:v>1.255555326563377E-3</c:v>
                </c:pt>
                <c:pt idx="185">
                  <c:v>1.2793990053229431E-3</c:v>
                </c:pt>
                <c:pt idx="186">
                  <c:v>1.3028460437754482E-3</c:v>
                </c:pt>
                <c:pt idx="187">
                  <c:v>1.3263381284886711E-3</c:v>
                </c:pt>
                <c:pt idx="188">
                  <c:v>1.3494367338950995E-3</c:v>
                </c:pt>
                <c:pt idx="189">
                  <c:v>1.3749993058134932E-3</c:v>
                </c:pt>
                <c:pt idx="190">
                  <c:v>1.4026994665760134E-3</c:v>
                </c:pt>
                <c:pt idx="191">
                  <c:v>1.4287847656125133E-3</c:v>
                </c:pt>
                <c:pt idx="192">
                  <c:v>1.4524777776649589E-3</c:v>
                </c:pt>
                <c:pt idx="193">
                  <c:v>1.4757558036003538E-3</c:v>
                </c:pt>
                <c:pt idx="194">
                  <c:v>1.5024509175975461E-3</c:v>
                </c:pt>
                <c:pt idx="195">
                  <c:v>1.5272261447426775E-3</c:v>
                </c:pt>
                <c:pt idx="196">
                  <c:v>1.5476002326399467E-3</c:v>
                </c:pt>
                <c:pt idx="197">
                  <c:v>1.5665621837760513E-3</c:v>
                </c:pt>
                <c:pt idx="198">
                  <c:v>1.5888994868395114E-3</c:v>
                </c:pt>
                <c:pt idx="199">
                  <c:v>1.6124198701056042E-3</c:v>
                </c:pt>
                <c:pt idx="200">
                  <c:v>1.6350311187664445E-3</c:v>
                </c:pt>
                <c:pt idx="201">
                  <c:v>1.6582150931482023E-3</c:v>
                </c:pt>
                <c:pt idx="202">
                  <c:v>1.6825816005501715E-3</c:v>
                </c:pt>
                <c:pt idx="203">
                  <c:v>1.707370064911544E-3</c:v>
                </c:pt>
                <c:pt idx="204">
                  <c:v>1.7322923696016105E-3</c:v>
                </c:pt>
                <c:pt idx="205">
                  <c:v>1.7568923086669678E-3</c:v>
                </c:pt>
                <c:pt idx="206">
                  <c:v>1.7787385013850767E-3</c:v>
                </c:pt>
                <c:pt idx="207">
                  <c:v>1.7950298743629408E-3</c:v>
                </c:pt>
                <c:pt idx="208">
                  <c:v>1.8097245271122544E-3</c:v>
                </c:pt>
                <c:pt idx="209">
                  <c:v>1.829045178018423E-3</c:v>
                </c:pt>
                <c:pt idx="210">
                  <c:v>1.8468574882085495E-3</c:v>
                </c:pt>
                <c:pt idx="211">
                  <c:v>1.8549737991825517E-3</c:v>
                </c:pt>
                <c:pt idx="212">
                  <c:v>1.8609050175733305E-3</c:v>
                </c:pt>
                <c:pt idx="213">
                  <c:v>1.8682723228301168E-3</c:v>
                </c:pt>
                <c:pt idx="214">
                  <c:v>1.8751611362720828E-3</c:v>
                </c:pt>
                <c:pt idx="215">
                  <c:v>1.8775439822822915E-3</c:v>
                </c:pt>
                <c:pt idx="216">
                  <c:v>1.8766505120388552E-3</c:v>
                </c:pt>
                <c:pt idx="217">
                  <c:v>1.872169897416809E-3</c:v>
                </c:pt>
                <c:pt idx="218">
                  <c:v>1.8641888865065558E-3</c:v>
                </c:pt>
                <c:pt idx="219">
                  <c:v>1.8547432486641256E-3</c:v>
                </c:pt>
                <c:pt idx="220">
                  <c:v>1.8434387092993436E-3</c:v>
                </c:pt>
                <c:pt idx="221">
                  <c:v>1.831734464083841E-3</c:v>
                </c:pt>
                <c:pt idx="222">
                  <c:v>1.8210252562669226E-3</c:v>
                </c:pt>
                <c:pt idx="223">
                  <c:v>1.8085591659121613E-3</c:v>
                </c:pt>
                <c:pt idx="224">
                  <c:v>1.7892695344757072E-3</c:v>
                </c:pt>
                <c:pt idx="225">
                  <c:v>1.7686395957997698E-3</c:v>
                </c:pt>
                <c:pt idx="226">
                  <c:v>1.7421403365894953E-3</c:v>
                </c:pt>
                <c:pt idx="227">
                  <c:v>1.7143614803368174E-3</c:v>
                </c:pt>
                <c:pt idx="228">
                  <c:v>1.686388841758336E-3</c:v>
                </c:pt>
                <c:pt idx="229">
                  <c:v>1.657660593236421E-3</c:v>
                </c:pt>
                <c:pt idx="230">
                  <c:v>1.6264416945108574E-3</c:v>
                </c:pt>
                <c:pt idx="231">
                  <c:v>1.5940556997839478E-3</c:v>
                </c:pt>
                <c:pt idx="232">
                  <c:v>1.5588075304787804E-3</c:v>
                </c:pt>
                <c:pt idx="233">
                  <c:v>1.521992680563844E-3</c:v>
                </c:pt>
                <c:pt idx="234">
                  <c:v>1.4846438068375344E-3</c:v>
                </c:pt>
                <c:pt idx="235">
                  <c:v>1.4468434856592413E-3</c:v>
                </c:pt>
                <c:pt idx="236">
                  <c:v>1.4076687960283528E-3</c:v>
                </c:pt>
                <c:pt idx="237">
                  <c:v>1.3671251074739332E-3</c:v>
                </c:pt>
                <c:pt idx="238">
                  <c:v>1.3270889073570512E-3</c:v>
                </c:pt>
                <c:pt idx="239">
                  <c:v>1.2878347776055742E-3</c:v>
                </c:pt>
                <c:pt idx="240">
                  <c:v>1.2487826688693791E-3</c:v>
                </c:pt>
                <c:pt idx="241">
                  <c:v>1.2088562432423387E-3</c:v>
                </c:pt>
                <c:pt idx="242">
                  <c:v>1.1692153057220969E-3</c:v>
                </c:pt>
                <c:pt idx="243">
                  <c:v>1.128494185099906E-3</c:v>
                </c:pt>
                <c:pt idx="244">
                  <c:v>1.0875214899212168E-3</c:v>
                </c:pt>
                <c:pt idx="245">
                  <c:v>1.0449646409497473E-3</c:v>
                </c:pt>
                <c:pt idx="246">
                  <c:v>1.0019640402844268E-3</c:v>
                </c:pt>
                <c:pt idx="247">
                  <c:v>9.5827383171832707E-4</c:v>
                </c:pt>
                <c:pt idx="248">
                  <c:v>9.149833267181435E-4</c:v>
                </c:pt>
                <c:pt idx="249">
                  <c:v>8.7329037252627652E-4</c:v>
                </c:pt>
                <c:pt idx="250">
                  <c:v>8.3268840507015444E-4</c:v>
                </c:pt>
                <c:pt idx="251">
                  <c:v>7.9238051537380936E-4</c:v>
                </c:pt>
                <c:pt idx="252">
                  <c:v>7.5334385163866862E-4</c:v>
                </c:pt>
                <c:pt idx="253">
                  <c:v>7.1598554054355787E-4</c:v>
                </c:pt>
                <c:pt idx="254">
                  <c:v>6.8013919115304734E-4</c:v>
                </c:pt>
                <c:pt idx="255">
                  <c:v>6.4412977581812623E-4</c:v>
                </c:pt>
                <c:pt idx="256">
                  <c:v>6.090482085151954E-4</c:v>
                </c:pt>
                <c:pt idx="257">
                  <c:v>5.7585656112496282E-4</c:v>
                </c:pt>
                <c:pt idx="258">
                  <c:v>5.4438531701821017E-4</c:v>
                </c:pt>
                <c:pt idx="259">
                  <c:v>5.1478228383081332E-4</c:v>
                </c:pt>
                <c:pt idx="260">
                  <c:v>4.868741358005694E-4</c:v>
                </c:pt>
                <c:pt idx="261">
                  <c:v>4.6022087798483529E-4</c:v>
                </c:pt>
                <c:pt idx="262">
                  <c:v>4.3468757684145861E-4</c:v>
                </c:pt>
                <c:pt idx="263">
                  <c:v>4.0992468118960883E-4</c:v>
                </c:pt>
                <c:pt idx="264">
                  <c:v>3.8576754168651977E-4</c:v>
                </c:pt>
                <c:pt idx="265">
                  <c:v>3.6215670773890972E-4</c:v>
                </c:pt>
                <c:pt idx="266">
                  <c:v>3.3897458044944125E-4</c:v>
                </c:pt>
                <c:pt idx="267">
                  <c:v>3.1691668492786436E-4</c:v>
                </c:pt>
                <c:pt idx="268">
                  <c:v>2.9622259198363964E-4</c:v>
                </c:pt>
                <c:pt idx="269">
                  <c:v>2.762559804737606E-4</c:v>
                </c:pt>
                <c:pt idx="270">
                  <c:v>2.5691056867527495E-4</c:v>
                </c:pt>
                <c:pt idx="271">
                  <c:v>2.3876423541275833E-4</c:v>
                </c:pt>
                <c:pt idx="272">
                  <c:v>2.2209838756969048E-4</c:v>
                </c:pt>
                <c:pt idx="273">
                  <c:v>2.062540057967079E-4</c:v>
                </c:pt>
                <c:pt idx="274">
                  <c:v>1.9100720645261776E-4</c:v>
                </c:pt>
                <c:pt idx="275">
                  <c:v>1.7679198011520236E-4</c:v>
                </c:pt>
                <c:pt idx="276">
                  <c:v>1.6369732402596801E-4</c:v>
                </c:pt>
                <c:pt idx="277">
                  <c:v>1.5145165097726706E-4</c:v>
                </c:pt>
                <c:pt idx="278">
                  <c:v>1.3998722768791326E-4</c:v>
                </c:pt>
                <c:pt idx="279">
                  <c:v>1.2924159621470352E-4</c:v>
                </c:pt>
                <c:pt idx="280">
                  <c:v>1.1903039116498506E-4</c:v>
                </c:pt>
                <c:pt idx="281">
                  <c:v>1.0958578149505366E-4</c:v>
                </c:pt>
                <c:pt idx="282">
                  <c:v>1.0116652238497912E-4</c:v>
                </c:pt>
                <c:pt idx="283">
                  <c:v>9.3295834020738506E-5</c:v>
                </c:pt>
                <c:pt idx="284">
                  <c:v>8.5854765269969229E-5</c:v>
                </c:pt>
                <c:pt idx="285">
                  <c:v>7.8924309426746668E-5</c:v>
                </c:pt>
                <c:pt idx="286">
                  <c:v>7.2440308355268163E-5</c:v>
                </c:pt>
                <c:pt idx="287">
                  <c:v>6.6454373955630877E-5</c:v>
                </c:pt>
                <c:pt idx="288">
                  <c:v>6.1122729241380879E-5</c:v>
                </c:pt>
                <c:pt idx="289">
                  <c:v>5.612271357038092E-5</c:v>
                </c:pt>
                <c:pt idx="290">
                  <c:v>5.1210784794856501E-5</c:v>
                </c:pt>
                <c:pt idx="291">
                  <c:v>4.6708148016026608E-5</c:v>
                </c:pt>
                <c:pt idx="292">
                  <c:v>4.2943522593145826E-5</c:v>
                </c:pt>
                <c:pt idx="293">
                  <c:v>3.9412684181941158E-5</c:v>
                </c:pt>
                <c:pt idx="294">
                  <c:v>3.5965252819215099E-5</c:v>
                </c:pt>
                <c:pt idx="295">
                  <c:v>3.2767829785000829E-5</c:v>
                </c:pt>
                <c:pt idx="296">
                  <c:v>2.9813277399739566E-5</c:v>
                </c:pt>
                <c:pt idx="297">
                  <c:v>2.7099162970945562E-5</c:v>
                </c:pt>
                <c:pt idx="298">
                  <c:v>2.470634256950048E-5</c:v>
                </c:pt>
                <c:pt idx="299">
                  <c:v>2.2488230222562204E-5</c:v>
                </c:pt>
                <c:pt idx="300">
                  <c:v>2.0414555528298382E-5</c:v>
                </c:pt>
                <c:pt idx="301">
                  <c:v>1.852941389866271E-5</c:v>
                </c:pt>
                <c:pt idx="302">
                  <c:v>1.6919807207285567E-5</c:v>
                </c:pt>
                <c:pt idx="303">
                  <c:v>1.5405655512814452E-5</c:v>
                </c:pt>
                <c:pt idx="304">
                  <c:v>1.3909342653078659E-5</c:v>
                </c:pt>
                <c:pt idx="305">
                  <c:v>1.2544703109265839E-5</c:v>
                </c:pt>
                <c:pt idx="306">
                  <c:v>1.1336032388735263E-5</c:v>
                </c:pt>
                <c:pt idx="307">
                  <c:v>1.0233192962913897E-5</c:v>
                </c:pt>
                <c:pt idx="308">
                  <c:v>9.245128765234888E-6</c:v>
                </c:pt>
                <c:pt idx="309">
                  <c:v>8.3473248163066758E-6</c:v>
                </c:pt>
                <c:pt idx="310">
                  <c:v>7.5364039790470473E-6</c:v>
                </c:pt>
                <c:pt idx="311">
                  <c:v>6.8158934968458907E-6</c:v>
                </c:pt>
                <c:pt idx="312">
                  <c:v>6.1884454179093574E-6</c:v>
                </c:pt>
                <c:pt idx="313">
                  <c:v>5.6223867026215375E-6</c:v>
                </c:pt>
                <c:pt idx="314">
                  <c:v>5.1145032645724552E-6</c:v>
                </c:pt>
                <c:pt idx="315">
                  <c:v>4.6353818261017876E-6</c:v>
                </c:pt>
                <c:pt idx="316">
                  <c:v>4.1769554289724435E-6</c:v>
                </c:pt>
                <c:pt idx="317">
                  <c:v>3.765654393399234E-6</c:v>
                </c:pt>
                <c:pt idx="318">
                  <c:v>3.3989097696997199E-6</c:v>
                </c:pt>
                <c:pt idx="319">
                  <c:v>3.0652095955340018E-6</c:v>
                </c:pt>
                <c:pt idx="320">
                  <c:v>2.7620285375907729E-6</c:v>
                </c:pt>
                <c:pt idx="321">
                  <c:v>2.4965849503493395E-6</c:v>
                </c:pt>
                <c:pt idx="322">
                  <c:v>2.2624897406963631E-6</c:v>
                </c:pt>
                <c:pt idx="323">
                  <c:v>2.0497356342234536E-6</c:v>
                </c:pt>
                <c:pt idx="324">
                  <c:v>1.8557304689035712E-6</c:v>
                </c:pt>
                <c:pt idx="325">
                  <c:v>1.678167816899398E-6</c:v>
                </c:pt>
                <c:pt idx="326">
                  <c:v>1.5152529071667074E-6</c:v>
                </c:pt>
                <c:pt idx="327">
                  <c:v>1.3700190401656877E-6</c:v>
                </c:pt>
                <c:pt idx="328">
                  <c:v>1.2384715168311834E-6</c:v>
                </c:pt>
                <c:pt idx="329">
                  <c:v>1.1081760220490033E-6</c:v>
                </c:pt>
                <c:pt idx="330">
                  <c:v>9.8755993679833047E-7</c:v>
                </c:pt>
                <c:pt idx="331">
                  <c:v>8.8731571090999448E-7</c:v>
                </c:pt>
                <c:pt idx="332">
                  <c:v>7.9750370344261259E-7</c:v>
                </c:pt>
                <c:pt idx="333">
                  <c:v>7.1346738697363461E-7</c:v>
                </c:pt>
                <c:pt idx="334">
                  <c:v>6.3795840945268572E-7</c:v>
                </c:pt>
                <c:pt idx="335">
                  <c:v>5.8341725964514214E-7</c:v>
                </c:pt>
                <c:pt idx="336">
                  <c:v>5.3217492555862602E-7</c:v>
                </c:pt>
                <c:pt idx="337">
                  <c:v>4.7602769955594253E-7</c:v>
                </c:pt>
                <c:pt idx="338">
                  <c:v>4.2671684343543971E-7</c:v>
                </c:pt>
                <c:pt idx="339">
                  <c:v>3.8737073355371763E-7</c:v>
                </c:pt>
                <c:pt idx="340">
                  <c:v>3.5095879973022467E-7</c:v>
                </c:pt>
                <c:pt idx="341">
                  <c:v>3.1679853394757179E-7</c:v>
                </c:pt>
                <c:pt idx="342">
                  <c:v>2.8483204298990468E-7</c:v>
                </c:pt>
                <c:pt idx="343">
                  <c:v>2.5466589777436052E-7</c:v>
                </c:pt>
                <c:pt idx="344">
                  <c:v>2.3001850493100704E-7</c:v>
                </c:pt>
                <c:pt idx="345">
                  <c:v>2.1008295909114416E-7</c:v>
                </c:pt>
                <c:pt idx="346">
                  <c:v>1.9075973363263719E-7</c:v>
                </c:pt>
                <c:pt idx="347">
                  <c:v>1.724518030146725E-7</c:v>
                </c:pt>
                <c:pt idx="348">
                  <c:v>1.5478555172407585E-7</c:v>
                </c:pt>
                <c:pt idx="349">
                  <c:v>1.3831978561454781E-7</c:v>
                </c:pt>
                <c:pt idx="350">
                  <c:v>1.2571078905092596E-7</c:v>
                </c:pt>
                <c:pt idx="351">
                  <c:v>1.1458656681041101E-7</c:v>
                </c:pt>
                <c:pt idx="352">
                  <c:v>1.0271918895411205E-7</c:v>
                </c:pt>
                <c:pt idx="353">
                  <c:v>9.1856198174913087E-8</c:v>
                </c:pt>
                <c:pt idx="354">
                  <c:v>8.3010770914313397E-8</c:v>
                </c:pt>
                <c:pt idx="355">
                  <c:v>7.502587245215594E-8</c:v>
                </c:pt>
                <c:pt idx="356">
                  <c:v>6.8246101465306482E-8</c:v>
                </c:pt>
                <c:pt idx="357">
                  <c:v>6.1725040870873356E-8</c:v>
                </c:pt>
                <c:pt idx="358">
                  <c:v>5.5165059126539926E-8</c:v>
                </c:pt>
                <c:pt idx="359">
                  <c:v>4.9424144009728021E-8</c:v>
                </c:pt>
                <c:pt idx="360">
                  <c:v>4.4468775838971315E-8</c:v>
                </c:pt>
                <c:pt idx="361">
                  <c:v>3.9922708239143585E-8</c:v>
                </c:pt>
                <c:pt idx="362">
                  <c:v>3.5759370393283375E-8</c:v>
                </c:pt>
                <c:pt idx="363">
                  <c:v>3.1985497872696286E-8</c:v>
                </c:pt>
                <c:pt idx="364">
                  <c:v>2.8538257452878636E-8</c:v>
                </c:pt>
                <c:pt idx="365">
                  <c:v>2.5630724178583379E-8</c:v>
                </c:pt>
                <c:pt idx="366">
                  <c:v>2.2994515745657251E-8</c:v>
                </c:pt>
                <c:pt idx="367">
                  <c:v>2.0514960741477279E-8</c:v>
                </c:pt>
                <c:pt idx="368">
                  <c:v>1.8357944312345361E-8</c:v>
                </c:pt>
                <c:pt idx="369">
                  <c:v>1.697816046614249E-8</c:v>
                </c:pt>
                <c:pt idx="370">
                  <c:v>1.5602423704165835E-8</c:v>
                </c:pt>
                <c:pt idx="371">
                  <c:v>1.4124637770178242E-8</c:v>
                </c:pt>
                <c:pt idx="372">
                  <c:v>1.31235012095142E-8</c:v>
                </c:pt>
                <c:pt idx="373">
                  <c:v>1.2580940375357634E-8</c:v>
                </c:pt>
                <c:pt idx="374">
                  <c:v>1.1562317507153066E-8</c:v>
                </c:pt>
                <c:pt idx="375">
                  <c:v>1.0339560466207959E-8</c:v>
                </c:pt>
                <c:pt idx="376">
                  <c:v>9.2545966853370123E-9</c:v>
                </c:pt>
                <c:pt idx="377">
                  <c:v>8.2687401595182798E-9</c:v>
                </c:pt>
                <c:pt idx="378">
                  <c:v>7.2861147049872175E-9</c:v>
                </c:pt>
                <c:pt idx="379">
                  <c:v>6.4260283550429602E-9</c:v>
                </c:pt>
                <c:pt idx="380">
                  <c:v>5.88377157209185E-9</c:v>
                </c:pt>
                <c:pt idx="381">
                  <c:v>5.4094383267207228E-9</c:v>
                </c:pt>
                <c:pt idx="382">
                  <c:v>5.0295365744956623E-9</c:v>
                </c:pt>
                <c:pt idx="383">
                  <c:v>4.5013061156622968E-9</c:v>
                </c:pt>
                <c:pt idx="384">
                  <c:v>3.8453097059972399E-9</c:v>
                </c:pt>
                <c:pt idx="385">
                  <c:v>3.442252907812155E-9</c:v>
                </c:pt>
                <c:pt idx="386">
                  <c:v>3.1623302655091102E-9</c:v>
                </c:pt>
                <c:pt idx="387">
                  <c:v>3.0066207383316839E-9</c:v>
                </c:pt>
                <c:pt idx="388">
                  <c:v>2.8638648047187283E-9</c:v>
                </c:pt>
                <c:pt idx="389">
                  <c:v>2.5354628878146555E-9</c:v>
                </c:pt>
                <c:pt idx="390">
                  <c:v>2.3002402712378295E-9</c:v>
                </c:pt>
                <c:pt idx="391">
                  <c:v>2.270485724343329E-9</c:v>
                </c:pt>
                <c:pt idx="392">
                  <c:v>2.0851181666451952E-9</c:v>
                </c:pt>
                <c:pt idx="393">
                  <c:v>1.7372469235176268E-9</c:v>
                </c:pt>
                <c:pt idx="394">
                  <c:v>1.3443712766091359E-9</c:v>
                </c:pt>
                <c:pt idx="395">
                  <c:v>9.502303888128668E-10</c:v>
                </c:pt>
                <c:pt idx="396">
                  <c:v>1.0756520624352427E-9</c:v>
                </c:pt>
                <c:pt idx="397">
                  <c:v>1.2412202498240534E-9</c:v>
                </c:pt>
                <c:pt idx="398">
                  <c:v>1.1361126248094946E-9</c:v>
                </c:pt>
                <c:pt idx="399">
                  <c:v>1.0281771457341973E-9</c:v>
                </c:pt>
                <c:pt idx="400">
                  <c:v>9.0223373844769705E-10</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6.1648279079643787E-10</c:v>
                </c:pt>
                <c:pt idx="1">
                  <c:v>1.9704868278076256E-9</c:v>
                </c:pt>
                <c:pt idx="2">
                  <c:v>3.5125065084595265E-9</c:v>
                </c:pt>
                <c:pt idx="3">
                  <c:v>4.9184215226448759E-9</c:v>
                </c:pt>
                <c:pt idx="4">
                  <c:v>5.9706435852478871E-9</c:v>
                </c:pt>
                <c:pt idx="5">
                  <c:v>7.2205722114867014E-9</c:v>
                </c:pt>
                <c:pt idx="6">
                  <c:v>1.6497285683141289E-9</c:v>
                </c:pt>
                <c:pt idx="7">
                  <c:v>0</c:v>
                </c:pt>
                <c:pt idx="8">
                  <c:v>0</c:v>
                </c:pt>
                <c:pt idx="9">
                  <c:v>0</c:v>
                </c:pt>
                <c:pt idx="10">
                  <c:v>0</c:v>
                </c:pt>
                <c:pt idx="11">
                  <c:v>0</c:v>
                </c:pt>
                <c:pt idx="12">
                  <c:v>0</c:v>
                </c:pt>
                <c:pt idx="13">
                  <c:v>9.4469060283398877E-10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3.6218531686482432E-8</c:v>
                </c:pt>
                <c:pt idx="31">
                  <c:v>1.1950870531824299E-7</c:v>
                </c:pt>
                <c:pt idx="32">
                  <c:v>2.099563357259629E-7</c:v>
                </c:pt>
                <c:pt idx="33">
                  <c:v>1.7881679919325167E-7</c:v>
                </c:pt>
                <c:pt idx="34">
                  <c:v>1.3827293365619429E-7</c:v>
                </c:pt>
                <c:pt idx="35">
                  <c:v>1.7962031645967612E-7</c:v>
                </c:pt>
                <c:pt idx="36">
                  <c:v>2.7529462927688378E-7</c:v>
                </c:pt>
                <c:pt idx="37">
                  <c:v>4.6730210686634485E-7</c:v>
                </c:pt>
                <c:pt idx="38">
                  <c:v>9.5572369827901774E-7</c:v>
                </c:pt>
                <c:pt idx="39">
                  <c:v>1.5210690254643129E-6</c:v>
                </c:pt>
                <c:pt idx="40">
                  <c:v>1.826187398724523E-6</c:v>
                </c:pt>
                <c:pt idx="41">
                  <c:v>2.0956809044219455E-6</c:v>
                </c:pt>
                <c:pt idx="42">
                  <c:v>2.2554564878666939E-6</c:v>
                </c:pt>
                <c:pt idx="43">
                  <c:v>2.2363878622917826E-6</c:v>
                </c:pt>
                <c:pt idx="44">
                  <c:v>2.2204896272173706E-6</c:v>
                </c:pt>
                <c:pt idx="45">
                  <c:v>3.2337214058841399E-6</c:v>
                </c:pt>
                <c:pt idx="46">
                  <c:v>4.3361550425008093E-6</c:v>
                </c:pt>
                <c:pt idx="47">
                  <c:v>5.6527653260661458E-6</c:v>
                </c:pt>
                <c:pt idx="48">
                  <c:v>7.1598872046947597E-6</c:v>
                </c:pt>
                <c:pt idx="49">
                  <c:v>8.7313692106273895E-6</c:v>
                </c:pt>
                <c:pt idx="50">
                  <c:v>1.0213914619279083E-5</c:v>
                </c:pt>
                <c:pt idx="51">
                  <c:v>1.1803603166555885E-5</c:v>
                </c:pt>
                <c:pt idx="52">
                  <c:v>1.4352087948642713E-5</c:v>
                </c:pt>
                <c:pt idx="53">
                  <c:v>1.7275739378621232E-5</c:v>
                </c:pt>
                <c:pt idx="54">
                  <c:v>2.069999196589474E-5</c:v>
                </c:pt>
                <c:pt idx="55">
                  <c:v>2.4782467715337469E-5</c:v>
                </c:pt>
                <c:pt idx="56">
                  <c:v>2.9122601951504525E-5</c:v>
                </c:pt>
                <c:pt idx="57">
                  <c:v>3.550804193702819E-5</c:v>
                </c:pt>
                <c:pt idx="58">
                  <c:v>4.2158276400519441E-5</c:v>
                </c:pt>
                <c:pt idx="59">
                  <c:v>4.9860576233753917E-5</c:v>
                </c:pt>
                <c:pt idx="60">
                  <c:v>5.8326649411498545E-5</c:v>
                </c:pt>
                <c:pt idx="61">
                  <c:v>6.8154669975043161E-5</c:v>
                </c:pt>
                <c:pt idx="62">
                  <c:v>8.1494500247908285E-5</c:v>
                </c:pt>
                <c:pt idx="63">
                  <c:v>9.5564964571384268E-5</c:v>
                </c:pt>
                <c:pt idx="64">
                  <c:v>1.114594217426528E-4</c:v>
                </c:pt>
                <c:pt idx="65">
                  <c:v>1.2822603741797104E-4</c:v>
                </c:pt>
                <c:pt idx="66">
                  <c:v>1.4577029599230489E-4</c:v>
                </c:pt>
                <c:pt idx="67">
                  <c:v>1.6361705919409154E-4</c:v>
                </c:pt>
                <c:pt idx="68">
                  <c:v>1.8203733449283343E-4</c:v>
                </c:pt>
                <c:pt idx="69">
                  <c:v>1.976363686832097E-4</c:v>
                </c:pt>
                <c:pt idx="70">
                  <c:v>2.1378916927059191E-4</c:v>
                </c:pt>
                <c:pt idx="71">
                  <c:v>2.2333238527120686E-4</c:v>
                </c:pt>
                <c:pt idx="72">
                  <c:v>2.3066886927049316E-4</c:v>
                </c:pt>
                <c:pt idx="73">
                  <c:v>2.3590005147013584E-4</c:v>
                </c:pt>
                <c:pt idx="74">
                  <c:v>2.3888163010221902E-4</c:v>
                </c:pt>
                <c:pt idx="75">
                  <c:v>2.4099562779394691E-4</c:v>
                </c:pt>
                <c:pt idx="76">
                  <c:v>2.3651831779322773E-4</c:v>
                </c:pt>
                <c:pt idx="77">
                  <c:v>2.316833401155799E-4</c:v>
                </c:pt>
                <c:pt idx="78">
                  <c:v>2.2846552959113032E-4</c:v>
                </c:pt>
                <c:pt idx="79">
                  <c:v>2.2594467409078669E-4</c:v>
                </c:pt>
                <c:pt idx="80">
                  <c:v>2.2329165973692378E-4</c:v>
                </c:pt>
                <c:pt idx="81">
                  <c:v>2.2202891920878497E-4</c:v>
                </c:pt>
                <c:pt idx="82">
                  <c:v>2.2020286853616792E-4</c:v>
                </c:pt>
                <c:pt idx="83">
                  <c:v>2.2247301388507283E-4</c:v>
                </c:pt>
                <c:pt idx="84">
                  <c:v>2.2480287152902527E-4</c:v>
                </c:pt>
                <c:pt idx="85">
                  <c:v>2.2495927175323875E-4</c:v>
                </c:pt>
                <c:pt idx="86">
                  <c:v>2.2428458573585654E-4</c:v>
                </c:pt>
                <c:pt idx="87">
                  <c:v>2.2314388067016321E-4</c:v>
                </c:pt>
                <c:pt idx="88">
                  <c:v>2.2100738233937645E-4</c:v>
                </c:pt>
                <c:pt idx="89">
                  <c:v>2.1871067411901744E-4</c:v>
                </c:pt>
                <c:pt idx="90">
                  <c:v>2.1538853697571325E-4</c:v>
                </c:pt>
                <c:pt idx="91">
                  <c:v>2.1160797580355064E-4</c:v>
                </c:pt>
                <c:pt idx="92">
                  <c:v>2.107726437569925E-4</c:v>
                </c:pt>
                <c:pt idx="93">
                  <c:v>2.1146864884090549E-4</c:v>
                </c:pt>
                <c:pt idx="94">
                  <c:v>2.133088655529161E-4</c:v>
                </c:pt>
                <c:pt idx="95">
                  <c:v>2.1763568690628352E-4</c:v>
                </c:pt>
                <c:pt idx="96">
                  <c:v>2.2172059360895413E-4</c:v>
                </c:pt>
                <c:pt idx="97">
                  <c:v>2.2846442781808047E-4</c:v>
                </c:pt>
                <c:pt idx="98">
                  <c:v>2.3543295957467958E-4</c:v>
                </c:pt>
                <c:pt idx="99">
                  <c:v>2.4393683486827533E-4</c:v>
                </c:pt>
                <c:pt idx="100">
                  <c:v>2.5342008927081846E-4</c:v>
                </c:pt>
                <c:pt idx="101">
                  <c:v>2.6376424363031914E-4</c:v>
                </c:pt>
                <c:pt idx="102">
                  <c:v>2.7614772723097539E-4</c:v>
                </c:pt>
                <c:pt idx="103">
                  <c:v>2.8832442989902926E-4</c:v>
                </c:pt>
                <c:pt idx="104">
                  <c:v>3.0047346623429601E-4</c:v>
                </c:pt>
                <c:pt idx="105">
                  <c:v>3.1237412978873681E-4</c:v>
                </c:pt>
                <c:pt idx="106">
                  <c:v>3.2731720258852537E-4</c:v>
                </c:pt>
                <c:pt idx="107">
                  <c:v>3.4379925233399386E-4</c:v>
                </c:pt>
                <c:pt idx="108">
                  <c:v>3.605483156357269E-4</c:v>
                </c:pt>
                <c:pt idx="109">
                  <c:v>3.7739278230887696E-4</c:v>
                </c:pt>
                <c:pt idx="110">
                  <c:v>3.9415990674244766E-4</c:v>
                </c:pt>
                <c:pt idx="111">
                  <c:v>4.1482149175296458E-4</c:v>
                </c:pt>
                <c:pt idx="112">
                  <c:v>4.3493322819445582E-4</c:v>
                </c:pt>
                <c:pt idx="113">
                  <c:v>4.5389879831456457E-4</c:v>
                </c:pt>
                <c:pt idx="114">
                  <c:v>4.7248055331629784E-4</c:v>
                </c:pt>
                <c:pt idx="115">
                  <c:v>4.9093175063147614E-4</c:v>
                </c:pt>
                <c:pt idx="116">
                  <c:v>5.0985756766792564E-4</c:v>
                </c:pt>
                <c:pt idx="117">
                  <c:v>5.2889165706414417E-4</c:v>
                </c:pt>
                <c:pt idx="118">
                  <c:v>5.51893092436634E-4</c:v>
                </c:pt>
                <c:pt idx="119">
                  <c:v>5.7481023299779741E-4</c:v>
                </c:pt>
                <c:pt idx="120">
                  <c:v>5.9487420343002338E-4</c:v>
                </c:pt>
                <c:pt idx="121">
                  <c:v>6.1321244542789891E-4</c:v>
                </c:pt>
                <c:pt idx="122">
                  <c:v>6.3152448753502153E-4</c:v>
                </c:pt>
                <c:pt idx="123">
                  <c:v>6.4986427352336693E-4</c:v>
                </c:pt>
                <c:pt idx="124">
                  <c:v>6.6772373587230401E-4</c:v>
                </c:pt>
                <c:pt idx="125">
                  <c:v>6.8486634318818231E-4</c:v>
                </c:pt>
                <c:pt idx="126">
                  <c:v>7.0278736425027704E-4</c:v>
                </c:pt>
                <c:pt idx="127">
                  <c:v>7.1783772592909996E-4</c:v>
                </c:pt>
                <c:pt idx="128">
                  <c:v>7.32890113546721E-4</c:v>
                </c:pt>
                <c:pt idx="129">
                  <c:v>7.4654692421870857E-4</c:v>
                </c:pt>
                <c:pt idx="130">
                  <c:v>7.6098453271667191E-4</c:v>
                </c:pt>
                <c:pt idx="131">
                  <c:v>7.7249483005452607E-4</c:v>
                </c:pt>
                <c:pt idx="132">
                  <c:v>7.8110906082318546E-4</c:v>
                </c:pt>
                <c:pt idx="133">
                  <c:v>7.8960803075618972E-4</c:v>
                </c:pt>
                <c:pt idx="134">
                  <c:v>7.9691791102758851E-4</c:v>
                </c:pt>
                <c:pt idx="135">
                  <c:v>8.0331008323025158E-4</c:v>
                </c:pt>
                <c:pt idx="136">
                  <c:v>8.081409963119077E-4</c:v>
                </c:pt>
                <c:pt idx="137">
                  <c:v>8.1278033909690966E-4</c:v>
                </c:pt>
                <c:pt idx="138">
                  <c:v>8.1508001914438219E-4</c:v>
                </c:pt>
                <c:pt idx="139">
                  <c:v>8.1552620143804995E-4</c:v>
                </c:pt>
                <c:pt idx="140">
                  <c:v>8.1624930694251211E-4</c:v>
                </c:pt>
                <c:pt idx="141">
                  <c:v>8.1680302696803073E-4</c:v>
                </c:pt>
                <c:pt idx="142">
                  <c:v>8.1684242922662118E-4</c:v>
                </c:pt>
                <c:pt idx="143">
                  <c:v>8.1243744884268302E-4</c:v>
                </c:pt>
                <c:pt idx="144">
                  <c:v>8.0699086365256705E-4</c:v>
                </c:pt>
                <c:pt idx="145">
                  <c:v>8.0338612965686327E-4</c:v>
                </c:pt>
                <c:pt idx="146">
                  <c:v>7.99053653345548E-4</c:v>
                </c:pt>
                <c:pt idx="147">
                  <c:v>7.9352765281770152E-4</c:v>
                </c:pt>
                <c:pt idx="148">
                  <c:v>7.8619323865255402E-4</c:v>
                </c:pt>
                <c:pt idx="149">
                  <c:v>7.7813111920145507E-4</c:v>
                </c:pt>
                <c:pt idx="150">
                  <c:v>7.6790700160322273E-4</c:v>
                </c:pt>
                <c:pt idx="151">
                  <c:v>7.5770125116614035E-4</c:v>
                </c:pt>
                <c:pt idx="152">
                  <c:v>7.4817158183040629E-4</c:v>
                </c:pt>
                <c:pt idx="153">
                  <c:v>7.3749072510908382E-4</c:v>
                </c:pt>
                <c:pt idx="154">
                  <c:v>7.2427933576564064E-4</c:v>
                </c:pt>
                <c:pt idx="155">
                  <c:v>7.1057457967625194E-4</c:v>
                </c:pt>
                <c:pt idx="156">
                  <c:v>6.983520399177739E-4</c:v>
                </c:pt>
                <c:pt idx="157">
                  <c:v>6.8593606678681203E-4</c:v>
                </c:pt>
                <c:pt idx="158">
                  <c:v>6.7332698803524262E-4</c:v>
                </c:pt>
                <c:pt idx="159">
                  <c:v>6.6153181927847864E-4</c:v>
                </c:pt>
                <c:pt idx="160">
                  <c:v>6.4835320253401165E-4</c:v>
                </c:pt>
                <c:pt idx="161">
                  <c:v>6.3395648018225331E-4</c:v>
                </c:pt>
                <c:pt idx="162">
                  <c:v>6.1940359239008103E-4</c:v>
                </c:pt>
                <c:pt idx="163">
                  <c:v>6.0572785967482126E-4</c:v>
                </c:pt>
                <c:pt idx="164">
                  <c:v>5.9090865277318307E-4</c:v>
                </c:pt>
                <c:pt idx="165">
                  <c:v>5.7776907429363538E-4</c:v>
                </c:pt>
                <c:pt idx="166">
                  <c:v>5.6575406416470189E-4</c:v>
                </c:pt>
                <c:pt idx="167">
                  <c:v>5.5183594745625199E-4</c:v>
                </c:pt>
                <c:pt idx="168">
                  <c:v>5.3708004405128617E-4</c:v>
                </c:pt>
                <c:pt idx="169">
                  <c:v>5.2247951056810587E-4</c:v>
                </c:pt>
                <c:pt idx="170">
                  <c:v>5.0959234031436513E-4</c:v>
                </c:pt>
                <c:pt idx="171">
                  <c:v>4.965027016764162E-4</c:v>
                </c:pt>
                <c:pt idx="172">
                  <c:v>4.8279101946503678E-4</c:v>
                </c:pt>
                <c:pt idx="173">
                  <c:v>4.7090249893754681E-4</c:v>
                </c:pt>
                <c:pt idx="174">
                  <c:v>4.5938862593026338E-4</c:v>
                </c:pt>
                <c:pt idx="175">
                  <c:v>4.4876610105179998E-4</c:v>
                </c:pt>
                <c:pt idx="176">
                  <c:v>4.3612055776544962E-4</c:v>
                </c:pt>
                <c:pt idx="177">
                  <c:v>4.2343190756631208E-4</c:v>
                </c:pt>
                <c:pt idx="178">
                  <c:v>4.1143380952425969E-4</c:v>
                </c:pt>
                <c:pt idx="179">
                  <c:v>4.0026776758572539E-4</c:v>
                </c:pt>
                <c:pt idx="180">
                  <c:v>3.8935776277959595E-4</c:v>
                </c:pt>
                <c:pt idx="181">
                  <c:v>3.7914197021409612E-4</c:v>
                </c:pt>
                <c:pt idx="182">
                  <c:v>3.6885534925246475E-4</c:v>
                </c:pt>
                <c:pt idx="183">
                  <c:v>3.5869173946791801E-4</c:v>
                </c:pt>
                <c:pt idx="184">
                  <c:v>3.484835871678351E-4</c:v>
                </c:pt>
                <c:pt idx="185">
                  <c:v>3.3865647872695885E-4</c:v>
                </c:pt>
                <c:pt idx="186">
                  <c:v>3.2870923740527236E-4</c:v>
                </c:pt>
                <c:pt idx="187">
                  <c:v>3.1891327045753629E-4</c:v>
                </c:pt>
                <c:pt idx="188">
                  <c:v>3.0918316385378643E-4</c:v>
                </c:pt>
                <c:pt idx="189">
                  <c:v>3.0003534976574608E-4</c:v>
                </c:pt>
                <c:pt idx="190">
                  <c:v>2.9133354869293306E-4</c:v>
                </c:pt>
                <c:pt idx="191">
                  <c:v>2.8243328282862772E-4</c:v>
                </c:pt>
                <c:pt idx="192">
                  <c:v>2.7329076555757554E-4</c:v>
                </c:pt>
                <c:pt idx="193">
                  <c:v>2.6438063719809576E-4</c:v>
                </c:pt>
                <c:pt idx="194">
                  <c:v>2.5611267628723494E-4</c:v>
                </c:pt>
                <c:pt idx="195">
                  <c:v>2.4786980730370886E-4</c:v>
                </c:pt>
                <c:pt idx="196">
                  <c:v>2.3917195849983537E-4</c:v>
                </c:pt>
                <c:pt idx="197">
                  <c:v>2.306198154394644E-4</c:v>
                </c:pt>
                <c:pt idx="198">
                  <c:v>2.226479180213035E-4</c:v>
                </c:pt>
                <c:pt idx="199">
                  <c:v>2.149685558108714E-4</c:v>
                </c:pt>
                <c:pt idx="200">
                  <c:v>2.0688796114855501E-4</c:v>
                </c:pt>
                <c:pt idx="201">
                  <c:v>1.9874293791821807E-4</c:v>
                </c:pt>
                <c:pt idx="202">
                  <c:v>1.9088131426225538E-4</c:v>
                </c:pt>
                <c:pt idx="203">
                  <c:v>1.8298028013139433E-4</c:v>
                </c:pt>
                <c:pt idx="204">
                  <c:v>1.7547740352753048E-4</c:v>
                </c:pt>
                <c:pt idx="205">
                  <c:v>1.6806534559558067E-4</c:v>
                </c:pt>
                <c:pt idx="206">
                  <c:v>1.6078222403638644E-4</c:v>
                </c:pt>
                <c:pt idx="207">
                  <c:v>1.5323852296489482E-4</c:v>
                </c:pt>
                <c:pt idx="208">
                  <c:v>1.4620238551803281E-4</c:v>
                </c:pt>
                <c:pt idx="209">
                  <c:v>1.397684537644349E-4</c:v>
                </c:pt>
                <c:pt idx="210">
                  <c:v>1.3341799868054566E-4</c:v>
                </c:pt>
                <c:pt idx="211">
                  <c:v>1.2660175010286519E-4</c:v>
                </c:pt>
                <c:pt idx="212">
                  <c:v>1.2012751859978899E-4</c:v>
                </c:pt>
                <c:pt idx="213">
                  <c:v>1.1403830337169301E-4</c:v>
                </c:pt>
                <c:pt idx="214">
                  <c:v>1.0821213738784101E-4</c:v>
                </c:pt>
                <c:pt idx="215">
                  <c:v>1.0243869308466037E-4</c:v>
                </c:pt>
                <c:pt idx="216">
                  <c:v>9.6826635066181023E-5</c:v>
                </c:pt>
                <c:pt idx="217">
                  <c:v>9.1389124506152528E-5</c:v>
                </c:pt>
                <c:pt idx="218">
                  <c:v>8.6068426380774102E-5</c:v>
                </c:pt>
                <c:pt idx="219">
                  <c:v>8.0977452066986026E-5</c:v>
                </c:pt>
                <c:pt idx="220">
                  <c:v>7.6085716543351482E-5</c:v>
                </c:pt>
                <c:pt idx="221">
                  <c:v>7.1463416765899369E-5</c:v>
                </c:pt>
                <c:pt idx="222">
                  <c:v>6.7173734742505446E-5</c:v>
                </c:pt>
                <c:pt idx="223">
                  <c:v>6.3077396365016932E-5</c:v>
                </c:pt>
                <c:pt idx="224">
                  <c:v>5.9025246481510595E-5</c:v>
                </c:pt>
                <c:pt idx="225">
                  <c:v>5.52073060631996E-5</c:v>
                </c:pt>
                <c:pt idx="226">
                  <c:v>5.1449807806898896E-5</c:v>
                </c:pt>
                <c:pt idx="227">
                  <c:v>4.7950803989193709E-5</c:v>
                </c:pt>
                <c:pt idx="228">
                  <c:v>4.4689276541783354E-5</c:v>
                </c:pt>
                <c:pt idx="229">
                  <c:v>4.1645804714046509E-5</c:v>
                </c:pt>
                <c:pt idx="230">
                  <c:v>3.8728796341890934E-5</c:v>
                </c:pt>
                <c:pt idx="231">
                  <c:v>3.5998273317578229E-5</c:v>
                </c:pt>
                <c:pt idx="232">
                  <c:v>3.3397146216471133E-5</c:v>
                </c:pt>
                <c:pt idx="233">
                  <c:v>3.0960745587873493E-5</c:v>
                </c:pt>
                <c:pt idx="234">
                  <c:v>2.8664421102833039E-5</c:v>
                </c:pt>
                <c:pt idx="235">
                  <c:v>2.6534699019588009E-5</c:v>
                </c:pt>
                <c:pt idx="236">
                  <c:v>2.4530679348014326E-5</c:v>
                </c:pt>
                <c:pt idx="237">
                  <c:v>2.2652025894823682E-5</c:v>
                </c:pt>
                <c:pt idx="238">
                  <c:v>2.0903697010163182E-5</c:v>
                </c:pt>
                <c:pt idx="239">
                  <c:v>1.9285737703639782E-5</c:v>
                </c:pt>
                <c:pt idx="240">
                  <c:v>1.7786348547523182E-5</c:v>
                </c:pt>
                <c:pt idx="241">
                  <c:v>1.6390684520287059E-5</c:v>
                </c:pt>
                <c:pt idx="242">
                  <c:v>1.5073003908492895E-5</c:v>
                </c:pt>
                <c:pt idx="243">
                  <c:v>1.3845211725048173E-5</c:v>
                </c:pt>
                <c:pt idx="244">
                  <c:v>1.2722149389810189E-5</c:v>
                </c:pt>
                <c:pt idx="245">
                  <c:v>1.1667451312598133E-5</c:v>
                </c:pt>
                <c:pt idx="246">
                  <c:v>1.0695209484742155E-5</c:v>
                </c:pt>
                <c:pt idx="247">
                  <c:v>9.797946515047993E-6</c:v>
                </c:pt>
                <c:pt idx="248">
                  <c:v>8.9656176627637985E-6</c:v>
                </c:pt>
                <c:pt idx="249">
                  <c:v>8.214052087455122E-6</c:v>
                </c:pt>
                <c:pt idx="250">
                  <c:v>7.5223633438135623E-6</c:v>
                </c:pt>
                <c:pt idx="251">
                  <c:v>6.8806464178350694E-6</c:v>
                </c:pt>
                <c:pt idx="252">
                  <c:v>6.2898719593086039E-6</c:v>
                </c:pt>
                <c:pt idx="253">
                  <c:v>5.7500867178974011E-6</c:v>
                </c:pt>
                <c:pt idx="254">
                  <c:v>5.2565753818257285E-6</c:v>
                </c:pt>
                <c:pt idx="255">
                  <c:v>4.7937174474670411E-6</c:v>
                </c:pt>
                <c:pt idx="256">
                  <c:v>4.3633885627267782E-6</c:v>
                </c:pt>
                <c:pt idx="257">
                  <c:v>3.9739160428949756E-6</c:v>
                </c:pt>
                <c:pt idx="258">
                  <c:v>3.620882206864813E-6</c:v>
                </c:pt>
                <c:pt idx="259">
                  <c:v>3.2981517736118021E-6</c:v>
                </c:pt>
                <c:pt idx="260">
                  <c:v>3.007851653598823E-6</c:v>
                </c:pt>
                <c:pt idx="261">
                  <c:v>2.740767528257839E-6</c:v>
                </c:pt>
                <c:pt idx="262">
                  <c:v>2.4966976118334754E-6</c:v>
                </c:pt>
                <c:pt idx="263">
                  <c:v>2.2722584390886292E-6</c:v>
                </c:pt>
                <c:pt idx="264">
                  <c:v>2.0669510753222375E-6</c:v>
                </c:pt>
                <c:pt idx="265">
                  <c:v>1.8787358244856462E-6</c:v>
                </c:pt>
                <c:pt idx="266">
                  <c:v>1.7050240421533457E-6</c:v>
                </c:pt>
                <c:pt idx="267">
                  <c:v>1.548429316559559E-6</c:v>
                </c:pt>
                <c:pt idx="268">
                  <c:v>1.4089826546975993E-6</c:v>
                </c:pt>
                <c:pt idx="269">
                  <c:v>1.2809639736913995E-6</c:v>
                </c:pt>
                <c:pt idx="270">
                  <c:v>1.163331003438998E-6</c:v>
                </c:pt>
                <c:pt idx="271">
                  <c:v>1.0565237249479517E-6</c:v>
                </c:pt>
                <c:pt idx="272">
                  <c:v>9.6138581341844202E-7</c:v>
                </c:pt>
                <c:pt idx="273">
                  <c:v>8.7473906385380508E-7</c:v>
                </c:pt>
                <c:pt idx="274">
                  <c:v>7.9384274235186327E-7</c:v>
                </c:pt>
                <c:pt idx="275">
                  <c:v>7.2042755440329083E-7</c:v>
                </c:pt>
                <c:pt idx="276">
                  <c:v>6.5470302935176922E-7</c:v>
                </c:pt>
                <c:pt idx="277">
                  <c:v>5.9472521814181089E-7</c:v>
                </c:pt>
                <c:pt idx="278">
                  <c:v>5.402034019323788E-7</c:v>
                </c:pt>
                <c:pt idx="279">
                  <c:v>4.904283580771763E-7</c:v>
                </c:pt>
                <c:pt idx="280">
                  <c:v>4.4440557843162178E-7</c:v>
                </c:pt>
                <c:pt idx="281">
                  <c:v>4.0299411068185302E-7</c:v>
                </c:pt>
                <c:pt idx="282">
                  <c:v>3.6653154263749655E-7</c:v>
                </c:pt>
                <c:pt idx="283">
                  <c:v>3.3324094059872376E-7</c:v>
                </c:pt>
                <c:pt idx="284">
                  <c:v>3.0269350212550695E-7</c:v>
                </c:pt>
                <c:pt idx="285">
                  <c:v>2.7478255118529737E-7</c:v>
                </c:pt>
                <c:pt idx="286">
                  <c:v>2.4916111221828346E-7</c:v>
                </c:pt>
                <c:pt idx="287">
                  <c:v>2.2601282205733494E-7</c:v>
                </c:pt>
                <c:pt idx="288">
                  <c:v>2.0573625005778529E-7</c:v>
                </c:pt>
                <c:pt idx="289">
                  <c:v>1.8699901843482649E-7</c:v>
                </c:pt>
                <c:pt idx="290">
                  <c:v>1.6912865293348305E-7</c:v>
                </c:pt>
                <c:pt idx="291">
                  <c:v>1.5297513409452037E-7</c:v>
                </c:pt>
                <c:pt idx="292">
                  <c:v>1.3949972997816701E-7</c:v>
                </c:pt>
                <c:pt idx="293">
                  <c:v>1.2716464648310958E-7</c:v>
                </c:pt>
                <c:pt idx="294">
                  <c:v>1.1539049663878742E-7</c:v>
                </c:pt>
                <c:pt idx="295">
                  <c:v>1.0451965851958854E-7</c:v>
                </c:pt>
                <c:pt idx="296">
                  <c:v>9.4645640028589986E-8</c:v>
                </c:pt>
                <c:pt idx="297">
                  <c:v>8.5761123609912048E-8</c:v>
                </c:pt>
                <c:pt idx="298">
                  <c:v>7.7932334186485957E-8</c:v>
                </c:pt>
                <c:pt idx="299">
                  <c:v>7.0799349222755814E-8</c:v>
                </c:pt>
                <c:pt idx="300">
                  <c:v>6.4092980542260604E-8</c:v>
                </c:pt>
                <c:pt idx="301">
                  <c:v>5.8145052518914452E-8</c:v>
                </c:pt>
                <c:pt idx="302">
                  <c:v>5.3067247752755987E-8</c:v>
                </c:pt>
                <c:pt idx="303">
                  <c:v>4.8397535064661187E-8</c:v>
                </c:pt>
                <c:pt idx="304">
                  <c:v>4.3738026017325873E-8</c:v>
                </c:pt>
                <c:pt idx="305">
                  <c:v>3.9542819935586514E-8</c:v>
                </c:pt>
                <c:pt idx="306">
                  <c:v>3.5892978097384042E-8</c:v>
                </c:pt>
                <c:pt idx="307">
                  <c:v>3.2621000722587493E-8</c:v>
                </c:pt>
                <c:pt idx="308">
                  <c:v>2.9600976930423054E-8</c:v>
                </c:pt>
                <c:pt idx="309">
                  <c:v>2.689685664511097E-8</c:v>
                </c:pt>
                <c:pt idx="310">
                  <c:v>2.4400094625306509E-8</c:v>
                </c:pt>
                <c:pt idx="311">
                  <c:v>2.2154192015731221E-8</c:v>
                </c:pt>
                <c:pt idx="312">
                  <c:v>2.0188962133311628E-8</c:v>
                </c:pt>
                <c:pt idx="313">
                  <c:v>1.8401114172177999E-8</c:v>
                </c:pt>
                <c:pt idx="314">
                  <c:v>1.6789801741246658E-8</c:v>
                </c:pt>
                <c:pt idx="315">
                  <c:v>1.5265052540552963E-8</c:v>
                </c:pt>
                <c:pt idx="316">
                  <c:v>1.3809133302687886E-8</c:v>
                </c:pt>
                <c:pt idx="317">
                  <c:v>1.2501533485477609E-8</c:v>
                </c:pt>
                <c:pt idx="318">
                  <c:v>1.1332257052864451E-8</c:v>
                </c:pt>
                <c:pt idx="319">
                  <c:v>1.0272366968355979E-8</c:v>
                </c:pt>
                <c:pt idx="320">
                  <c:v>9.3006918124647907E-9</c:v>
                </c:pt>
                <c:pt idx="321">
                  <c:v>8.4510690322318366E-9</c:v>
                </c:pt>
                <c:pt idx="322">
                  <c:v>7.7019073796255873E-9</c:v>
                </c:pt>
                <c:pt idx="323">
                  <c:v>7.0140256529905341E-9</c:v>
                </c:pt>
                <c:pt idx="324">
                  <c:v>6.392069127398126E-9</c:v>
                </c:pt>
                <c:pt idx="325">
                  <c:v>5.8261611261005895E-9</c:v>
                </c:pt>
                <c:pt idx="326">
                  <c:v>5.3032092919877294E-9</c:v>
                </c:pt>
                <c:pt idx="327">
                  <c:v>4.8353817443876929E-9</c:v>
                </c:pt>
                <c:pt idx="328">
                  <c:v>4.4142851989410448E-9</c:v>
                </c:pt>
                <c:pt idx="329">
                  <c:v>3.9879349349766678E-9</c:v>
                </c:pt>
                <c:pt idx="330">
                  <c:v>3.5914556821737183E-9</c:v>
                </c:pt>
                <c:pt idx="331">
                  <c:v>3.261307664565384E-9</c:v>
                </c:pt>
                <c:pt idx="332">
                  <c:v>2.9633516658989939E-9</c:v>
                </c:pt>
                <c:pt idx="333">
                  <c:v>2.678119305732463E-9</c:v>
                </c:pt>
                <c:pt idx="334">
                  <c:v>2.4208726788594868E-9</c:v>
                </c:pt>
                <c:pt idx="335">
                  <c:v>2.2372893262706781E-9</c:v>
                </c:pt>
                <c:pt idx="336">
                  <c:v>2.0587424350249197E-9</c:v>
                </c:pt>
                <c:pt idx="337">
                  <c:v>1.8612130464901827E-9</c:v>
                </c:pt>
                <c:pt idx="338">
                  <c:v>1.6847305103448016E-9</c:v>
                </c:pt>
                <c:pt idx="339">
                  <c:v>1.5434543829778278E-9</c:v>
                </c:pt>
                <c:pt idx="340">
                  <c:v>1.4109193126244525E-9</c:v>
                </c:pt>
                <c:pt idx="341">
                  <c:v>1.2880438070364814E-9</c:v>
                </c:pt>
                <c:pt idx="342">
                  <c:v>1.1691768971144552E-9</c:v>
                </c:pt>
                <c:pt idx="343">
                  <c:v>1.0562490548062029E-9</c:v>
                </c:pt>
                <c:pt idx="344">
                  <c:v>9.6404311927344111E-10</c:v>
                </c:pt>
                <c:pt idx="345">
                  <c:v>8.8948494831609585E-10</c:v>
                </c:pt>
                <c:pt idx="346">
                  <c:v>8.1584693523770878E-10</c:v>
                </c:pt>
                <c:pt idx="347">
                  <c:v>7.4450793162104955E-10</c:v>
                </c:pt>
                <c:pt idx="348">
                  <c:v>6.7476084340619242E-10</c:v>
                </c:pt>
                <c:pt idx="349">
                  <c:v>6.0890076706663376E-10</c:v>
                </c:pt>
                <c:pt idx="350">
                  <c:v>5.5864927890716705E-10</c:v>
                </c:pt>
                <c:pt idx="351">
                  <c:v>5.142583811459614E-10</c:v>
                </c:pt>
                <c:pt idx="352">
                  <c:v>4.657443366370545E-10</c:v>
                </c:pt>
                <c:pt idx="353">
                  <c:v>4.2070903400293038E-10</c:v>
                </c:pt>
                <c:pt idx="354">
                  <c:v>3.8428229074690176E-10</c:v>
                </c:pt>
                <c:pt idx="355">
                  <c:v>3.5103555804921967E-10</c:v>
                </c:pt>
                <c:pt idx="356">
                  <c:v>3.2297046591911034E-10</c:v>
                </c:pt>
                <c:pt idx="357">
                  <c:v>2.9554446012236484E-10</c:v>
                </c:pt>
                <c:pt idx="358">
                  <c:v>2.6716516345568708E-10</c:v>
                </c:pt>
                <c:pt idx="359">
                  <c:v>2.4220151800324675E-10</c:v>
                </c:pt>
                <c:pt idx="360">
                  <c:v>2.2014640618460918E-10</c:v>
                </c:pt>
                <c:pt idx="361">
                  <c:v>1.9978040935903935E-10</c:v>
                </c:pt>
                <c:pt idx="362">
                  <c:v>1.8067226852316387E-10</c:v>
                </c:pt>
                <c:pt idx="363">
                  <c:v>1.6303738137750679E-10</c:v>
                </c:pt>
                <c:pt idx="364">
                  <c:v>1.4684047902883335E-10</c:v>
                </c:pt>
                <c:pt idx="365">
                  <c:v>1.3328686044997256E-10</c:v>
                </c:pt>
                <c:pt idx="366">
                  <c:v>1.2069953319031533E-10</c:v>
                </c:pt>
                <c:pt idx="367">
                  <c:v>1.0889733239998064E-10</c:v>
                </c:pt>
                <c:pt idx="368">
                  <c:v>9.8537525187113336E-11</c:v>
                </c:pt>
                <c:pt idx="369">
                  <c:v>9.2147100694321091E-11</c:v>
                </c:pt>
                <c:pt idx="370">
                  <c:v>8.5627316295013314E-11</c:v>
                </c:pt>
                <c:pt idx="371">
                  <c:v>7.8288581297638335E-11</c:v>
                </c:pt>
                <c:pt idx="372">
                  <c:v>7.3487774521926672E-11</c:v>
                </c:pt>
                <c:pt idx="373">
                  <c:v>7.1224051218930248E-11</c:v>
                </c:pt>
                <c:pt idx="374">
                  <c:v>6.6142077667250392E-11</c:v>
                </c:pt>
                <c:pt idx="375">
                  <c:v>5.9746997983542155E-11</c:v>
                </c:pt>
                <c:pt idx="376">
                  <c:v>5.4014703975223676E-11</c:v>
                </c:pt>
                <c:pt idx="377">
                  <c:v>4.8755787292464071E-11</c:v>
                </c:pt>
                <c:pt idx="378">
                  <c:v>4.3427065211368994E-11</c:v>
                </c:pt>
                <c:pt idx="379">
                  <c:v>3.8666601945413864E-11</c:v>
                </c:pt>
                <c:pt idx="380">
                  <c:v>3.5782860681385184E-11</c:v>
                </c:pt>
                <c:pt idx="381">
                  <c:v>3.3220485737618961E-11</c:v>
                </c:pt>
                <c:pt idx="382">
                  <c:v>3.1242532087264577E-11</c:v>
                </c:pt>
                <c:pt idx="383">
                  <c:v>2.8262287535880626E-11</c:v>
                </c:pt>
                <c:pt idx="384">
                  <c:v>2.439950285871313E-11</c:v>
                </c:pt>
                <c:pt idx="385">
                  <c:v>2.2072187254715099E-11</c:v>
                </c:pt>
                <c:pt idx="386">
                  <c:v>2.0486701747082537E-11</c:v>
                </c:pt>
                <c:pt idx="387">
                  <c:v>1.9668721720017594E-11</c:v>
                </c:pt>
                <c:pt idx="388">
                  <c:v>1.8921792377340197E-11</c:v>
                </c:pt>
                <c:pt idx="389">
                  <c:v>1.6923156747299568E-11</c:v>
                </c:pt>
                <c:pt idx="390">
                  <c:v>1.5513623625896519E-11</c:v>
                </c:pt>
                <c:pt idx="391">
                  <c:v>1.5481386245059333E-11</c:v>
                </c:pt>
                <c:pt idx="392">
                  <c:v>1.4382330496720446E-11</c:v>
                </c:pt>
                <c:pt idx="393">
                  <c:v>1.2117249967799652E-11</c:v>
                </c:pt>
                <c:pt idx="394">
                  <c:v>9.4824733356048412E-12</c:v>
                </c:pt>
                <c:pt idx="395">
                  <c:v>6.7780687300417439E-12</c:v>
                </c:pt>
                <c:pt idx="396">
                  <c:v>7.7515194108174469E-12</c:v>
                </c:pt>
                <c:pt idx="397">
                  <c:v>9.0296623255098565E-12</c:v>
                </c:pt>
                <c:pt idx="398">
                  <c:v>8.3455003958394764E-12</c:v>
                </c:pt>
                <c:pt idx="399">
                  <c:v>7.6212801568211503E-12</c:v>
                </c:pt>
                <c:pt idx="400">
                  <c:v>6.7509926275114855E-12</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9.6100665808422983E-10</c:v>
                </c:pt>
                <c:pt idx="1">
                  <c:v>3.0981682895501038E-9</c:v>
                </c:pt>
                <c:pt idx="2">
                  <c:v>5.505013192473709E-9</c:v>
                </c:pt>
                <c:pt idx="3">
                  <c:v>7.6183124191328045E-9</c:v>
                </c:pt>
                <c:pt idx="4">
                  <c:v>9.1145068500274343E-9</c:v>
                </c:pt>
                <c:pt idx="5">
                  <c:v>1.0865006149710367E-8</c:v>
                </c:pt>
                <c:pt idx="6">
                  <c:v>2.4472968703235351E-9</c:v>
                </c:pt>
                <c:pt idx="7">
                  <c:v>0</c:v>
                </c:pt>
                <c:pt idx="8">
                  <c:v>0</c:v>
                </c:pt>
                <c:pt idx="9">
                  <c:v>0</c:v>
                </c:pt>
                <c:pt idx="10">
                  <c:v>0</c:v>
                </c:pt>
                <c:pt idx="11">
                  <c:v>0</c:v>
                </c:pt>
                <c:pt idx="12">
                  <c:v>0</c:v>
                </c:pt>
                <c:pt idx="13">
                  <c:v>1.2655597483970396E-9</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4.7981237944592327E-8</c:v>
                </c:pt>
                <c:pt idx="31">
                  <c:v>1.5802920532508483E-7</c:v>
                </c:pt>
                <c:pt idx="32">
                  <c:v>2.763407986510348E-7</c:v>
                </c:pt>
                <c:pt idx="33">
                  <c:v>2.346412143079253E-7</c:v>
                </c:pt>
                <c:pt idx="34">
                  <c:v>1.813534518355621E-7</c:v>
                </c:pt>
                <c:pt idx="35">
                  <c:v>2.3635119276720354E-7</c:v>
                </c:pt>
                <c:pt idx="36">
                  <c:v>3.6752945726276931E-7</c:v>
                </c:pt>
                <c:pt idx="37">
                  <c:v>6.3972134618784568E-7</c:v>
                </c:pt>
                <c:pt idx="38">
                  <c:v>1.3396218214392132E-6</c:v>
                </c:pt>
                <c:pt idx="39">
                  <c:v>2.1609836238381807E-6</c:v>
                </c:pt>
                <c:pt idx="40">
                  <c:v>2.5944149072335127E-6</c:v>
                </c:pt>
                <c:pt idx="41">
                  <c:v>2.9372601391007429E-6</c:v>
                </c:pt>
                <c:pt idx="42">
                  <c:v>3.103753242645934E-6</c:v>
                </c:pt>
                <c:pt idx="43">
                  <c:v>3.0143792123131742E-6</c:v>
                </c:pt>
                <c:pt idx="44">
                  <c:v>2.9348414476196249E-6</c:v>
                </c:pt>
                <c:pt idx="45">
                  <c:v>4.2132057113878765E-6</c:v>
                </c:pt>
                <c:pt idx="46">
                  <c:v>5.6054863466358619E-6</c:v>
                </c:pt>
                <c:pt idx="47">
                  <c:v>7.2725171252517141E-6</c:v>
                </c:pt>
                <c:pt idx="48">
                  <c:v>9.1822306285831742E-6</c:v>
                </c:pt>
                <c:pt idx="49">
                  <c:v>1.1161608052280405E-5</c:v>
                </c:pt>
                <c:pt idx="50">
                  <c:v>1.2977754929045468E-5</c:v>
                </c:pt>
                <c:pt idx="51">
                  <c:v>1.487404398837621E-5</c:v>
                </c:pt>
                <c:pt idx="52">
                  <c:v>1.7914579471730685E-5</c:v>
                </c:pt>
                <c:pt idx="53">
                  <c:v>2.1369265568066251E-5</c:v>
                </c:pt>
                <c:pt idx="54">
                  <c:v>2.5418860326709687E-5</c:v>
                </c:pt>
                <c:pt idx="55">
                  <c:v>3.0275112245663631E-5</c:v>
                </c:pt>
                <c:pt idx="56">
                  <c:v>3.5519637812474565E-5</c:v>
                </c:pt>
                <c:pt idx="57">
                  <c:v>4.3352907709539803E-5</c:v>
                </c:pt>
                <c:pt idx="58">
                  <c:v>5.1580378691318989E-5</c:v>
                </c:pt>
                <c:pt idx="59">
                  <c:v>6.1075959961252356E-5</c:v>
                </c:pt>
                <c:pt idx="60">
                  <c:v>7.1390503374628065E-5</c:v>
                </c:pt>
                <c:pt idx="61">
                  <c:v>8.3190245351249051E-5</c:v>
                </c:pt>
                <c:pt idx="62">
                  <c:v>9.9089997807784774E-5</c:v>
                </c:pt>
                <c:pt idx="63">
                  <c:v>1.1576057610145619E-4</c:v>
                </c:pt>
                <c:pt idx="64">
                  <c:v>1.3458454073755294E-4</c:v>
                </c:pt>
                <c:pt idx="65">
                  <c:v>1.5461561482623534E-4</c:v>
                </c:pt>
                <c:pt idx="66">
                  <c:v>1.7575625119030814E-4</c:v>
                </c:pt>
                <c:pt idx="67">
                  <c:v>1.9787565310506113E-4</c:v>
                </c:pt>
                <c:pt idx="68">
                  <c:v>2.2036273998985015E-4</c:v>
                </c:pt>
                <c:pt idx="69">
                  <c:v>2.3997338023016055E-4</c:v>
                </c:pt>
                <c:pt idx="70">
                  <c:v>2.6017202167618854E-4</c:v>
                </c:pt>
                <c:pt idx="71">
                  <c:v>2.7215944423521161E-4</c:v>
                </c:pt>
                <c:pt idx="72">
                  <c:v>2.8134860163380571E-4</c:v>
                </c:pt>
                <c:pt idx="73">
                  <c:v>2.8851105866341731E-4</c:v>
                </c:pt>
                <c:pt idx="74">
                  <c:v>2.9235399817908423E-4</c:v>
                </c:pt>
                <c:pt idx="75">
                  <c:v>2.9579700004477553E-4</c:v>
                </c:pt>
                <c:pt idx="76">
                  <c:v>2.9122130345795032E-4</c:v>
                </c:pt>
                <c:pt idx="77">
                  <c:v>2.8620124488909504E-4</c:v>
                </c:pt>
                <c:pt idx="78">
                  <c:v>2.8313825137936676E-4</c:v>
                </c:pt>
                <c:pt idx="79">
                  <c:v>2.8087275734744614E-4</c:v>
                </c:pt>
                <c:pt idx="80">
                  <c:v>2.7883851214297912E-4</c:v>
                </c:pt>
                <c:pt idx="81">
                  <c:v>2.7795639059854943E-4</c:v>
                </c:pt>
                <c:pt idx="82">
                  <c:v>2.7679088630854491E-4</c:v>
                </c:pt>
                <c:pt idx="83">
                  <c:v>2.802491441688156E-4</c:v>
                </c:pt>
                <c:pt idx="84">
                  <c:v>2.8374471032674534E-4</c:v>
                </c:pt>
                <c:pt idx="85">
                  <c:v>2.8490583794998572E-4</c:v>
                </c:pt>
                <c:pt idx="86">
                  <c:v>2.8459723448612175E-4</c:v>
                </c:pt>
                <c:pt idx="87">
                  <c:v>2.8374517065515642E-4</c:v>
                </c:pt>
                <c:pt idx="88">
                  <c:v>2.8152143738917101E-4</c:v>
                </c:pt>
                <c:pt idx="89">
                  <c:v>2.7885182751565755E-4</c:v>
                </c:pt>
                <c:pt idx="90">
                  <c:v>2.7410772169138064E-4</c:v>
                </c:pt>
                <c:pt idx="91">
                  <c:v>2.6887611685344167E-4</c:v>
                </c:pt>
                <c:pt idx="92">
                  <c:v>2.6681886878576533E-4</c:v>
                </c:pt>
                <c:pt idx="93">
                  <c:v>2.6693955602038143E-4</c:v>
                </c:pt>
                <c:pt idx="94">
                  <c:v>2.6801224910976768E-4</c:v>
                </c:pt>
                <c:pt idx="95">
                  <c:v>2.7211399112704522E-4</c:v>
                </c:pt>
                <c:pt idx="96">
                  <c:v>2.7628618050188524E-4</c:v>
                </c:pt>
                <c:pt idx="97">
                  <c:v>2.833773771463496E-4</c:v>
                </c:pt>
                <c:pt idx="98">
                  <c:v>2.9055151988290772E-4</c:v>
                </c:pt>
                <c:pt idx="99">
                  <c:v>2.992492779203339E-4</c:v>
                </c:pt>
                <c:pt idx="100">
                  <c:v>3.0857970403574866E-4</c:v>
                </c:pt>
                <c:pt idx="101">
                  <c:v>3.1847517325071188E-4</c:v>
                </c:pt>
                <c:pt idx="102">
                  <c:v>3.3050962125024037E-4</c:v>
                </c:pt>
                <c:pt idx="103">
                  <c:v>3.4230029533493384E-4</c:v>
                </c:pt>
                <c:pt idx="104">
                  <c:v>3.5317257744020992E-4</c:v>
                </c:pt>
                <c:pt idx="105">
                  <c:v>3.6362440990064424E-4</c:v>
                </c:pt>
                <c:pt idx="106">
                  <c:v>3.7719054753003895E-4</c:v>
                </c:pt>
                <c:pt idx="107">
                  <c:v>3.9219382131631633E-4</c:v>
                </c:pt>
                <c:pt idx="108">
                  <c:v>4.0704762827033995E-4</c:v>
                </c:pt>
                <c:pt idx="109">
                  <c:v>4.2191204429442114E-4</c:v>
                </c:pt>
                <c:pt idx="110">
                  <c:v>4.3601759595403501E-4</c:v>
                </c:pt>
                <c:pt idx="111">
                  <c:v>4.5365359422109961E-4</c:v>
                </c:pt>
                <c:pt idx="112">
                  <c:v>4.7044649227124359E-4</c:v>
                </c:pt>
                <c:pt idx="113">
                  <c:v>4.8535515387587106E-4</c:v>
                </c:pt>
                <c:pt idx="114">
                  <c:v>4.9930097970943645E-4</c:v>
                </c:pt>
                <c:pt idx="115">
                  <c:v>5.1318766820330694E-4</c:v>
                </c:pt>
                <c:pt idx="116">
                  <c:v>5.2679528113845717E-4</c:v>
                </c:pt>
                <c:pt idx="117">
                  <c:v>5.3998521443534436E-4</c:v>
                </c:pt>
                <c:pt idx="118">
                  <c:v>5.5681859604614315E-4</c:v>
                </c:pt>
                <c:pt idx="119">
                  <c:v>5.7272006750916089E-4</c:v>
                </c:pt>
                <c:pt idx="120">
                  <c:v>5.8515267469616897E-4</c:v>
                </c:pt>
                <c:pt idx="121">
                  <c:v>5.963236044866819E-4</c:v>
                </c:pt>
                <c:pt idx="122">
                  <c:v>6.0646508554681371E-4</c:v>
                </c:pt>
                <c:pt idx="123">
                  <c:v>6.1572220904455681E-4</c:v>
                </c:pt>
                <c:pt idx="124">
                  <c:v>6.2434915209092596E-4</c:v>
                </c:pt>
                <c:pt idx="125">
                  <c:v>6.3291737821254243E-4</c:v>
                </c:pt>
                <c:pt idx="126">
                  <c:v>6.4082400791905855E-4</c:v>
                </c:pt>
                <c:pt idx="127">
                  <c:v>6.4648609164719931E-4</c:v>
                </c:pt>
                <c:pt idx="128">
                  <c:v>6.5129232697476967E-4</c:v>
                </c:pt>
                <c:pt idx="129">
                  <c:v>6.553402841092753E-4</c:v>
                </c:pt>
                <c:pt idx="130">
                  <c:v>6.5862028231376487E-4</c:v>
                </c:pt>
                <c:pt idx="131">
                  <c:v>6.5965229803331173E-4</c:v>
                </c:pt>
                <c:pt idx="132">
                  <c:v>6.577711511201532E-4</c:v>
                </c:pt>
                <c:pt idx="133">
                  <c:v>6.549358164395498E-4</c:v>
                </c:pt>
                <c:pt idx="134">
                  <c:v>6.5116479327582413E-4</c:v>
                </c:pt>
                <c:pt idx="135">
                  <c:v>6.4695957598475914E-4</c:v>
                </c:pt>
                <c:pt idx="136">
                  <c:v>6.4176914297819942E-4</c:v>
                </c:pt>
                <c:pt idx="137">
                  <c:v>6.3585218355403786E-4</c:v>
                </c:pt>
                <c:pt idx="138">
                  <c:v>6.2828129748513034E-4</c:v>
                </c:pt>
                <c:pt idx="139">
                  <c:v>6.1956579487195426E-4</c:v>
                </c:pt>
                <c:pt idx="140">
                  <c:v>6.1077098408296882E-4</c:v>
                </c:pt>
                <c:pt idx="141">
                  <c:v>6.0212776481424486E-4</c:v>
                </c:pt>
                <c:pt idx="142">
                  <c:v>5.9266247951628257E-4</c:v>
                </c:pt>
                <c:pt idx="143">
                  <c:v>5.8032119382355374E-4</c:v>
                </c:pt>
                <c:pt idx="144">
                  <c:v>5.6772802426063493E-4</c:v>
                </c:pt>
                <c:pt idx="145">
                  <c:v>5.5636497944061927E-4</c:v>
                </c:pt>
                <c:pt idx="146">
                  <c:v>5.4499606495467473E-4</c:v>
                </c:pt>
                <c:pt idx="147">
                  <c:v>5.3261780478767713E-4</c:v>
                </c:pt>
                <c:pt idx="148">
                  <c:v>5.1954737826455475E-4</c:v>
                </c:pt>
                <c:pt idx="149">
                  <c:v>5.0598494152122515E-4</c:v>
                </c:pt>
                <c:pt idx="150">
                  <c:v>4.9171518754077435E-4</c:v>
                </c:pt>
                <c:pt idx="151">
                  <c:v>4.7750884942366641E-4</c:v>
                </c:pt>
                <c:pt idx="152">
                  <c:v>4.6371981191024235E-4</c:v>
                </c:pt>
                <c:pt idx="153">
                  <c:v>4.4986259403539627E-4</c:v>
                </c:pt>
                <c:pt idx="154">
                  <c:v>4.3460821525391334E-4</c:v>
                </c:pt>
                <c:pt idx="155">
                  <c:v>4.1930007458541375E-4</c:v>
                </c:pt>
                <c:pt idx="156">
                  <c:v>4.050461311356838E-4</c:v>
                </c:pt>
                <c:pt idx="157">
                  <c:v>3.9134808409254675E-4</c:v>
                </c:pt>
                <c:pt idx="158">
                  <c:v>3.7770982267623822E-4</c:v>
                </c:pt>
                <c:pt idx="159">
                  <c:v>3.642134344868366E-4</c:v>
                </c:pt>
                <c:pt idx="160">
                  <c:v>3.5081593815943017E-4</c:v>
                </c:pt>
                <c:pt idx="161">
                  <c:v>3.3704551654201414E-4</c:v>
                </c:pt>
                <c:pt idx="162">
                  <c:v>3.2342420013229284E-4</c:v>
                </c:pt>
                <c:pt idx="163">
                  <c:v>3.105341231857137E-4</c:v>
                </c:pt>
                <c:pt idx="164">
                  <c:v>2.9789424008367055E-4</c:v>
                </c:pt>
                <c:pt idx="165">
                  <c:v>2.859495931789964E-4</c:v>
                </c:pt>
                <c:pt idx="166">
                  <c:v>2.7434632800900615E-4</c:v>
                </c:pt>
                <c:pt idx="167">
                  <c:v>2.6256167316935432E-4</c:v>
                </c:pt>
                <c:pt idx="168">
                  <c:v>2.5068994733200859E-4</c:v>
                </c:pt>
                <c:pt idx="169">
                  <c:v>2.3925987277508318E-4</c:v>
                </c:pt>
                <c:pt idx="170">
                  <c:v>2.2854527824801553E-4</c:v>
                </c:pt>
                <c:pt idx="171">
                  <c:v>2.1807466405373739E-4</c:v>
                </c:pt>
                <c:pt idx="172">
                  <c:v>2.0806891982859816E-4</c:v>
                </c:pt>
                <c:pt idx="173">
                  <c:v>1.9824451437950932E-4</c:v>
                </c:pt>
                <c:pt idx="174">
                  <c:v>1.8940692195729063E-4</c:v>
                </c:pt>
                <c:pt idx="175">
                  <c:v>1.8090855540311068E-4</c:v>
                </c:pt>
                <c:pt idx="176">
                  <c:v>1.722371460547758E-4</c:v>
                </c:pt>
                <c:pt idx="177">
                  <c:v>1.6354501782225416E-4</c:v>
                </c:pt>
                <c:pt idx="178">
                  <c:v>1.5533730166930498E-4</c:v>
                </c:pt>
                <c:pt idx="179">
                  <c:v>1.476517365249987E-4</c:v>
                </c:pt>
                <c:pt idx="180">
                  <c:v>1.4035589474213622E-4</c:v>
                </c:pt>
                <c:pt idx="181">
                  <c:v>1.3356843125216175E-4</c:v>
                </c:pt>
                <c:pt idx="182">
                  <c:v>1.2685421890311818E-4</c:v>
                </c:pt>
                <c:pt idx="183">
                  <c:v>1.2037610320039574E-4</c:v>
                </c:pt>
                <c:pt idx="184">
                  <c:v>1.1409102825807365E-4</c:v>
                </c:pt>
                <c:pt idx="185">
                  <c:v>1.082387940801836E-4</c:v>
                </c:pt>
                <c:pt idx="186">
                  <c:v>1.0259251489859084E-4</c:v>
                </c:pt>
                <c:pt idx="187">
                  <c:v>9.7113934938536072E-5</c:v>
                </c:pt>
                <c:pt idx="188">
                  <c:v>9.1808640843197152E-5</c:v>
                </c:pt>
                <c:pt idx="189">
                  <c:v>8.6900797656441452E-5</c:v>
                </c:pt>
                <c:pt idx="190">
                  <c:v>8.2377928910830784E-5</c:v>
                </c:pt>
                <c:pt idx="191">
                  <c:v>7.795273067380289E-5</c:v>
                </c:pt>
                <c:pt idx="192">
                  <c:v>7.3550906893176318E-5</c:v>
                </c:pt>
                <c:pt idx="193">
                  <c:v>6.9335973350565023E-5</c:v>
                </c:pt>
                <c:pt idx="194">
                  <c:v>6.5521957622201207E-5</c:v>
                </c:pt>
                <c:pt idx="195">
                  <c:v>6.1903859759259412E-5</c:v>
                </c:pt>
                <c:pt idx="196">
                  <c:v>5.8350705461243291E-5</c:v>
                </c:pt>
                <c:pt idx="197">
                  <c:v>5.4909196906823948E-5</c:v>
                </c:pt>
                <c:pt idx="198">
                  <c:v>5.1737277103563019E-5</c:v>
                </c:pt>
                <c:pt idx="199">
                  <c:v>4.8745124556076826E-5</c:v>
                </c:pt>
                <c:pt idx="200">
                  <c:v>4.5875015589761311E-5</c:v>
                </c:pt>
                <c:pt idx="201">
                  <c:v>4.3124261596543258E-5</c:v>
                </c:pt>
                <c:pt idx="202">
                  <c:v>4.0477639885351383E-5</c:v>
                </c:pt>
                <c:pt idx="203">
                  <c:v>3.7954256450426571E-5</c:v>
                </c:pt>
                <c:pt idx="204">
                  <c:v>3.5584467947135119E-5</c:v>
                </c:pt>
                <c:pt idx="205">
                  <c:v>3.3393219456802005E-5</c:v>
                </c:pt>
                <c:pt idx="206">
                  <c:v>3.1315049547290425E-5</c:v>
                </c:pt>
                <c:pt idx="207">
                  <c:v>2.9269910559259297E-5</c:v>
                </c:pt>
                <c:pt idx="208">
                  <c:v>2.7339649847059363E-5</c:v>
                </c:pt>
                <c:pt idx="209">
                  <c:v>2.5618217877395421E-5</c:v>
                </c:pt>
                <c:pt idx="210">
                  <c:v>2.4015443454099257E-5</c:v>
                </c:pt>
                <c:pt idx="211">
                  <c:v>2.2405824902381137E-5</c:v>
                </c:pt>
                <c:pt idx="212">
                  <c:v>2.0867698663078883E-5</c:v>
                </c:pt>
                <c:pt idx="213">
                  <c:v>1.9449158313401311E-5</c:v>
                </c:pt>
                <c:pt idx="214">
                  <c:v>1.8133983043908795E-5</c:v>
                </c:pt>
                <c:pt idx="215">
                  <c:v>1.6893210744662873E-5</c:v>
                </c:pt>
                <c:pt idx="216">
                  <c:v>1.5723385462099676E-5</c:v>
                </c:pt>
                <c:pt idx="217">
                  <c:v>1.4601613575985948E-5</c:v>
                </c:pt>
                <c:pt idx="218">
                  <c:v>1.3535252451615917E-5</c:v>
                </c:pt>
                <c:pt idx="219">
                  <c:v>1.2544313143779919E-5</c:v>
                </c:pt>
                <c:pt idx="220">
                  <c:v>1.1629432088230645E-5</c:v>
                </c:pt>
                <c:pt idx="221">
                  <c:v>1.0784771786625454E-5</c:v>
                </c:pt>
                <c:pt idx="222">
                  <c:v>1.0002342062670923E-5</c:v>
                </c:pt>
                <c:pt idx="223">
                  <c:v>9.269098373325872E-6</c:v>
                </c:pt>
                <c:pt idx="224">
                  <c:v>8.564760252623921E-6</c:v>
                </c:pt>
                <c:pt idx="225">
                  <c:v>7.9221051485136158E-6</c:v>
                </c:pt>
                <c:pt idx="226">
                  <c:v>7.3115041500489596E-6</c:v>
                </c:pt>
                <c:pt idx="227">
                  <c:v>6.7423062776660961E-6</c:v>
                </c:pt>
                <c:pt idx="228">
                  <c:v>6.2183522777426912E-6</c:v>
                </c:pt>
                <c:pt idx="229">
                  <c:v>5.7370368510267512E-6</c:v>
                </c:pt>
                <c:pt idx="230">
                  <c:v>5.292643757713102E-6</c:v>
                </c:pt>
                <c:pt idx="231">
                  <c:v>4.8822383995648732E-6</c:v>
                </c:pt>
                <c:pt idx="232">
                  <c:v>4.4933676856185666E-6</c:v>
                </c:pt>
                <c:pt idx="233">
                  <c:v>4.1309539485437157E-6</c:v>
                </c:pt>
                <c:pt idx="234">
                  <c:v>3.7981455747593888E-6</c:v>
                </c:pt>
                <c:pt idx="235">
                  <c:v>3.495214940526871E-6</c:v>
                </c:pt>
                <c:pt idx="236">
                  <c:v>3.2148588032930942E-6</c:v>
                </c:pt>
                <c:pt idx="237">
                  <c:v>2.9518360482320076E-6</c:v>
                </c:pt>
                <c:pt idx="238">
                  <c:v>2.7097932888708406E-6</c:v>
                </c:pt>
                <c:pt idx="239">
                  <c:v>2.4884893095415451E-6</c:v>
                </c:pt>
                <c:pt idx="240">
                  <c:v>2.2861925646675479E-6</c:v>
                </c:pt>
                <c:pt idx="241">
                  <c:v>2.0976567329750484E-6</c:v>
                </c:pt>
                <c:pt idx="242">
                  <c:v>1.922587966471601E-6</c:v>
                </c:pt>
                <c:pt idx="243">
                  <c:v>1.7594837622130807E-6</c:v>
                </c:pt>
                <c:pt idx="244">
                  <c:v>1.6102977825239859E-6</c:v>
                </c:pt>
                <c:pt idx="245">
                  <c:v>1.4734512035109846E-6</c:v>
                </c:pt>
                <c:pt idx="246">
                  <c:v>1.3485587309200384E-6</c:v>
                </c:pt>
                <c:pt idx="247">
                  <c:v>1.2325031031540018E-6</c:v>
                </c:pt>
                <c:pt idx="248">
                  <c:v>1.1260064258084951E-6</c:v>
                </c:pt>
                <c:pt idx="249">
                  <c:v>1.0298370646486083E-6</c:v>
                </c:pt>
                <c:pt idx="250">
                  <c:v>9.4273144568623616E-7</c:v>
                </c:pt>
                <c:pt idx="251">
                  <c:v>8.6212331954861113E-7</c:v>
                </c:pt>
                <c:pt idx="252">
                  <c:v>7.8768363113220576E-7</c:v>
                </c:pt>
                <c:pt idx="253">
                  <c:v>7.1966840203271825E-7</c:v>
                </c:pt>
                <c:pt idx="254">
                  <c:v>6.5772546638370118E-7</c:v>
                </c:pt>
                <c:pt idx="255">
                  <c:v>6.0012838278242754E-7</c:v>
                </c:pt>
                <c:pt idx="256">
                  <c:v>5.4710375002988943E-7</c:v>
                </c:pt>
                <c:pt idx="257">
                  <c:v>4.9863980152531622E-7</c:v>
                </c:pt>
                <c:pt idx="258">
                  <c:v>4.5442999070651457E-7</c:v>
                </c:pt>
                <c:pt idx="259">
                  <c:v>4.1445417528251107E-7</c:v>
                </c:pt>
                <c:pt idx="260">
                  <c:v>3.7842470827685764E-7</c:v>
                </c:pt>
                <c:pt idx="261">
                  <c:v>3.4545569991482596E-7</c:v>
                </c:pt>
                <c:pt idx="262">
                  <c:v>3.1506132402619608E-7</c:v>
                </c:pt>
                <c:pt idx="263">
                  <c:v>2.8706262577555933E-7</c:v>
                </c:pt>
                <c:pt idx="264">
                  <c:v>2.6139711972232347E-7</c:v>
                </c:pt>
                <c:pt idx="265">
                  <c:v>2.3804237182341164E-7</c:v>
                </c:pt>
                <c:pt idx="266">
                  <c:v>2.1660235921713369E-7</c:v>
                </c:pt>
                <c:pt idx="267">
                  <c:v>1.9711487131783155E-7</c:v>
                </c:pt>
                <c:pt idx="268">
                  <c:v>1.7959013890033835E-7</c:v>
                </c:pt>
                <c:pt idx="269">
                  <c:v>1.6352187604976369E-7</c:v>
                </c:pt>
                <c:pt idx="270">
                  <c:v>1.4876735296282363E-7</c:v>
                </c:pt>
                <c:pt idx="271">
                  <c:v>1.3542490727106406E-7</c:v>
                </c:pt>
                <c:pt idx="272">
                  <c:v>1.2343313819282238E-7</c:v>
                </c:pt>
                <c:pt idx="273">
                  <c:v>1.1238601797069456E-7</c:v>
                </c:pt>
                <c:pt idx="274">
                  <c:v>1.0213875213148655E-7</c:v>
                </c:pt>
                <c:pt idx="275">
                  <c:v>9.2904391162760238E-8</c:v>
                </c:pt>
                <c:pt idx="276">
                  <c:v>8.4603498312724643E-8</c:v>
                </c:pt>
                <c:pt idx="277">
                  <c:v>7.6985403625353695E-8</c:v>
                </c:pt>
                <c:pt idx="278">
                  <c:v>7.0012139337850056E-8</c:v>
                </c:pt>
                <c:pt idx="279">
                  <c:v>6.3648074049785598E-8</c:v>
                </c:pt>
                <c:pt idx="280">
                  <c:v>5.7797580094233406E-8</c:v>
                </c:pt>
                <c:pt idx="281">
                  <c:v>5.2508701791324932E-8</c:v>
                </c:pt>
                <c:pt idx="282">
                  <c:v>4.7839386163373604E-8</c:v>
                </c:pt>
                <c:pt idx="283">
                  <c:v>4.3557518323577356E-8</c:v>
                </c:pt>
                <c:pt idx="284">
                  <c:v>3.9606260414084869E-8</c:v>
                </c:pt>
                <c:pt idx="285">
                  <c:v>3.6021354752771603E-8</c:v>
                </c:pt>
                <c:pt idx="286">
                  <c:v>3.2735965776918189E-8</c:v>
                </c:pt>
                <c:pt idx="287">
                  <c:v>2.9738542091892558E-8</c:v>
                </c:pt>
                <c:pt idx="288">
                  <c:v>2.7097838012418681E-8</c:v>
                </c:pt>
                <c:pt idx="289">
                  <c:v>2.4668844774665361E-8</c:v>
                </c:pt>
                <c:pt idx="290">
                  <c:v>2.2344980507667976E-8</c:v>
                </c:pt>
                <c:pt idx="291">
                  <c:v>2.0246342438392005E-8</c:v>
                </c:pt>
                <c:pt idx="292">
                  <c:v>1.8494583621584677E-8</c:v>
                </c:pt>
                <c:pt idx="293">
                  <c:v>1.6872402416650699E-8</c:v>
                </c:pt>
                <c:pt idx="294">
                  <c:v>1.5317774867666861E-8</c:v>
                </c:pt>
                <c:pt idx="295">
                  <c:v>1.3903355745373727E-8</c:v>
                </c:pt>
                <c:pt idx="296">
                  <c:v>1.2613763742300856E-8</c:v>
                </c:pt>
                <c:pt idx="297">
                  <c:v>1.1435492526214926E-8</c:v>
                </c:pt>
                <c:pt idx="298">
                  <c:v>1.0403777915750145E-8</c:v>
                </c:pt>
                <c:pt idx="299">
                  <c:v>9.4573752278402413E-9</c:v>
                </c:pt>
                <c:pt idx="300">
                  <c:v>8.5843090360208125E-9</c:v>
                </c:pt>
                <c:pt idx="301">
                  <c:v>7.7966142171356946E-9</c:v>
                </c:pt>
                <c:pt idx="302">
                  <c:v>7.1259299428746335E-9</c:v>
                </c:pt>
                <c:pt idx="303">
                  <c:v>6.4987925393444306E-9</c:v>
                </c:pt>
                <c:pt idx="304">
                  <c:v>5.88408964770223E-9</c:v>
                </c:pt>
                <c:pt idx="305">
                  <c:v>5.3309798712561926E-9</c:v>
                </c:pt>
                <c:pt idx="306">
                  <c:v>4.8459286504116791E-9</c:v>
                </c:pt>
                <c:pt idx="307">
                  <c:v>4.4023910945356739E-9</c:v>
                </c:pt>
                <c:pt idx="308">
                  <c:v>4.0035321298397179E-9</c:v>
                </c:pt>
                <c:pt idx="309">
                  <c:v>3.6387209135473009E-9</c:v>
                </c:pt>
                <c:pt idx="310">
                  <c:v>3.3067825946717397E-9</c:v>
                </c:pt>
                <c:pt idx="311">
                  <c:v>3.0077727877576065E-9</c:v>
                </c:pt>
                <c:pt idx="312">
                  <c:v>2.7432630436421021E-9</c:v>
                </c:pt>
                <c:pt idx="313">
                  <c:v>2.5020578389871978E-9</c:v>
                </c:pt>
                <c:pt idx="314">
                  <c:v>2.2849108951955696E-9</c:v>
                </c:pt>
                <c:pt idx="315">
                  <c:v>2.0803501691221962E-9</c:v>
                </c:pt>
                <c:pt idx="316">
                  <c:v>1.8842077653105454E-9</c:v>
                </c:pt>
                <c:pt idx="317">
                  <c:v>1.7073473765377435E-9</c:v>
                </c:pt>
                <c:pt idx="318">
                  <c:v>1.5491718076330946E-9</c:v>
                </c:pt>
                <c:pt idx="319">
                  <c:v>1.404957831428459E-9</c:v>
                </c:pt>
                <c:pt idx="320">
                  <c:v>1.273980548889524E-9</c:v>
                </c:pt>
                <c:pt idx="321">
                  <c:v>1.1591017006497061E-9</c:v>
                </c:pt>
                <c:pt idx="322">
                  <c:v>1.0571808342804837E-9</c:v>
                </c:pt>
                <c:pt idx="323">
                  <c:v>9.6418250575366573E-10</c:v>
                </c:pt>
                <c:pt idx="324">
                  <c:v>8.7938421015096817E-10</c:v>
                </c:pt>
                <c:pt idx="325">
                  <c:v>8.0207886070022036E-10</c:v>
                </c:pt>
                <c:pt idx="326">
                  <c:v>7.3112599170151906E-10</c:v>
                </c:pt>
                <c:pt idx="327">
                  <c:v>6.6760388202629582E-10</c:v>
                </c:pt>
                <c:pt idx="328">
                  <c:v>6.0975964666062613E-10</c:v>
                </c:pt>
                <c:pt idx="329">
                  <c:v>5.5158125069396044E-10</c:v>
                </c:pt>
                <c:pt idx="330">
                  <c:v>4.9730265988611128E-10</c:v>
                </c:pt>
                <c:pt idx="331">
                  <c:v>4.5217497377758586E-10</c:v>
                </c:pt>
                <c:pt idx="332">
                  <c:v>4.1114841635857704E-10</c:v>
                </c:pt>
                <c:pt idx="333">
                  <c:v>3.7203392102509308E-10</c:v>
                </c:pt>
                <c:pt idx="334">
                  <c:v>3.3644112441845721E-10</c:v>
                </c:pt>
                <c:pt idx="335">
                  <c:v>3.1121304698241384E-10</c:v>
                </c:pt>
                <c:pt idx="336">
                  <c:v>2.8705965209921496E-10</c:v>
                </c:pt>
                <c:pt idx="337">
                  <c:v>2.5949160653686577E-10</c:v>
                </c:pt>
                <c:pt idx="338">
                  <c:v>2.3501154447916982E-10</c:v>
                </c:pt>
                <c:pt idx="339">
                  <c:v>2.1557306311805594E-10</c:v>
                </c:pt>
                <c:pt idx="340">
                  <c:v>1.9746701294392159E-10</c:v>
                </c:pt>
                <c:pt idx="341">
                  <c:v>1.8028138135172261E-10</c:v>
                </c:pt>
                <c:pt idx="342">
                  <c:v>1.6391776783276457E-10</c:v>
                </c:pt>
                <c:pt idx="343">
                  <c:v>1.4820182099962821E-10</c:v>
                </c:pt>
                <c:pt idx="344">
                  <c:v>1.3536579359163374E-10</c:v>
                </c:pt>
                <c:pt idx="345">
                  <c:v>1.2505182545494738E-10</c:v>
                </c:pt>
                <c:pt idx="346">
                  <c:v>1.1483008189299409E-10</c:v>
                </c:pt>
                <c:pt idx="347">
                  <c:v>1.0492178097719344E-10</c:v>
                </c:pt>
                <c:pt idx="348">
                  <c:v>9.515672074262571E-11</c:v>
                </c:pt>
                <c:pt idx="349">
                  <c:v>8.592466101166867E-11</c:v>
                </c:pt>
                <c:pt idx="350">
                  <c:v>7.8940697751498778E-11</c:v>
                </c:pt>
                <c:pt idx="351">
                  <c:v>7.2750046490839962E-11</c:v>
                </c:pt>
                <c:pt idx="352">
                  <c:v>6.5926628344682443E-11</c:v>
                </c:pt>
                <c:pt idx="353">
                  <c:v>5.9604225902966457E-11</c:v>
                </c:pt>
                <c:pt idx="354">
                  <c:v>5.4479791164958327E-11</c:v>
                </c:pt>
                <c:pt idx="355">
                  <c:v>4.9838226424150523E-11</c:v>
                </c:pt>
                <c:pt idx="356">
                  <c:v>4.5907341507613125E-11</c:v>
                </c:pt>
                <c:pt idx="357">
                  <c:v>4.2041244096584664E-11</c:v>
                </c:pt>
                <c:pt idx="358">
                  <c:v>3.8038176364817061E-11</c:v>
                </c:pt>
                <c:pt idx="359">
                  <c:v>3.4494551666016289E-11</c:v>
                </c:pt>
                <c:pt idx="360">
                  <c:v>3.140797966117477E-11</c:v>
                </c:pt>
                <c:pt idx="361">
                  <c:v>2.851769221386392E-11</c:v>
                </c:pt>
                <c:pt idx="362">
                  <c:v>2.5813531899152546E-11</c:v>
                </c:pt>
                <c:pt idx="363">
                  <c:v>2.3324685874811931E-11</c:v>
                </c:pt>
                <c:pt idx="364">
                  <c:v>2.1025280840427383E-11</c:v>
                </c:pt>
                <c:pt idx="365">
                  <c:v>1.9089234602800869E-11</c:v>
                </c:pt>
                <c:pt idx="366">
                  <c:v>1.7322265022163529E-11</c:v>
                </c:pt>
                <c:pt idx="367">
                  <c:v>1.5633190581187078E-11</c:v>
                </c:pt>
                <c:pt idx="368">
                  <c:v>1.4153100328191174E-11</c:v>
                </c:pt>
                <c:pt idx="369">
                  <c:v>1.3244487991607581E-11</c:v>
                </c:pt>
                <c:pt idx="370">
                  <c:v>1.231816545416631E-11</c:v>
                </c:pt>
                <c:pt idx="371">
                  <c:v>1.128427118307105E-11</c:v>
                </c:pt>
                <c:pt idx="372">
                  <c:v>1.060406812195988E-11</c:v>
                </c:pt>
                <c:pt idx="373">
                  <c:v>1.0278558627979731E-11</c:v>
                </c:pt>
                <c:pt idx="374">
                  <c:v>9.5505088176678121E-12</c:v>
                </c:pt>
                <c:pt idx="375">
                  <c:v>8.636307378542744E-12</c:v>
                </c:pt>
                <c:pt idx="376">
                  <c:v>7.8165031489768465E-12</c:v>
                </c:pt>
                <c:pt idx="377">
                  <c:v>7.0598669637828325E-12</c:v>
                </c:pt>
                <c:pt idx="378">
                  <c:v>6.2882117299866003E-12</c:v>
                </c:pt>
                <c:pt idx="379">
                  <c:v>5.6069494297441536E-12</c:v>
                </c:pt>
                <c:pt idx="380">
                  <c:v>5.1927161276196773E-12</c:v>
                </c:pt>
                <c:pt idx="381">
                  <c:v>4.8301757821457127E-12</c:v>
                </c:pt>
                <c:pt idx="382">
                  <c:v>4.5431422833935625E-12</c:v>
                </c:pt>
                <c:pt idx="383">
                  <c:v>4.1128101849560899E-12</c:v>
                </c:pt>
                <c:pt idx="384">
                  <c:v>3.5536916382704381E-12</c:v>
                </c:pt>
                <c:pt idx="385">
                  <c:v>3.2177050053090871E-12</c:v>
                </c:pt>
                <c:pt idx="386">
                  <c:v>2.9891325287926296E-12</c:v>
                </c:pt>
                <c:pt idx="387">
                  <c:v>2.8725427480987655E-12</c:v>
                </c:pt>
                <c:pt idx="388">
                  <c:v>2.7653158475315216E-12</c:v>
                </c:pt>
                <c:pt idx="389">
                  <c:v>2.4749320983203959E-12</c:v>
                </c:pt>
                <c:pt idx="390">
                  <c:v>2.2712510756600557E-12</c:v>
                </c:pt>
                <c:pt idx="391">
                  <c:v>2.2689592949370456E-12</c:v>
                </c:pt>
                <c:pt idx="392">
                  <c:v>2.1090531890975887E-12</c:v>
                </c:pt>
                <c:pt idx="393">
                  <c:v>1.7784942322963613E-12</c:v>
                </c:pt>
                <c:pt idx="394">
                  <c:v>1.3928339793605657E-12</c:v>
                </c:pt>
                <c:pt idx="395">
                  <c:v>9.9615375004997849E-13</c:v>
                </c:pt>
                <c:pt idx="396">
                  <c:v>1.1410093274848558E-12</c:v>
                </c:pt>
                <c:pt idx="397">
                  <c:v>1.3321783868026326E-12</c:v>
                </c:pt>
                <c:pt idx="398">
                  <c:v>1.23308400336128E-12</c:v>
                </c:pt>
                <c:pt idx="399">
                  <c:v>1.127123997579466E-12</c:v>
                </c:pt>
                <c:pt idx="400">
                  <c:v>9.9690305376816743E-13</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C22" sqref="C22"/>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1.0466600862418299E-6</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2.9631380869287601E-6</v>
      </c>
      <c r="D25" s="36"/>
      <c r="E25" s="36"/>
      <c r="F25" s="36"/>
      <c r="G25" s="36"/>
      <c r="P25" s="1" t="s">
        <v>287</v>
      </c>
    </row>
    <row r="26" spans="1:19" ht="15" customHeight="1" thickBot="1" x14ac:dyDescent="0.25">
      <c r="A26" s="36"/>
      <c r="B26" s="47">
        <f t="shared" si="0"/>
        <v>382</v>
      </c>
      <c r="C26" s="224">
        <v>4.6708863144408601E-6</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5.75927578764037E-6</v>
      </c>
      <c r="D27" s="36"/>
      <c r="E27" s="36"/>
      <c r="F27" s="36"/>
      <c r="G27" s="36"/>
    </row>
    <row r="28" spans="1:19" ht="15" customHeight="1" thickBot="1" x14ac:dyDescent="0.25">
      <c r="A28" s="36"/>
      <c r="B28" s="47">
        <f t="shared" si="0"/>
        <v>384</v>
      </c>
      <c r="C28" s="224">
        <v>6.1426374333825997E-6</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6.5167619237244597E-6</v>
      </c>
      <c r="D29" s="36"/>
      <c r="E29" s="36"/>
      <c r="F29" s="36"/>
      <c r="G29" s="36"/>
    </row>
    <row r="30" spans="1:19" ht="15" customHeight="1" thickBot="1" x14ac:dyDescent="0.25">
      <c r="A30" s="36"/>
      <c r="B30" s="47">
        <f t="shared" si="0"/>
        <v>386</v>
      </c>
      <c r="C30" s="224">
        <v>1.3010477668092499E-6</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0</v>
      </c>
      <c r="D31" s="36"/>
      <c r="E31" s="36"/>
      <c r="F31" s="36"/>
      <c r="G31" s="36"/>
    </row>
    <row r="32" spans="1:19" ht="15" customHeight="1" x14ac:dyDescent="0.2">
      <c r="A32" s="36"/>
      <c r="B32" s="47">
        <f t="shared" si="0"/>
        <v>388</v>
      </c>
      <c r="C32" s="224">
        <v>0</v>
      </c>
      <c r="D32" s="36"/>
      <c r="E32" s="144" t="s">
        <v>453</v>
      </c>
      <c r="F32" s="36"/>
      <c r="G32" s="36"/>
    </row>
    <row r="33" spans="1:7" ht="15" customHeight="1" x14ac:dyDescent="0.2">
      <c r="A33" s="36"/>
      <c r="B33" s="47">
        <f t="shared" si="0"/>
        <v>389</v>
      </c>
      <c r="C33" s="224">
        <v>0</v>
      </c>
      <c r="D33" s="36"/>
      <c r="E33" s="36"/>
      <c r="F33" s="36"/>
      <c r="G33" s="36"/>
    </row>
    <row r="34" spans="1:7" ht="15" customHeight="1" x14ac:dyDescent="0.2">
      <c r="A34" s="36"/>
      <c r="B34" s="47">
        <f t="shared" si="0"/>
        <v>390</v>
      </c>
      <c r="C34" s="224">
        <v>0</v>
      </c>
      <c r="D34" s="120" t="s">
        <v>163</v>
      </c>
      <c r="E34" s="256" t="s">
        <v>448</v>
      </c>
      <c r="F34" s="36"/>
      <c r="G34" s="36"/>
    </row>
    <row r="35" spans="1:7" ht="15" customHeight="1" x14ac:dyDescent="0.2">
      <c r="A35" s="36"/>
      <c r="B35" s="47">
        <f t="shared" si="0"/>
        <v>391</v>
      </c>
      <c r="C35" s="224">
        <v>0</v>
      </c>
      <c r="D35" s="120" t="s">
        <v>162</v>
      </c>
      <c r="E35" s="256" t="s">
        <v>449</v>
      </c>
      <c r="F35" s="36"/>
      <c r="G35" s="36"/>
    </row>
    <row r="36" spans="1:7" ht="15" customHeight="1" x14ac:dyDescent="0.2">
      <c r="A36" s="36"/>
      <c r="B36" s="47">
        <f t="shared" si="0"/>
        <v>392</v>
      </c>
      <c r="C36" s="224">
        <v>0</v>
      </c>
      <c r="D36" s="120" t="s">
        <v>23</v>
      </c>
      <c r="E36" s="256" t="s">
        <v>450</v>
      </c>
      <c r="F36" s="36"/>
      <c r="G36" s="36"/>
    </row>
    <row r="37" spans="1:7" ht="15" customHeight="1" x14ac:dyDescent="0.2">
      <c r="A37" s="36"/>
      <c r="B37" s="47">
        <f t="shared" si="0"/>
        <v>393</v>
      </c>
      <c r="C37" s="224">
        <v>2.7834136795344397E-7</v>
      </c>
      <c r="D37" s="120" t="s">
        <v>123</v>
      </c>
      <c r="E37" s="256" t="s">
        <v>451</v>
      </c>
      <c r="F37" s="36"/>
      <c r="G37" s="36"/>
    </row>
    <row r="38" spans="1:7" ht="15" customHeight="1" x14ac:dyDescent="0.2">
      <c r="A38" s="36"/>
      <c r="B38" s="47">
        <f t="shared" si="0"/>
        <v>394</v>
      </c>
      <c r="C38" s="224">
        <v>0</v>
      </c>
      <c r="D38" s="120" t="s">
        <v>144</v>
      </c>
      <c r="E38" s="256" t="s">
        <v>452</v>
      </c>
      <c r="F38" s="36"/>
      <c r="G38" s="36"/>
    </row>
    <row r="39" spans="1:7" ht="15" customHeight="1" x14ac:dyDescent="0.2">
      <c r="A39" s="36"/>
      <c r="B39" s="47">
        <f t="shared" si="0"/>
        <v>395</v>
      </c>
      <c r="C39" s="224">
        <v>0</v>
      </c>
      <c r="D39" s="36"/>
      <c r="E39" s="39"/>
      <c r="F39" s="36"/>
      <c r="G39" s="36"/>
    </row>
    <row r="40" spans="1:7" ht="15" customHeight="1" x14ac:dyDescent="0.2">
      <c r="A40" s="36"/>
      <c r="B40" s="47">
        <f t="shared" si="0"/>
        <v>396</v>
      </c>
      <c r="C40" s="224">
        <v>0</v>
      </c>
      <c r="D40" s="36"/>
      <c r="E40" s="36"/>
      <c r="F40" s="36"/>
      <c r="G40" s="36"/>
    </row>
    <row r="41" spans="1:7" ht="15" customHeight="1" x14ac:dyDescent="0.2">
      <c r="A41" s="36"/>
      <c r="B41" s="47">
        <f t="shared" si="0"/>
        <v>397</v>
      </c>
      <c r="C41" s="224">
        <v>0</v>
      </c>
      <c r="D41" s="36"/>
      <c r="E41" s="36"/>
      <c r="F41" s="36"/>
      <c r="G41" s="36"/>
    </row>
    <row r="42" spans="1:7" ht="15" customHeight="1" x14ac:dyDescent="0.2">
      <c r="A42" s="36"/>
      <c r="B42" s="47">
        <f t="shared" si="0"/>
        <v>398</v>
      </c>
      <c r="C42" s="224">
        <v>0</v>
      </c>
      <c r="D42" s="36"/>
      <c r="E42" s="36"/>
      <c r="F42" s="36"/>
      <c r="G42" s="36"/>
    </row>
    <row r="43" spans="1:7" ht="15" customHeight="1" x14ac:dyDescent="0.2">
      <c r="A43" s="36"/>
      <c r="B43" s="47">
        <f t="shared" si="0"/>
        <v>399</v>
      </c>
      <c r="C43" s="224">
        <v>0</v>
      </c>
      <c r="D43" s="36"/>
      <c r="E43" s="36"/>
      <c r="F43" s="36"/>
      <c r="G43" s="36"/>
    </row>
    <row r="44" spans="1:7" ht="15" customHeight="1" x14ac:dyDescent="0.2">
      <c r="A44" s="36"/>
      <c r="B44" s="47">
        <f t="shared" si="0"/>
        <v>400</v>
      </c>
      <c r="C44" s="224">
        <v>0</v>
      </c>
      <c r="D44" s="36"/>
      <c r="E44" s="36"/>
      <c r="F44" s="36"/>
      <c r="G44" s="36"/>
    </row>
    <row r="45" spans="1:7" ht="15" customHeight="1" x14ac:dyDescent="0.2">
      <c r="A45" s="36"/>
      <c r="B45" s="47">
        <f t="shared" si="0"/>
        <v>401</v>
      </c>
      <c r="C45" s="224">
        <v>0</v>
      </c>
      <c r="D45" s="36"/>
      <c r="E45" s="36"/>
      <c r="F45" s="36"/>
      <c r="G45" s="36"/>
    </row>
    <row r="46" spans="1:7" ht="15" customHeight="1" x14ac:dyDescent="0.2">
      <c r="A46" s="36"/>
      <c r="B46" s="47">
        <f t="shared" si="0"/>
        <v>402</v>
      </c>
      <c r="C46" s="224">
        <v>0</v>
      </c>
      <c r="D46" s="36"/>
      <c r="E46" s="36"/>
      <c r="F46" s="36"/>
      <c r="G46" s="36"/>
    </row>
    <row r="47" spans="1:7" ht="15" customHeight="1" x14ac:dyDescent="0.2">
      <c r="A47" s="36"/>
      <c r="B47" s="47">
        <f t="shared" si="0"/>
        <v>403</v>
      </c>
      <c r="C47" s="224">
        <v>0</v>
      </c>
      <c r="D47" s="36"/>
      <c r="E47" s="36"/>
      <c r="F47" s="36"/>
      <c r="G47" s="36"/>
    </row>
    <row r="48" spans="1:7" ht="15" customHeight="1" x14ac:dyDescent="0.2">
      <c r="A48" s="36"/>
      <c r="B48" s="47">
        <f t="shared" si="0"/>
        <v>404</v>
      </c>
      <c r="C48" s="224">
        <v>0</v>
      </c>
      <c r="D48" s="36"/>
      <c r="E48" s="36"/>
      <c r="F48" s="36"/>
      <c r="G48" s="36"/>
    </row>
    <row r="49" spans="1:7" ht="15" customHeight="1" x14ac:dyDescent="0.2">
      <c r="A49" s="36"/>
      <c r="B49" s="47">
        <f t="shared" si="0"/>
        <v>405</v>
      </c>
      <c r="C49" s="224">
        <v>0</v>
      </c>
      <c r="D49" s="36"/>
      <c r="E49" s="36"/>
      <c r="F49" s="36"/>
      <c r="G49" s="36"/>
    </row>
    <row r="50" spans="1:7" ht="15" customHeight="1" x14ac:dyDescent="0.2">
      <c r="A50" s="36"/>
      <c r="B50" s="47">
        <f t="shared" si="0"/>
        <v>406</v>
      </c>
      <c r="C50" s="224">
        <v>0</v>
      </c>
      <c r="D50" s="36"/>
      <c r="E50" s="36"/>
      <c r="F50" s="36"/>
      <c r="G50" s="36"/>
    </row>
    <row r="51" spans="1:7" ht="15" customHeight="1" x14ac:dyDescent="0.2">
      <c r="A51" s="36"/>
      <c r="B51" s="47">
        <f t="shared" si="0"/>
        <v>407</v>
      </c>
      <c r="C51" s="224">
        <v>0</v>
      </c>
      <c r="D51" s="36"/>
      <c r="E51" s="36"/>
      <c r="F51" s="36"/>
      <c r="G51" s="36"/>
    </row>
    <row r="52" spans="1:7" ht="15" customHeight="1" x14ac:dyDescent="0.2">
      <c r="A52" s="36"/>
      <c r="B52" s="47">
        <f t="shared" si="0"/>
        <v>408</v>
      </c>
      <c r="C52" s="224">
        <v>0</v>
      </c>
      <c r="D52" s="36"/>
      <c r="E52" s="36"/>
      <c r="F52" s="36"/>
      <c r="G52" s="36"/>
    </row>
    <row r="53" spans="1:7" ht="15" customHeight="1" x14ac:dyDescent="0.2">
      <c r="A53" s="36"/>
      <c r="B53" s="47">
        <f t="shared" si="0"/>
        <v>409</v>
      </c>
      <c r="C53" s="224">
        <v>0</v>
      </c>
      <c r="D53" s="36"/>
      <c r="E53" s="36"/>
      <c r="F53" s="36"/>
      <c r="G53" s="36"/>
    </row>
    <row r="54" spans="1:7" ht="15" customHeight="1" x14ac:dyDescent="0.2">
      <c r="A54" s="36"/>
      <c r="B54" s="47">
        <f t="shared" si="0"/>
        <v>410</v>
      </c>
      <c r="C54" s="224">
        <v>1.03956749961201E-6</v>
      </c>
      <c r="D54" s="36"/>
      <c r="E54" s="36"/>
      <c r="F54" s="36"/>
      <c r="G54" s="36"/>
    </row>
    <row r="55" spans="1:7" ht="15" customHeight="1" x14ac:dyDescent="0.2">
      <c r="A55" s="36"/>
      <c r="B55" s="47">
        <f t="shared" si="0"/>
        <v>411</v>
      </c>
      <c r="C55" s="224">
        <v>3.0518055494954798E-6</v>
      </c>
      <c r="D55" s="36"/>
      <c r="E55" s="36"/>
      <c r="F55" s="36"/>
      <c r="G55" s="36"/>
    </row>
    <row r="56" spans="1:7" ht="15" customHeight="1" x14ac:dyDescent="0.2">
      <c r="A56" s="36"/>
      <c r="B56" s="47">
        <f t="shared" si="0"/>
        <v>412</v>
      </c>
      <c r="C56" s="224">
        <v>4.7826044584501798E-6</v>
      </c>
      <c r="D56" s="36"/>
      <c r="E56" s="36"/>
      <c r="F56" s="36"/>
      <c r="G56" s="36"/>
    </row>
    <row r="57" spans="1:7" ht="15" customHeight="1" x14ac:dyDescent="0.2">
      <c r="A57" s="36"/>
      <c r="B57" s="47">
        <f t="shared" si="0"/>
        <v>413</v>
      </c>
      <c r="C57" s="224">
        <v>3.6493224325153399E-6</v>
      </c>
      <c r="D57" s="36"/>
      <c r="E57" s="36"/>
      <c r="F57" s="36"/>
      <c r="G57" s="36"/>
    </row>
    <row r="58" spans="1:7" ht="15" customHeight="1" x14ac:dyDescent="0.2">
      <c r="A58" s="36"/>
      <c r="B58" s="47">
        <f t="shared" si="0"/>
        <v>414</v>
      </c>
      <c r="C58" s="224">
        <v>2.53711804873751E-6</v>
      </c>
      <c r="D58" s="36"/>
      <c r="E58" s="36"/>
      <c r="F58" s="36"/>
      <c r="G58" s="36"/>
    </row>
    <row r="59" spans="1:7" ht="15" customHeight="1" x14ac:dyDescent="0.2">
      <c r="A59" s="36"/>
      <c r="B59" s="47">
        <f t="shared" si="0"/>
        <v>415</v>
      </c>
      <c r="C59" s="224">
        <v>2.9738462990012601E-6</v>
      </c>
      <c r="D59" s="36"/>
      <c r="E59" s="36"/>
      <c r="F59" s="36"/>
      <c r="G59" s="36"/>
    </row>
    <row r="60" spans="1:7" ht="15" customHeight="1" x14ac:dyDescent="0.2">
      <c r="A60" s="36"/>
      <c r="B60" s="47">
        <f t="shared" si="0"/>
        <v>416</v>
      </c>
      <c r="C60" s="224">
        <v>4.12117708498329E-6</v>
      </c>
      <c r="D60" s="36"/>
      <c r="E60" s="36"/>
      <c r="F60" s="36"/>
      <c r="G60" s="36"/>
    </row>
    <row r="61" spans="1:7" ht="15" customHeight="1" x14ac:dyDescent="0.2">
      <c r="A61" s="36"/>
      <c r="B61" s="47">
        <f t="shared" si="0"/>
        <v>417</v>
      </c>
      <c r="C61" s="224">
        <v>6.3492134085101201E-6</v>
      </c>
      <c r="D61" s="36"/>
      <c r="E61" s="36"/>
      <c r="F61" s="36"/>
      <c r="G61" s="36"/>
    </row>
    <row r="62" spans="1:7" ht="15" customHeight="1" x14ac:dyDescent="0.2">
      <c r="A62" s="36"/>
      <c r="B62" s="47">
        <f t="shared" si="0"/>
        <v>418</v>
      </c>
      <c r="C62" s="224">
        <v>1.18282635925621E-5</v>
      </c>
      <c r="D62" s="36"/>
      <c r="E62" s="36"/>
      <c r="F62" s="36"/>
      <c r="G62" s="36"/>
    </row>
    <row r="63" spans="1:7" ht="15" customHeight="1" x14ac:dyDescent="0.2">
      <c r="A63" s="36"/>
      <c r="B63" s="47">
        <f t="shared" si="0"/>
        <v>419</v>
      </c>
      <c r="C63" s="224">
        <v>1.71872206267154E-5</v>
      </c>
      <c r="D63" s="36"/>
      <c r="E63" s="36"/>
      <c r="F63" s="36"/>
      <c r="G63" s="36"/>
    </row>
    <row r="64" spans="1:7" ht="15" customHeight="1" x14ac:dyDescent="0.2">
      <c r="A64" s="36"/>
      <c r="B64" s="47">
        <f t="shared" si="0"/>
        <v>420</v>
      </c>
      <c r="C64" s="224">
        <v>1.8904631456775598E-5</v>
      </c>
      <c r="D64" s="36"/>
      <c r="E64" s="36"/>
      <c r="F64" s="36"/>
      <c r="G64" s="36"/>
    </row>
    <row r="65" spans="1:7" ht="15" customHeight="1" x14ac:dyDescent="0.2">
      <c r="A65" s="36"/>
      <c r="B65" s="47">
        <f t="shared" si="0"/>
        <v>421</v>
      </c>
      <c r="C65" s="224">
        <v>1.9920921144695299E-5</v>
      </c>
      <c r="D65" s="36"/>
      <c r="E65" s="36"/>
      <c r="F65" s="36"/>
      <c r="G65" s="36"/>
    </row>
    <row r="66" spans="1:7" ht="15" customHeight="1" x14ac:dyDescent="0.2">
      <c r="A66" s="36"/>
      <c r="B66" s="47">
        <f t="shared" si="0"/>
        <v>422</v>
      </c>
      <c r="C66" s="224">
        <v>1.9767366238971901E-5</v>
      </c>
      <c r="D66" s="36"/>
      <c r="E66" s="36"/>
      <c r="F66" s="36"/>
      <c r="G66" s="36"/>
    </row>
    <row r="67" spans="1:7" ht="15" customHeight="1" x14ac:dyDescent="0.2">
      <c r="A67" s="36"/>
      <c r="B67" s="47">
        <f t="shared" si="0"/>
        <v>423</v>
      </c>
      <c r="C67" s="224">
        <v>1.8108403743253301E-5</v>
      </c>
      <c r="D67" s="36"/>
      <c r="E67" s="36"/>
      <c r="F67" s="36"/>
      <c r="G67" s="36"/>
    </row>
    <row r="68" spans="1:7" ht="15" customHeight="1" x14ac:dyDescent="0.2">
      <c r="A68" s="36"/>
      <c r="B68" s="47">
        <f t="shared" si="0"/>
        <v>424</v>
      </c>
      <c r="C68" s="224">
        <v>1.6645349529365599E-5</v>
      </c>
      <c r="D68" s="36"/>
      <c r="E68" s="36"/>
      <c r="F68" s="36"/>
      <c r="G68" s="36"/>
    </row>
    <row r="69" spans="1:7" ht="15" customHeight="1" x14ac:dyDescent="0.2">
      <c r="A69" s="36"/>
      <c r="B69" s="47">
        <f t="shared" si="0"/>
        <v>425</v>
      </c>
      <c r="C69" s="224">
        <v>2.2518951294457799E-5</v>
      </c>
      <c r="D69" s="36"/>
      <c r="E69" s="36"/>
      <c r="F69" s="36"/>
      <c r="G69" s="36"/>
    </row>
    <row r="70" spans="1:7" ht="15" customHeight="1" x14ac:dyDescent="0.2">
      <c r="A70" s="36"/>
      <c r="B70" s="47">
        <f t="shared" si="0"/>
        <v>426</v>
      </c>
      <c r="C70" s="224">
        <v>2.8138579120706099E-5</v>
      </c>
      <c r="D70" s="36"/>
      <c r="E70" s="36"/>
      <c r="F70" s="36"/>
      <c r="G70" s="36"/>
    </row>
    <row r="71" spans="1:7" ht="15" customHeight="1" x14ac:dyDescent="0.2">
      <c r="A71" s="36"/>
      <c r="B71" s="47">
        <f t="shared" si="0"/>
        <v>427</v>
      </c>
      <c r="C71" s="224">
        <v>3.42384332287471E-5</v>
      </c>
      <c r="D71" s="36"/>
      <c r="E71" s="36"/>
      <c r="F71" s="36"/>
      <c r="G71" s="36"/>
    </row>
    <row r="72" spans="1:7" ht="15" customHeight="1" x14ac:dyDescent="0.2">
      <c r="A72" s="36"/>
      <c r="B72" s="47">
        <f t="shared" si="0"/>
        <v>428</v>
      </c>
      <c r="C72" s="224">
        <v>4.0588929731829703E-5</v>
      </c>
      <c r="D72" s="36"/>
      <c r="E72" s="36"/>
      <c r="F72" s="36"/>
      <c r="G72" s="36"/>
    </row>
    <row r="73" spans="1:7" ht="15" customHeight="1" x14ac:dyDescent="0.2">
      <c r="A73" s="36"/>
      <c r="B73" s="47">
        <f t="shared" si="0"/>
        <v>429</v>
      </c>
      <c r="C73" s="224">
        <v>4.6468170359911599E-5</v>
      </c>
      <c r="D73" s="36"/>
      <c r="E73" s="36"/>
      <c r="F73" s="36"/>
      <c r="G73" s="36"/>
    </row>
    <row r="74" spans="1:7" ht="15" customHeight="1" x14ac:dyDescent="0.2">
      <c r="A74" s="36"/>
      <c r="B74" s="47">
        <f t="shared" si="0"/>
        <v>430</v>
      </c>
      <c r="C74" s="224">
        <v>5.1120693790185599E-5</v>
      </c>
      <c r="D74" s="36"/>
      <c r="E74" s="36"/>
      <c r="F74" s="36"/>
      <c r="G74" s="36"/>
    </row>
    <row r="75" spans="1:7" ht="15" customHeight="1" x14ac:dyDescent="0.2">
      <c r="A75" s="36"/>
      <c r="B75" s="47">
        <f t="shared" si="0"/>
        <v>431</v>
      </c>
      <c r="C75" s="224">
        <v>5.5703648733156602E-5</v>
      </c>
      <c r="D75" s="36"/>
      <c r="E75" s="36"/>
      <c r="F75" s="36"/>
      <c r="G75" s="36"/>
    </row>
    <row r="76" spans="1:7" ht="15" customHeight="1" x14ac:dyDescent="0.2">
      <c r="A76" s="36"/>
      <c r="B76" s="47">
        <f t="shared" si="0"/>
        <v>432</v>
      </c>
      <c r="C76" s="224">
        <v>6.3986125495509201E-5</v>
      </c>
      <c r="D76" s="36"/>
      <c r="E76" s="36"/>
      <c r="F76" s="36"/>
      <c r="G76" s="36"/>
    </row>
    <row r="77" spans="1:7" ht="15" customHeight="1" x14ac:dyDescent="0.2">
      <c r="A77" s="36"/>
      <c r="B77" s="47">
        <f t="shared" si="0"/>
        <v>433</v>
      </c>
      <c r="C77" s="224">
        <v>7.2924184797894606E-5</v>
      </c>
      <c r="D77" s="36"/>
      <c r="E77" s="36"/>
      <c r="F77" s="36"/>
      <c r="G77" s="36"/>
    </row>
    <row r="78" spans="1:7" ht="15" customHeight="1" x14ac:dyDescent="0.2">
      <c r="A78" s="36"/>
      <c r="B78" s="47">
        <f t="shared" si="0"/>
        <v>434</v>
      </c>
      <c r="C78" s="224">
        <v>8.2932660119770598E-5</v>
      </c>
      <c r="D78" s="36"/>
      <c r="E78" s="36"/>
      <c r="F78" s="36"/>
      <c r="G78" s="36"/>
    </row>
    <row r="79" spans="1:7" ht="15" customHeight="1" x14ac:dyDescent="0.2">
      <c r="A79" s="36"/>
      <c r="B79" s="47">
        <f t="shared" si="0"/>
        <v>435</v>
      </c>
      <c r="C79" s="224">
        <v>9.4409400820333206E-5</v>
      </c>
      <c r="D79" s="36"/>
      <c r="E79" s="36"/>
      <c r="F79" s="36"/>
      <c r="G79" s="36"/>
    </row>
    <row r="80" spans="1:7" ht="15" customHeight="1" x14ac:dyDescent="0.2">
      <c r="A80" s="36"/>
      <c r="B80" s="47">
        <f t="shared" si="0"/>
        <v>436</v>
      </c>
      <c r="C80" s="224">
        <v>1.05708174052648E-4</v>
      </c>
      <c r="D80" s="36"/>
      <c r="E80" s="36"/>
      <c r="F80" s="36"/>
      <c r="G80" s="36"/>
    </row>
    <row r="81" spans="1:7" ht="15" customHeight="1" x14ac:dyDescent="0.2">
      <c r="A81" s="36"/>
      <c r="B81" s="47">
        <f t="shared" si="0"/>
        <v>437</v>
      </c>
      <c r="C81" s="224">
        <v>1.2303548834729101E-4</v>
      </c>
      <c r="D81" s="36"/>
      <c r="E81" s="36"/>
      <c r="F81" s="36"/>
      <c r="G81" s="36"/>
    </row>
    <row r="82" spans="1:7" ht="15" customHeight="1" x14ac:dyDescent="0.2">
      <c r="A82" s="36"/>
      <c r="B82" s="47">
        <f t="shared" si="0"/>
        <v>438</v>
      </c>
      <c r="C82" s="224">
        <v>1.3973575207331599E-4</v>
      </c>
      <c r="D82" s="36"/>
      <c r="E82" s="36"/>
      <c r="F82" s="36"/>
      <c r="G82" s="36"/>
    </row>
    <row r="83" spans="1:7" ht="15" customHeight="1" x14ac:dyDescent="0.2">
      <c r="A83" s="36"/>
      <c r="B83" s="47">
        <f t="shared" si="0"/>
        <v>439</v>
      </c>
      <c r="C83" s="224">
        <v>1.5833780957051101E-4</v>
      </c>
      <c r="D83" s="36"/>
      <c r="E83" s="36"/>
      <c r="F83" s="36"/>
      <c r="G83" s="36"/>
    </row>
    <row r="84" spans="1:7" ht="15" customHeight="1" x14ac:dyDescent="0.2">
      <c r="A84" s="36"/>
      <c r="B84" s="47">
        <f t="shared" si="0"/>
        <v>440</v>
      </c>
      <c r="C84" s="224">
        <v>1.7777095218378099E-4</v>
      </c>
      <c r="D84" s="36"/>
      <c r="E84" s="36"/>
      <c r="F84" s="36"/>
      <c r="G84" s="36"/>
    </row>
    <row r="85" spans="1:7" ht="15" customHeight="1" x14ac:dyDescent="0.2">
      <c r="A85" s="36"/>
      <c r="B85" s="47">
        <f t="shared" si="0"/>
        <v>441</v>
      </c>
      <c r="C85" s="224">
        <v>1.99749912001885E-4</v>
      </c>
      <c r="D85" s="36"/>
      <c r="E85" s="36"/>
      <c r="F85" s="36"/>
      <c r="G85" s="36"/>
    </row>
    <row r="86" spans="1:7" ht="15" customHeight="1" x14ac:dyDescent="0.2">
      <c r="A86" s="36"/>
      <c r="B86" s="47">
        <f t="shared" si="0"/>
        <v>442</v>
      </c>
      <c r="C86" s="224">
        <v>2.3001552426731099E-4</v>
      </c>
      <c r="D86" s="36"/>
      <c r="E86" s="36"/>
      <c r="F86" s="36"/>
      <c r="G86" s="36"/>
    </row>
    <row r="87" spans="1:7" ht="15" customHeight="1" x14ac:dyDescent="0.2">
      <c r="A87" s="36"/>
      <c r="B87" s="47">
        <f t="shared" si="0"/>
        <v>443</v>
      </c>
      <c r="C87" s="224">
        <v>2.6018231574022397E-4</v>
      </c>
      <c r="D87" s="36"/>
      <c r="E87" s="36"/>
      <c r="F87" s="36"/>
      <c r="G87" s="36"/>
    </row>
    <row r="88" spans="1:7" ht="15" customHeight="1" x14ac:dyDescent="0.2">
      <c r="A88" s="36"/>
      <c r="B88" s="47">
        <f t="shared" ref="B88:B151" si="1">IF(380+C$20*(ROW()-ROW(B$23)-1)&gt;780,"",380+C$20*(ROW()-ROW(B$23)-1))</f>
        <v>444</v>
      </c>
      <c r="C88" s="224">
        <v>2.93082886517625E-4</v>
      </c>
      <c r="D88" s="36"/>
      <c r="E88" s="36"/>
      <c r="F88" s="36"/>
      <c r="G88" s="36"/>
    </row>
    <row r="89" spans="1:7" ht="15" customHeight="1" x14ac:dyDescent="0.2">
      <c r="A89" s="36"/>
      <c r="B89" s="47">
        <f t="shared" si="1"/>
        <v>445</v>
      </c>
      <c r="C89" s="224">
        <v>3.26191903886978E-4</v>
      </c>
      <c r="D89" s="36"/>
      <c r="E89" s="36"/>
      <c r="F89" s="36"/>
      <c r="G89" s="36"/>
    </row>
    <row r="90" spans="1:7" ht="15" customHeight="1" x14ac:dyDescent="0.2">
      <c r="A90" s="36"/>
      <c r="B90" s="47">
        <f t="shared" si="1"/>
        <v>446</v>
      </c>
      <c r="C90" s="224">
        <v>3.5904013791208098E-4</v>
      </c>
      <c r="D90" s="36"/>
      <c r="E90" s="36"/>
      <c r="F90" s="36"/>
      <c r="G90" s="36"/>
    </row>
    <row r="91" spans="1:7" ht="15" customHeight="1" x14ac:dyDescent="0.2">
      <c r="A91" s="36"/>
      <c r="B91" s="47">
        <f t="shared" si="1"/>
        <v>447</v>
      </c>
      <c r="C91" s="224">
        <v>3.9142837127773098E-4</v>
      </c>
      <c r="D91" s="36"/>
      <c r="E91" s="36"/>
      <c r="F91" s="36"/>
      <c r="G91" s="36"/>
    </row>
    <row r="92" spans="1:7" ht="15" customHeight="1" x14ac:dyDescent="0.2">
      <c r="A92" s="36"/>
      <c r="B92" s="47">
        <f t="shared" si="1"/>
        <v>448</v>
      </c>
      <c r="C92" s="224">
        <v>4.2236040485576202E-4</v>
      </c>
      <c r="D92" s="36"/>
      <c r="E92" s="36"/>
      <c r="F92" s="36"/>
      <c r="G92" s="36"/>
    </row>
    <row r="93" spans="1:7" ht="15" customHeight="1" x14ac:dyDescent="0.2">
      <c r="A93" s="36"/>
      <c r="B93" s="47">
        <f t="shared" si="1"/>
        <v>449</v>
      </c>
      <c r="C93" s="224">
        <v>4.4613175774990899E-4</v>
      </c>
      <c r="D93" s="36"/>
      <c r="E93" s="36"/>
      <c r="F93" s="36"/>
      <c r="G93" s="36"/>
    </row>
    <row r="94" spans="1:7" ht="15" customHeight="1" x14ac:dyDescent="0.2">
      <c r="A94" s="36"/>
      <c r="B94" s="47">
        <f t="shared" si="1"/>
        <v>450</v>
      </c>
      <c r="C94" s="224">
        <v>4.6986630608921299E-4</v>
      </c>
      <c r="D94" s="36"/>
      <c r="E94" s="36"/>
      <c r="F94" s="36"/>
      <c r="G94" s="36"/>
    </row>
    <row r="95" spans="1:7" ht="15" customHeight="1" x14ac:dyDescent="0.2">
      <c r="A95" s="36"/>
      <c r="B95" s="47">
        <f t="shared" si="1"/>
        <v>451</v>
      </c>
      <c r="C95" s="224">
        <v>4.78227805719929E-4</v>
      </c>
      <c r="D95" s="36"/>
      <c r="E95" s="36"/>
      <c r="F95" s="36"/>
      <c r="G95" s="36"/>
    </row>
    <row r="96" spans="1:7" ht="15" customHeight="1" x14ac:dyDescent="0.2">
      <c r="A96" s="36"/>
      <c r="B96" s="47">
        <f t="shared" si="1"/>
        <v>452</v>
      </c>
      <c r="C96" s="224">
        <v>4.8156340139977698E-4</v>
      </c>
      <c r="D96" s="36"/>
      <c r="E96" s="36"/>
      <c r="F96" s="36"/>
      <c r="G96" s="36"/>
    </row>
    <row r="97" spans="1:7" ht="15" customHeight="1" x14ac:dyDescent="0.2">
      <c r="A97" s="36"/>
      <c r="B97" s="47">
        <f t="shared" si="1"/>
        <v>453</v>
      </c>
      <c r="C97" s="224">
        <v>4.8142867646966501E-4</v>
      </c>
      <c r="D97" s="36"/>
      <c r="E97" s="36"/>
      <c r="F97" s="36"/>
      <c r="G97" s="36"/>
    </row>
    <row r="98" spans="1:7" ht="15" customHeight="1" x14ac:dyDescent="0.2">
      <c r="A98" s="36"/>
      <c r="B98" s="47">
        <f t="shared" si="1"/>
        <v>454</v>
      </c>
      <c r="C98" s="224">
        <v>4.7585982092075501E-4</v>
      </c>
      <c r="D98" s="36"/>
      <c r="E98" s="36"/>
      <c r="F98" s="36"/>
      <c r="G98" s="36"/>
    </row>
    <row r="99" spans="1:7" ht="15" customHeight="1" x14ac:dyDescent="0.2">
      <c r="A99" s="36"/>
      <c r="B99" s="47">
        <f t="shared" si="1"/>
        <v>455</v>
      </c>
      <c r="C99" s="224">
        <v>4.6977705222991597E-4</v>
      </c>
      <c r="D99" s="36"/>
      <c r="E99" s="36"/>
      <c r="F99" s="36"/>
      <c r="G99" s="36"/>
    </row>
    <row r="100" spans="1:7" ht="15" customHeight="1" x14ac:dyDescent="0.2">
      <c r="A100" s="36"/>
      <c r="B100" s="47">
        <f t="shared" si="1"/>
        <v>456</v>
      </c>
      <c r="C100" s="224">
        <v>4.51370835483259E-4</v>
      </c>
      <c r="D100" s="36"/>
      <c r="E100" s="36"/>
      <c r="F100" s="36"/>
      <c r="G100" s="36"/>
    </row>
    <row r="101" spans="1:7" ht="15" customHeight="1" x14ac:dyDescent="0.2">
      <c r="A101" s="36"/>
      <c r="B101" s="47">
        <f t="shared" si="1"/>
        <v>457</v>
      </c>
      <c r="C101" s="224">
        <v>4.33052972178654E-4</v>
      </c>
      <c r="D101" s="36"/>
      <c r="E101" s="36"/>
      <c r="F101" s="36"/>
      <c r="G101" s="36"/>
    </row>
    <row r="102" spans="1:7" ht="15" customHeight="1" x14ac:dyDescent="0.2">
      <c r="A102" s="36"/>
      <c r="B102" s="47">
        <f t="shared" si="1"/>
        <v>458</v>
      </c>
      <c r="C102" s="224">
        <v>4.1843503588119102E-4</v>
      </c>
      <c r="D102" s="36"/>
      <c r="E102" s="36"/>
      <c r="F102" s="36"/>
      <c r="G102" s="36"/>
    </row>
    <row r="103" spans="1:7" ht="15" customHeight="1" x14ac:dyDescent="0.2">
      <c r="A103" s="36"/>
      <c r="B103" s="47">
        <f t="shared" si="1"/>
        <v>459</v>
      </c>
      <c r="C103" s="224">
        <v>4.0564573445383602E-4</v>
      </c>
      <c r="D103" s="36"/>
      <c r="E103" s="36"/>
      <c r="F103" s="36"/>
      <c r="G103" s="36"/>
    </row>
    <row r="104" spans="1:7" ht="15" customHeight="1" x14ac:dyDescent="0.2">
      <c r="A104" s="36"/>
      <c r="B104" s="47">
        <f t="shared" si="1"/>
        <v>460</v>
      </c>
      <c r="C104" s="224">
        <v>3.9381245103513898E-4</v>
      </c>
      <c r="D104" s="36"/>
      <c r="E104" s="36"/>
      <c r="F104" s="36"/>
      <c r="G104" s="36"/>
    </row>
    <row r="105" spans="1:7" ht="15" customHeight="1" x14ac:dyDescent="0.2">
      <c r="A105" s="36"/>
      <c r="B105" s="47">
        <f t="shared" si="1"/>
        <v>461</v>
      </c>
      <c r="C105" s="224">
        <v>3.84133078215891E-4</v>
      </c>
      <c r="D105" s="36"/>
      <c r="E105" s="36"/>
      <c r="F105" s="36"/>
      <c r="G105" s="36"/>
    </row>
    <row r="106" spans="1:7" ht="15" customHeight="1" x14ac:dyDescent="0.2">
      <c r="A106" s="36"/>
      <c r="B106" s="47">
        <f t="shared" si="1"/>
        <v>462</v>
      </c>
      <c r="C106" s="224">
        <v>3.7449467438123798E-4</v>
      </c>
      <c r="D106" s="36"/>
      <c r="E106" s="36"/>
      <c r="F106" s="36"/>
      <c r="G106" s="36"/>
    </row>
    <row r="107" spans="1:7" ht="15" customHeight="1" x14ac:dyDescent="0.2">
      <c r="A107" s="36"/>
      <c r="B107" s="47">
        <f t="shared" si="1"/>
        <v>463</v>
      </c>
      <c r="C107" s="224">
        <v>3.7140736875638201E-4</v>
      </c>
      <c r="D107" s="36"/>
      <c r="E107" s="36"/>
      <c r="F107" s="36"/>
      <c r="G107" s="36"/>
    </row>
    <row r="108" spans="1:7" ht="15" customHeight="1" x14ac:dyDescent="0.2">
      <c r="A108" s="36"/>
      <c r="B108" s="47">
        <f t="shared" si="1"/>
        <v>464</v>
      </c>
      <c r="C108" s="224">
        <v>3.6852929758856602E-4</v>
      </c>
      <c r="D108" s="36"/>
      <c r="E108" s="36"/>
      <c r="F108" s="36"/>
      <c r="G108" s="36"/>
    </row>
    <row r="109" spans="1:7" ht="15" customHeight="1" x14ac:dyDescent="0.2">
      <c r="A109" s="36"/>
      <c r="B109" s="47">
        <f t="shared" si="1"/>
        <v>465</v>
      </c>
      <c r="C109" s="224">
        <v>3.6283753508586897E-4</v>
      </c>
      <c r="D109" s="36"/>
      <c r="E109" s="36"/>
      <c r="F109" s="36"/>
      <c r="G109" s="36"/>
    </row>
    <row r="110" spans="1:7" ht="15" customHeight="1" x14ac:dyDescent="0.2">
      <c r="A110" s="36"/>
      <c r="B110" s="47">
        <f t="shared" si="1"/>
        <v>466</v>
      </c>
      <c r="C110" s="224">
        <v>3.5544308357504998E-4</v>
      </c>
      <c r="D110" s="36"/>
      <c r="E110" s="36"/>
      <c r="F110" s="36"/>
      <c r="G110" s="36"/>
    </row>
    <row r="111" spans="1:7" ht="15" customHeight="1" x14ac:dyDescent="0.2">
      <c r="A111" s="36"/>
      <c r="B111" s="47">
        <f t="shared" si="1"/>
        <v>467</v>
      </c>
      <c r="C111" s="224">
        <v>3.4757613811551902E-4</v>
      </c>
      <c r="D111" s="36"/>
      <c r="E111" s="36"/>
      <c r="F111" s="36"/>
      <c r="G111" s="36"/>
    </row>
    <row r="112" spans="1:7" ht="15" customHeight="1" x14ac:dyDescent="0.2">
      <c r="A112" s="36"/>
      <c r="B112" s="47">
        <f t="shared" si="1"/>
        <v>468</v>
      </c>
      <c r="C112" s="224">
        <v>3.3844928382752902E-4</v>
      </c>
      <c r="D112" s="36"/>
      <c r="E112" s="36"/>
      <c r="F112" s="36"/>
      <c r="G112" s="36"/>
    </row>
    <row r="113" spans="1:7" ht="15" customHeight="1" x14ac:dyDescent="0.2">
      <c r="A113" s="36"/>
      <c r="B113" s="47">
        <f t="shared" si="1"/>
        <v>469</v>
      </c>
      <c r="C113" s="224">
        <v>3.29383545359966E-4</v>
      </c>
      <c r="D113" s="36"/>
      <c r="E113" s="36"/>
      <c r="F113" s="36"/>
      <c r="G113" s="36"/>
    </row>
    <row r="114" spans="1:7" ht="15" customHeight="1" x14ac:dyDescent="0.2">
      <c r="A114" s="36"/>
      <c r="B114" s="47">
        <f t="shared" si="1"/>
        <v>470</v>
      </c>
      <c r="C114" s="224">
        <v>3.1862209611791898E-4</v>
      </c>
      <c r="D114" s="36"/>
      <c r="E114" s="36"/>
      <c r="F114" s="36"/>
      <c r="G114" s="36"/>
    </row>
    <row r="115" spans="1:7" ht="15" customHeight="1" x14ac:dyDescent="0.2">
      <c r="A115" s="36"/>
      <c r="B115" s="47">
        <f t="shared" si="1"/>
        <v>471</v>
      </c>
      <c r="C115" s="224">
        <v>3.0801743202845799E-4</v>
      </c>
      <c r="D115" s="36"/>
      <c r="E115" s="36"/>
      <c r="F115" s="36"/>
      <c r="G115" s="36"/>
    </row>
    <row r="116" spans="1:7" ht="15" customHeight="1" x14ac:dyDescent="0.2">
      <c r="A116" s="36"/>
      <c r="B116" s="47">
        <f t="shared" si="1"/>
        <v>472</v>
      </c>
      <c r="C116" s="224">
        <v>3.0153454042488199E-4</v>
      </c>
      <c r="D116" s="36"/>
      <c r="E116" s="36"/>
      <c r="F116" s="36"/>
      <c r="G116" s="36"/>
    </row>
    <row r="117" spans="1:7" ht="15" customHeight="1" x14ac:dyDescent="0.2">
      <c r="A117" s="36"/>
      <c r="B117" s="47">
        <f t="shared" si="1"/>
        <v>473</v>
      </c>
      <c r="C117" s="224">
        <v>2.9784316738155702E-4</v>
      </c>
      <c r="D117" s="36"/>
      <c r="E117" s="36"/>
      <c r="F117" s="36"/>
      <c r="G117" s="36"/>
    </row>
    <row r="118" spans="1:7" ht="15" customHeight="1" x14ac:dyDescent="0.2">
      <c r="A118" s="36"/>
      <c r="B118" s="47">
        <f t="shared" si="1"/>
        <v>474</v>
      </c>
      <c r="C118" s="224">
        <v>2.9544164204005E-4</v>
      </c>
      <c r="D118" s="36"/>
      <c r="E118" s="36"/>
      <c r="F118" s="36"/>
      <c r="G118" s="36"/>
    </row>
    <row r="119" spans="1:7" ht="15" customHeight="1" x14ac:dyDescent="0.2">
      <c r="A119" s="36"/>
      <c r="B119" s="47">
        <f t="shared" si="1"/>
        <v>475</v>
      </c>
      <c r="C119" s="224">
        <v>2.9650638543090397E-4</v>
      </c>
      <c r="D119" s="36"/>
      <c r="E119" s="36"/>
      <c r="F119" s="36"/>
      <c r="G119" s="36"/>
    </row>
    <row r="120" spans="1:7" ht="15" customHeight="1" x14ac:dyDescent="0.2">
      <c r="A120" s="36"/>
      <c r="B120" s="47">
        <f t="shared" si="1"/>
        <v>476</v>
      </c>
      <c r="C120" s="224">
        <v>2.9761153504557602E-4</v>
      </c>
      <c r="D120" s="36"/>
      <c r="E120" s="36"/>
      <c r="F120" s="36"/>
      <c r="G120" s="36"/>
    </row>
    <row r="121" spans="1:7" ht="15" customHeight="1" x14ac:dyDescent="0.2">
      <c r="A121" s="36"/>
      <c r="B121" s="47">
        <f t="shared" si="1"/>
        <v>477</v>
      </c>
      <c r="C121" s="224">
        <v>3.0180241455492798E-4</v>
      </c>
      <c r="D121" s="36"/>
      <c r="E121" s="36"/>
      <c r="F121" s="36"/>
      <c r="G121" s="36"/>
    </row>
    <row r="122" spans="1:7" ht="15" customHeight="1" x14ac:dyDescent="0.2">
      <c r="A122" s="36"/>
      <c r="B122" s="47">
        <f t="shared" si="1"/>
        <v>478</v>
      </c>
      <c r="C122" s="224">
        <v>3.0615469385524002E-4</v>
      </c>
      <c r="D122" s="36"/>
      <c r="E122" s="36"/>
      <c r="F122" s="36"/>
      <c r="G122" s="36"/>
    </row>
    <row r="123" spans="1:7" ht="15" customHeight="1" x14ac:dyDescent="0.2">
      <c r="A123" s="36"/>
      <c r="B123" s="47">
        <f t="shared" si="1"/>
        <v>479</v>
      </c>
      <c r="C123" s="224">
        <v>3.12339097142478E-4</v>
      </c>
      <c r="D123" s="36"/>
      <c r="E123" s="36"/>
      <c r="F123" s="36"/>
      <c r="G123" s="36"/>
    </row>
    <row r="124" spans="1:7" ht="15" customHeight="1" x14ac:dyDescent="0.2">
      <c r="A124" s="36"/>
      <c r="B124" s="47">
        <f t="shared" si="1"/>
        <v>480</v>
      </c>
      <c r="C124" s="224">
        <v>3.1957136099724901E-4</v>
      </c>
      <c r="D124" s="36"/>
      <c r="E124" s="36"/>
      <c r="F124" s="36"/>
      <c r="G124" s="36"/>
    </row>
    <row r="125" spans="1:7" ht="15" customHeight="1" x14ac:dyDescent="0.2">
      <c r="A125" s="36"/>
      <c r="B125" s="47">
        <f t="shared" si="1"/>
        <v>481</v>
      </c>
      <c r="C125" s="224">
        <v>3.2765744550350201E-4</v>
      </c>
      <c r="D125" s="36"/>
      <c r="E125" s="36"/>
      <c r="F125" s="36"/>
      <c r="G125" s="36"/>
    </row>
    <row r="126" spans="1:7" ht="15" customHeight="1" x14ac:dyDescent="0.2">
      <c r="A126" s="36"/>
      <c r="B126" s="47">
        <f t="shared" si="1"/>
        <v>482</v>
      </c>
      <c r="C126" s="224">
        <v>3.3800211411380099E-4</v>
      </c>
      <c r="D126" s="36"/>
      <c r="E126" s="36"/>
      <c r="F126" s="36"/>
      <c r="G126" s="36"/>
    </row>
    <row r="127" spans="1:7" ht="15" customHeight="1" x14ac:dyDescent="0.2">
      <c r="A127" s="36"/>
      <c r="B127" s="47">
        <f t="shared" si="1"/>
        <v>483</v>
      </c>
      <c r="C127" s="224">
        <v>3.4821791050607402E-4</v>
      </c>
      <c r="D127" s="36"/>
      <c r="E127" s="36"/>
      <c r="F127" s="36"/>
      <c r="G127" s="36"/>
    </row>
    <row r="128" spans="1:7" ht="15" customHeight="1" x14ac:dyDescent="0.2">
      <c r="A128" s="36"/>
      <c r="B128" s="47">
        <f t="shared" si="1"/>
        <v>484</v>
      </c>
      <c r="C128" s="224">
        <v>3.5770650742178098E-4</v>
      </c>
      <c r="D128" s="36"/>
      <c r="E128" s="36"/>
      <c r="F128" s="36"/>
      <c r="G128" s="36"/>
    </row>
    <row r="129" spans="1:7" ht="15" customHeight="1" x14ac:dyDescent="0.2">
      <c r="A129" s="36"/>
      <c r="B129" s="47">
        <f t="shared" si="1"/>
        <v>485</v>
      </c>
      <c r="C129" s="224">
        <v>3.67067132536706E-4</v>
      </c>
      <c r="D129" s="36"/>
      <c r="E129" s="36"/>
      <c r="F129" s="36"/>
      <c r="G129" s="36"/>
    </row>
    <row r="130" spans="1:7" ht="15" customHeight="1" x14ac:dyDescent="0.2">
      <c r="A130" s="36"/>
      <c r="B130" s="47">
        <f t="shared" si="1"/>
        <v>486</v>
      </c>
      <c r="C130" s="224">
        <v>3.7971833246928699E-4</v>
      </c>
      <c r="D130" s="36"/>
      <c r="E130" s="36"/>
      <c r="F130" s="36"/>
      <c r="G130" s="36"/>
    </row>
    <row r="131" spans="1:7" ht="15" customHeight="1" x14ac:dyDescent="0.2">
      <c r="A131" s="36"/>
      <c r="B131" s="47">
        <f t="shared" si="1"/>
        <v>487</v>
      </c>
      <c r="C131" s="224">
        <v>3.9381357655669401E-4</v>
      </c>
      <c r="D131" s="36"/>
      <c r="E131" s="36"/>
      <c r="F131" s="36"/>
      <c r="G131" s="36"/>
    </row>
    <row r="132" spans="1:7" ht="15" customHeight="1" x14ac:dyDescent="0.2">
      <c r="A132" s="36"/>
      <c r="B132" s="47">
        <f t="shared" si="1"/>
        <v>488</v>
      </c>
      <c r="C132" s="224">
        <v>4.0786008556077701E-4</v>
      </c>
      <c r="D132" s="36"/>
      <c r="E132" s="36"/>
      <c r="F132" s="36"/>
      <c r="G132" s="36"/>
    </row>
    <row r="133" spans="1:7" ht="15" customHeight="1" x14ac:dyDescent="0.2">
      <c r="A133" s="36"/>
      <c r="B133" s="47">
        <f t="shared" si="1"/>
        <v>489</v>
      </c>
      <c r="C133" s="224">
        <v>4.2213957752670802E-4</v>
      </c>
      <c r="D133" s="36"/>
      <c r="E133" s="36"/>
      <c r="F133" s="36"/>
      <c r="G133" s="36"/>
    </row>
    <row r="134" spans="1:7" ht="15" customHeight="1" x14ac:dyDescent="0.2">
      <c r="A134" s="36"/>
      <c r="B134" s="47">
        <f t="shared" si="1"/>
        <v>490</v>
      </c>
      <c r="C134" s="224">
        <v>4.3601759595403501E-4</v>
      </c>
      <c r="D134" s="36"/>
      <c r="E134" s="36"/>
      <c r="F134" s="36"/>
      <c r="G134" s="36"/>
    </row>
    <row r="135" spans="1:7" ht="15" customHeight="1" x14ac:dyDescent="0.2">
      <c r="A135" s="36"/>
      <c r="B135" s="47">
        <f t="shared" si="1"/>
        <v>491</v>
      </c>
      <c r="C135" s="224">
        <v>4.5385283561593498E-4</v>
      </c>
      <c r="D135" s="36"/>
      <c r="E135" s="36"/>
      <c r="F135" s="36"/>
      <c r="G135" s="36"/>
    </row>
    <row r="136" spans="1:7" ht="15" customHeight="1" x14ac:dyDescent="0.2">
      <c r="A136" s="36"/>
      <c r="B136" s="47">
        <f t="shared" si="1"/>
        <v>492</v>
      </c>
      <c r="C136" s="224">
        <v>4.7121693195499001E-4</v>
      </c>
      <c r="D136" s="36"/>
      <c r="E136" s="36"/>
      <c r="F136" s="36"/>
      <c r="G136" s="36"/>
    </row>
    <row r="137" spans="1:7" ht="15" customHeight="1" x14ac:dyDescent="0.2">
      <c r="A137" s="36"/>
      <c r="B137" s="47">
        <f t="shared" si="1"/>
        <v>493</v>
      </c>
      <c r="C137" s="224">
        <v>4.8701587801991902E-4</v>
      </c>
      <c r="D137" s="36"/>
      <c r="E137" s="36"/>
      <c r="F137" s="36"/>
      <c r="G137" s="36"/>
    </row>
    <row r="138" spans="1:7" ht="15" customHeight="1" x14ac:dyDescent="0.2">
      <c r="A138" s="36"/>
      <c r="B138" s="47">
        <f t="shared" si="1"/>
        <v>494</v>
      </c>
      <c r="C138" s="224">
        <v>5.0210473253591698E-4</v>
      </c>
      <c r="D138" s="36"/>
      <c r="E138" s="36"/>
      <c r="F138" s="36"/>
      <c r="G138" s="36"/>
    </row>
    <row r="139" spans="1:7" ht="15" customHeight="1" x14ac:dyDescent="0.2">
      <c r="A139" s="36"/>
      <c r="B139" s="47">
        <f t="shared" si="1"/>
        <v>495</v>
      </c>
      <c r="C139" s="224">
        <v>5.1731480572336796E-4</v>
      </c>
      <c r="D139" s="36"/>
      <c r="E139" s="36"/>
      <c r="F139" s="36"/>
      <c r="G139" s="36"/>
    </row>
    <row r="140" spans="1:7" ht="15" customHeight="1" x14ac:dyDescent="0.2">
      <c r="A140" s="36"/>
      <c r="B140" s="47">
        <f t="shared" si="1"/>
        <v>496</v>
      </c>
      <c r="C140" s="224">
        <v>5.3276652838863704E-4</v>
      </c>
      <c r="D140" s="36"/>
      <c r="E140" s="36"/>
      <c r="F140" s="36"/>
      <c r="G140" s="36"/>
    </row>
    <row r="141" spans="1:7" ht="15" customHeight="1" x14ac:dyDescent="0.2">
      <c r="A141" s="36"/>
      <c r="B141" s="47">
        <f t="shared" si="1"/>
        <v>497</v>
      </c>
      <c r="C141" s="224">
        <v>5.4864279778438197E-4</v>
      </c>
      <c r="D141" s="36"/>
      <c r="E141" s="36"/>
      <c r="F141" s="36"/>
      <c r="G141" s="36"/>
    </row>
    <row r="142" spans="1:7" ht="15" customHeight="1" x14ac:dyDescent="0.2">
      <c r="A142" s="36"/>
      <c r="B142" s="47">
        <f t="shared" si="1"/>
        <v>498</v>
      </c>
      <c r="C142" s="224">
        <v>5.6896195096560204E-4</v>
      </c>
      <c r="D142" s="36"/>
      <c r="E142" s="36"/>
      <c r="F142" s="36"/>
      <c r="G142" s="36"/>
    </row>
    <row r="143" spans="1:7" ht="15" customHeight="1" x14ac:dyDescent="0.2">
      <c r="A143" s="36"/>
      <c r="B143" s="47">
        <f t="shared" si="1"/>
        <v>499</v>
      </c>
      <c r="C143" s="224">
        <v>5.88944910858399E-4</v>
      </c>
      <c r="D143" s="36"/>
      <c r="E143" s="36"/>
      <c r="F143" s="36"/>
      <c r="G143" s="36"/>
    </row>
    <row r="144" spans="1:7" ht="15" customHeight="1" x14ac:dyDescent="0.2">
      <c r="A144" s="36"/>
      <c r="B144" s="47">
        <f t="shared" si="1"/>
        <v>500</v>
      </c>
      <c r="C144" s="224">
        <v>6.0577821123220302E-4</v>
      </c>
      <c r="D144" s="36"/>
      <c r="E144" s="36"/>
      <c r="F144" s="36"/>
      <c r="G144" s="36"/>
    </row>
    <row r="145" spans="1:7" ht="15" customHeight="1" x14ac:dyDescent="0.2">
      <c r="A145" s="36"/>
      <c r="B145" s="47">
        <f t="shared" si="1"/>
        <v>501</v>
      </c>
      <c r="C145" s="224">
        <v>6.2191931584979604E-4</v>
      </c>
      <c r="D145" s="36"/>
      <c r="E145" s="36"/>
      <c r="F145" s="36"/>
      <c r="G145" s="36"/>
    </row>
    <row r="146" spans="1:7" ht="15" customHeight="1" x14ac:dyDescent="0.2">
      <c r="A146" s="36"/>
      <c r="B146" s="47">
        <f t="shared" si="1"/>
        <v>502</v>
      </c>
      <c r="C146" s="224">
        <v>6.3790352276264805E-4</v>
      </c>
      <c r="D146" s="36"/>
      <c r="E146" s="36"/>
      <c r="F146" s="36"/>
      <c r="G146" s="36"/>
    </row>
    <row r="147" spans="1:7" ht="15" customHeight="1" x14ac:dyDescent="0.2">
      <c r="A147" s="36"/>
      <c r="B147" s="47">
        <f t="shared" si="1"/>
        <v>503</v>
      </c>
      <c r="C147" s="224">
        <v>6.5378699549634503E-4</v>
      </c>
      <c r="D147" s="36"/>
      <c r="E147" s="36"/>
      <c r="F147" s="36"/>
      <c r="G147" s="36"/>
    </row>
    <row r="148" spans="1:7" ht="15" customHeight="1" x14ac:dyDescent="0.2">
      <c r="A148" s="36"/>
      <c r="B148" s="47">
        <f t="shared" si="1"/>
        <v>504</v>
      </c>
      <c r="C148" s="224">
        <v>6.69732934676333E-4</v>
      </c>
      <c r="D148" s="36"/>
      <c r="E148" s="36"/>
      <c r="F148" s="36"/>
      <c r="G148" s="36"/>
    </row>
    <row r="149" spans="1:7" ht="15" customHeight="1" x14ac:dyDescent="0.2">
      <c r="A149" s="36"/>
      <c r="B149" s="47">
        <f t="shared" si="1"/>
        <v>505</v>
      </c>
      <c r="C149" s="224">
        <v>6.8623882082984196E-4</v>
      </c>
      <c r="D149" s="36"/>
      <c r="E149" s="36"/>
      <c r="F149" s="36"/>
      <c r="G149" s="36"/>
    </row>
    <row r="150" spans="1:7" ht="15" customHeight="1" x14ac:dyDescent="0.2">
      <c r="A150" s="36"/>
      <c r="B150" s="47">
        <f t="shared" si="1"/>
        <v>506</v>
      </c>
      <c r="C150" s="224">
        <v>7.0278736425027704E-4</v>
      </c>
      <c r="D150" s="36"/>
      <c r="E150" s="36"/>
      <c r="F150" s="36"/>
      <c r="G150" s="36"/>
    </row>
    <row r="151" spans="1:7" ht="15" customHeight="1" x14ac:dyDescent="0.2">
      <c r="A151" s="36"/>
      <c r="B151" s="47">
        <f t="shared" si="1"/>
        <v>507</v>
      </c>
      <c r="C151" s="224">
        <v>7.1783772592909996E-4</v>
      </c>
      <c r="D151" s="36"/>
      <c r="E151" s="36"/>
      <c r="F151" s="36"/>
      <c r="G151" s="36"/>
    </row>
    <row r="152" spans="1:7" ht="15" customHeight="1" x14ac:dyDescent="0.2">
      <c r="A152" s="36"/>
      <c r="B152" s="47">
        <f t="shared" ref="B152:B215" si="2">IF(380+C$20*(ROW()-ROW(B$23)-1)&gt;780,"",380+C$20*(ROW()-ROW(B$23)-1))</f>
        <v>508</v>
      </c>
      <c r="C152" s="224">
        <v>7.32890113546721E-4</v>
      </c>
      <c r="D152" s="36"/>
      <c r="E152" s="36"/>
      <c r="F152" s="36"/>
      <c r="G152" s="36"/>
    </row>
    <row r="153" spans="1:7" ht="15" customHeight="1" x14ac:dyDescent="0.2">
      <c r="A153" s="36"/>
      <c r="B153" s="47">
        <f t="shared" si="2"/>
        <v>509</v>
      </c>
      <c r="C153" s="224">
        <v>7.4804301023918699E-4</v>
      </c>
      <c r="D153" s="36"/>
      <c r="E153" s="36"/>
      <c r="F153" s="36"/>
      <c r="G153" s="36"/>
    </row>
    <row r="154" spans="1:7" ht="15" customHeight="1" x14ac:dyDescent="0.2">
      <c r="A154" s="36"/>
      <c r="B154" s="47">
        <f t="shared" si="2"/>
        <v>510</v>
      </c>
      <c r="C154" s="224">
        <v>7.6327435578402397E-4</v>
      </c>
      <c r="D154" s="36"/>
      <c r="E154" s="36"/>
      <c r="F154" s="36"/>
      <c r="G154" s="36"/>
    </row>
    <row r="155" spans="1:7" ht="15" customHeight="1" x14ac:dyDescent="0.2">
      <c r="A155" s="36"/>
      <c r="B155" s="47">
        <f t="shared" si="2"/>
        <v>511</v>
      </c>
      <c r="C155" s="224">
        <v>7.7715777671481497E-4</v>
      </c>
      <c r="D155" s="36"/>
      <c r="E155" s="36"/>
      <c r="F155" s="36"/>
      <c r="G155" s="36"/>
    </row>
    <row r="156" spans="1:7" ht="15" customHeight="1" x14ac:dyDescent="0.2">
      <c r="A156" s="36"/>
      <c r="B156" s="47">
        <f t="shared" si="2"/>
        <v>512</v>
      </c>
      <c r="C156" s="224">
        <v>7.8899905133655098E-4</v>
      </c>
      <c r="D156" s="36"/>
      <c r="E156" s="36"/>
      <c r="F156" s="36"/>
      <c r="G156" s="36"/>
    </row>
    <row r="157" spans="1:7" ht="15" customHeight="1" x14ac:dyDescent="0.2">
      <c r="A157" s="36"/>
      <c r="B157" s="47">
        <f t="shared" si="2"/>
        <v>513</v>
      </c>
      <c r="C157" s="224">
        <v>8.0081950380952299E-4</v>
      </c>
      <c r="D157" s="36"/>
      <c r="E157" s="36"/>
      <c r="F157" s="36"/>
      <c r="G157" s="36"/>
    </row>
    <row r="158" spans="1:7" ht="15" customHeight="1" x14ac:dyDescent="0.2">
      <c r="A158" s="36"/>
      <c r="B158" s="47">
        <f t="shared" si="2"/>
        <v>514</v>
      </c>
      <c r="C158" s="224">
        <v>8.1235261062954998E-4</v>
      </c>
      <c r="D158" s="36"/>
      <c r="E158" s="36"/>
      <c r="F158" s="36"/>
      <c r="G158" s="36"/>
    </row>
    <row r="159" spans="1:7" ht="15" customHeight="1" x14ac:dyDescent="0.2">
      <c r="A159" s="36"/>
      <c r="B159" s="47">
        <f t="shared" si="2"/>
        <v>515</v>
      </c>
      <c r="C159" s="224">
        <v>8.2390777767205297E-4</v>
      </c>
      <c r="D159" s="36"/>
      <c r="E159" s="36"/>
      <c r="F159" s="36"/>
      <c r="G159" s="36"/>
    </row>
    <row r="160" spans="1:7" ht="15" customHeight="1" x14ac:dyDescent="0.2">
      <c r="A160" s="36"/>
      <c r="B160" s="47">
        <f t="shared" si="2"/>
        <v>516</v>
      </c>
      <c r="C160" s="224">
        <v>8.3485640114866499E-4</v>
      </c>
      <c r="D160" s="36"/>
      <c r="E160" s="36"/>
      <c r="F160" s="36"/>
      <c r="G160" s="36"/>
    </row>
    <row r="161" spans="1:7" ht="15" customHeight="1" x14ac:dyDescent="0.2">
      <c r="A161" s="36"/>
      <c r="B161" s="47">
        <f t="shared" si="2"/>
        <v>517</v>
      </c>
      <c r="C161" s="224">
        <v>8.4576518116223696E-4</v>
      </c>
      <c r="D161" s="36"/>
      <c r="E161" s="36"/>
      <c r="F161" s="36"/>
      <c r="G161" s="36"/>
    </row>
    <row r="162" spans="1:7" ht="15" customHeight="1" x14ac:dyDescent="0.2">
      <c r="A162" s="36"/>
      <c r="B162" s="47">
        <f t="shared" si="2"/>
        <v>518</v>
      </c>
      <c r="C162" s="224">
        <v>8.5527808934352802E-4</v>
      </c>
      <c r="D162" s="36"/>
      <c r="E162" s="36"/>
      <c r="F162" s="36"/>
      <c r="G162" s="36"/>
    </row>
    <row r="163" spans="1:7" ht="15" customHeight="1" x14ac:dyDescent="0.2">
      <c r="A163" s="36"/>
      <c r="B163" s="47">
        <f t="shared" si="2"/>
        <v>519</v>
      </c>
      <c r="C163" s="224">
        <v>8.6390487440471397E-4</v>
      </c>
      <c r="D163" s="36"/>
      <c r="E163" s="36"/>
      <c r="F163" s="36"/>
      <c r="G163" s="36"/>
    </row>
    <row r="164" spans="1:7" ht="15" customHeight="1" x14ac:dyDescent="0.2">
      <c r="A164" s="36"/>
      <c r="B164" s="47">
        <f t="shared" si="2"/>
        <v>520</v>
      </c>
      <c r="C164" s="224">
        <v>8.7299391116846205E-4</v>
      </c>
      <c r="D164" s="36"/>
      <c r="E164" s="36"/>
      <c r="F164" s="36"/>
      <c r="G164" s="36"/>
    </row>
    <row r="165" spans="1:7" ht="15" customHeight="1" x14ac:dyDescent="0.2">
      <c r="A165" s="36"/>
      <c r="B165" s="47">
        <f t="shared" si="2"/>
        <v>521</v>
      </c>
      <c r="C165" s="224">
        <v>8.83030299424898E-4</v>
      </c>
      <c r="D165" s="36"/>
      <c r="E165" s="36"/>
      <c r="F165" s="36"/>
      <c r="G165" s="36"/>
    </row>
    <row r="166" spans="1:7" ht="15" customHeight="1" x14ac:dyDescent="0.2">
      <c r="A166" s="36"/>
      <c r="B166" s="47">
        <f t="shared" si="2"/>
        <v>522</v>
      </c>
      <c r="C166" s="224">
        <v>8.9272396636789196E-4</v>
      </c>
      <c r="D166" s="36"/>
      <c r="E166" s="36"/>
      <c r="F166" s="36"/>
      <c r="G166" s="36"/>
    </row>
    <row r="167" spans="1:7" ht="15" customHeight="1" x14ac:dyDescent="0.2">
      <c r="A167" s="36"/>
      <c r="B167" s="47">
        <f t="shared" si="2"/>
        <v>523</v>
      </c>
      <c r="C167" s="224">
        <v>8.9871399208261396E-4</v>
      </c>
      <c r="D167" s="36"/>
      <c r="E167" s="36"/>
      <c r="F167" s="36"/>
      <c r="G167" s="36"/>
    </row>
    <row r="168" spans="1:7" ht="15" customHeight="1" x14ac:dyDescent="0.2">
      <c r="A168" s="36"/>
      <c r="B168" s="47">
        <f t="shared" si="2"/>
        <v>524</v>
      </c>
      <c r="C168" s="224">
        <v>9.0469827763740699E-4</v>
      </c>
      <c r="D168" s="36"/>
      <c r="E168" s="36"/>
      <c r="F168" s="36"/>
      <c r="G168" s="36"/>
    </row>
    <row r="169" spans="1:7" ht="15" customHeight="1" x14ac:dyDescent="0.2">
      <c r="A169" s="36"/>
      <c r="B169" s="47">
        <f t="shared" si="2"/>
        <v>525</v>
      </c>
      <c r="C169" s="224">
        <v>9.1293878370098103E-4</v>
      </c>
      <c r="D169" s="36"/>
      <c r="E169" s="36"/>
      <c r="F169" s="36"/>
      <c r="G169" s="36"/>
    </row>
    <row r="170" spans="1:7" ht="15" customHeight="1" x14ac:dyDescent="0.2">
      <c r="A170" s="36"/>
      <c r="B170" s="47">
        <f t="shared" si="2"/>
        <v>526</v>
      </c>
      <c r="C170" s="224">
        <v>9.2163051135588005E-4</v>
      </c>
      <c r="D170" s="36"/>
      <c r="E170" s="36"/>
      <c r="F170" s="36"/>
      <c r="G170" s="36"/>
    </row>
    <row r="171" spans="1:7" ht="15" customHeight="1" x14ac:dyDescent="0.2">
      <c r="A171" s="36"/>
      <c r="B171" s="47">
        <f t="shared" si="2"/>
        <v>527</v>
      </c>
      <c r="C171" s="224">
        <v>9.2918928901370205E-4</v>
      </c>
      <c r="D171" s="36"/>
      <c r="E171" s="36"/>
      <c r="F171" s="36"/>
      <c r="G171" s="36"/>
    </row>
    <row r="172" spans="1:7" ht="15" customHeight="1" x14ac:dyDescent="0.2">
      <c r="A172" s="36"/>
      <c r="B172" s="47">
        <f t="shared" si="2"/>
        <v>528</v>
      </c>
      <c r="C172" s="224">
        <v>9.3594433172923097E-4</v>
      </c>
      <c r="D172" s="36"/>
      <c r="E172" s="36"/>
      <c r="F172" s="36"/>
      <c r="G172" s="36"/>
    </row>
    <row r="173" spans="1:7" ht="15" customHeight="1" x14ac:dyDescent="0.2">
      <c r="A173" s="36"/>
      <c r="B173" s="47">
        <f t="shared" si="2"/>
        <v>529</v>
      </c>
      <c r="C173" s="224">
        <v>9.4204735980805705E-4</v>
      </c>
      <c r="D173" s="36"/>
      <c r="E173" s="36"/>
      <c r="F173" s="36"/>
      <c r="G173" s="36"/>
    </row>
    <row r="174" spans="1:7" ht="15" customHeight="1" x14ac:dyDescent="0.2">
      <c r="A174" s="36"/>
      <c r="B174" s="47">
        <f t="shared" si="2"/>
        <v>530</v>
      </c>
      <c r="C174" s="224">
        <v>9.4686436695835103E-4</v>
      </c>
      <c r="D174" s="36"/>
      <c r="E174" s="36"/>
      <c r="F174" s="36"/>
      <c r="G174" s="36"/>
    </row>
    <row r="175" spans="1:7" ht="15" customHeight="1" x14ac:dyDescent="0.2">
      <c r="A175" s="36"/>
      <c r="B175" s="47">
        <f t="shared" si="2"/>
        <v>531</v>
      </c>
      <c r="C175" s="224">
        <v>9.5188599392731195E-4</v>
      </c>
      <c r="D175" s="36"/>
      <c r="E175" s="36"/>
      <c r="F175" s="36"/>
      <c r="G175" s="36"/>
    </row>
    <row r="176" spans="1:7" ht="15" customHeight="1" x14ac:dyDescent="0.2">
      <c r="A176" s="36"/>
      <c r="B176" s="47">
        <f t="shared" si="2"/>
        <v>532</v>
      </c>
      <c r="C176" s="224">
        <v>9.5796617391857397E-4</v>
      </c>
      <c r="D176" s="36"/>
      <c r="E176" s="36"/>
      <c r="F176" s="36"/>
      <c r="G176" s="36"/>
    </row>
    <row r="177" spans="1:7" ht="15" customHeight="1" x14ac:dyDescent="0.2">
      <c r="A177" s="36"/>
      <c r="B177" s="47">
        <f t="shared" si="2"/>
        <v>533</v>
      </c>
      <c r="C177" s="224">
        <v>9.6404016354128597E-4</v>
      </c>
      <c r="D177" s="36"/>
      <c r="E177" s="36"/>
      <c r="F177" s="36"/>
      <c r="G177" s="36"/>
    </row>
    <row r="178" spans="1:7" ht="15" customHeight="1" x14ac:dyDescent="0.2">
      <c r="A178" s="36"/>
      <c r="B178" s="47">
        <f t="shared" si="2"/>
        <v>534</v>
      </c>
      <c r="C178" s="224">
        <v>9.6699510783129598E-4</v>
      </c>
      <c r="D178" s="36"/>
      <c r="E178" s="36"/>
      <c r="F178" s="36"/>
      <c r="G178" s="36"/>
    </row>
    <row r="179" spans="1:7" ht="15" customHeight="1" x14ac:dyDescent="0.2">
      <c r="A179" s="36"/>
      <c r="B179" s="47">
        <f t="shared" si="2"/>
        <v>535</v>
      </c>
      <c r="C179" s="224">
        <v>9.6940597500170796E-4</v>
      </c>
      <c r="D179" s="36"/>
      <c r="E179" s="36"/>
      <c r="F179" s="36"/>
      <c r="G179" s="36"/>
    </row>
    <row r="180" spans="1:7" ht="15" customHeight="1" x14ac:dyDescent="0.2">
      <c r="A180" s="36"/>
      <c r="B180" s="47">
        <f t="shared" si="2"/>
        <v>536</v>
      </c>
      <c r="C180" s="224">
        <v>9.7399168747248801E-4</v>
      </c>
      <c r="D180" s="36"/>
      <c r="E180" s="36"/>
      <c r="F180" s="36"/>
      <c r="G180" s="36"/>
    </row>
    <row r="181" spans="1:7" ht="15" customHeight="1" x14ac:dyDescent="0.2">
      <c r="A181" s="36"/>
      <c r="B181" s="47">
        <f t="shared" si="2"/>
        <v>537</v>
      </c>
      <c r="C181" s="224">
        <v>9.7990866683830293E-4</v>
      </c>
      <c r="D181" s="36"/>
      <c r="E181" s="36"/>
      <c r="F181" s="36"/>
      <c r="G181" s="36"/>
    </row>
    <row r="182" spans="1:7" ht="15" customHeight="1" x14ac:dyDescent="0.2">
      <c r="A182" s="36"/>
      <c r="B182" s="47">
        <f t="shared" si="2"/>
        <v>538</v>
      </c>
      <c r="C182" s="224">
        <v>9.8583746418044304E-4</v>
      </c>
      <c r="D182" s="36"/>
      <c r="E182" s="36"/>
      <c r="F182" s="36"/>
      <c r="G182" s="36"/>
    </row>
    <row r="183" spans="1:7" ht="15" customHeight="1" x14ac:dyDescent="0.2">
      <c r="A183" s="36"/>
      <c r="B183" s="47">
        <f t="shared" si="2"/>
        <v>539</v>
      </c>
      <c r="C183" s="224">
        <v>9.9180182800371599E-4</v>
      </c>
      <c r="D183" s="36"/>
      <c r="E183" s="36"/>
      <c r="F183" s="36"/>
      <c r="G183" s="36"/>
    </row>
    <row r="184" spans="1:7" ht="15" customHeight="1" x14ac:dyDescent="0.2">
      <c r="A184" s="36"/>
      <c r="B184" s="47">
        <f t="shared" si="2"/>
        <v>540</v>
      </c>
      <c r="C184" s="224">
        <v>9.9746646543694096E-4</v>
      </c>
      <c r="D184" s="36"/>
      <c r="E184" s="36"/>
      <c r="F184" s="36"/>
      <c r="G184" s="36"/>
    </row>
    <row r="185" spans="1:7" ht="15" customHeight="1" x14ac:dyDescent="0.2">
      <c r="A185" s="36"/>
      <c r="B185" s="47">
        <f t="shared" si="2"/>
        <v>541</v>
      </c>
      <c r="C185" s="224">
        <v>1.00151102714416E-3</v>
      </c>
      <c r="D185" s="36"/>
      <c r="E185" s="36"/>
      <c r="F185" s="36"/>
      <c r="G185" s="36"/>
    </row>
    <row r="186" spans="1:7" ht="15" customHeight="1" x14ac:dyDescent="0.2">
      <c r="A186" s="36"/>
      <c r="B186" s="47">
        <f t="shared" si="2"/>
        <v>542</v>
      </c>
      <c r="C186" s="224">
        <v>1.0055253123215601E-3</v>
      </c>
      <c r="D186" s="36"/>
      <c r="E186" s="36"/>
      <c r="F186" s="36"/>
      <c r="G186" s="36"/>
    </row>
    <row r="187" spans="1:7" ht="15" customHeight="1" x14ac:dyDescent="0.2">
      <c r="A187" s="36"/>
      <c r="B187" s="47">
        <f t="shared" si="2"/>
        <v>543</v>
      </c>
      <c r="C187" s="224">
        <v>1.0112318191566299E-3</v>
      </c>
      <c r="D187" s="36"/>
      <c r="E187" s="36"/>
      <c r="F187" s="36"/>
      <c r="G187" s="36"/>
    </row>
    <row r="188" spans="1:7" ht="15" customHeight="1" x14ac:dyDescent="0.2">
      <c r="A188" s="36"/>
      <c r="B188" s="47">
        <f t="shared" si="2"/>
        <v>544</v>
      </c>
      <c r="C188" s="224">
        <v>1.01705447981615E-3</v>
      </c>
      <c r="D188" s="36"/>
      <c r="E188" s="36"/>
      <c r="F188" s="36"/>
      <c r="G188" s="36"/>
    </row>
    <row r="189" spans="1:7" ht="15" customHeight="1" x14ac:dyDescent="0.2">
      <c r="A189" s="36"/>
      <c r="B189" s="47">
        <f t="shared" si="2"/>
        <v>545</v>
      </c>
      <c r="C189" s="224">
        <v>1.0244132522936799E-3</v>
      </c>
      <c r="D189" s="36"/>
      <c r="E189" s="36"/>
      <c r="F189" s="36"/>
      <c r="G189" s="36"/>
    </row>
    <row r="190" spans="1:7" ht="15" customHeight="1" x14ac:dyDescent="0.2">
      <c r="A190" s="36"/>
      <c r="B190" s="47">
        <f t="shared" si="2"/>
        <v>546</v>
      </c>
      <c r="C190" s="224">
        <v>1.0323979273078501E-3</v>
      </c>
      <c r="D190" s="36"/>
      <c r="E190" s="36"/>
      <c r="F190" s="36"/>
      <c r="G190" s="36"/>
    </row>
    <row r="191" spans="1:7" ht="15" customHeight="1" x14ac:dyDescent="0.2">
      <c r="A191" s="36"/>
      <c r="B191" s="47">
        <f t="shared" si="2"/>
        <v>547</v>
      </c>
      <c r="C191" s="224">
        <v>1.0392390724223201E-3</v>
      </c>
      <c r="D191" s="36"/>
      <c r="E191" s="36"/>
      <c r="F191" s="36"/>
      <c r="G191" s="36"/>
    </row>
    <row r="192" spans="1:7" ht="15" customHeight="1" x14ac:dyDescent="0.2">
      <c r="A192" s="36"/>
      <c r="B192" s="47">
        <f t="shared" si="2"/>
        <v>548</v>
      </c>
      <c r="C192" s="224">
        <v>1.0449028094382999E-3</v>
      </c>
      <c r="D192" s="36"/>
      <c r="E192" s="36"/>
      <c r="F192" s="36"/>
      <c r="G192" s="36"/>
    </row>
    <row r="193" spans="1:7" ht="15" customHeight="1" x14ac:dyDescent="0.2">
      <c r="A193" s="36"/>
      <c r="B193" s="47">
        <f t="shared" si="2"/>
        <v>549</v>
      </c>
      <c r="C193" s="224">
        <v>1.05126662086138E-3</v>
      </c>
      <c r="D193" s="36"/>
      <c r="E193" s="36"/>
      <c r="F193" s="36"/>
      <c r="G193" s="36"/>
    </row>
    <row r="194" spans="1:7" ht="15" customHeight="1" x14ac:dyDescent="0.2">
      <c r="A194" s="36"/>
      <c r="B194" s="47">
        <f t="shared" si="2"/>
        <v>550</v>
      </c>
      <c r="C194" s="224">
        <v>1.0594435349571001E-3</v>
      </c>
      <c r="D194" s="36"/>
      <c r="E194" s="36"/>
      <c r="F194" s="36"/>
      <c r="G194" s="36"/>
    </row>
    <row r="195" spans="1:7" ht="15" customHeight="1" x14ac:dyDescent="0.2">
      <c r="A195" s="36"/>
      <c r="B195" s="47">
        <f t="shared" si="2"/>
        <v>551</v>
      </c>
      <c r="C195" s="224">
        <v>1.0677477455406799E-3</v>
      </c>
      <c r="D195" s="36"/>
      <c r="E195" s="36"/>
      <c r="F195" s="36"/>
      <c r="G195" s="36"/>
    </row>
    <row r="196" spans="1:7" ht="15" customHeight="1" x14ac:dyDescent="0.2">
      <c r="A196" s="36"/>
      <c r="B196" s="47">
        <f t="shared" si="2"/>
        <v>552</v>
      </c>
      <c r="C196" s="224">
        <v>1.0776585255916E-3</v>
      </c>
      <c r="D196" s="36"/>
      <c r="E196" s="36"/>
      <c r="F196" s="36"/>
      <c r="G196" s="36"/>
    </row>
    <row r="197" spans="1:7" ht="15" customHeight="1" x14ac:dyDescent="0.2">
      <c r="A197" s="36"/>
      <c r="B197" s="47">
        <f t="shared" si="2"/>
        <v>553</v>
      </c>
      <c r="C197" s="224">
        <v>1.0875346395786301E-3</v>
      </c>
      <c r="D197" s="36"/>
      <c r="E197" s="36"/>
      <c r="F197" s="36"/>
      <c r="G197" s="36"/>
    </row>
    <row r="198" spans="1:7" ht="15" customHeight="1" x14ac:dyDescent="0.2">
      <c r="A198" s="36"/>
      <c r="B198" s="47">
        <f t="shared" si="2"/>
        <v>554</v>
      </c>
      <c r="C198" s="224">
        <v>1.10165138112773E-3</v>
      </c>
      <c r="D198" s="36"/>
      <c r="E198" s="36"/>
      <c r="F198" s="36"/>
      <c r="G198" s="36"/>
    </row>
    <row r="199" spans="1:7" ht="15" customHeight="1" x14ac:dyDescent="0.2">
      <c r="A199" s="36"/>
      <c r="B199" s="47">
        <f t="shared" si="2"/>
        <v>555</v>
      </c>
      <c r="C199" s="224">
        <v>1.11633358470597E-3</v>
      </c>
      <c r="D199" s="36"/>
      <c r="E199" s="36"/>
      <c r="F199" s="36"/>
      <c r="G199" s="36"/>
    </row>
    <row r="200" spans="1:7" ht="15" customHeight="1" x14ac:dyDescent="0.2">
      <c r="A200" s="36"/>
      <c r="B200" s="47">
        <f t="shared" si="2"/>
        <v>556</v>
      </c>
      <c r="C200" s="224">
        <v>1.12867639173253E-3</v>
      </c>
      <c r="D200" s="36"/>
      <c r="E200" s="36"/>
      <c r="F200" s="36"/>
      <c r="G200" s="36"/>
    </row>
    <row r="201" spans="1:7" ht="15" customHeight="1" x14ac:dyDescent="0.2">
      <c r="A201" s="36"/>
      <c r="B201" s="47">
        <f t="shared" si="2"/>
        <v>557</v>
      </c>
      <c r="C201" s="224">
        <v>1.1397897915647701E-3</v>
      </c>
      <c r="D201" s="36"/>
      <c r="E201" s="36"/>
      <c r="F201" s="36"/>
      <c r="G201" s="36"/>
    </row>
    <row r="202" spans="1:7" ht="15" customHeight="1" x14ac:dyDescent="0.2">
      <c r="A202" s="36"/>
      <c r="B202" s="47">
        <f t="shared" si="2"/>
        <v>558</v>
      </c>
      <c r="C202" s="224">
        <v>1.15279856969532E-3</v>
      </c>
      <c r="D202" s="36"/>
      <c r="E202" s="36"/>
      <c r="F202" s="36"/>
      <c r="G202" s="36"/>
    </row>
    <row r="203" spans="1:7" ht="15" customHeight="1" x14ac:dyDescent="0.2">
      <c r="A203" s="36"/>
      <c r="B203" s="47">
        <f t="shared" si="2"/>
        <v>559</v>
      </c>
      <c r="C203" s="224">
        <v>1.16798298099132E-3</v>
      </c>
      <c r="D203" s="36"/>
      <c r="E203" s="36"/>
      <c r="F203" s="36"/>
      <c r="G203" s="36"/>
    </row>
    <row r="204" spans="1:7" ht="15" customHeight="1" x14ac:dyDescent="0.2">
      <c r="A204" s="36"/>
      <c r="B204" s="47">
        <f t="shared" si="2"/>
        <v>560</v>
      </c>
      <c r="C204" s="224">
        <v>1.18417811064354E-3</v>
      </c>
      <c r="D204" s="36"/>
      <c r="E204" s="36"/>
      <c r="F204" s="36"/>
      <c r="G204" s="36"/>
    </row>
    <row r="205" spans="1:7" ht="15" customHeight="1" x14ac:dyDescent="0.2">
      <c r="A205" s="36"/>
      <c r="B205" s="47">
        <f t="shared" si="2"/>
        <v>561</v>
      </c>
      <c r="C205" s="224">
        <v>1.20324332026054E-3</v>
      </c>
      <c r="D205" s="36"/>
      <c r="E205" s="36"/>
      <c r="F205" s="36"/>
      <c r="G205" s="36"/>
    </row>
    <row r="206" spans="1:7" ht="15" customHeight="1" x14ac:dyDescent="0.2">
      <c r="A206" s="36"/>
      <c r="B206" s="47">
        <f t="shared" si="2"/>
        <v>562</v>
      </c>
      <c r="C206" s="224">
        <v>1.22218472250651E-3</v>
      </c>
      <c r="D206" s="36"/>
      <c r="E206" s="36"/>
      <c r="F206" s="36"/>
      <c r="G206" s="36"/>
    </row>
    <row r="207" spans="1:7" ht="15" customHeight="1" x14ac:dyDescent="0.2">
      <c r="A207" s="36"/>
      <c r="B207" s="47">
        <f t="shared" si="2"/>
        <v>563</v>
      </c>
      <c r="C207" s="224">
        <v>1.2420074081299099E-3</v>
      </c>
      <c r="D207" s="36"/>
      <c r="E207" s="36"/>
      <c r="F207" s="36"/>
      <c r="G207" s="36"/>
    </row>
    <row r="208" spans="1:7" ht="15" customHeight="1" x14ac:dyDescent="0.2">
      <c r="A208" s="36"/>
      <c r="B208" s="47">
        <f t="shared" si="2"/>
        <v>564</v>
      </c>
      <c r="C208" s="224">
        <v>1.26170741190382E-3</v>
      </c>
      <c r="D208" s="36"/>
      <c r="E208" s="36"/>
      <c r="F208" s="36"/>
      <c r="G208" s="36"/>
    </row>
    <row r="209" spans="1:7" ht="15" customHeight="1" x14ac:dyDescent="0.2">
      <c r="A209" s="36"/>
      <c r="B209" s="47">
        <f t="shared" si="2"/>
        <v>565</v>
      </c>
      <c r="C209" s="224">
        <v>1.2832757814587299E-3</v>
      </c>
      <c r="D209" s="36"/>
      <c r="E209" s="36"/>
      <c r="F209" s="36"/>
      <c r="G209" s="36"/>
    </row>
    <row r="210" spans="1:7" ht="15" customHeight="1" x14ac:dyDescent="0.2">
      <c r="A210" s="36"/>
      <c r="B210" s="47">
        <f t="shared" si="2"/>
        <v>566</v>
      </c>
      <c r="C210" s="224">
        <v>1.30491956095781E-3</v>
      </c>
      <c r="D210" s="36"/>
      <c r="E210" s="36"/>
      <c r="F210" s="36"/>
      <c r="G210" s="36"/>
    </row>
    <row r="211" spans="1:7" ht="15" customHeight="1" x14ac:dyDescent="0.2">
      <c r="A211" s="36"/>
      <c r="B211" s="47">
        <f t="shared" si="2"/>
        <v>567</v>
      </c>
      <c r="C211" s="224">
        <v>1.32714636062229E-3</v>
      </c>
      <c r="D211" s="36"/>
      <c r="E211" s="36"/>
      <c r="F211" s="36"/>
      <c r="G211" s="36"/>
    </row>
    <row r="212" spans="1:7" ht="15" customHeight="1" x14ac:dyDescent="0.2">
      <c r="A212" s="36"/>
      <c r="B212" s="47">
        <f t="shared" si="2"/>
        <v>568</v>
      </c>
      <c r="C212" s="224">
        <v>1.34955549477864E-3</v>
      </c>
      <c r="D212" s="36"/>
      <c r="E212" s="36"/>
      <c r="F212" s="36"/>
      <c r="G212" s="36"/>
    </row>
    <row r="213" spans="1:7" ht="15" customHeight="1" x14ac:dyDescent="0.2">
      <c r="A213" s="36"/>
      <c r="B213" s="47">
        <f t="shared" si="2"/>
        <v>569</v>
      </c>
      <c r="C213" s="224">
        <v>1.3750474324736299E-3</v>
      </c>
      <c r="D213" s="36"/>
      <c r="E213" s="36"/>
      <c r="F213" s="36"/>
      <c r="G213" s="36"/>
    </row>
    <row r="214" spans="1:7" ht="15" customHeight="1" x14ac:dyDescent="0.2">
      <c r="A214" s="36"/>
      <c r="B214" s="47">
        <f t="shared" si="2"/>
        <v>570</v>
      </c>
      <c r="C214" s="224">
        <v>1.40334079331856E-3</v>
      </c>
      <c r="D214" s="36"/>
      <c r="E214" s="36"/>
      <c r="F214" s="36"/>
      <c r="G214" s="36"/>
    </row>
    <row r="215" spans="1:7" ht="15" customHeight="1" x14ac:dyDescent="0.2">
      <c r="A215" s="36"/>
      <c r="B215" s="47">
        <f t="shared" si="2"/>
        <v>571</v>
      </c>
      <c r="C215" s="224">
        <v>1.4307663770447201E-3</v>
      </c>
      <c r="D215" s="36"/>
      <c r="E215" s="36"/>
      <c r="F215" s="36"/>
      <c r="G215" s="36"/>
    </row>
    <row r="216" spans="1:7" ht="15" customHeight="1" x14ac:dyDescent="0.2">
      <c r="A216" s="36"/>
      <c r="B216" s="47">
        <f t="shared" ref="B216:B279" si="3">IF(380+C$20*(ROW()-ROW(B$23)-1)&gt;780,"",380+C$20*(ROW()-ROW(B$23)-1))</f>
        <v>572</v>
      </c>
      <c r="C216" s="224">
        <v>1.4567738036118101E-3</v>
      </c>
      <c r="D216" s="36"/>
      <c r="E216" s="36"/>
      <c r="F216" s="36"/>
      <c r="G216" s="36"/>
    </row>
    <row r="217" spans="1:7" ht="15" customHeight="1" x14ac:dyDescent="0.2">
      <c r="A217" s="36"/>
      <c r="B217" s="47">
        <f t="shared" si="3"/>
        <v>573</v>
      </c>
      <c r="C217" s="224">
        <v>1.4836174926941401E-3</v>
      </c>
      <c r="D217" s="36"/>
      <c r="E217" s="36"/>
      <c r="F217" s="36"/>
      <c r="G217" s="36"/>
    </row>
    <row r="218" spans="1:7" ht="15" customHeight="1" x14ac:dyDescent="0.2">
      <c r="A218" s="36"/>
      <c r="B218" s="47">
        <f t="shared" si="3"/>
        <v>574</v>
      </c>
      <c r="C218" s="224">
        <v>1.5154596230013901E-3</v>
      </c>
      <c r="D218" s="36"/>
      <c r="E218" s="36"/>
      <c r="F218" s="36"/>
      <c r="G218" s="36"/>
    </row>
    <row r="219" spans="1:7" ht="15" customHeight="1" x14ac:dyDescent="0.2">
      <c r="A219" s="36"/>
      <c r="B219" s="47">
        <f t="shared" si="3"/>
        <v>575</v>
      </c>
      <c r="C219" s="224">
        <v>1.5472522303602301E-3</v>
      </c>
      <c r="D219" s="36"/>
      <c r="E219" s="36"/>
      <c r="F219" s="36"/>
      <c r="G219" s="36"/>
    </row>
    <row r="220" spans="1:7" ht="15" customHeight="1" x14ac:dyDescent="0.2">
      <c r="A220" s="36"/>
      <c r="B220" s="47">
        <f t="shared" si="3"/>
        <v>576</v>
      </c>
      <c r="C220" s="224">
        <v>1.57661146011757E-3</v>
      </c>
      <c r="D220" s="36"/>
      <c r="E220" s="36"/>
      <c r="F220" s="36"/>
      <c r="G220" s="36"/>
    </row>
    <row r="221" spans="1:7" ht="15" customHeight="1" x14ac:dyDescent="0.2">
      <c r="A221" s="36"/>
      <c r="B221" s="47">
        <f t="shared" si="3"/>
        <v>577</v>
      </c>
      <c r="C221" s="224">
        <v>1.6059875726982199E-3</v>
      </c>
      <c r="D221" s="36"/>
      <c r="E221" s="36"/>
      <c r="F221" s="36"/>
      <c r="G221" s="36"/>
    </row>
    <row r="222" spans="1:7" ht="15" customHeight="1" x14ac:dyDescent="0.2">
      <c r="A222" s="36"/>
      <c r="B222" s="47">
        <f t="shared" si="3"/>
        <v>578</v>
      </c>
      <c r="C222" s="224">
        <v>1.63952811503169E-3</v>
      </c>
      <c r="D222" s="36"/>
      <c r="E222" s="36"/>
      <c r="F222" s="36"/>
      <c r="G222" s="36"/>
    </row>
    <row r="223" spans="1:7" ht="15" customHeight="1" x14ac:dyDescent="0.2">
      <c r="A223" s="36"/>
      <c r="B223" s="47">
        <f t="shared" si="3"/>
        <v>579</v>
      </c>
      <c r="C223" s="224">
        <v>1.67420993622174E-3</v>
      </c>
      <c r="D223" s="36"/>
      <c r="E223" s="36"/>
      <c r="F223" s="36"/>
      <c r="G223" s="36"/>
    </row>
    <row r="224" spans="1:7" ht="15" customHeight="1" x14ac:dyDescent="0.2">
      <c r="A224" s="36"/>
      <c r="B224" s="47">
        <f t="shared" si="3"/>
        <v>580</v>
      </c>
      <c r="C224" s="224">
        <v>1.7069963791134901E-3</v>
      </c>
      <c r="D224" s="36"/>
      <c r="E224" s="36"/>
      <c r="F224" s="36"/>
      <c r="G224" s="36"/>
    </row>
    <row r="225" spans="1:7" ht="15" customHeight="1" x14ac:dyDescent="0.2">
      <c r="A225" s="36"/>
      <c r="B225" s="47">
        <f t="shared" si="3"/>
        <v>581</v>
      </c>
      <c r="C225" s="224">
        <v>1.7387833588645501E-3</v>
      </c>
      <c r="D225" s="36"/>
      <c r="E225" s="36"/>
      <c r="F225" s="36"/>
      <c r="G225" s="36"/>
    </row>
    <row r="226" spans="1:7" ht="15" customHeight="1" x14ac:dyDescent="0.2">
      <c r="A226" s="36"/>
      <c r="B226" s="47">
        <f t="shared" si="3"/>
        <v>582</v>
      </c>
      <c r="C226" s="224">
        <v>1.7706986480728699E-3</v>
      </c>
      <c r="D226" s="36"/>
      <c r="E226" s="36"/>
      <c r="F226" s="36"/>
      <c r="G226" s="36"/>
    </row>
    <row r="227" spans="1:7" ht="15" customHeight="1" x14ac:dyDescent="0.2">
      <c r="A227" s="36"/>
      <c r="B227" s="47">
        <f t="shared" si="3"/>
        <v>583</v>
      </c>
      <c r="C227" s="224">
        <v>1.80276138060487E-3</v>
      </c>
      <c r="D227" s="36"/>
      <c r="E227" s="36"/>
      <c r="F227" s="36"/>
      <c r="G227" s="36"/>
    </row>
    <row r="228" spans="1:7" ht="15" customHeight="1" x14ac:dyDescent="0.2">
      <c r="A228" s="36"/>
      <c r="B228" s="47">
        <f t="shared" si="3"/>
        <v>584</v>
      </c>
      <c r="C228" s="224">
        <v>1.8355376938026201E-3</v>
      </c>
      <c r="D228" s="36"/>
      <c r="E228" s="36"/>
      <c r="F228" s="36"/>
      <c r="G228" s="36"/>
    </row>
    <row r="229" spans="1:7" ht="15" customHeight="1" x14ac:dyDescent="0.2">
      <c r="A229" s="36"/>
      <c r="B229" s="47">
        <f t="shared" si="3"/>
        <v>585</v>
      </c>
      <c r="C229" s="224">
        <v>1.86946991763716E-3</v>
      </c>
      <c r="D229" s="36"/>
      <c r="E229" s="36"/>
      <c r="F229" s="36"/>
      <c r="G229" s="36"/>
    </row>
    <row r="230" spans="1:7" ht="15" customHeight="1" x14ac:dyDescent="0.2">
      <c r="A230" s="36"/>
      <c r="B230" s="47">
        <f t="shared" si="3"/>
        <v>586</v>
      </c>
      <c r="C230" s="224">
        <v>1.90274821344836E-3</v>
      </c>
      <c r="D230" s="36"/>
      <c r="E230" s="36"/>
      <c r="F230" s="36"/>
      <c r="G230" s="36"/>
    </row>
    <row r="231" spans="1:7" ht="15" customHeight="1" x14ac:dyDescent="0.2">
      <c r="A231" s="36"/>
      <c r="B231" s="47">
        <f t="shared" si="3"/>
        <v>587</v>
      </c>
      <c r="C231" s="224">
        <v>1.93238994911595E-3</v>
      </c>
      <c r="D231" s="36"/>
      <c r="E231" s="36"/>
      <c r="F231" s="36"/>
      <c r="G231" s="36"/>
    </row>
    <row r="232" spans="1:7" ht="15" customHeight="1" x14ac:dyDescent="0.2">
      <c r="A232" s="36"/>
      <c r="B232" s="47">
        <f t="shared" si="3"/>
        <v>588</v>
      </c>
      <c r="C232" s="224">
        <v>1.9624481277588299E-3</v>
      </c>
      <c r="D232" s="36"/>
      <c r="E232" s="36"/>
      <c r="F232" s="36"/>
      <c r="G232" s="36"/>
    </row>
    <row r="233" spans="1:7" ht="15" customHeight="1" x14ac:dyDescent="0.2">
      <c r="A233" s="36"/>
      <c r="B233" s="47">
        <f t="shared" si="3"/>
        <v>589</v>
      </c>
      <c r="C233" s="224">
        <v>1.9995486947701701E-3</v>
      </c>
      <c r="D233" s="36"/>
      <c r="E233" s="36"/>
      <c r="F233" s="36"/>
      <c r="G233" s="36"/>
    </row>
    <row r="234" spans="1:7" ht="15" customHeight="1" x14ac:dyDescent="0.2">
      <c r="A234" s="36"/>
      <c r="B234" s="47">
        <f t="shared" si="3"/>
        <v>590</v>
      </c>
      <c r="C234" s="224">
        <v>2.0369160103900102E-3</v>
      </c>
      <c r="D234" s="36"/>
      <c r="E234" s="36"/>
      <c r="F234" s="36"/>
      <c r="G234" s="36"/>
    </row>
    <row r="235" spans="1:7" ht="15" customHeight="1" x14ac:dyDescent="0.2">
      <c r="A235" s="36"/>
      <c r="B235" s="47">
        <f t="shared" si="3"/>
        <v>591</v>
      </c>
      <c r="C235" s="224">
        <v>2.06528140461444E-3</v>
      </c>
      <c r="D235" s="36"/>
      <c r="E235" s="36"/>
      <c r="F235" s="36"/>
      <c r="G235" s="36"/>
    </row>
    <row r="236" spans="1:7" ht="15" customHeight="1" x14ac:dyDescent="0.2">
      <c r="A236" s="36"/>
      <c r="B236" s="47">
        <f t="shared" si="3"/>
        <v>592</v>
      </c>
      <c r="C236" s="224">
        <v>2.0928139128883099E-3</v>
      </c>
      <c r="D236" s="36"/>
      <c r="E236" s="36"/>
      <c r="F236" s="36"/>
      <c r="G236" s="36"/>
    </row>
    <row r="237" spans="1:7" ht="15" customHeight="1" x14ac:dyDescent="0.2">
      <c r="A237" s="36"/>
      <c r="B237" s="47">
        <f t="shared" si="3"/>
        <v>593</v>
      </c>
      <c r="C237" s="224">
        <v>2.1236183123220301E-3</v>
      </c>
      <c r="D237" s="36"/>
      <c r="E237" s="36"/>
      <c r="F237" s="36"/>
      <c r="G237" s="36"/>
    </row>
    <row r="238" spans="1:7" ht="15" customHeight="1" x14ac:dyDescent="0.2">
      <c r="A238" s="36"/>
      <c r="B238" s="47">
        <f t="shared" si="3"/>
        <v>594</v>
      </c>
      <c r="C238" s="224">
        <v>2.1556202666900598E-3</v>
      </c>
      <c r="D238" s="36"/>
      <c r="E238" s="36"/>
      <c r="F238" s="36"/>
      <c r="G238" s="36"/>
    </row>
    <row r="239" spans="1:7" ht="15" customHeight="1" x14ac:dyDescent="0.2">
      <c r="A239" s="36"/>
      <c r="B239" s="47">
        <f t="shared" si="3"/>
        <v>595</v>
      </c>
      <c r="C239" s="224">
        <v>2.1841938824021401E-3</v>
      </c>
      <c r="D239" s="36"/>
      <c r="E239" s="36"/>
      <c r="F239" s="36"/>
      <c r="G239" s="36"/>
    </row>
    <row r="240" spans="1:7" ht="15" customHeight="1" x14ac:dyDescent="0.2">
      <c r="A240" s="36"/>
      <c r="B240" s="47">
        <f t="shared" si="3"/>
        <v>596</v>
      </c>
      <c r="C240" s="224">
        <v>2.2106537686342699E-3</v>
      </c>
      <c r="D240" s="36"/>
      <c r="E240" s="36"/>
      <c r="F240" s="36"/>
      <c r="G240" s="36"/>
    </row>
    <row r="241" spans="1:7" ht="15" customHeight="1" x14ac:dyDescent="0.2">
      <c r="A241" s="36"/>
      <c r="B241" s="47">
        <f t="shared" si="3"/>
        <v>597</v>
      </c>
      <c r="C241" s="224">
        <v>2.2344529219108199E-3</v>
      </c>
      <c r="D241" s="36"/>
      <c r="E241" s="36"/>
      <c r="F241" s="36"/>
      <c r="G241" s="36"/>
    </row>
    <row r="242" spans="1:7" ht="15" customHeight="1" x14ac:dyDescent="0.2">
      <c r="A242" s="36"/>
      <c r="B242" s="47">
        <f t="shared" si="3"/>
        <v>598</v>
      </c>
      <c r="C242" s="224">
        <v>2.25546190725299E-3</v>
      </c>
      <c r="D242" s="36"/>
      <c r="E242" s="36"/>
      <c r="F242" s="36"/>
      <c r="G242" s="36"/>
    </row>
    <row r="243" spans="1:7" ht="15" customHeight="1" x14ac:dyDescent="0.2">
      <c r="A243" s="36"/>
      <c r="B243" s="47">
        <f t="shared" si="3"/>
        <v>599</v>
      </c>
      <c r="C243" s="224">
        <v>2.27592614016262E-3</v>
      </c>
      <c r="D243" s="36"/>
      <c r="E243" s="36"/>
      <c r="F243" s="36"/>
      <c r="G243" s="36"/>
    </row>
    <row r="244" spans="1:7" ht="15" customHeight="1" x14ac:dyDescent="0.2">
      <c r="A244" s="36"/>
      <c r="B244" s="47">
        <f t="shared" si="3"/>
        <v>600</v>
      </c>
      <c r="C244" s="224">
        <v>2.2951950691810401E-3</v>
      </c>
      <c r="D244" s="36"/>
      <c r="E244" s="36"/>
      <c r="F244" s="36"/>
      <c r="G244" s="36"/>
    </row>
    <row r="245" spans="1:7" ht="15" customHeight="1" x14ac:dyDescent="0.2">
      <c r="A245" s="36"/>
      <c r="B245" s="47">
        <f t="shared" si="3"/>
        <v>601</v>
      </c>
      <c r="C245" s="224">
        <v>2.3149794870715701E-3</v>
      </c>
      <c r="D245" s="36"/>
      <c r="E245" s="36"/>
      <c r="F245" s="36"/>
      <c r="G245" s="36"/>
    </row>
    <row r="246" spans="1:7" ht="15" customHeight="1" x14ac:dyDescent="0.2">
      <c r="A246" s="36"/>
      <c r="B246" s="47">
        <f t="shared" si="3"/>
        <v>602</v>
      </c>
      <c r="C246" s="224">
        <v>2.3372907008526599E-3</v>
      </c>
      <c r="D246" s="36"/>
      <c r="E246" s="36"/>
      <c r="F246" s="36"/>
      <c r="G246" s="36"/>
    </row>
    <row r="247" spans="1:7" ht="15" customHeight="1" x14ac:dyDescent="0.2">
      <c r="A247" s="36"/>
      <c r="B247" s="47">
        <f t="shared" si="3"/>
        <v>603</v>
      </c>
      <c r="C247" s="224">
        <v>2.3589153464853001E-3</v>
      </c>
      <c r="D247" s="36"/>
      <c r="E247" s="36"/>
      <c r="F247" s="36"/>
      <c r="G247" s="36"/>
    </row>
    <row r="248" spans="1:7" ht="15" customHeight="1" x14ac:dyDescent="0.2">
      <c r="A248" s="36"/>
      <c r="B248" s="47">
        <f t="shared" si="3"/>
        <v>604</v>
      </c>
      <c r="C248" s="224">
        <v>2.3733512859473501E-3</v>
      </c>
      <c r="D248" s="36"/>
      <c r="E248" s="36"/>
      <c r="F248" s="36"/>
      <c r="G248" s="36"/>
    </row>
    <row r="249" spans="1:7" ht="15" customHeight="1" x14ac:dyDescent="0.2">
      <c r="A249" s="36"/>
      <c r="B249" s="47">
        <f t="shared" si="3"/>
        <v>605</v>
      </c>
      <c r="C249" s="224">
        <v>2.38785925878891E-3</v>
      </c>
      <c r="D249" s="36"/>
      <c r="E249" s="36"/>
      <c r="F249" s="36"/>
      <c r="G249" s="36"/>
    </row>
    <row r="250" spans="1:7" ht="15" customHeight="1" x14ac:dyDescent="0.2">
      <c r="A250" s="36"/>
      <c r="B250" s="47">
        <f t="shared" si="3"/>
        <v>606</v>
      </c>
      <c r="C250" s="224">
        <v>2.39635807204932E-3</v>
      </c>
      <c r="D250" s="36"/>
      <c r="E250" s="36"/>
      <c r="F250" s="36"/>
      <c r="G250" s="36"/>
    </row>
    <row r="251" spans="1:7" ht="15" customHeight="1" x14ac:dyDescent="0.2">
      <c r="A251" s="36"/>
      <c r="B251" s="47">
        <f t="shared" si="3"/>
        <v>607</v>
      </c>
      <c r="C251" s="224">
        <v>2.4047544628482301E-3</v>
      </c>
      <c r="D251" s="36"/>
      <c r="E251" s="36"/>
      <c r="F251" s="36"/>
      <c r="G251" s="36"/>
    </row>
    <row r="252" spans="1:7" ht="15" customHeight="1" x14ac:dyDescent="0.2">
      <c r="A252" s="36"/>
      <c r="B252" s="47">
        <f t="shared" si="3"/>
        <v>608</v>
      </c>
      <c r="C252" s="224">
        <v>2.4143315257581502E-3</v>
      </c>
      <c r="D252" s="36"/>
      <c r="E252" s="36"/>
      <c r="F252" s="36"/>
      <c r="G252" s="36"/>
    </row>
    <row r="253" spans="1:7" ht="15" customHeight="1" x14ac:dyDescent="0.2">
      <c r="A253" s="36"/>
      <c r="B253" s="47">
        <f t="shared" si="3"/>
        <v>609</v>
      </c>
      <c r="C253" s="224">
        <v>2.4240864210737199E-3</v>
      </c>
      <c r="D253" s="36"/>
      <c r="E253" s="36"/>
      <c r="F253" s="36"/>
      <c r="G253" s="36"/>
    </row>
    <row r="254" spans="1:7" ht="15" customHeight="1" x14ac:dyDescent="0.2">
      <c r="A254" s="36"/>
      <c r="B254" s="47">
        <f t="shared" si="3"/>
        <v>610</v>
      </c>
      <c r="C254" s="224">
        <v>2.43118621104149E-3</v>
      </c>
      <c r="D254" s="36"/>
      <c r="E254" s="36"/>
      <c r="F254" s="36"/>
      <c r="G254" s="36"/>
    </row>
    <row r="255" spans="1:7" ht="15" customHeight="1" x14ac:dyDescent="0.2">
      <c r="A255" s="36"/>
      <c r="B255" s="47">
        <f t="shared" si="3"/>
        <v>611</v>
      </c>
      <c r="C255" s="224">
        <v>2.4372561487866098E-3</v>
      </c>
      <c r="D255" s="36"/>
      <c r="E255" s="36"/>
      <c r="F255" s="36"/>
      <c r="G255" s="36"/>
    </row>
    <row r="256" spans="1:7" ht="15" customHeight="1" x14ac:dyDescent="0.2">
      <c r="A256" s="36"/>
      <c r="B256" s="47">
        <f t="shared" si="3"/>
        <v>612</v>
      </c>
      <c r="C256" s="224">
        <v>2.4395285768057801E-3</v>
      </c>
      <c r="D256" s="36"/>
      <c r="E256" s="36"/>
      <c r="F256" s="36"/>
      <c r="G256" s="36"/>
    </row>
    <row r="257" spans="1:7" ht="15" customHeight="1" x14ac:dyDescent="0.2">
      <c r="A257" s="36"/>
      <c r="B257" s="47">
        <f t="shared" si="3"/>
        <v>613</v>
      </c>
      <c r="C257" s="224">
        <v>2.4397750660262799E-3</v>
      </c>
      <c r="D257" s="36"/>
      <c r="E257" s="36"/>
      <c r="F257" s="36"/>
      <c r="G257" s="36"/>
    </row>
    <row r="258" spans="1:7" ht="15" customHeight="1" x14ac:dyDescent="0.2">
      <c r="A258" s="36"/>
      <c r="B258" s="47">
        <f t="shared" si="3"/>
        <v>614</v>
      </c>
      <c r="C258" s="224">
        <v>2.4395252002411098E-3</v>
      </c>
      <c r="D258" s="36"/>
      <c r="E258" s="36"/>
      <c r="F258" s="36"/>
      <c r="G258" s="36"/>
    </row>
    <row r="259" spans="1:7" ht="15" customHeight="1" x14ac:dyDescent="0.2">
      <c r="A259" s="36"/>
      <c r="B259" s="47">
        <f t="shared" si="3"/>
        <v>615</v>
      </c>
      <c r="C259" s="224">
        <v>2.4388510128297799E-3</v>
      </c>
      <c r="D259" s="36"/>
      <c r="E259" s="36"/>
      <c r="F259" s="36"/>
      <c r="G259" s="36"/>
    </row>
    <row r="260" spans="1:7" ht="15" customHeight="1" x14ac:dyDescent="0.2">
      <c r="A260" s="36"/>
      <c r="B260" s="47">
        <f t="shared" si="3"/>
        <v>616</v>
      </c>
      <c r="C260" s="224">
        <v>2.4360158240331999E-3</v>
      </c>
      <c r="D260" s="36"/>
      <c r="E260" s="36"/>
      <c r="F260" s="36"/>
      <c r="G260" s="36"/>
    </row>
    <row r="261" spans="1:7" ht="15" customHeight="1" x14ac:dyDescent="0.2">
      <c r="A261" s="36"/>
      <c r="B261" s="47">
        <f t="shared" si="3"/>
        <v>617</v>
      </c>
      <c r="C261" s="224">
        <v>2.43047488141885E-3</v>
      </c>
      <c r="D261" s="36"/>
      <c r="E261" s="36"/>
      <c r="F261" s="36"/>
      <c r="G261" s="36"/>
    </row>
    <row r="262" spans="1:7" ht="15" customHeight="1" x14ac:dyDescent="0.2">
      <c r="A262" s="36"/>
      <c r="B262" s="47">
        <f t="shared" si="3"/>
        <v>618</v>
      </c>
      <c r="C262" s="224">
        <v>2.4250228550073299E-3</v>
      </c>
      <c r="D262" s="36"/>
      <c r="E262" s="36"/>
      <c r="F262" s="36"/>
      <c r="G262" s="36"/>
    </row>
    <row r="263" spans="1:7" ht="15" customHeight="1" x14ac:dyDescent="0.2">
      <c r="A263" s="36"/>
      <c r="B263" s="47">
        <f t="shared" si="3"/>
        <v>619</v>
      </c>
      <c r="C263" s="224">
        <v>2.4197914308205499E-3</v>
      </c>
      <c r="D263" s="36"/>
      <c r="E263" s="36"/>
      <c r="F263" s="36"/>
      <c r="G263" s="36"/>
    </row>
    <row r="264" spans="1:7" ht="15" customHeight="1" x14ac:dyDescent="0.2">
      <c r="A264" s="36"/>
      <c r="B264" s="47">
        <f t="shared" si="3"/>
        <v>620</v>
      </c>
      <c r="C264" s="224">
        <v>2.4133444433545701E-3</v>
      </c>
      <c r="D264" s="36"/>
      <c r="E264" s="36"/>
      <c r="F264" s="36"/>
      <c r="G264" s="36"/>
    </row>
    <row r="265" spans="1:7" ht="15" customHeight="1" x14ac:dyDescent="0.2">
      <c r="A265" s="36"/>
      <c r="B265" s="47">
        <f t="shared" si="3"/>
        <v>621</v>
      </c>
      <c r="C265" s="224">
        <v>2.4033261759951702E-3</v>
      </c>
      <c r="D265" s="36"/>
      <c r="E265" s="36"/>
      <c r="F265" s="36"/>
      <c r="G265" s="36"/>
    </row>
    <row r="266" spans="1:7" ht="15" customHeight="1" x14ac:dyDescent="0.2">
      <c r="A266" s="36"/>
      <c r="B266" s="47">
        <f t="shared" si="3"/>
        <v>622</v>
      </c>
      <c r="C266" s="224">
        <v>2.3925403029353802E-3</v>
      </c>
      <c r="D266" s="36"/>
      <c r="E266" s="36"/>
      <c r="F266" s="36"/>
      <c r="G266" s="36"/>
    </row>
    <row r="267" spans="1:7" ht="15" customHeight="1" x14ac:dyDescent="0.2">
      <c r="A267" s="36"/>
      <c r="B267" s="47">
        <f t="shared" si="3"/>
        <v>623</v>
      </c>
      <c r="C267" s="224">
        <v>2.3789023582556999E-3</v>
      </c>
      <c r="D267" s="36"/>
      <c r="E267" s="36"/>
      <c r="F267" s="36"/>
      <c r="G267" s="36"/>
    </row>
    <row r="268" spans="1:7" ht="15" customHeight="1" x14ac:dyDescent="0.2">
      <c r="A268" s="36"/>
      <c r="B268" s="47">
        <f t="shared" si="3"/>
        <v>624</v>
      </c>
      <c r="C268" s="224">
        <v>2.3647117824926E-3</v>
      </c>
      <c r="D268" s="36"/>
      <c r="E268" s="36"/>
      <c r="F268" s="36"/>
      <c r="G268" s="36"/>
    </row>
    <row r="269" spans="1:7" ht="15" customHeight="1" x14ac:dyDescent="0.2">
      <c r="A269" s="36"/>
      <c r="B269" s="47">
        <f t="shared" si="3"/>
        <v>625</v>
      </c>
      <c r="C269" s="224">
        <v>2.3475757168205501E-3</v>
      </c>
      <c r="D269" s="36"/>
      <c r="E269" s="36"/>
      <c r="F269" s="36"/>
      <c r="G269" s="36"/>
    </row>
    <row r="270" spans="1:7" ht="15" customHeight="1" x14ac:dyDescent="0.2">
      <c r="A270" s="36"/>
      <c r="B270" s="47">
        <f t="shared" si="3"/>
        <v>626</v>
      </c>
      <c r="C270" s="224">
        <v>2.3301109988544998E-3</v>
      </c>
      <c r="D270" s="36"/>
      <c r="E270" s="36"/>
      <c r="F270" s="36"/>
      <c r="G270" s="36"/>
    </row>
    <row r="271" spans="1:7" ht="15" customHeight="1" x14ac:dyDescent="0.2">
      <c r="A271" s="36"/>
      <c r="B271" s="47">
        <f t="shared" si="3"/>
        <v>627</v>
      </c>
      <c r="C271" s="224">
        <v>2.3108364422283001E-3</v>
      </c>
      <c r="D271" s="36"/>
      <c r="E271" s="36"/>
      <c r="F271" s="36"/>
      <c r="G271" s="36"/>
    </row>
    <row r="272" spans="1:7" ht="15" customHeight="1" x14ac:dyDescent="0.2">
      <c r="A272" s="36"/>
      <c r="B272" s="47">
        <f t="shared" si="3"/>
        <v>628</v>
      </c>
      <c r="C272" s="224">
        <v>2.29123886091587E-3</v>
      </c>
      <c r="D272" s="36"/>
      <c r="E272" s="36"/>
      <c r="F272" s="36"/>
      <c r="G272" s="36"/>
    </row>
    <row r="273" spans="1:7" ht="15" customHeight="1" x14ac:dyDescent="0.2">
      <c r="A273" s="36"/>
      <c r="B273" s="47">
        <f t="shared" si="3"/>
        <v>629</v>
      </c>
      <c r="C273" s="224">
        <v>2.2734713776515702E-3</v>
      </c>
      <c r="D273" s="36"/>
      <c r="E273" s="36"/>
      <c r="F273" s="36"/>
      <c r="G273" s="36"/>
    </row>
    <row r="274" spans="1:7" ht="15" customHeight="1" x14ac:dyDescent="0.2">
      <c r="A274" s="36"/>
      <c r="B274" s="47">
        <f t="shared" si="3"/>
        <v>630</v>
      </c>
      <c r="C274" s="224">
        <v>2.2555812125377999E-3</v>
      </c>
      <c r="D274" s="36"/>
      <c r="E274" s="36"/>
      <c r="F274" s="36"/>
      <c r="G274" s="36"/>
    </row>
    <row r="275" spans="1:7" ht="15" customHeight="1" x14ac:dyDescent="0.2">
      <c r="A275" s="36"/>
      <c r="B275" s="47">
        <f t="shared" si="3"/>
        <v>631</v>
      </c>
      <c r="C275" s="224">
        <v>2.2347016621744298E-3</v>
      </c>
      <c r="D275" s="36"/>
      <c r="E275" s="36"/>
      <c r="F275" s="36"/>
      <c r="G275" s="36"/>
    </row>
    <row r="276" spans="1:7" ht="15" customHeight="1" x14ac:dyDescent="0.2">
      <c r="A276" s="36"/>
      <c r="B276" s="47">
        <f t="shared" si="3"/>
        <v>632</v>
      </c>
      <c r="C276" s="224">
        <v>2.2131850666110499E-3</v>
      </c>
      <c r="D276" s="36"/>
      <c r="E276" s="36"/>
      <c r="F276" s="36"/>
      <c r="G276" s="36"/>
    </row>
    <row r="277" spans="1:7" ht="15" customHeight="1" x14ac:dyDescent="0.2">
      <c r="A277" s="36"/>
      <c r="B277" s="47">
        <f t="shared" si="3"/>
        <v>633</v>
      </c>
      <c r="C277" s="224">
        <v>2.19217945783355E-3</v>
      </c>
      <c r="D277" s="36"/>
      <c r="E277" s="36"/>
      <c r="F277" s="36"/>
      <c r="G277" s="36"/>
    </row>
    <row r="278" spans="1:7" ht="15" customHeight="1" x14ac:dyDescent="0.2">
      <c r="A278" s="36"/>
      <c r="B278" s="47">
        <f t="shared" si="3"/>
        <v>634</v>
      </c>
      <c r="C278" s="224">
        <v>2.1712413803493301E-3</v>
      </c>
      <c r="D278" s="36"/>
      <c r="E278" s="36"/>
      <c r="F278" s="36"/>
      <c r="G278" s="36"/>
    </row>
    <row r="279" spans="1:7" ht="15" customHeight="1" x14ac:dyDescent="0.2">
      <c r="A279" s="36"/>
      <c r="B279" s="47">
        <f t="shared" si="3"/>
        <v>635</v>
      </c>
      <c r="C279" s="224">
        <v>2.1448400212380498E-3</v>
      </c>
      <c r="D279" s="36"/>
      <c r="E279" s="36"/>
      <c r="F279" s="36"/>
      <c r="G279" s="36"/>
    </row>
    <row r="280" spans="1:7" ht="15" customHeight="1" x14ac:dyDescent="0.2">
      <c r="A280" s="36"/>
      <c r="B280" s="47">
        <f t="shared" ref="B280:B343" si="4">IF(380+C$20*(ROW()-ROW(B$23)-1)&gt;780,"",380+C$20*(ROW()-ROW(B$23)-1))</f>
        <v>636</v>
      </c>
      <c r="C280" s="224">
        <v>2.1160953262496498E-3</v>
      </c>
      <c r="D280" s="36"/>
      <c r="E280" s="36"/>
      <c r="F280" s="36"/>
      <c r="G280" s="36"/>
    </row>
    <row r="281" spans="1:7" ht="15" customHeight="1" x14ac:dyDescent="0.2">
      <c r="A281" s="36"/>
      <c r="B281" s="47">
        <f t="shared" si="4"/>
        <v>637</v>
      </c>
      <c r="C281" s="224">
        <v>2.0882375422464402E-3</v>
      </c>
      <c r="D281" s="36"/>
      <c r="E281" s="36"/>
      <c r="F281" s="36"/>
      <c r="G281" s="36"/>
    </row>
    <row r="282" spans="1:7" ht="15" customHeight="1" x14ac:dyDescent="0.2">
      <c r="A282" s="36"/>
      <c r="B282" s="47">
        <f t="shared" si="4"/>
        <v>638</v>
      </c>
      <c r="C282" s="224">
        <v>2.0608322179082599E-3</v>
      </c>
      <c r="D282" s="36"/>
      <c r="E282" s="36"/>
      <c r="F282" s="36"/>
      <c r="G282" s="36"/>
    </row>
    <row r="283" spans="1:7" ht="15" customHeight="1" x14ac:dyDescent="0.2">
      <c r="A283" s="36"/>
      <c r="B283" s="47">
        <f t="shared" si="4"/>
        <v>639</v>
      </c>
      <c r="C283" s="224">
        <v>2.0346402058061702E-3</v>
      </c>
      <c r="D283" s="36"/>
      <c r="E283" s="36"/>
      <c r="F283" s="36"/>
      <c r="G283" s="36"/>
    </row>
    <row r="284" spans="1:7" ht="15" customHeight="1" x14ac:dyDescent="0.2">
      <c r="A284" s="36"/>
      <c r="B284" s="47">
        <f t="shared" si="4"/>
        <v>640</v>
      </c>
      <c r="C284" s="224">
        <v>2.0092529416157801E-3</v>
      </c>
      <c r="D284" s="36"/>
      <c r="E284" s="36"/>
      <c r="F284" s="36"/>
      <c r="G284" s="36"/>
    </row>
    <row r="285" spans="1:7" ht="15" customHeight="1" x14ac:dyDescent="0.2">
      <c r="A285" s="36"/>
      <c r="B285" s="47">
        <f t="shared" si="4"/>
        <v>641</v>
      </c>
      <c r="C285" s="224">
        <v>1.98318923897094E-3</v>
      </c>
      <c r="D285" s="36"/>
      <c r="E285" s="36"/>
      <c r="F285" s="36"/>
      <c r="G285" s="36"/>
    </row>
    <row r="286" spans="1:7" ht="15" customHeight="1" x14ac:dyDescent="0.2">
      <c r="A286" s="36"/>
      <c r="B286" s="47">
        <f t="shared" si="4"/>
        <v>642</v>
      </c>
      <c r="C286" s="224">
        <v>1.9566595704024101E-3</v>
      </c>
      <c r="D286" s="36"/>
      <c r="E286" s="36"/>
      <c r="F286" s="36"/>
      <c r="G286" s="36"/>
    </row>
    <row r="287" spans="1:7" ht="15" customHeight="1" x14ac:dyDescent="0.2">
      <c r="A287" s="36"/>
      <c r="B287" s="47">
        <f t="shared" si="4"/>
        <v>643</v>
      </c>
      <c r="C287" s="224">
        <v>1.9289120875115699E-3</v>
      </c>
      <c r="D287" s="36"/>
      <c r="E287" s="36"/>
      <c r="F287" s="36"/>
      <c r="G287" s="36"/>
    </row>
    <row r="288" spans="1:7" ht="15" customHeight="1" x14ac:dyDescent="0.2">
      <c r="A288" s="36"/>
      <c r="B288" s="47">
        <f t="shared" si="4"/>
        <v>644</v>
      </c>
      <c r="C288" s="224">
        <v>1.8997712089358801E-3</v>
      </c>
      <c r="D288" s="36"/>
      <c r="E288" s="36"/>
      <c r="F288" s="36"/>
      <c r="G288" s="36"/>
    </row>
    <row r="289" spans="1:7" ht="15" customHeight="1" x14ac:dyDescent="0.2">
      <c r="A289" s="36"/>
      <c r="B289" s="47">
        <f t="shared" si="4"/>
        <v>645</v>
      </c>
      <c r="C289" s="224">
        <v>1.86938888008522E-3</v>
      </c>
      <c r="D289" s="36"/>
      <c r="E289" s="36"/>
      <c r="F289" s="36"/>
      <c r="G289" s="36"/>
    </row>
    <row r="290" spans="1:7" ht="15" customHeight="1" x14ac:dyDescent="0.2">
      <c r="A290" s="36"/>
      <c r="B290" s="47">
        <f t="shared" si="4"/>
        <v>646</v>
      </c>
      <c r="C290" s="224">
        <v>1.8373103902514501E-3</v>
      </c>
      <c r="D290" s="36"/>
      <c r="E290" s="36"/>
      <c r="F290" s="36"/>
      <c r="G290" s="36"/>
    </row>
    <row r="291" spans="1:7" ht="15" customHeight="1" x14ac:dyDescent="0.2">
      <c r="A291" s="36"/>
      <c r="B291" s="47">
        <f t="shared" si="4"/>
        <v>647</v>
      </c>
      <c r="C291" s="224">
        <v>1.8068020029866499E-3</v>
      </c>
      <c r="D291" s="36"/>
      <c r="E291" s="36"/>
      <c r="F291" s="36"/>
      <c r="G291" s="36"/>
    </row>
    <row r="292" spans="1:7" ht="15" customHeight="1" x14ac:dyDescent="0.2">
      <c r="A292" s="36"/>
      <c r="B292" s="47">
        <f t="shared" si="4"/>
        <v>648</v>
      </c>
      <c r="C292" s="224">
        <v>1.7790185034060599E-3</v>
      </c>
      <c r="D292" s="36"/>
      <c r="E292" s="36"/>
      <c r="F292" s="36"/>
      <c r="G292" s="36"/>
    </row>
    <row r="293" spans="1:7" ht="15" customHeight="1" x14ac:dyDescent="0.2">
      <c r="A293" s="36"/>
      <c r="B293" s="47">
        <f t="shared" si="4"/>
        <v>649</v>
      </c>
      <c r="C293" s="224">
        <v>1.7499507837314199E-3</v>
      </c>
      <c r="D293" s="36"/>
      <c r="E293" s="36"/>
      <c r="F293" s="36"/>
      <c r="G293" s="36"/>
    </row>
    <row r="294" spans="1:7" ht="15" customHeight="1" x14ac:dyDescent="0.2">
      <c r="A294" s="36"/>
      <c r="B294" s="47">
        <f t="shared" si="4"/>
        <v>650</v>
      </c>
      <c r="C294" s="224">
        <v>1.718361895774E-3</v>
      </c>
      <c r="D294" s="36"/>
      <c r="E294" s="36"/>
      <c r="F294" s="36"/>
      <c r="G294" s="36"/>
    </row>
    <row r="295" spans="1:7" ht="15" customHeight="1" x14ac:dyDescent="0.2">
      <c r="A295" s="36"/>
      <c r="B295" s="47">
        <f t="shared" si="4"/>
        <v>651</v>
      </c>
      <c r="C295" s="224">
        <v>1.68773757978906E-3</v>
      </c>
      <c r="D295" s="36"/>
      <c r="E295" s="36"/>
      <c r="F295" s="36"/>
      <c r="G295" s="36"/>
    </row>
    <row r="296" spans="1:7" ht="15" customHeight="1" x14ac:dyDescent="0.2">
      <c r="A296" s="36"/>
      <c r="B296" s="47">
        <f t="shared" si="4"/>
        <v>652</v>
      </c>
      <c r="C296" s="224">
        <v>1.66042454821838E-3</v>
      </c>
      <c r="D296" s="36"/>
      <c r="E296" s="36"/>
      <c r="F296" s="36"/>
      <c r="G296" s="36"/>
    </row>
    <row r="297" spans="1:7" ht="15" customHeight="1" x14ac:dyDescent="0.2">
      <c r="A297" s="36"/>
      <c r="B297" s="47">
        <f t="shared" si="4"/>
        <v>653</v>
      </c>
      <c r="C297" s="224">
        <v>1.6319758653988901E-3</v>
      </c>
      <c r="D297" s="36"/>
      <c r="E297" s="36"/>
      <c r="F297" s="36"/>
      <c r="G297" s="36"/>
    </row>
    <row r="298" spans="1:7" ht="15" customHeight="1" x14ac:dyDescent="0.2">
      <c r="A298" s="36"/>
      <c r="B298" s="47">
        <f t="shared" si="4"/>
        <v>654</v>
      </c>
      <c r="C298" s="224">
        <v>1.60048939990295E-3</v>
      </c>
      <c r="D298" s="36"/>
      <c r="E298" s="36"/>
      <c r="F298" s="36"/>
      <c r="G298" s="36"/>
    </row>
    <row r="299" spans="1:7" ht="15" customHeight="1" x14ac:dyDescent="0.2">
      <c r="A299" s="36"/>
      <c r="B299" s="47">
        <f t="shared" si="4"/>
        <v>655</v>
      </c>
      <c r="C299" s="224">
        <v>1.5695589420550999E-3</v>
      </c>
      <c r="D299" s="36"/>
      <c r="E299" s="36"/>
      <c r="F299" s="36"/>
      <c r="G299" s="36"/>
    </row>
    <row r="300" spans="1:7" ht="15" customHeight="1" x14ac:dyDescent="0.2">
      <c r="A300" s="36"/>
      <c r="B300" s="47">
        <f t="shared" si="4"/>
        <v>656</v>
      </c>
      <c r="C300" s="224">
        <v>1.54047771612181E-3</v>
      </c>
      <c r="D300" s="36"/>
      <c r="E300" s="36"/>
      <c r="F300" s="36"/>
      <c r="G300" s="36"/>
    </row>
    <row r="301" spans="1:7" ht="15" customHeight="1" x14ac:dyDescent="0.2">
      <c r="A301" s="36"/>
      <c r="B301" s="47">
        <f t="shared" si="4"/>
        <v>657</v>
      </c>
      <c r="C301" s="224">
        <v>1.51137285423586E-3</v>
      </c>
      <c r="D301" s="36"/>
      <c r="E301" s="36"/>
      <c r="F301" s="36"/>
      <c r="G301" s="36"/>
    </row>
    <row r="302" spans="1:7" ht="15" customHeight="1" x14ac:dyDescent="0.2">
      <c r="A302" s="36"/>
      <c r="B302" s="47">
        <f t="shared" si="4"/>
        <v>658</v>
      </c>
      <c r="C302" s="224">
        <v>1.4820395114742901E-3</v>
      </c>
      <c r="D302" s="36"/>
      <c r="E302" s="36"/>
      <c r="F302" s="36"/>
      <c r="G302" s="36"/>
    </row>
    <row r="303" spans="1:7" ht="15" customHeight="1" x14ac:dyDescent="0.2">
      <c r="A303" s="36"/>
      <c r="B303" s="47">
        <f t="shared" si="4"/>
        <v>659</v>
      </c>
      <c r="C303" s="224">
        <v>1.4522604621770099E-3</v>
      </c>
      <c r="D303" s="36"/>
      <c r="E303" s="36"/>
      <c r="F303" s="36"/>
      <c r="G303" s="36"/>
    </row>
    <row r="304" spans="1:7" ht="15" customHeight="1" x14ac:dyDescent="0.2">
      <c r="A304" s="36"/>
      <c r="B304" s="47">
        <f t="shared" si="4"/>
        <v>660</v>
      </c>
      <c r="C304" s="224">
        <v>1.42027989271851E-3</v>
      </c>
      <c r="D304" s="36"/>
      <c r="E304" s="36"/>
      <c r="F304" s="36"/>
      <c r="G304" s="36"/>
    </row>
    <row r="305" spans="1:7" ht="15" customHeight="1" x14ac:dyDescent="0.2">
      <c r="A305" s="36"/>
      <c r="B305" s="47">
        <f t="shared" si="4"/>
        <v>661</v>
      </c>
      <c r="C305" s="224">
        <v>1.38915584516323E-3</v>
      </c>
      <c r="D305" s="36"/>
      <c r="E305" s="36"/>
      <c r="F305" s="36"/>
      <c r="G305" s="36"/>
    </row>
    <row r="306" spans="1:7" ht="15" customHeight="1" x14ac:dyDescent="0.2">
      <c r="A306" s="36"/>
      <c r="B306" s="47">
        <f t="shared" si="4"/>
        <v>662</v>
      </c>
      <c r="C306" s="224">
        <v>1.3630775107381799E-3</v>
      </c>
      <c r="D306" s="36"/>
      <c r="E306" s="36"/>
      <c r="F306" s="36"/>
      <c r="G306" s="36"/>
    </row>
    <row r="307" spans="1:7" ht="15" customHeight="1" x14ac:dyDescent="0.2">
      <c r="A307" s="36"/>
      <c r="B307" s="47">
        <f t="shared" si="4"/>
        <v>663</v>
      </c>
      <c r="C307" s="224">
        <v>1.33670654070888E-3</v>
      </c>
      <c r="D307" s="36"/>
      <c r="E307" s="36"/>
      <c r="F307" s="36"/>
      <c r="G307" s="36"/>
    </row>
    <row r="308" spans="1:7" ht="15" customHeight="1" x14ac:dyDescent="0.2">
      <c r="A308" s="36"/>
      <c r="B308" s="47">
        <f t="shared" si="4"/>
        <v>664</v>
      </c>
      <c r="C308" s="224">
        <v>1.3086619201275701E-3</v>
      </c>
      <c r="D308" s="36"/>
      <c r="E308" s="36"/>
      <c r="F308" s="36"/>
      <c r="G308" s="36"/>
    </row>
    <row r="309" spans="1:7" ht="15" customHeight="1" x14ac:dyDescent="0.2">
      <c r="A309" s="36"/>
      <c r="B309" s="47">
        <f t="shared" si="4"/>
        <v>665</v>
      </c>
      <c r="C309" s="224">
        <v>1.2804405926621499E-3</v>
      </c>
      <c r="D309" s="36"/>
      <c r="E309" s="36"/>
      <c r="F309" s="36"/>
      <c r="G309" s="36"/>
    </row>
    <row r="310" spans="1:7" ht="15" customHeight="1" x14ac:dyDescent="0.2">
      <c r="A310" s="36"/>
      <c r="B310" s="47">
        <f t="shared" si="4"/>
        <v>666</v>
      </c>
      <c r="C310" s="224">
        <v>1.2514370277161399E-3</v>
      </c>
      <c r="D310" s="36"/>
      <c r="E310" s="36"/>
      <c r="F310" s="36"/>
      <c r="G310" s="36"/>
    </row>
    <row r="311" spans="1:7" ht="15" customHeight="1" x14ac:dyDescent="0.2">
      <c r="A311" s="36"/>
      <c r="B311" s="47">
        <f t="shared" si="4"/>
        <v>667</v>
      </c>
      <c r="C311" s="224">
        <v>1.22301310637086E-3</v>
      </c>
      <c r="D311" s="36"/>
      <c r="E311" s="36"/>
      <c r="F311" s="36"/>
      <c r="G311" s="36"/>
    </row>
    <row r="312" spans="1:7" ht="15" customHeight="1" x14ac:dyDescent="0.2">
      <c r="A312" s="36"/>
      <c r="B312" s="47">
        <f t="shared" si="4"/>
        <v>668</v>
      </c>
      <c r="C312" s="224">
        <v>1.1989291961409399E-3</v>
      </c>
      <c r="D312" s="36"/>
      <c r="E312" s="36"/>
      <c r="F312" s="36"/>
      <c r="G312" s="36"/>
    </row>
    <row r="313" spans="1:7" ht="15" customHeight="1" x14ac:dyDescent="0.2">
      <c r="A313" s="36"/>
      <c r="B313" s="47">
        <f t="shared" si="4"/>
        <v>669</v>
      </c>
      <c r="C313" s="224">
        <v>1.1738795884169899E-3</v>
      </c>
      <c r="D313" s="36"/>
      <c r="E313" s="36"/>
      <c r="F313" s="36"/>
      <c r="G313" s="36"/>
    </row>
    <row r="314" spans="1:7" ht="15" customHeight="1" x14ac:dyDescent="0.2">
      <c r="A314" s="36"/>
      <c r="B314" s="47">
        <f t="shared" si="4"/>
        <v>670</v>
      </c>
      <c r="C314" s="224">
        <v>1.1427611684694801E-3</v>
      </c>
      <c r="D314" s="36"/>
      <c r="E314" s="36"/>
      <c r="F314" s="36"/>
      <c r="G314" s="36"/>
    </row>
    <row r="315" spans="1:7" ht="15" customHeight="1" x14ac:dyDescent="0.2">
      <c r="A315" s="36"/>
      <c r="B315" s="47">
        <f t="shared" si="4"/>
        <v>671</v>
      </c>
      <c r="C315" s="224">
        <v>1.11254642977833E-3</v>
      </c>
      <c r="D315" s="36"/>
      <c r="E315" s="36"/>
      <c r="F315" s="36"/>
      <c r="G315" s="36"/>
    </row>
    <row r="316" spans="1:7" ht="15" customHeight="1" x14ac:dyDescent="0.2">
      <c r="A316" s="36"/>
      <c r="B316" s="47">
        <f t="shared" si="4"/>
        <v>672</v>
      </c>
      <c r="C316" s="224">
        <v>1.0924019575424199E-3</v>
      </c>
      <c r="D316" s="36"/>
      <c r="E316" s="36"/>
      <c r="F316" s="36"/>
      <c r="G316" s="36"/>
    </row>
    <row r="317" spans="1:7" ht="15" customHeight="1" x14ac:dyDescent="0.2">
      <c r="A317" s="36"/>
      <c r="B317" s="47">
        <f t="shared" si="4"/>
        <v>673</v>
      </c>
      <c r="C317" s="224">
        <v>1.0713112593353799E-3</v>
      </c>
      <c r="D317" s="36"/>
      <c r="E317" s="36"/>
      <c r="F317" s="36"/>
      <c r="G317" s="36"/>
    </row>
    <row r="318" spans="1:7" ht="15" customHeight="1" x14ac:dyDescent="0.2">
      <c r="A318" s="36"/>
      <c r="B318" s="47">
        <f t="shared" si="4"/>
        <v>674</v>
      </c>
      <c r="C318" s="224">
        <v>1.04520377390206E-3</v>
      </c>
      <c r="D318" s="36"/>
      <c r="E318" s="36"/>
      <c r="F318" s="36"/>
      <c r="G318" s="36"/>
    </row>
    <row r="319" spans="1:7" ht="15" customHeight="1" x14ac:dyDescent="0.2">
      <c r="A319" s="36"/>
      <c r="B319" s="47">
        <f t="shared" si="4"/>
        <v>675</v>
      </c>
      <c r="C319" s="224">
        <v>1.0187101220232801E-3</v>
      </c>
      <c r="D319" s="36"/>
      <c r="E319" s="36"/>
      <c r="F319" s="36"/>
      <c r="G319" s="36"/>
    </row>
    <row r="320" spans="1:7" ht="15" customHeight="1" x14ac:dyDescent="0.2">
      <c r="A320" s="36"/>
      <c r="B320" s="47">
        <f t="shared" si="4"/>
        <v>676</v>
      </c>
      <c r="C320" s="224">
        <v>9.9209266277347995E-4</v>
      </c>
      <c r="D320" s="36"/>
      <c r="E320" s="36"/>
      <c r="F320" s="36"/>
      <c r="G320" s="36"/>
    </row>
    <row r="321" spans="1:7" ht="15" customHeight="1" x14ac:dyDescent="0.2">
      <c r="A321" s="36"/>
      <c r="B321" s="47">
        <f t="shared" si="4"/>
        <v>677</v>
      </c>
      <c r="C321" s="224">
        <v>9.6577841903054099E-4</v>
      </c>
      <c r="D321" s="36"/>
      <c r="E321" s="36"/>
      <c r="F321" s="36"/>
      <c r="G321" s="36"/>
    </row>
    <row r="322" spans="1:7" ht="15" customHeight="1" x14ac:dyDescent="0.2">
      <c r="A322" s="36"/>
      <c r="B322" s="47">
        <f t="shared" si="4"/>
        <v>678</v>
      </c>
      <c r="C322" s="224">
        <v>9.4349072864995099E-4</v>
      </c>
      <c r="D322" s="36"/>
      <c r="E322" s="36"/>
      <c r="F322" s="36"/>
      <c r="G322" s="36"/>
    </row>
    <row r="323" spans="1:7" ht="15" customHeight="1" x14ac:dyDescent="0.2">
      <c r="A323" s="36"/>
      <c r="B323" s="47">
        <f t="shared" si="4"/>
        <v>679</v>
      </c>
      <c r="C323" s="224">
        <v>9.2066774021789101E-4</v>
      </c>
      <c r="D323" s="36"/>
      <c r="E323" s="36"/>
      <c r="F323" s="36"/>
      <c r="G323" s="36"/>
    </row>
    <row r="324" spans="1:7" ht="15" customHeight="1" x14ac:dyDescent="0.2">
      <c r="A324" s="36"/>
      <c r="B324" s="47">
        <f t="shared" si="4"/>
        <v>680</v>
      </c>
      <c r="C324" s="224">
        <v>8.9640532226937901E-4</v>
      </c>
      <c r="D324" s="36"/>
      <c r="E324" s="36"/>
      <c r="F324" s="36"/>
      <c r="G324" s="36"/>
    </row>
    <row r="325" spans="1:7" ht="15" customHeight="1" x14ac:dyDescent="0.2">
      <c r="A325" s="36"/>
      <c r="B325" s="47">
        <f t="shared" si="4"/>
        <v>681</v>
      </c>
      <c r="C325" s="224">
        <v>8.7304883662033699E-4</v>
      </c>
      <c r="D325" s="36"/>
      <c r="E325" s="36"/>
      <c r="F325" s="36"/>
      <c r="G325" s="36"/>
    </row>
    <row r="326" spans="1:7" ht="15" customHeight="1" x14ac:dyDescent="0.2">
      <c r="A326" s="36"/>
      <c r="B326" s="47">
        <f t="shared" si="4"/>
        <v>682</v>
      </c>
      <c r="C326" s="224">
        <v>8.5592335085090299E-4</v>
      </c>
      <c r="D326" s="36"/>
      <c r="E326" s="36"/>
      <c r="F326" s="36"/>
      <c r="G326" s="36"/>
    </row>
    <row r="327" spans="1:7" ht="15" customHeight="1" x14ac:dyDescent="0.2">
      <c r="A327" s="36"/>
      <c r="B327" s="47">
        <f t="shared" si="4"/>
        <v>683</v>
      </c>
      <c r="C327" s="224">
        <v>8.3732759627441495E-4</v>
      </c>
      <c r="D327" s="36"/>
      <c r="E327" s="36"/>
      <c r="F327" s="36"/>
      <c r="G327" s="36"/>
    </row>
    <row r="328" spans="1:7" ht="15" customHeight="1" x14ac:dyDescent="0.2">
      <c r="A328" s="36"/>
      <c r="B328" s="47">
        <f t="shared" si="4"/>
        <v>684</v>
      </c>
      <c r="C328" s="224">
        <v>8.1297446128858497E-4</v>
      </c>
      <c r="D328" s="36"/>
      <c r="E328" s="36"/>
      <c r="F328" s="36"/>
      <c r="G328" s="36"/>
    </row>
    <row r="329" spans="1:7" ht="15" customHeight="1" x14ac:dyDescent="0.2">
      <c r="A329" s="36"/>
      <c r="B329" s="47">
        <f t="shared" si="4"/>
        <v>685</v>
      </c>
      <c r="C329" s="224">
        <v>7.8927784302567901E-4</v>
      </c>
      <c r="D329" s="36"/>
      <c r="E329" s="36"/>
      <c r="F329" s="36"/>
      <c r="G329" s="36"/>
    </row>
    <row r="330" spans="1:7" ht="15" customHeight="1" x14ac:dyDescent="0.2">
      <c r="A330" s="36"/>
      <c r="B330" s="47">
        <f t="shared" si="4"/>
        <v>686</v>
      </c>
      <c r="C330" s="224">
        <v>7.6858625476197099E-4</v>
      </c>
      <c r="D330" s="36"/>
      <c r="E330" s="36"/>
      <c r="F330" s="36"/>
      <c r="G330" s="36"/>
    </row>
    <row r="331" spans="1:7" ht="15" customHeight="1" x14ac:dyDescent="0.2">
      <c r="A331" s="36"/>
      <c r="B331" s="47">
        <f t="shared" si="4"/>
        <v>687</v>
      </c>
      <c r="C331" s="224">
        <v>7.4818808996760303E-4</v>
      </c>
      <c r="D331" s="36"/>
      <c r="E331" s="36"/>
      <c r="F331" s="36"/>
      <c r="G331" s="36"/>
    </row>
    <row r="332" spans="1:7" ht="15" customHeight="1" x14ac:dyDescent="0.2">
      <c r="A332" s="36"/>
      <c r="B332" s="47">
        <f t="shared" si="4"/>
        <v>688</v>
      </c>
      <c r="C332" s="224">
        <v>7.2908810173455798E-4</v>
      </c>
      <c r="D332" s="36"/>
      <c r="E332" s="36"/>
      <c r="F332" s="36"/>
      <c r="G332" s="36"/>
    </row>
    <row r="333" spans="1:7" ht="15" customHeight="1" x14ac:dyDescent="0.2">
      <c r="A333" s="36"/>
      <c r="B333" s="47">
        <f t="shared" si="4"/>
        <v>689</v>
      </c>
      <c r="C333" s="224">
        <v>7.0986689483005995E-4</v>
      </c>
      <c r="D333" s="36"/>
      <c r="E333" s="36"/>
      <c r="F333" s="36"/>
      <c r="G333" s="36"/>
    </row>
    <row r="334" spans="1:7" ht="15" customHeight="1" x14ac:dyDescent="0.2">
      <c r="A334" s="36"/>
      <c r="B334" s="47">
        <f t="shared" si="4"/>
        <v>690</v>
      </c>
      <c r="C334" s="224">
        <v>6.9063386994923598E-4</v>
      </c>
      <c r="D334" s="36"/>
      <c r="E334" s="36"/>
      <c r="F334" s="36"/>
      <c r="G334" s="36"/>
    </row>
    <row r="335" spans="1:7" ht="15" customHeight="1" x14ac:dyDescent="0.2">
      <c r="A335" s="36"/>
      <c r="B335" s="47">
        <f t="shared" si="4"/>
        <v>691</v>
      </c>
      <c r="C335" s="224">
        <v>6.7235787604647099E-4</v>
      </c>
      <c r="D335" s="36"/>
      <c r="E335" s="36"/>
      <c r="F335" s="36"/>
      <c r="G335" s="36"/>
    </row>
    <row r="336" spans="1:7" ht="15" customHeight="1" x14ac:dyDescent="0.2">
      <c r="A336" s="36"/>
      <c r="B336" s="47">
        <f t="shared" si="4"/>
        <v>692</v>
      </c>
      <c r="C336" s="224">
        <v>6.5655161409143505E-4</v>
      </c>
      <c r="D336" s="36"/>
      <c r="E336" s="36"/>
      <c r="F336" s="36"/>
      <c r="G336" s="36"/>
    </row>
    <row r="337" spans="1:7" ht="15" customHeight="1" x14ac:dyDescent="0.2">
      <c r="A337" s="36"/>
      <c r="B337" s="47">
        <f t="shared" si="4"/>
        <v>693</v>
      </c>
      <c r="C337" s="224">
        <v>6.4115380390864104E-4</v>
      </c>
      <c r="D337" s="36"/>
      <c r="E337" s="36"/>
      <c r="F337" s="36"/>
      <c r="G337" s="36"/>
    </row>
    <row r="338" spans="1:7" ht="15" customHeight="1" x14ac:dyDescent="0.2">
      <c r="A338" s="36"/>
      <c r="B338" s="47">
        <f t="shared" si="4"/>
        <v>694</v>
      </c>
      <c r="C338" s="224">
        <v>6.2671898996814702E-4</v>
      </c>
      <c r="D338" s="36"/>
      <c r="E338" s="36"/>
      <c r="F338" s="36"/>
      <c r="G338" s="36"/>
    </row>
    <row r="339" spans="1:7" ht="15" customHeight="1" x14ac:dyDescent="0.2">
      <c r="A339" s="36"/>
      <c r="B339" s="47">
        <f t="shared" si="4"/>
        <v>695</v>
      </c>
      <c r="C339" s="224">
        <v>6.1035795843874304E-4</v>
      </c>
      <c r="D339" s="36"/>
      <c r="E339" s="36"/>
      <c r="F339" s="36"/>
      <c r="G339" s="36"/>
    </row>
    <row r="340" spans="1:7" ht="15" customHeight="1" x14ac:dyDescent="0.2">
      <c r="A340" s="36"/>
      <c r="B340" s="47">
        <f t="shared" si="4"/>
        <v>696</v>
      </c>
      <c r="C340" s="224">
        <v>5.9114440508081702E-4</v>
      </c>
      <c r="D340" s="36"/>
      <c r="E340" s="36"/>
      <c r="F340" s="36"/>
      <c r="G340" s="36"/>
    </row>
    <row r="341" spans="1:7" ht="15" customHeight="1" x14ac:dyDescent="0.2">
      <c r="A341" s="36"/>
      <c r="B341" s="47">
        <f t="shared" si="4"/>
        <v>697</v>
      </c>
      <c r="C341" s="224">
        <v>5.7293920648385005E-4</v>
      </c>
      <c r="D341" s="36"/>
      <c r="E341" s="36"/>
      <c r="F341" s="36"/>
      <c r="G341" s="36"/>
    </row>
    <row r="342" spans="1:7" ht="15" customHeight="1" x14ac:dyDescent="0.2">
      <c r="A342" s="36"/>
      <c r="B342" s="47">
        <f t="shared" si="4"/>
        <v>698</v>
      </c>
      <c r="C342" s="224">
        <v>5.5604794174997298E-4</v>
      </c>
      <c r="D342" s="36"/>
      <c r="E342" s="36"/>
      <c r="F342" s="36"/>
      <c r="G342" s="36"/>
    </row>
    <row r="343" spans="1:7" ht="15" customHeight="1" x14ac:dyDescent="0.2">
      <c r="A343" s="36"/>
      <c r="B343" s="47">
        <f t="shared" si="4"/>
        <v>699</v>
      </c>
      <c r="C343" s="224">
        <v>5.3923186185595698E-4</v>
      </c>
      <c r="D343" s="36"/>
      <c r="E343" s="36"/>
      <c r="F343" s="36"/>
      <c r="G343" s="36"/>
    </row>
    <row r="344" spans="1:7" ht="15" customHeight="1" x14ac:dyDescent="0.2">
      <c r="A344" s="36"/>
      <c r="B344" s="47">
        <f t="shared" ref="B344:B407" si="5">IF(380+C$20*(ROW()-ROW(B$23)-1)&gt;780,"",380+C$20*(ROW()-ROW(B$23)-1))</f>
        <v>700</v>
      </c>
      <c r="C344" s="224">
        <v>5.22510775981168E-4</v>
      </c>
      <c r="D344" s="36"/>
      <c r="E344" s="36"/>
      <c r="F344" s="36"/>
      <c r="G344" s="36"/>
    </row>
    <row r="345" spans="1:7" ht="15" customHeight="1" x14ac:dyDescent="0.2">
      <c r="A345" s="36"/>
      <c r="B345" s="47">
        <f t="shared" si="5"/>
        <v>701</v>
      </c>
      <c r="C345" s="224">
        <v>5.0787674472547095E-4</v>
      </c>
      <c r="D345" s="36"/>
      <c r="E345" s="36"/>
      <c r="F345" s="36"/>
      <c r="G345" s="36"/>
    </row>
    <row r="346" spans="1:7" ht="15" customHeight="1" x14ac:dyDescent="0.2">
      <c r="A346" s="36"/>
      <c r="B346" s="47">
        <f t="shared" si="5"/>
        <v>702</v>
      </c>
      <c r="C346" s="224">
        <v>4.9498119406334105E-4</v>
      </c>
      <c r="D346" s="36"/>
      <c r="E346" s="36"/>
      <c r="F346" s="36"/>
      <c r="G346" s="36"/>
    </row>
    <row r="347" spans="1:7" ht="15" customHeight="1" x14ac:dyDescent="0.2">
      <c r="A347" s="36"/>
      <c r="B347" s="47">
        <f t="shared" si="5"/>
        <v>703</v>
      </c>
      <c r="C347" s="224">
        <v>4.8239516182878501E-4</v>
      </c>
      <c r="D347" s="36"/>
      <c r="E347" s="36"/>
      <c r="F347" s="36"/>
      <c r="G347" s="36"/>
    </row>
    <row r="348" spans="1:7" ht="15" customHeight="1" x14ac:dyDescent="0.2">
      <c r="A348" s="36"/>
      <c r="B348" s="47">
        <f t="shared" si="5"/>
        <v>704</v>
      </c>
      <c r="C348" s="224">
        <v>4.70005082896921E-4</v>
      </c>
      <c r="D348" s="36"/>
      <c r="E348" s="36"/>
      <c r="F348" s="36"/>
      <c r="G348" s="36"/>
    </row>
    <row r="349" spans="1:7" ht="15" customHeight="1" x14ac:dyDescent="0.2">
      <c r="A349" s="36"/>
      <c r="B349" s="47">
        <f t="shared" si="5"/>
        <v>705</v>
      </c>
      <c r="C349" s="224">
        <v>4.5767173025142101E-4</v>
      </c>
      <c r="D349" s="36"/>
      <c r="E349" s="36"/>
      <c r="F349" s="36"/>
      <c r="G349" s="36"/>
    </row>
    <row r="350" spans="1:7" ht="15" customHeight="1" x14ac:dyDescent="0.2">
      <c r="A350" s="36"/>
      <c r="B350" s="47">
        <f t="shared" si="5"/>
        <v>706</v>
      </c>
      <c r="C350" s="224">
        <v>4.4527366011651802E-4</v>
      </c>
      <c r="D350" s="36"/>
      <c r="E350" s="36"/>
      <c r="F350" s="36"/>
      <c r="G350" s="36"/>
    </row>
    <row r="351" spans="1:7" ht="15" customHeight="1" x14ac:dyDescent="0.2">
      <c r="A351" s="36"/>
      <c r="B351" s="47">
        <f t="shared" si="5"/>
        <v>707</v>
      </c>
      <c r="C351" s="224">
        <v>4.3405581188399398E-4</v>
      </c>
      <c r="D351" s="36"/>
      <c r="E351" s="36"/>
      <c r="F351" s="36"/>
      <c r="G351" s="36"/>
    </row>
    <row r="352" spans="1:7" ht="15" customHeight="1" x14ac:dyDescent="0.2">
      <c r="A352" s="36"/>
      <c r="B352" s="47">
        <f t="shared" si="5"/>
        <v>708</v>
      </c>
      <c r="C352" s="224">
        <v>4.23229645152545E-4</v>
      </c>
      <c r="D352" s="36"/>
      <c r="E352" s="36"/>
      <c r="F352" s="36"/>
      <c r="G352" s="36"/>
    </row>
    <row r="353" spans="1:7" ht="15" customHeight="1" x14ac:dyDescent="0.2">
      <c r="A353" s="36"/>
      <c r="B353" s="47">
        <f t="shared" si="5"/>
        <v>709</v>
      </c>
      <c r="C353" s="224">
        <v>4.0859989087875699E-4</v>
      </c>
      <c r="D353" s="36"/>
      <c r="E353" s="36"/>
      <c r="F353" s="36"/>
      <c r="G353" s="36"/>
    </row>
    <row r="354" spans="1:7" ht="15" customHeight="1" x14ac:dyDescent="0.2">
      <c r="A354" s="36"/>
      <c r="B354" s="47">
        <f t="shared" si="5"/>
        <v>710</v>
      </c>
      <c r="C354" s="224">
        <v>3.92938258443514E-4</v>
      </c>
      <c r="D354" s="36"/>
      <c r="E354" s="36"/>
      <c r="F354" s="36"/>
      <c r="G354" s="36"/>
    </row>
    <row r="355" spans="1:7" ht="15" customHeight="1" x14ac:dyDescent="0.2">
      <c r="A355" s="36"/>
      <c r="B355" s="47">
        <f t="shared" si="5"/>
        <v>711</v>
      </c>
      <c r="C355" s="224">
        <v>3.8099388604735798E-4</v>
      </c>
      <c r="D355" s="36"/>
      <c r="E355" s="36"/>
      <c r="F355" s="36"/>
      <c r="G355" s="36"/>
    </row>
    <row r="356" spans="1:7" ht="15" customHeight="1" x14ac:dyDescent="0.2">
      <c r="A356" s="36"/>
      <c r="B356" s="47">
        <f t="shared" si="5"/>
        <v>712</v>
      </c>
      <c r="C356" s="224">
        <v>3.6949522018690702E-4</v>
      </c>
      <c r="D356" s="36"/>
      <c r="E356" s="36"/>
      <c r="F356" s="36"/>
      <c r="G356" s="36"/>
    </row>
    <row r="357" spans="1:7" ht="15" customHeight="1" x14ac:dyDescent="0.2">
      <c r="A357" s="36"/>
      <c r="B357" s="47">
        <f t="shared" si="5"/>
        <v>713</v>
      </c>
      <c r="C357" s="224">
        <v>3.5660709796703899E-4</v>
      </c>
      <c r="D357" s="36"/>
      <c r="E357" s="36"/>
      <c r="F357" s="36"/>
      <c r="G357" s="36"/>
    </row>
    <row r="358" spans="1:7" ht="15" customHeight="1" x14ac:dyDescent="0.2">
      <c r="A358" s="36"/>
      <c r="B358" s="47">
        <f t="shared" si="5"/>
        <v>714</v>
      </c>
      <c r="C358" s="224">
        <v>3.4387396006526797E-4</v>
      </c>
      <c r="D358" s="36"/>
      <c r="E358" s="36"/>
      <c r="F358" s="36"/>
      <c r="G358" s="36"/>
    </row>
    <row r="359" spans="1:7" ht="15" customHeight="1" x14ac:dyDescent="0.2">
      <c r="A359" s="36"/>
      <c r="B359" s="47">
        <f t="shared" si="5"/>
        <v>715</v>
      </c>
      <c r="C359" s="224">
        <v>3.3898323125313302E-4</v>
      </c>
      <c r="D359" s="36"/>
      <c r="E359" s="36"/>
      <c r="F359" s="36"/>
      <c r="G359" s="36"/>
    </row>
    <row r="360" spans="1:7" ht="15" customHeight="1" x14ac:dyDescent="0.2">
      <c r="A360" s="36"/>
      <c r="B360" s="47">
        <f t="shared" si="5"/>
        <v>716</v>
      </c>
      <c r="C360" s="224">
        <v>3.3312984385516499E-4</v>
      </c>
      <c r="D360" s="36"/>
      <c r="E360" s="36"/>
      <c r="F360" s="36"/>
      <c r="G360" s="36"/>
    </row>
    <row r="361" spans="1:7" ht="15" customHeight="1" x14ac:dyDescent="0.2">
      <c r="A361" s="36"/>
      <c r="B361" s="47">
        <f t="shared" si="5"/>
        <v>717</v>
      </c>
      <c r="C361" s="224">
        <v>3.20898801118997E-4</v>
      </c>
      <c r="D361" s="36"/>
      <c r="E361" s="36"/>
      <c r="F361" s="36"/>
      <c r="G361" s="36"/>
    </row>
    <row r="362" spans="1:7" ht="15" customHeight="1" x14ac:dyDescent="0.2">
      <c r="A362" s="36"/>
      <c r="B362" s="47">
        <f t="shared" si="5"/>
        <v>718</v>
      </c>
      <c r="C362" s="224">
        <v>3.0969310851926502E-4</v>
      </c>
      <c r="D362" s="36"/>
      <c r="E362" s="36"/>
      <c r="F362" s="36"/>
      <c r="G362" s="36"/>
    </row>
    <row r="363" spans="1:7" ht="15" customHeight="1" x14ac:dyDescent="0.2">
      <c r="A363" s="36"/>
      <c r="B363" s="47">
        <f t="shared" si="5"/>
        <v>719</v>
      </c>
      <c r="C363" s="224">
        <v>3.0263811430937797E-4</v>
      </c>
      <c r="D363" s="36"/>
      <c r="E363" s="36"/>
      <c r="F363" s="36"/>
      <c r="G363" s="36"/>
    </row>
    <row r="364" spans="1:7" ht="15" customHeight="1" x14ac:dyDescent="0.2">
      <c r="A364" s="36"/>
      <c r="B364" s="47">
        <f t="shared" si="5"/>
        <v>720</v>
      </c>
      <c r="C364" s="224">
        <v>2.9517140431473902E-4</v>
      </c>
      <c r="D364" s="36"/>
      <c r="E364" s="36"/>
      <c r="F364" s="36"/>
      <c r="G364" s="36"/>
    </row>
    <row r="365" spans="1:7" ht="15" customHeight="1" x14ac:dyDescent="0.2">
      <c r="A365" s="36"/>
      <c r="B365" s="47">
        <f t="shared" si="5"/>
        <v>721</v>
      </c>
      <c r="C365" s="224">
        <v>2.8686944477427203E-4</v>
      </c>
      <c r="D365" s="36"/>
      <c r="E365" s="36"/>
      <c r="F365" s="36"/>
      <c r="G365" s="36"/>
    </row>
    <row r="366" spans="1:7" ht="15" customHeight="1" x14ac:dyDescent="0.2">
      <c r="A366" s="36"/>
      <c r="B366" s="47">
        <f t="shared" si="5"/>
        <v>722</v>
      </c>
      <c r="C366" s="224">
        <v>2.7771422734310097E-4</v>
      </c>
      <c r="D366" s="36"/>
      <c r="E366" s="36"/>
      <c r="F366" s="36"/>
      <c r="G366" s="36"/>
    </row>
    <row r="367" spans="1:7" ht="15" customHeight="1" x14ac:dyDescent="0.2">
      <c r="A367" s="36"/>
      <c r="B367" s="47">
        <f t="shared" si="5"/>
        <v>723</v>
      </c>
      <c r="C367" s="224">
        <v>2.67337143712023E-4</v>
      </c>
      <c r="D367" s="36"/>
      <c r="E367" s="36"/>
      <c r="F367" s="36"/>
      <c r="G367" s="36"/>
    </row>
    <row r="368" spans="1:7" ht="15" customHeight="1" x14ac:dyDescent="0.2">
      <c r="A368" s="36"/>
      <c r="B368" s="47">
        <f t="shared" si="5"/>
        <v>724</v>
      </c>
      <c r="C368" s="224">
        <v>2.5991995666579698E-4</v>
      </c>
      <c r="D368" s="36"/>
      <c r="E368" s="36"/>
      <c r="F368" s="36"/>
      <c r="G368" s="36"/>
    </row>
    <row r="369" spans="1:7" ht="15" customHeight="1" x14ac:dyDescent="0.2">
      <c r="A369" s="36"/>
      <c r="B369" s="47">
        <f t="shared" si="5"/>
        <v>725</v>
      </c>
      <c r="C369" s="224">
        <v>2.5545231140611599E-4</v>
      </c>
      <c r="D369" s="36"/>
      <c r="E369" s="36"/>
      <c r="F369" s="36"/>
      <c r="G369" s="36"/>
    </row>
    <row r="370" spans="1:7" ht="15" customHeight="1" x14ac:dyDescent="0.2">
      <c r="A370" s="36"/>
      <c r="B370" s="47">
        <f t="shared" si="5"/>
        <v>726</v>
      </c>
      <c r="C370" s="224">
        <v>2.4949447560786202E-4</v>
      </c>
      <c r="D370" s="36"/>
      <c r="E370" s="36"/>
      <c r="F370" s="36"/>
      <c r="G370" s="36"/>
    </row>
    <row r="371" spans="1:7" ht="15" customHeight="1" x14ac:dyDescent="0.2">
      <c r="A371" s="36"/>
      <c r="B371" s="47">
        <f t="shared" si="5"/>
        <v>727</v>
      </c>
      <c r="C371" s="224">
        <v>2.42510726912394E-4</v>
      </c>
      <c r="D371" s="36"/>
      <c r="E371" s="36"/>
      <c r="F371" s="36"/>
      <c r="G371" s="36"/>
    </row>
    <row r="372" spans="1:7" ht="15" customHeight="1" x14ac:dyDescent="0.2">
      <c r="A372" s="36"/>
      <c r="B372" s="47">
        <f t="shared" si="5"/>
        <v>728</v>
      </c>
      <c r="C372" s="224">
        <v>2.33967005341953E-4</v>
      </c>
      <c r="D372" s="36"/>
      <c r="E372" s="36"/>
      <c r="F372" s="36"/>
      <c r="G372" s="36"/>
    </row>
    <row r="373" spans="1:7" ht="15" customHeight="1" x14ac:dyDescent="0.2">
      <c r="A373" s="36"/>
      <c r="B373" s="47">
        <f t="shared" si="5"/>
        <v>729</v>
      </c>
      <c r="C373" s="224">
        <v>2.2468662991388701E-4</v>
      </c>
      <c r="D373" s="36"/>
      <c r="E373" s="36"/>
      <c r="F373" s="36"/>
      <c r="G373" s="36"/>
    </row>
    <row r="374" spans="1:7" ht="15" customHeight="1" x14ac:dyDescent="0.2">
      <c r="A374" s="36"/>
      <c r="B374" s="47">
        <f t="shared" si="5"/>
        <v>730</v>
      </c>
      <c r="C374" s="224">
        <v>2.1942234049770901E-4</v>
      </c>
      <c r="D374" s="36"/>
      <c r="E374" s="36"/>
      <c r="F374" s="36"/>
      <c r="G374" s="36"/>
    </row>
    <row r="375" spans="1:7" ht="15" customHeight="1" x14ac:dyDescent="0.2">
      <c r="A375" s="36"/>
      <c r="B375" s="47">
        <f t="shared" si="5"/>
        <v>731</v>
      </c>
      <c r="C375" s="224">
        <v>2.1490112041201899E-4</v>
      </c>
      <c r="D375" s="36"/>
      <c r="E375" s="36"/>
      <c r="F375" s="36"/>
      <c r="G375" s="36"/>
    </row>
    <row r="376" spans="1:7" ht="15" customHeight="1" x14ac:dyDescent="0.2">
      <c r="A376" s="36"/>
      <c r="B376" s="47">
        <f t="shared" si="5"/>
        <v>732</v>
      </c>
      <c r="C376" s="224">
        <v>2.06997482949802E-4</v>
      </c>
      <c r="D376" s="36"/>
      <c r="E376" s="36"/>
      <c r="F376" s="36"/>
      <c r="G376" s="36"/>
    </row>
    <row r="377" spans="1:7" ht="15" customHeight="1" x14ac:dyDescent="0.2">
      <c r="A377" s="36"/>
      <c r="B377" s="47">
        <f t="shared" si="5"/>
        <v>733</v>
      </c>
      <c r="C377" s="224">
        <v>1.9891680094701199E-4</v>
      </c>
      <c r="D377" s="36"/>
      <c r="E377" s="36"/>
      <c r="F377" s="36"/>
      <c r="G377" s="36"/>
    </row>
    <row r="378" spans="1:7" ht="15" customHeight="1" x14ac:dyDescent="0.2">
      <c r="A378" s="36"/>
      <c r="B378" s="47">
        <f t="shared" si="5"/>
        <v>734</v>
      </c>
      <c r="C378" s="224">
        <v>1.93203766086929E-4</v>
      </c>
      <c r="D378" s="36"/>
      <c r="E378" s="36"/>
      <c r="F378" s="36"/>
      <c r="G378" s="36"/>
    </row>
    <row r="379" spans="1:7" ht="15" customHeight="1" x14ac:dyDescent="0.2">
      <c r="A379" s="36"/>
      <c r="B379" s="47">
        <f t="shared" si="5"/>
        <v>735</v>
      </c>
      <c r="C379" s="224">
        <v>1.8771954975894099E-4</v>
      </c>
      <c r="D379" s="36"/>
      <c r="E379" s="36"/>
      <c r="F379" s="36"/>
      <c r="G379" s="36"/>
    </row>
    <row r="380" spans="1:7" ht="15" customHeight="1" x14ac:dyDescent="0.2">
      <c r="A380" s="36"/>
      <c r="B380" s="47">
        <f t="shared" si="5"/>
        <v>736</v>
      </c>
      <c r="C380" s="224">
        <v>1.8361027056231399E-4</v>
      </c>
      <c r="D380" s="36"/>
      <c r="E380" s="36"/>
      <c r="F380" s="36"/>
      <c r="G380" s="36"/>
    </row>
    <row r="381" spans="1:7" ht="15" customHeight="1" x14ac:dyDescent="0.2">
      <c r="A381" s="36"/>
      <c r="B381" s="47">
        <f t="shared" si="5"/>
        <v>737</v>
      </c>
      <c r="C381" s="224">
        <v>1.78576713064873E-4</v>
      </c>
      <c r="D381" s="36"/>
      <c r="E381" s="36"/>
      <c r="F381" s="36"/>
      <c r="G381" s="36"/>
    </row>
    <row r="382" spans="1:7" ht="15" customHeight="1" x14ac:dyDescent="0.2">
      <c r="A382" s="36"/>
      <c r="B382" s="47">
        <f t="shared" si="5"/>
        <v>738</v>
      </c>
      <c r="C382" s="224">
        <v>1.71589700356896E-4</v>
      </c>
      <c r="D382" s="36"/>
      <c r="E382" s="36"/>
      <c r="F382" s="36"/>
      <c r="G382" s="36"/>
    </row>
    <row r="383" spans="1:7" ht="15" customHeight="1" x14ac:dyDescent="0.2">
      <c r="A383" s="36"/>
      <c r="B383" s="47">
        <f t="shared" si="5"/>
        <v>739</v>
      </c>
      <c r="C383" s="224">
        <v>1.65212495227317E-4</v>
      </c>
      <c r="D383" s="36"/>
      <c r="E383" s="36"/>
      <c r="F383" s="36"/>
      <c r="G383" s="36"/>
    </row>
    <row r="384" spans="1:7" ht="15" customHeight="1" x14ac:dyDescent="0.2">
      <c r="A384" s="36"/>
      <c r="B384" s="47">
        <f t="shared" si="5"/>
        <v>740</v>
      </c>
      <c r="C384" s="224">
        <v>1.5964206394823E-4</v>
      </c>
      <c r="D384" s="36"/>
      <c r="E384" s="36"/>
      <c r="F384" s="36"/>
      <c r="G384" s="36"/>
    </row>
    <row r="385" spans="1:7" ht="15" customHeight="1" x14ac:dyDescent="0.2">
      <c r="A385" s="36"/>
      <c r="B385" s="47">
        <f t="shared" si="5"/>
        <v>741</v>
      </c>
      <c r="C385" s="224">
        <v>1.53795542231747E-4</v>
      </c>
      <c r="D385" s="36"/>
      <c r="E385" s="36"/>
      <c r="F385" s="36"/>
      <c r="G385" s="36"/>
    </row>
    <row r="386" spans="1:7" ht="15" customHeight="1" x14ac:dyDescent="0.2">
      <c r="A386" s="36"/>
      <c r="B386" s="47">
        <f t="shared" si="5"/>
        <v>742</v>
      </c>
      <c r="C386" s="224">
        <v>1.4772875594698599E-4</v>
      </c>
      <c r="D386" s="36"/>
      <c r="E386" s="36"/>
      <c r="F386" s="36"/>
      <c r="G386" s="36"/>
    </row>
    <row r="387" spans="1:7" ht="15" customHeight="1" x14ac:dyDescent="0.2">
      <c r="A387" s="36"/>
      <c r="B387" s="47">
        <f t="shared" si="5"/>
        <v>743</v>
      </c>
      <c r="C387" s="224">
        <v>1.4164846340356801E-4</v>
      </c>
      <c r="D387" s="36"/>
      <c r="E387" s="36"/>
      <c r="F387" s="36"/>
      <c r="G387" s="36"/>
    </row>
    <row r="388" spans="1:7" ht="15" customHeight="1" x14ac:dyDescent="0.2">
      <c r="A388" s="36"/>
      <c r="B388" s="47">
        <f t="shared" si="5"/>
        <v>744</v>
      </c>
      <c r="C388" s="224">
        <v>1.3546169652106399E-4</v>
      </c>
      <c r="D388" s="36"/>
      <c r="E388" s="36"/>
      <c r="F388" s="36"/>
      <c r="G388" s="36"/>
    </row>
    <row r="389" spans="1:7" ht="15" customHeight="1" x14ac:dyDescent="0.2">
      <c r="A389" s="36"/>
      <c r="B389" s="47">
        <f t="shared" si="5"/>
        <v>745</v>
      </c>
      <c r="C389" s="224">
        <v>1.3041767167316299E-4</v>
      </c>
      <c r="D389" s="36"/>
      <c r="E389" s="36"/>
      <c r="F389" s="36"/>
      <c r="G389" s="36"/>
    </row>
    <row r="390" spans="1:7" ht="15" customHeight="1" x14ac:dyDescent="0.2">
      <c r="A390" s="36"/>
      <c r="B390" s="47">
        <f t="shared" si="5"/>
        <v>746</v>
      </c>
      <c r="C390" s="224">
        <v>1.2546729021862299E-4</v>
      </c>
      <c r="D390" s="36"/>
      <c r="E390" s="36"/>
      <c r="F390" s="36"/>
      <c r="G390" s="36"/>
    </row>
    <row r="391" spans="1:7" ht="15" customHeight="1" x14ac:dyDescent="0.2">
      <c r="A391" s="36"/>
      <c r="B391" s="47">
        <f t="shared" si="5"/>
        <v>747</v>
      </c>
      <c r="C391" s="224">
        <v>1.2006321102533699E-4</v>
      </c>
      <c r="D391" s="36"/>
      <c r="E391" s="36"/>
      <c r="F391" s="36"/>
      <c r="G391" s="36"/>
    </row>
    <row r="392" spans="1:7" ht="15" customHeight="1" x14ac:dyDescent="0.2">
      <c r="A392" s="36"/>
      <c r="B392" s="47">
        <f t="shared" si="5"/>
        <v>748</v>
      </c>
      <c r="C392" s="224">
        <v>1.15248567470308E-4</v>
      </c>
      <c r="D392" s="36"/>
      <c r="E392" s="36"/>
      <c r="F392" s="36"/>
      <c r="G392" s="36"/>
    </row>
    <row r="393" spans="1:7" ht="15" customHeight="1" x14ac:dyDescent="0.2">
      <c r="A393" s="36"/>
      <c r="B393" s="47">
        <f t="shared" si="5"/>
        <v>749</v>
      </c>
      <c r="C393" s="224">
        <v>1.1432642766044801E-4</v>
      </c>
      <c r="D393" s="36"/>
      <c r="E393" s="36"/>
      <c r="F393" s="36"/>
      <c r="G393" s="36"/>
    </row>
    <row r="394" spans="1:7" ht="15" customHeight="1" x14ac:dyDescent="0.2">
      <c r="A394" s="36"/>
      <c r="B394" s="47">
        <f t="shared" si="5"/>
        <v>750</v>
      </c>
      <c r="C394" s="224">
        <v>1.1266752144080699E-4</v>
      </c>
      <c r="D394" s="36"/>
      <c r="E394" s="36"/>
      <c r="F394" s="36"/>
      <c r="G394" s="36"/>
    </row>
    <row r="395" spans="1:7" ht="15" customHeight="1" x14ac:dyDescent="0.2">
      <c r="A395" s="36"/>
      <c r="B395" s="47">
        <f t="shared" si="5"/>
        <v>751</v>
      </c>
      <c r="C395" s="224">
        <v>1.09341593991115E-4</v>
      </c>
      <c r="D395" s="36"/>
      <c r="E395" s="36"/>
      <c r="F395" s="36"/>
      <c r="G395" s="36"/>
    </row>
    <row r="396" spans="1:7" ht="15" customHeight="1" x14ac:dyDescent="0.2">
      <c r="A396" s="36"/>
      <c r="B396" s="47">
        <f t="shared" si="5"/>
        <v>752</v>
      </c>
      <c r="C396" s="224">
        <v>1.08870777069521E-4</v>
      </c>
      <c r="D396" s="36"/>
      <c r="E396" s="36"/>
      <c r="F396" s="36"/>
      <c r="G396" s="36"/>
    </row>
    <row r="397" spans="1:7" ht="15" customHeight="1" x14ac:dyDescent="0.2">
      <c r="A397" s="36"/>
      <c r="B397" s="47">
        <f t="shared" si="5"/>
        <v>753</v>
      </c>
      <c r="C397" s="224">
        <v>1.1181169736095801E-4</v>
      </c>
      <c r="D397" s="36"/>
      <c r="E397" s="36"/>
      <c r="F397" s="36"/>
      <c r="G397" s="36"/>
    </row>
    <row r="398" spans="1:7" ht="15" customHeight="1" x14ac:dyDescent="0.2">
      <c r="A398" s="36"/>
      <c r="B398" s="47">
        <f t="shared" si="5"/>
        <v>754</v>
      </c>
      <c r="C398" s="224">
        <v>1.1005337382238E-4</v>
      </c>
      <c r="D398" s="36"/>
      <c r="E398" s="36"/>
      <c r="F398" s="36"/>
      <c r="G398" s="36"/>
    </row>
    <row r="399" spans="1:7" ht="15" customHeight="1" x14ac:dyDescent="0.2">
      <c r="A399" s="36"/>
      <c r="B399" s="47">
        <f t="shared" si="5"/>
        <v>755</v>
      </c>
      <c r="C399" s="224">
        <v>1.0537389415086799E-4</v>
      </c>
      <c r="D399" s="36"/>
      <c r="E399" s="36"/>
      <c r="F399" s="36"/>
      <c r="G399" s="36"/>
    </row>
    <row r="400" spans="1:7" ht="15" customHeight="1" x14ac:dyDescent="0.2">
      <c r="A400" s="36"/>
      <c r="B400" s="47">
        <f t="shared" si="5"/>
        <v>756</v>
      </c>
      <c r="C400" s="224">
        <v>1.00962063505091E-4</v>
      </c>
      <c r="D400" s="36"/>
      <c r="E400" s="36"/>
      <c r="F400" s="36"/>
      <c r="G400" s="36"/>
    </row>
    <row r="401" spans="1:7" ht="15" customHeight="1" x14ac:dyDescent="0.2">
      <c r="A401" s="36"/>
      <c r="B401" s="47">
        <f t="shared" si="5"/>
        <v>757</v>
      </c>
      <c r="C401" s="224">
        <v>9.6546113450423894E-5</v>
      </c>
      <c r="D401" s="36"/>
      <c r="E401" s="36"/>
      <c r="F401" s="36"/>
      <c r="G401" s="36"/>
    </row>
    <row r="402" spans="1:7" ht="15" customHeight="1" x14ac:dyDescent="0.2">
      <c r="A402" s="36"/>
      <c r="B402" s="47">
        <f t="shared" si="5"/>
        <v>758</v>
      </c>
      <c r="C402" s="224">
        <v>9.1042065432639396E-5</v>
      </c>
      <c r="D402" s="36"/>
      <c r="E402" s="36"/>
      <c r="F402" s="36"/>
      <c r="G402" s="36"/>
    </row>
    <row r="403" spans="1:7" ht="15" customHeight="1" x14ac:dyDescent="0.2">
      <c r="A403" s="36"/>
      <c r="B403" s="47">
        <f t="shared" si="5"/>
        <v>759</v>
      </c>
      <c r="C403" s="224">
        <v>8.59257821009197E-5</v>
      </c>
      <c r="D403" s="36"/>
      <c r="E403" s="36"/>
      <c r="F403" s="36"/>
      <c r="G403" s="36"/>
    </row>
    <row r="404" spans="1:7" ht="15" customHeight="1" x14ac:dyDescent="0.2">
      <c r="A404" s="36"/>
      <c r="B404" s="47">
        <f t="shared" si="5"/>
        <v>760</v>
      </c>
      <c r="C404" s="224">
        <v>8.4194966309141604E-5</v>
      </c>
      <c r="D404" s="36"/>
      <c r="E404" s="36"/>
      <c r="F404" s="36"/>
      <c r="G404" s="36"/>
    </row>
    <row r="405" spans="1:7" ht="15" customHeight="1" x14ac:dyDescent="0.2">
      <c r="A405" s="36"/>
      <c r="B405" s="47">
        <f t="shared" si="5"/>
        <v>761</v>
      </c>
      <c r="C405" s="224">
        <v>8.2844104083837803E-5</v>
      </c>
      <c r="D405" s="36"/>
      <c r="E405" s="36"/>
      <c r="F405" s="36"/>
      <c r="G405" s="36"/>
    </row>
    <row r="406" spans="1:7" ht="15" customHeight="1" x14ac:dyDescent="0.2">
      <c r="A406" s="36"/>
      <c r="B406" s="47">
        <f t="shared" si="5"/>
        <v>762</v>
      </c>
      <c r="C406" s="224">
        <v>8.24341216022812E-5</v>
      </c>
      <c r="D406" s="36"/>
      <c r="E406" s="36"/>
      <c r="F406" s="36"/>
      <c r="G406" s="36"/>
    </row>
    <row r="407" spans="1:7" ht="15" customHeight="1" x14ac:dyDescent="0.2">
      <c r="A407" s="36"/>
      <c r="B407" s="47">
        <f t="shared" si="5"/>
        <v>763</v>
      </c>
      <c r="C407" s="224">
        <v>7.89449372510632E-5</v>
      </c>
      <c r="D407" s="36"/>
      <c r="E407" s="36"/>
      <c r="F407" s="36"/>
      <c r="G407" s="36"/>
    </row>
    <row r="408" spans="1:7" ht="15" customHeight="1" x14ac:dyDescent="0.2">
      <c r="A408" s="36"/>
      <c r="B408" s="47">
        <f t="shared" ref="B408:B424" si="6">IF(380+C$20*(ROW()-ROW(B$23)-1)&gt;780,"",380+C$20*(ROW()-ROW(B$23)-1))</f>
        <v>764</v>
      </c>
      <c r="C408" s="224">
        <v>7.2145188819376497E-5</v>
      </c>
      <c r="D408" s="36"/>
      <c r="E408" s="36"/>
      <c r="F408" s="36"/>
      <c r="G408" s="36"/>
    </row>
    <row r="409" spans="1:7" ht="15" customHeight="1" x14ac:dyDescent="0.2">
      <c r="A409" s="36"/>
      <c r="B409" s="47">
        <f t="shared" si="6"/>
        <v>765</v>
      </c>
      <c r="C409" s="224">
        <v>6.9061912561686802E-5</v>
      </c>
      <c r="D409" s="36"/>
      <c r="E409" s="36"/>
      <c r="F409" s="36"/>
      <c r="G409" s="36"/>
    </row>
    <row r="410" spans="1:7" ht="15" customHeight="1" x14ac:dyDescent="0.2">
      <c r="A410" s="36"/>
      <c r="B410" s="47">
        <f t="shared" si="6"/>
        <v>766</v>
      </c>
      <c r="C410" s="224">
        <v>6.7814305683821705E-5</v>
      </c>
      <c r="D410" s="36"/>
      <c r="E410" s="36"/>
      <c r="F410" s="36"/>
      <c r="G410" s="36"/>
    </row>
    <row r="411" spans="1:7" ht="15" customHeight="1" x14ac:dyDescent="0.2">
      <c r="A411" s="36"/>
      <c r="B411" s="47">
        <f t="shared" si="6"/>
        <v>767</v>
      </c>
      <c r="C411" s="224">
        <v>6.8892195166436401E-5</v>
      </c>
      <c r="D411" s="36"/>
      <c r="E411" s="36"/>
      <c r="F411" s="36"/>
      <c r="G411" s="36"/>
    </row>
    <row r="412" spans="1:7" ht="15" customHeight="1" x14ac:dyDescent="0.2">
      <c r="A412" s="36"/>
      <c r="B412" s="47">
        <f t="shared" si="6"/>
        <v>768</v>
      </c>
      <c r="C412" s="224">
        <v>7.0106677944943303E-5</v>
      </c>
      <c r="D412" s="36"/>
      <c r="E412" s="36"/>
      <c r="F412" s="36"/>
      <c r="G412" s="36"/>
    </row>
    <row r="413" spans="1:7" ht="15" customHeight="1" x14ac:dyDescent="0.2">
      <c r="A413" s="36"/>
      <c r="B413" s="47">
        <f t="shared" si="6"/>
        <v>769</v>
      </c>
      <c r="C413" s="224">
        <v>6.6313310138321193E-5</v>
      </c>
      <c r="D413" s="36"/>
      <c r="E413" s="36"/>
      <c r="F413" s="36"/>
      <c r="G413" s="36"/>
    </row>
    <row r="414" spans="1:7" ht="15" customHeight="1" x14ac:dyDescent="0.2">
      <c r="A414" s="36"/>
      <c r="B414" s="47">
        <f t="shared" si="6"/>
        <v>770</v>
      </c>
      <c r="C414" s="224">
        <v>6.4291850915443506E-5</v>
      </c>
      <c r="D414" s="36"/>
      <c r="E414" s="36"/>
      <c r="F414" s="36"/>
      <c r="G414" s="36"/>
    </row>
    <row r="415" spans="1:7" ht="15" customHeight="1" x14ac:dyDescent="0.2">
      <c r="A415" s="36"/>
      <c r="B415" s="47">
        <f t="shared" si="6"/>
        <v>771</v>
      </c>
      <c r="C415" s="224">
        <v>6.7841306945921699E-5</v>
      </c>
      <c r="D415" s="36"/>
      <c r="E415" s="36"/>
      <c r="F415" s="36"/>
      <c r="G415" s="36"/>
    </row>
    <row r="416" spans="1:7" ht="15" customHeight="1" x14ac:dyDescent="0.2">
      <c r="A416" s="36"/>
      <c r="B416" s="47">
        <f t="shared" si="6"/>
        <v>772</v>
      </c>
      <c r="C416" s="224">
        <v>6.6615704014453205E-5</v>
      </c>
      <c r="D416" s="36"/>
      <c r="E416" s="36"/>
      <c r="F416" s="36"/>
      <c r="G416" s="36"/>
    </row>
    <row r="417" spans="1:7" ht="15" customHeight="1" x14ac:dyDescent="0.2">
      <c r="A417" s="36"/>
      <c r="B417" s="47">
        <f t="shared" si="6"/>
        <v>773</v>
      </c>
      <c r="C417" s="224">
        <v>5.9340107579822002E-5</v>
      </c>
      <c r="D417" s="36"/>
      <c r="E417" s="36"/>
      <c r="F417" s="36"/>
      <c r="G417" s="36"/>
    </row>
    <row r="418" spans="1:7" ht="15" customHeight="1" x14ac:dyDescent="0.2">
      <c r="A418" s="36"/>
      <c r="B418" s="47">
        <f t="shared" si="6"/>
        <v>774</v>
      </c>
      <c r="C418" s="224">
        <v>4.9081124925490898E-5</v>
      </c>
      <c r="D418" s="36"/>
      <c r="E418" s="36"/>
      <c r="F418" s="36"/>
      <c r="G418" s="36"/>
    </row>
    <row r="419" spans="1:7" ht="15" customHeight="1" x14ac:dyDescent="0.2">
      <c r="A419" s="36"/>
      <c r="B419" s="47">
        <f t="shared" si="6"/>
        <v>775</v>
      </c>
      <c r="C419" s="224">
        <v>3.7058877692956498E-5</v>
      </c>
      <c r="D419" s="36"/>
      <c r="E419" s="36"/>
      <c r="F419" s="36"/>
      <c r="G419" s="36"/>
    </row>
    <row r="420" spans="1:7" ht="15" customHeight="1" x14ac:dyDescent="0.2">
      <c r="A420" s="36"/>
      <c r="B420" s="47">
        <f t="shared" si="6"/>
        <v>776</v>
      </c>
      <c r="C420" s="224">
        <v>4.4780585851053997E-5</v>
      </c>
      <c r="D420" s="36"/>
      <c r="E420" s="36"/>
      <c r="F420" s="36"/>
      <c r="G420" s="36"/>
    </row>
    <row r="421" spans="1:7" ht="15" customHeight="1" x14ac:dyDescent="0.2">
      <c r="A421" s="36"/>
      <c r="B421" s="47">
        <f t="shared" si="6"/>
        <v>777</v>
      </c>
      <c r="C421" s="224">
        <v>5.5126143623381302E-5</v>
      </c>
      <c r="D421" s="36"/>
      <c r="E421" s="36"/>
      <c r="F421" s="36"/>
      <c r="G421" s="36"/>
    </row>
    <row r="422" spans="1:7" ht="15" customHeight="1" x14ac:dyDescent="0.2">
      <c r="A422" s="36"/>
      <c r="B422" s="47">
        <f t="shared" si="6"/>
        <v>778</v>
      </c>
      <c r="C422" s="224">
        <v>5.3807223699803203E-5</v>
      </c>
      <c r="D422" s="36"/>
      <c r="E422" s="36"/>
      <c r="F422" s="36"/>
      <c r="G422" s="36"/>
    </row>
    <row r="423" spans="1:7" ht="15" customHeight="1" x14ac:dyDescent="0.2">
      <c r="A423" s="36"/>
      <c r="B423" s="47">
        <f t="shared" si="6"/>
        <v>779</v>
      </c>
      <c r="C423" s="224">
        <v>5.1916077362541899E-5</v>
      </c>
      <c r="D423" s="36"/>
      <c r="E423" s="36"/>
      <c r="F423" s="36"/>
      <c r="G423" s="36"/>
    </row>
    <row r="424" spans="1:7" x14ac:dyDescent="0.2">
      <c r="A424" s="36"/>
      <c r="B424" s="47">
        <f t="shared" si="6"/>
        <v>780</v>
      </c>
      <c r="C424" s="224">
        <v>4.8568292284255297E-5</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0.32918687236288546</v>
      </c>
      <c r="C15" s="56"/>
      <c r="D15" s="193">
        <f ca="1">Calculations!$J$14*Physics!$F$12*SUMPRODUCT(Calculations!$M$21:$M$421,Calculations!$L$21:$L$421,Calculations!$K$21:$K$421)*$F$6</f>
        <v>100.00024855249903</v>
      </c>
      <c r="E15" s="56"/>
      <c r="F15" s="194">
        <f ca="1">LOG(Calculations!$J$14*SUMPRODUCT(Calculations!$S$21:$S$421,Calculations!$K$21:$K$421)*$F$6)</f>
        <v>17.998063866283466</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1.5043779803006387E-2</v>
      </c>
      <c r="C21" s="199">
        <f ca="1">Calculations!$J$14*SUMPRODUCT(Calculations!$M$21:$M$421,Calculations!O$21:O$421,Calculations!$K$21:$K$421)*$F$6</f>
        <v>0.10924874261295921</v>
      </c>
      <c r="D21" s="200">
        <f ca="1">Calculations!$J$14*SUMPRODUCT(Calculations!$M$21:$M$421,Calculations!P$21:P$421,Calculations!$K$21:$K$421)*$F$6</f>
        <v>0.16752595746987067</v>
      </c>
      <c r="E21" s="201">
        <f ca="1">Calculations!$J$14*SUMPRODUCT(Calculations!$M$21:$M$421,Calculations!Q$21:Q$421,Calculations!$K$21:$K$421)*$F$6</f>
        <v>6.6303816367105167E-2</v>
      </c>
      <c r="F21" s="202">
        <f ca="1">Calculations!$J$14*SUMPRODUCT(Calculations!$M$21:$M$421,Calculations!R$21:R$421,Calculations!$K$21:$K$421)*$F$6</f>
        <v>4.8778045993141506E-2</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0.15043742411408678</v>
      </c>
      <c r="C27" s="204">
        <f ca="1">1000*(C21/$D15)</f>
        <v>1.0924847107315421</v>
      </c>
      <c r="D27" s="205">
        <f ca="1">1000*(D21/$D15)</f>
        <v>1.6752554108095179</v>
      </c>
      <c r="E27" s="206">
        <f ca="1">1000*(E21/$D15)</f>
        <v>0.66303651567722244</v>
      </c>
      <c r="F27" s="207">
        <f ca="1">1000*(F21/$D15)</f>
        <v>0.48777924754390556</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18.406913506356815</v>
      </c>
      <c r="C33" s="199">
        <f ca="1">1000*(C21/VLOOKUP(C$32,Photobiology!$C$10:$D$14,2,0))</f>
        <v>75.042427589110474</v>
      </c>
      <c r="D33" s="200">
        <f ca="1">1000*(D21/VLOOKUP(D$32,Photobiology!$C$10:$D$14,2,0))</f>
        <v>102.84557602210093</v>
      </c>
      <c r="E33" s="201">
        <f ca="1">1000*(E21/VLOOKUP(E$32,Photobiology!$C$10:$D$14,2,0))</f>
        <v>45.736119757318377</v>
      </c>
      <c r="F33" s="202">
        <f ca="1">1000*(F21/VLOOKUP(F$32,Photobiology!$C$10:$D$14,2,0))</f>
        <v>36.77994337075144</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16.530127336577646</v>
      </c>
      <c r="C39" s="209">
        <f ca="1">LOG(Calculations!$J$14*SUMPRODUCT(Calculations!$S$21:$S$421,Calculations!U$21:U$421,Calculations!$K$21:$K$421)*$F$6)</f>
        <v>17.473319569225858</v>
      </c>
      <c r="D39" s="210">
        <f ca="1">LOG(Calculations!$J$14*SUMPRODUCT(Calculations!$S$21:$S$421,Calculations!V$21:V$421,Calculations!$K$21:$K$421)*$F$6)</f>
        <v>17.679489399065442</v>
      </c>
      <c r="E39" s="211">
        <f ca="1">LOG(Calculations!$J$14*SUMPRODUCT(Calculations!$S$21:$S$421,Calculations!W$21:W$421,Calculations!$K$21:$K$421)*$F$6)</f>
        <v>17.227318757794048</v>
      </c>
      <c r="F39" s="212">
        <f ca="1">LOG(Calculations!$J$14*SUMPRODUCT(Calculations!$S$21:$S$421,Calculations!X$21:X$421,Calculations!$K$21:$K$421)*$F$6)</f>
        <v>17.079555051344272</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1,201E+17 = 10^17,080, with rounding to 3 decimal places</v>
      </c>
      <c r="C42" s="262"/>
      <c r="D42" s="262"/>
      <c r="E42" s="266"/>
      <c r="F42" s="238">
        <f ca="1">10^F15</f>
        <v>9.9555180999951642E+17</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3.3894352093215868E+16</v>
      </c>
      <c r="C44" s="240">
        <f t="shared" ref="C44:F44" ca="1" si="0">10^C39</f>
        <v>2.973853493316967E+17</v>
      </c>
      <c r="D44" s="241">
        <f t="shared" ca="1" si="0"/>
        <v>4.7806769658749792E+17</v>
      </c>
      <c r="E44" s="242">
        <f t="shared" ca="1" si="0"/>
        <v>1.6877913539506496E+17</v>
      </c>
      <c r="F44" s="243">
        <f t="shared" ca="1" si="0"/>
        <v>1.2010333068338544E+17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1.0466600862418299E-6</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2.9631380869287601E-6</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4.6708863144408601E-6</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5.75927578764037E-6</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6.1426374333825997E-6</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6.5167619237244597E-6</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1.3010477668092499E-6</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0</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0</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0</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0</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0</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0</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2.7834136795344397E-7</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0</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0</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0</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0</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0</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0</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0</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0</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0</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0</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0</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0</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0</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0</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0</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0</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1.03956749961201E-6</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3.0518055494954798E-6</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4.7826044584501798E-6</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3.6493224325153399E-6</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2.53711804873751E-6</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2.9738462990012601E-6</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4.12117708498329E-6</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6.3492134085101201E-6</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1.18282635925621E-5</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1.71872206267154E-5</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1.8904631456775598E-5</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1.9920921144695299E-5</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1.9767366238971901E-5</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1.8108403743253301E-5</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1.6645349529365599E-5</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2.2518951294457799E-5</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2.8138579120706099E-5</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3.42384332287471E-5</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4.0588929731829703E-5</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4.6468170359911599E-5</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5.1120693790185599E-5</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5.5703648733156602E-5</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6.3986125495509201E-5</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7.2924184797894606E-5</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8.2932660119770598E-5</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9.4409400820333206E-5</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1.05708174052648E-4</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1.2303548834729101E-4</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1.3973575207331599E-4</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1.5833780957051101E-4</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1.7777095218378099E-4</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1.99749912001885E-4</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2.3001552426731099E-4</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2.6018231574022397E-4</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2.93082886517625E-4</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3.26191903886978E-4</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3.5904013791208098E-4</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3.9142837127773098E-4</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4.2236040485576202E-4</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4.4613175774990899E-4</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4.6986630608921299E-4</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4.78227805719929E-4</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4.8156340139977698E-4</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4.8142867646966501E-4</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4.7585982092075501E-4</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4.6977705222991597E-4</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4.51370835483259E-4</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4.33052972178654E-4</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4.1843503588119102E-4</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4.0564573445383602E-4</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3.9381245103513898E-4</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3.84133078215891E-4</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3.7449467438123798E-4</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3.7140736875638201E-4</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3.6852929758856602E-4</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3.6283753508586897E-4</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3.5544308357504998E-4</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3.4757613811551902E-4</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3.3844928382752902E-4</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3.29383545359966E-4</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3.1862209611791898E-4</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3.0801743202845799E-4</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3.0153454042488199E-4</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2.9784316738155702E-4</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2.9544164204005E-4</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2.9650638543090397E-4</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2.9761153504557602E-4</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3.0180241455492798E-4</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3.0615469385524002E-4</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3.12339097142478E-4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3.1957136099724901E-4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3.2765744550350201E-4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3.3800211411380099E-4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3.4821791050607402E-4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3.5770650742178098E-4</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3.67067132536706E-4</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3.7971833246928699E-4</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3.9381357655669401E-4</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4.0786008556077701E-4</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4.2213957752670802E-4</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4.3601759595403501E-4</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4.5385283561593498E-4</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4.7121693195499001E-4</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4.8701587801991902E-4</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5.0210473253591698E-4</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5.1731480572336796E-4</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5.3276652838863704E-4</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5.4864279778438197E-4</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5.6896195096560204E-4</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5.88944910858399E-4</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6.0577821123220302E-4</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6.2191931584979604E-4</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6.3790352276264805E-4</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6.5378699549634503E-4</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6.69732934676333E-4</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6.8623882082984196E-4</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7.0278736425027704E-4</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7.1783772592909996E-4</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7.32890113546721E-4</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7.4804301023918699E-4</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7.6327435578402397E-4</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7.7715777671481497E-4</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7.8899905133655098E-4</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8.0081950380952299E-4</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8.1235261062954998E-4</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8.2390777767205297E-4</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8.3485640114866499E-4</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8.4576518116223696E-4</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8.5527808934352802E-4</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8.6390487440471397E-4</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8.7299391116846205E-4</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8.83030299424898E-4</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8.9272396636789196E-4</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8.9871399208261396E-4</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9.0469827763740699E-4</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9.1293878370098103E-4</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9.2163051135588005E-4</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9.2918928901370205E-4</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9.3594433172923097E-4</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9.4204735980805705E-4</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9.4686436695835103E-4</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9.5188599392731195E-4</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9.5796617391857397E-4</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9.6404016354128597E-4</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9.6699510783129598E-4</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9.6940597500170796E-4</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9.7399168747248801E-4</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9.7990866683830293E-4</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9.8583746418044304E-4</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9.9180182800371599E-4</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9.9746646543694096E-4</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1.00151102714416E-3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1.0055253123215601E-3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1.0112318191566299E-3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1.01705447981615E-3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1.0244132522936799E-3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1.0323979273078501E-3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1.0392390724223201E-3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1.0449028094382999E-3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1.05126662086138E-3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1.0594435349571001E-3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1.0677477455406799E-3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1.0776585255916E-3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1.0875346395786301E-3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1.10165138112773E-3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1.11633358470597E-3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1.12867639173253E-3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1.1397897915647701E-3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1.15279856969532E-3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1.16798298099132E-3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1.18417811064354E-3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1.20324332026054E-3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1.22218472250651E-3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1.2420074081299099E-3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1.26170741190382E-3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1.2832757814587299E-3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1.30491956095781E-3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1.32714636062229E-3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1.34955549477864E-3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1.3750474324736299E-3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1.40334079331856E-3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1.4307663770447201E-3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1.4567738036118101E-3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1.4836174926941401E-3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1.5154596230013901E-3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1.5472522303602301E-3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1.57661146011757E-3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1.6059875726982199E-3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1.63952811503169E-3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1.67420993622174E-3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1.7069963791134901E-3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1.7387833588645501E-3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1.7706986480728699E-3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1.80276138060487E-3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1.8355376938026201E-3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1.86946991763716E-3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1.90274821344836E-3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1.93238994911595E-3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1.9624481277588299E-3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1.9995486947701701E-3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2.0369160103900102E-3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2.06528140461444E-3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2.0928139128883099E-3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2.1236183123220301E-3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2.1556202666900598E-3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2.1841938824021401E-3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2.2106537686342699E-3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2.2344529219108199E-3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2.25546190725299E-3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2.27592614016262E-3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2.2951950691810401E-3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2.3149794870715701E-3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2.3372907008526599E-3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2.3589153464853001E-3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2.3733512859473501E-3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2.38785925878891E-3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2.39635807204932E-3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2.4047544628482301E-3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2.4143315257581502E-3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2.4240864210737199E-3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2.43118621104149E-3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2.4372561487866098E-3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2.4395285768057801E-3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2.4397750660262799E-3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2.4395252002411098E-3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2.4388510128297799E-3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2.4360158240331999E-3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2.43047488141885E-3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2.4250228550073299E-3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2.4197914308205499E-3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2.4133444433545701E-3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2.4033261759951702E-3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2.3925403029353802E-3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2.3789023582556999E-3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2.3647117824926E-3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2.3475757168205501E-3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2.3301109988544998E-3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2.3108364422283001E-3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2.29123886091587E-3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2.2734713776515702E-3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2.2555812125377999E-3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2.2347016621744298E-3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2.2131850666110499E-3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2.19217945783355E-3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2.1712413803493301E-3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2.1448400212380498E-3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2.1160953262496498E-3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2.0882375422464402E-3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2.0608322179082599E-3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2.0346402058061702E-3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2.0092529416157801E-3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1.98318923897094E-3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1.9566595704024101E-3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1.9289120875115699E-3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1.8997712089358801E-3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1.86938888008522E-3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1.8373103902514501E-3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1.8068020029866499E-3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1.7790185034060599E-3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1.7499507837314199E-3</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1.718361895774E-3</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1.68773757978906E-3</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1.66042454821838E-3</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1.6319758653988901E-3</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1.60048939990295E-3</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1.5695589420550999E-3</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1.54047771612181E-3</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1.51137285423586E-3</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1.4820395114742901E-3</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1.4522604621770099E-3</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1.42027989271851E-3</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1.38915584516323E-3</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1.3630775107381799E-3</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1.33670654070888E-3</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1.3086619201275701E-3</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1.2804405926621499E-3</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1.2514370277161399E-3</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1.22301310637086E-3</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1.1989291961409399E-3</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1.1738795884169899E-3</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1.1427611684694801E-3</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1.11254642977833E-3</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1.0924019575424199E-3</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1.0713112593353799E-3</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1.04520377390206E-3</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1.0187101220232801E-3</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9.9209266277347995E-4</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9.6577841903054099E-4</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9.4349072864995099E-4</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9.2066774021789101E-4</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8.9640532226937901E-4</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8.7304883662033699E-4</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8.5592335085090299E-4</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8.3732759627441495E-4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8.1297446128858497E-4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7.8927784302567901E-4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7.6858625476197099E-4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7.4818808996760303E-4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7.2908810173455798E-4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7.0986689483005995E-4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6.9063386994923598E-4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6.7235787604647099E-4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6.5655161409143505E-4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6.4115380390864104E-4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6.2671898996814702E-4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6.1035795843874304E-4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5.9114440508081702E-4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5.7293920648385005E-4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5.5604794174997298E-4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5.3923186185595698E-4</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5.22510775981168E-4</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5.0787674472547095E-4</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4.9498119406334105E-4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4.8239516182878501E-4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4.70005082896921E-4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4.5767173025142101E-4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4.4527366011651802E-4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4.3405581188399398E-4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4.23229645152545E-4</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4.0859989087875699E-4</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3.92938258443514E-4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3.8099388604735798E-4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3.6949522018690702E-4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3.5660709796703899E-4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3.4387396006526797E-4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3.3898323125313302E-4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3.3312984385516499E-4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3.20898801118997E-4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3.0969310851926502E-4</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3.0263811430937797E-4</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2.9517140431473902E-4</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2.8686944477427203E-4</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2.7771422734310097E-4</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2.67337143712023E-4</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2.5991995666579698E-4</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2.5545231140611599E-4</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2.4949447560786202E-4</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2.42510726912394E-4</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2.33967005341953E-4</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2.2468662991388701E-4</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2.1942234049770901E-4</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2.1490112041201899E-4</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2.06997482949802E-4</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1.9891680094701199E-4</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1.93203766086929E-4</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1.8771954975894099E-4</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1.8361027056231399E-4</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1.78576713064873E-4</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1.71589700356896E-4</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1.65212495227317E-4</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1.5964206394823E-4</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1.53795542231747E-4</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1.4772875594698599E-4</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1.4164846340356801E-4</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1.3546169652106399E-4</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1.3041767167316299E-4</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1.2546729021862299E-4</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1.2006321102533699E-4</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1.15248567470308E-4</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1.1432642766044801E-4</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1.1266752144080699E-4</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1.09341593991115E-4</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1.08870777069521E-4</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1.1181169736095801E-4</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1.1005337382238E-4</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1.0537389415086799E-4</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1.00962063505091E-4</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9.6546113450423894E-5</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9.1042065432639396E-5</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8.59257821009197E-5</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8.4194966309141604E-5</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8.2844104083837803E-5</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8.24341216022812E-5</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7.89449372510632E-5</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7.2145188819376497E-5</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6.9061912561686802E-5</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6.7814305683821705E-5</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6.8892195166436401E-5</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7.0106677944943303E-5</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6.6313310138321193E-5</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6.4291850915443506E-5</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6.7841306945921699E-5</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6.6615704014453205E-5</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5.9340107579822002E-5</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4.9081124925490898E-5</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3.7058877692956498E-5</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4.4780585851053997E-5</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5.5126143623381302E-5</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5.3807223699803203E-5</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5.1916077362541899E-5</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4.8568292284255297E-5</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32.918687236288548</v>
      </c>
      <c r="Q5" s="149">
        <f ca="1">Physics!$F$12*SUMPRODUCT($M$21:$M$421,$K$21:$K$421,$L$21:$L$421)*Q4</f>
        <v>0.10000024855249903</v>
      </c>
      <c r="R5" s="150">
        <f ca="1">LOG(SUMPRODUCT($S$21:$S$421,$K$21:$K$421)*R4)</f>
        <v>13.998063866283466</v>
      </c>
      <c r="AM5" s="148" t="s">
        <v>224</v>
      </c>
      <c r="AN5" s="149">
        <f>Inputs!AC17</f>
        <v>0</v>
      </c>
      <c r="AO5" s="148" t="s">
        <v>248</v>
      </c>
      <c r="AP5" s="149">
        <f ca="1">SUMPRODUCT($AM$21:$AM$421,$AK$21:$AK$421)*AP4</f>
        <v>48.822867270036923</v>
      </c>
      <c r="AQ5" s="149">
        <f ca="1">Physics!$F$12*SUMPRODUCT($AM$21:$AM$421,$AK$21:$AK$421,$AL$21:$AL$421)*AQ4</f>
        <v>0.10000024855249885</v>
      </c>
      <c r="AR5" s="150">
        <f ca="1">LOG(SUMPRODUCT($AS$21:$AS$421,$AK$21:$AK$421)*AR4)</f>
        <v>14.143474638135253</v>
      </c>
    </row>
    <row r="6" spans="1:57" s="147" customFormat="1" ht="0.25" customHeight="1" x14ac:dyDescent="0.2">
      <c r="A6" s="147" t="s">
        <v>319</v>
      </c>
      <c r="M6" s="148"/>
      <c r="AM6" s="148"/>
    </row>
    <row r="7" spans="1:57" s="147" customFormat="1" ht="0.25" customHeight="1" x14ac:dyDescent="0.2">
      <c r="M7" s="148" t="s">
        <v>245</v>
      </c>
      <c r="N7" s="149">
        <f ca="1">SUMPRODUCT($M$21:$M$421,$K$21:$K$421,N$21:N$421)*$P$4</f>
        <v>1.504377980300639</v>
      </c>
      <c r="O7" s="149">
        <f t="shared" ref="O7:R7" ca="1" si="0">SUMPRODUCT($M$21:$M$421,$K$21:$K$421,O$21:O$421)*$P$4</f>
        <v>10.924874261295923</v>
      </c>
      <c r="P7" s="149">
        <f t="shared" ca="1" si="0"/>
        <v>16.752595746987069</v>
      </c>
      <c r="Q7" s="149">
        <f t="shared" ca="1" si="0"/>
        <v>6.6303816367105179</v>
      </c>
      <c r="R7" s="149">
        <f t="shared" ca="1" si="0"/>
        <v>4.8778045993141514</v>
      </c>
      <c r="AM7" s="148" t="s">
        <v>245</v>
      </c>
      <c r="AN7" s="149">
        <f ca="1">SUMPRODUCT($AM$21:$AM$421,$AK$21:$AK$421,AN$21:AN$421)*$AP$4</f>
        <v>8.172918708128309</v>
      </c>
      <c r="AO7" s="149">
        <f t="shared" ref="AO7:AR7" ca="1" si="1">SUMPRODUCT($AM$21:$AM$421,$AK$21:$AK$421,AO$21:AO$421)*$AP$4</f>
        <v>14.558301264979757</v>
      </c>
      <c r="AP7" s="149">
        <f t="shared" ca="1" si="1"/>
        <v>16.289117777178362</v>
      </c>
      <c r="AQ7" s="149">
        <f t="shared" ca="1" si="1"/>
        <v>14.49707527708213</v>
      </c>
      <c r="AR7" s="149">
        <f t="shared" ca="1" si="1"/>
        <v>13.262168234354126</v>
      </c>
    </row>
    <row r="8" spans="1:57" s="147" customFormat="1" ht="0.25" customHeight="1" x14ac:dyDescent="0.2">
      <c r="M8" s="148" t="s">
        <v>238</v>
      </c>
      <c r="N8" s="151">
        <f ca="1">1000*N7/$Q$5*$Q$4/$P$4</f>
        <v>0.15043742411408675</v>
      </c>
      <c r="O8" s="151">
        <f t="shared" ref="O8:R8" ca="1" si="2">1000*O7/$Q$5*$Q$4/$P$4</f>
        <v>1.0924847107315423</v>
      </c>
      <c r="P8" s="151">
        <f t="shared" ca="1" si="2"/>
        <v>1.6752554108095183</v>
      </c>
      <c r="Q8" s="151">
        <f t="shared" ca="1" si="2"/>
        <v>0.66303651567722255</v>
      </c>
      <c r="R8" s="151">
        <f t="shared" ca="1" si="2"/>
        <v>0.48777924754390556</v>
      </c>
      <c r="AM8" s="148" t="s">
        <v>238</v>
      </c>
      <c r="AN8" s="151">
        <f ca="1">1000*AN7/$AQ$5*$AQ$4/$AP$4</f>
        <v>0.81728983941851197</v>
      </c>
      <c r="AO8" s="151">
        <f t="shared" ref="AO8:AR8" ca="1" si="3">1000*AO7/$AQ$5*$AQ$4/$AP$4</f>
        <v>1.4558265080048112</v>
      </c>
      <c r="AP8" s="151">
        <f t="shared" ca="1" si="3"/>
        <v>1.6289077290269718</v>
      </c>
      <c r="AQ8" s="151">
        <f t="shared" ca="1" si="3"/>
        <v>1.4497039244328827</v>
      </c>
      <c r="AR8" s="151">
        <f t="shared" ca="1" si="3"/>
        <v>1.3262135270985509</v>
      </c>
    </row>
    <row r="9" spans="1:57" s="147" customFormat="1" ht="0.25" customHeight="1" x14ac:dyDescent="0.2">
      <c r="M9" s="148" t="s">
        <v>239</v>
      </c>
      <c r="N9" s="151">
        <f ca="1">N8/AN8</f>
        <v>0.1840686337433492</v>
      </c>
      <c r="O9" s="151">
        <f t="shared" ref="O9:R9" ca="1" si="4">O8/AO8</f>
        <v>0.75042232348741644</v>
      </c>
      <c r="P9" s="151">
        <f t="shared" ca="1" si="4"/>
        <v>1.0284532272495461</v>
      </c>
      <c r="Q9" s="151">
        <f t="shared" ca="1" si="4"/>
        <v>0.45735995088555709</v>
      </c>
      <c r="R9" s="151">
        <f t="shared" ca="1" si="4"/>
        <v>0.36779842580180433</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1.8406909125053831E-2</v>
      </c>
      <c r="O10" s="149">
        <f t="shared" ref="O10:R10" ca="1" si="6">1000*O7/AO8*$Q$4/$P$4</f>
        <v>7.5042418868085464E-2</v>
      </c>
      <c r="P10" s="149">
        <f t="shared" ca="1" si="6"/>
        <v>0.10284557834957438</v>
      </c>
      <c r="Q10" s="149">
        <f t="shared" ca="1" si="6"/>
        <v>4.5736108766514454E-2</v>
      </c>
      <c r="R10" s="149">
        <f t="shared" ca="1" si="6"/>
        <v>3.6779933997398304E-2</v>
      </c>
      <c r="AM10" s="148" t="s">
        <v>241</v>
      </c>
      <c r="AN10" s="149">
        <f ca="1">1000*AN7/AN8*$AQ$4/$AP$4</f>
        <v>0.10000024855249885</v>
      </c>
      <c r="AO10" s="149">
        <f t="shared" ref="AO10:AR10" ca="1" si="7">1000*AO7/AO8*$AQ$4/$AP$4</f>
        <v>0.10000024855249884</v>
      </c>
      <c r="AP10" s="149">
        <f t="shared" ca="1" si="7"/>
        <v>0.10000024855249884</v>
      </c>
      <c r="AQ10" s="149">
        <f t="shared" ca="1" si="7"/>
        <v>0.10000024855249885</v>
      </c>
      <c r="AR10" s="149">
        <f t="shared" ca="1" si="7"/>
        <v>0.10000024855249884</v>
      </c>
    </row>
    <row r="11" spans="1:57" s="147" customFormat="1" ht="0.25" customHeight="1" x14ac:dyDescent="0.2">
      <c r="M11" s="148" t="s">
        <v>246</v>
      </c>
      <c r="N11" s="150">
        <f ca="1">LOG(SUMPRODUCT($S$21:$S$421,$K$21:$K$421,T$21:T$421)*$R$4)</f>
        <v>12.530127336577644</v>
      </c>
      <c r="O11" s="150">
        <f t="shared" ref="O11:R11" ca="1" si="8">LOG(SUMPRODUCT($S$21:$S$421,$K$21:$K$421,U$21:U$421)*$R$4)</f>
        <v>13.473319569225858</v>
      </c>
      <c r="P11" s="150">
        <f t="shared" ca="1" si="8"/>
        <v>13.679489399065442</v>
      </c>
      <c r="Q11" s="150">
        <f t="shared" ca="1" si="8"/>
        <v>13.227318757794048</v>
      </c>
      <c r="R11" s="150">
        <f t="shared" ca="1" si="8"/>
        <v>13.07955505134427</v>
      </c>
      <c r="AM11" s="148" t="s">
        <v>246</v>
      </c>
      <c r="AN11" s="150">
        <f ca="1">LOG(SUMPRODUCT($AS$21:$AS$421,$AK$21:$AK$421,AT$21:AT$421)*$AR$4)</f>
        <v>13.265147547817039</v>
      </c>
      <c r="AO11" s="150">
        <f t="shared" ref="AO11:AR11" ca="1" si="9">LOG(SUMPRODUCT($AS$21:$AS$421,$AK$21:$AK$421,AU$21:AU$421)*$AR$4)</f>
        <v>13.598013824314339</v>
      </c>
      <c r="AP11" s="150">
        <f t="shared" ca="1" si="9"/>
        <v>13.667304853748675</v>
      </c>
      <c r="AQ11" s="150">
        <f t="shared" ca="1" si="9"/>
        <v>13.567060625225345</v>
      </c>
      <c r="AR11" s="150">
        <f t="shared" ca="1" si="9"/>
        <v>13.513945185243333</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0.32918687236288546</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1.3855603257753378E-5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100.00024855249903</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9.9555180999951398E+17</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0.32918687236288546</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1.0466600862418299E-6</v>
      </c>
      <c r="J21" s="147">
        <f>((Physics!$C$9*Physics!$C$10)/(Physics!$C$11*Physics!$C$12*$H21))^($J$17-$J$18)</f>
        <v>1.9134999256690163E+18</v>
      </c>
      <c r="K21" s="147">
        <f>(H21&lt;&gt;H20)*1</f>
        <v>1</v>
      </c>
      <c r="L21" s="147">
        <f>INDEX(Photobiology!$21:$421,1+$H21-380,10)</f>
        <v>3.8999999999999999E-5</v>
      </c>
      <c r="M21" s="147">
        <f>$I21*$J$15*IF($J$18,1,$J21)</f>
        <v>1.0466600862418299E-6</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2002783997224.4678</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1.0466600862418299E-6</v>
      </c>
      <c r="Z21" s="147">
        <f ca="1">$Y21*N21</f>
        <v>0</v>
      </c>
      <c r="AA21" s="147">
        <f t="shared" ref="AA21:AA84" ca="1" si="15">$Y21*O21</f>
        <v>0</v>
      </c>
      <c r="AB21" s="147">
        <f t="shared" ref="AB21:AB84" ca="1" si="16">$Y21*P21</f>
        <v>0</v>
      </c>
      <c r="AC21" s="147">
        <f t="shared" ref="AC21:AC84" ca="1" si="17">$Y21*Q21</f>
        <v>6.1648279079643787E-10</v>
      </c>
      <c r="AD21" s="147">
        <f t="shared" ref="AD21:AD84" ca="1" si="18">$Y21*R21</f>
        <v>9.6100665808422983E-10</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6.9244070060785385E-4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1324985229143330</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6.9244070060785385E-4</v>
      </c>
      <c r="AZ21" s="147">
        <f ca="1">$AY21*AN21</f>
        <v>0</v>
      </c>
      <c r="BA21" s="147">
        <f t="shared" ref="BA21:BA84" ca="1" si="20">$AY21*AO21</f>
        <v>0</v>
      </c>
      <c r="BB21" s="147">
        <f t="shared" ref="BB21:BB84" ca="1" si="21">$AY21*AP21</f>
        <v>0</v>
      </c>
      <c r="BC21" s="147">
        <f t="shared" ref="BC21:BC84" ca="1" si="22">$AY21*AQ21</f>
        <v>4.0784757265802593E-7</v>
      </c>
      <c r="BD21" s="147">
        <f t="shared" ref="BD21:BD84" ca="1" si="23">$AY21*AR21</f>
        <v>6.3577481587361012E-7</v>
      </c>
    </row>
    <row r="22" spans="8:56" s="147" customFormat="1" ht="0.25" customHeight="1" x14ac:dyDescent="0.2">
      <c r="H22" s="147">
        <f t="shared" ref="H22:H85" si="24">MIN(780,H21+$J$14)</f>
        <v>381</v>
      </c>
      <c r="I22" s="147">
        <f>IF($H22&gt;$H21,INDEX(Spectra!22:22,1,MATCH($I$20,Spectra!$20:$20,0)),I21)</f>
        <v>2.9631380869287601E-6</v>
      </c>
      <c r="J22" s="147">
        <f>((Physics!$C$9*Physics!$C$10)/(Physics!$C$11*Physics!$C$12*$H22))^($J$17-$J$18)</f>
        <v>1.9185354517891983E+18</v>
      </c>
      <c r="K22" s="147">
        <f t="shared" ref="K22:K85" si="25">(H22&lt;&gt;H21)*1</f>
        <v>1</v>
      </c>
      <c r="L22" s="147">
        <f>INDEX(Photobiology!$21:$421,1+$H22-380,10)</f>
        <v>4.28264E-5</v>
      </c>
      <c r="M22" s="147">
        <f t="shared" ref="M22:M85" si="26">$I22*$J$15*IF($J$18,1,$J22)</f>
        <v>2.9631380869287601E-6</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5684885468319.6494</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2.9631380869287601E-6</v>
      </c>
      <c r="Z22" s="147">
        <f t="shared" ref="Z22:Z85" ca="1" si="28">$Y22*N22</f>
        <v>0</v>
      </c>
      <c r="AA22" s="147">
        <f t="shared" ca="1" si="15"/>
        <v>0</v>
      </c>
      <c r="AB22" s="147">
        <f t="shared" ca="1" si="16"/>
        <v>0</v>
      </c>
      <c r="AC22" s="147">
        <f t="shared" ca="1" si="17"/>
        <v>1.9704868278076256E-9</v>
      </c>
      <c r="AD22" s="147">
        <f t="shared" ca="1" si="18"/>
        <v>3.0981682895501038E-9</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6.989154240102021E-4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1340894018765852.2</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6.989154240102021E-4</v>
      </c>
      <c r="AZ22" s="147">
        <f t="shared" ref="AZ22:AZ85" ca="1" si="33">$AY22*AN22</f>
        <v>0</v>
      </c>
      <c r="BA22" s="147">
        <f t="shared" ca="1" si="20"/>
        <v>0</v>
      </c>
      <c r="BB22" s="147">
        <f t="shared" ca="1" si="21"/>
        <v>0</v>
      </c>
      <c r="BC22" s="147">
        <f t="shared" ca="1" si="22"/>
        <v>4.647787569667844E-7</v>
      </c>
      <c r="BD22" s="147">
        <f t="shared" ca="1" si="23"/>
        <v>7.3076499988234706E-7</v>
      </c>
    </row>
    <row r="23" spans="8:56" s="147" customFormat="1" ht="0.25" customHeight="1" x14ac:dyDescent="0.2">
      <c r="H23" s="147">
        <f t="shared" si="24"/>
        <v>382</v>
      </c>
      <c r="I23" s="147">
        <f>IF($H23&gt;$H22,INDEX(Spectra!23:23,1,MATCH($I$20,Spectra!$20:$20,0)),I22)</f>
        <v>4.6708863144408601E-6</v>
      </c>
      <c r="J23" s="147">
        <f>((Physics!$C$9*Physics!$C$10)/(Physics!$C$11*Physics!$C$12*$H23))^($J$17-$J$18)</f>
        <v>1.9235709779093798E+18</v>
      </c>
      <c r="K23" s="147">
        <f t="shared" si="25"/>
        <v>1</v>
      </c>
      <c r="L23" s="147">
        <f>INDEX(Photobiology!$21:$421,1+$H23-380,10)</f>
        <v>4.69146E-5</v>
      </c>
      <c r="M23" s="147">
        <f t="shared" si="26"/>
        <v>4.6708863144408601E-6</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8984781355572.5449</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4.6708863144408601E-6</v>
      </c>
      <c r="Z23" s="147">
        <f t="shared" ca="1" si="28"/>
        <v>0</v>
      </c>
      <c r="AA23" s="147">
        <f t="shared" ca="1" si="15"/>
        <v>0</v>
      </c>
      <c r="AB23" s="147">
        <f t="shared" ca="1" si="16"/>
        <v>0</v>
      </c>
      <c r="AC23" s="147">
        <f t="shared" ca="1" si="17"/>
        <v>3.5125065084595265E-9</v>
      </c>
      <c r="AD23" s="147">
        <f t="shared" ca="1" si="18"/>
        <v>5.505013192473709E-9</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7.0538876185222436E-4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1356865350442369.8</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7.0538876185222436E-4</v>
      </c>
      <c r="AZ23" s="147">
        <f t="shared" ca="1" si="33"/>
        <v>0</v>
      </c>
      <c r="BA23" s="147">
        <f t="shared" ca="1" si="20"/>
        <v>0</v>
      </c>
      <c r="BB23" s="147">
        <f t="shared" ca="1" si="21"/>
        <v>0</v>
      </c>
      <c r="BC23" s="147">
        <f t="shared" ca="1" si="22"/>
        <v>5.304523489128727E-7</v>
      </c>
      <c r="BD23" s="147">
        <f t="shared" ca="1" si="23"/>
        <v>8.3135708694379457E-7</v>
      </c>
    </row>
    <row r="24" spans="8:56" s="147" customFormat="1" ht="0.25" customHeight="1" x14ac:dyDescent="0.2">
      <c r="H24" s="147">
        <f t="shared" si="24"/>
        <v>383</v>
      </c>
      <c r="I24" s="147">
        <f>IF($H24&gt;$H23,INDEX(Spectra!24:24,1,MATCH($I$20,Spectra!$20:$20,0)),I23)</f>
        <v>5.75927578764037E-6</v>
      </c>
      <c r="J24" s="147">
        <f>((Physics!$C$9*Physics!$C$10)/(Physics!$C$11*Physics!$C$12*$H24))^($J$17-$J$18)</f>
        <v>1.9286065040295616E+18</v>
      </c>
      <c r="K24" s="147">
        <f t="shared" si="25"/>
        <v>1</v>
      </c>
      <c r="L24" s="147">
        <f>INDEX(Photobiology!$21:$421,1+$H24-380,10)</f>
        <v>5.1589599999999998E-5</v>
      </c>
      <c r="M24" s="147">
        <f t="shared" si="26"/>
        <v>5.75927578764037E-6</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11107376742543.193</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5.75927578764037E-6</v>
      </c>
      <c r="Z24" s="147">
        <f t="shared" ca="1" si="28"/>
        <v>0</v>
      </c>
      <c r="AA24" s="147">
        <f t="shared" ca="1" si="15"/>
        <v>0</v>
      </c>
      <c r="AB24" s="147">
        <f t="shared" ca="1" si="16"/>
        <v>0</v>
      </c>
      <c r="AC24" s="147">
        <f t="shared" ca="1" si="17"/>
        <v>4.9184215226448759E-9</v>
      </c>
      <c r="AD24" s="147">
        <f t="shared" ca="1" si="18"/>
        <v>7.6183124191328045E-9</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7.1186348525457261E-4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1372904547643120.8</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7.1186348525457261E-4</v>
      </c>
      <c r="AZ24" s="147">
        <f t="shared" ca="1" si="33"/>
        <v>0</v>
      </c>
      <c r="BA24" s="147">
        <f t="shared" ca="1" si="20"/>
        <v>0</v>
      </c>
      <c r="BB24" s="147">
        <f t="shared" ca="1" si="21"/>
        <v>0</v>
      </c>
      <c r="BC24" s="147">
        <f t="shared" ca="1" si="22"/>
        <v>6.0793141640740503E-7</v>
      </c>
      <c r="BD24" s="147">
        <f t="shared" ca="1" si="23"/>
        <v>9.4164589965989602E-7</v>
      </c>
    </row>
    <row r="25" spans="8:56" s="147" customFormat="1" ht="0.25" customHeight="1" x14ac:dyDescent="0.2">
      <c r="H25" s="147">
        <f t="shared" si="24"/>
        <v>384</v>
      </c>
      <c r="I25" s="147">
        <f>IF($H25&gt;$H24,INDEX(Spectra!25:25,1,MATCH($I$20,Spectra!$20:$20,0)),I24)</f>
        <v>6.1426374333825997E-6</v>
      </c>
      <c r="J25" s="147">
        <f>((Physics!$C$9*Physics!$C$10)/(Physics!$C$11*Physics!$C$12*$H25))^($J$17-$J$18)</f>
        <v>1.9336420301497428E+18</v>
      </c>
      <c r="K25" s="147">
        <f t="shared" si="25"/>
        <v>1</v>
      </c>
      <c r="L25" s="147">
        <f>INDEX(Photobiology!$21:$421,1+$H25-380,10)</f>
        <v>5.7176399999999997E-5</v>
      </c>
      <c r="M25" s="147">
        <f>$I25*$J$15*IF($J$18,1,$J25)</f>
        <v>6.1426374333825997E-6</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11877661917159.736</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6.1426374333825997E-6</v>
      </c>
      <c r="Z25" s="147">
        <f t="shared" ca="1" si="28"/>
        <v>0</v>
      </c>
      <c r="AA25" s="147">
        <f t="shared" ca="1" si="15"/>
        <v>0</v>
      </c>
      <c r="AB25" s="147">
        <f t="shared" ca="1" si="16"/>
        <v>0</v>
      </c>
      <c r="AC25" s="147">
        <f t="shared" ca="1" si="17"/>
        <v>5.9706435852478871E-9</v>
      </c>
      <c r="AD25" s="147">
        <f t="shared" ca="1" si="18"/>
        <v>9.1145068500274343E-9</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7.1833820865692074E-4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1389008952121497.8</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7.1833820865692074E-4</v>
      </c>
      <c r="AZ25" s="147">
        <f t="shared" ca="1" si="33"/>
        <v>0</v>
      </c>
      <c r="BA25" s="147">
        <f t="shared" ca="1" si="20"/>
        <v>0</v>
      </c>
      <c r="BB25" s="147">
        <f t="shared" ca="1" si="21"/>
        <v>0</v>
      </c>
      <c r="BC25" s="147">
        <f t="shared" ca="1" si="22"/>
        <v>6.98224738814527E-7</v>
      </c>
      <c r="BD25" s="147">
        <f t="shared" ca="1" si="23"/>
        <v>1.0658774173872255E-6</v>
      </c>
    </row>
    <row r="26" spans="8:56" s="147" customFormat="1" ht="0.25" customHeight="1" x14ac:dyDescent="0.2">
      <c r="H26" s="147">
        <f t="shared" si="24"/>
        <v>385</v>
      </c>
      <c r="I26" s="147">
        <f>IF($H26&gt;$H25,INDEX(Spectra!26:26,1,MATCH($I$20,Spectra!$20:$20,0)),I25)</f>
        <v>6.5167619237244597E-6</v>
      </c>
      <c r="J26" s="147">
        <f>((Physics!$C$9*Physics!$C$10)/(Physics!$C$11*Physics!$C$12*$H26))^($J$17-$J$18)</f>
        <v>1.9386775562699246E+18</v>
      </c>
      <c r="K26" s="147">
        <f t="shared" si="25"/>
        <v>1</v>
      </c>
      <c r="L26" s="147">
        <f>INDEX(Photobiology!$21:$421,1+$H26-380,10)</f>
        <v>6.3999999999999997E-5</v>
      </c>
      <c r="M26" s="147">
        <f t="shared" si="26"/>
        <v>6.5167619237244597E-6</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12633900081079.029</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6.5167619237244597E-6</v>
      </c>
      <c r="Z26" s="147">
        <f t="shared" ca="1" si="28"/>
        <v>0</v>
      </c>
      <c r="AA26" s="147">
        <f t="shared" ca="1" si="15"/>
        <v>0</v>
      </c>
      <c r="AB26" s="147">
        <f t="shared" ca="1" si="16"/>
        <v>0</v>
      </c>
      <c r="AC26" s="147">
        <f t="shared" ca="1" si="17"/>
        <v>7.2205722114867014E-9</v>
      </c>
      <c r="AD26" s="147">
        <f t="shared" ca="1" si="18"/>
        <v>1.0865006149710367E-8</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7.2481154649894311E-4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1405175877722795.8</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7.2481154649894311E-4</v>
      </c>
      <c r="AZ26" s="147">
        <f t="shared" ca="1" si="33"/>
        <v>0</v>
      </c>
      <c r="BA26" s="147">
        <f t="shared" ca="1" si="20"/>
        <v>0</v>
      </c>
      <c r="BB26" s="147">
        <f t="shared" ca="1" si="21"/>
        <v>0</v>
      </c>
      <c r="BC26" s="147">
        <f t="shared" ca="1" si="22"/>
        <v>8.0309119352082903E-7</v>
      </c>
      <c r="BD26" s="147">
        <f t="shared" ca="1" si="23"/>
        <v>1.208434802784898E-6</v>
      </c>
    </row>
    <row r="27" spans="8:56" s="147" customFormat="1" ht="0.25" customHeight="1" x14ac:dyDescent="0.2">
      <c r="H27" s="147">
        <f t="shared" si="24"/>
        <v>386</v>
      </c>
      <c r="I27" s="147">
        <f>IF($H27&gt;$H26,INDEX(Spectra!27:27,1,MATCH($I$20,Spectra!$20:$20,0)),I26)</f>
        <v>1.3010477668092499E-6</v>
      </c>
      <c r="J27" s="147">
        <f>((Physics!$C$9*Physics!$C$10)/(Physics!$C$11*Physics!$C$12*$H27))^($J$17-$J$18)</f>
        <v>1.9437130823901064E+18</v>
      </c>
      <c r="K27" s="147">
        <f t="shared" si="25"/>
        <v>1</v>
      </c>
      <c r="L27" s="147">
        <f>INDEX(Photobiology!$21:$421,1+$H27-380,10)</f>
        <v>7.2344209999999998E-5</v>
      </c>
      <c r="M27" s="147">
        <f t="shared" si="26"/>
        <v>1.3010477668092499E-6</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2528863565161.5718</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1.3010477668092499E-6</v>
      </c>
      <c r="Z27" s="147">
        <f t="shared" ca="1" si="28"/>
        <v>0</v>
      </c>
      <c r="AA27" s="147">
        <f t="shared" ca="1" si="15"/>
        <v>0</v>
      </c>
      <c r="AB27" s="147">
        <f t="shared" ca="1" si="16"/>
        <v>0</v>
      </c>
      <c r="AC27" s="147">
        <f t="shared" ca="1" si="17"/>
        <v>1.6497285683141289E-9</v>
      </c>
      <c r="AD27" s="147">
        <f t="shared" ca="1" si="18"/>
        <v>2.4472968703235351E-9</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7.3128626990129125E-4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1421410689779402</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7.3128626990129125E-4</v>
      </c>
      <c r="AZ27" s="147">
        <f t="shared" ca="1" si="33"/>
        <v>0</v>
      </c>
      <c r="BA27" s="147">
        <f t="shared" ca="1" si="20"/>
        <v>0</v>
      </c>
      <c r="BB27" s="147">
        <f t="shared" ca="1" si="21"/>
        <v>0</v>
      </c>
      <c r="BC27" s="147">
        <f t="shared" ca="1" si="22"/>
        <v>9.2727099023483735E-7</v>
      </c>
      <c r="BD27" s="147">
        <f t="shared" ca="1" si="23"/>
        <v>1.3755640994097269E-6</v>
      </c>
    </row>
    <row r="28" spans="8:56" s="147" customFormat="1" ht="0.25" customHeight="1" x14ac:dyDescent="0.2">
      <c r="H28" s="147">
        <f t="shared" si="24"/>
        <v>387</v>
      </c>
      <c r="I28" s="147">
        <f>IF($H28&gt;$H27,INDEX(Spectra!28:28,1,MATCH($I$20,Spectra!$20:$20,0)),I27)</f>
        <v>0</v>
      </c>
      <c r="J28" s="147">
        <f>((Physics!$C$9*Physics!$C$10)/(Physics!$C$11*Physics!$C$12*$H28))^($J$17-$J$18)</f>
        <v>1.9487486085102879E+18</v>
      </c>
      <c r="K28" s="147">
        <f t="shared" si="25"/>
        <v>1</v>
      </c>
      <c r="L28" s="147">
        <f>INDEX(Photobiology!$21:$421,1+$H28-380,10)</f>
        <v>8.2212239999999995E-5</v>
      </c>
      <c r="M28" s="147">
        <f t="shared" si="26"/>
        <v>0</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0</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0</v>
      </c>
      <c r="Z28" s="147">
        <f t="shared" ca="1" si="28"/>
        <v>0</v>
      </c>
      <c r="AA28" s="147">
        <f t="shared" ca="1" si="15"/>
        <v>0</v>
      </c>
      <c r="AB28" s="147">
        <f t="shared" ca="1" si="16"/>
        <v>0</v>
      </c>
      <c r="AC28" s="147">
        <f t="shared" ca="1" si="17"/>
        <v>0</v>
      </c>
      <c r="AD28" s="147">
        <f t="shared" ca="1" si="18"/>
        <v>0</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7.3776099330363949E-4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1437710709113635.2</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7.3776099330363949E-4</v>
      </c>
      <c r="AZ28" s="147">
        <f t="shared" ca="1" si="33"/>
        <v>0</v>
      </c>
      <c r="BA28" s="147">
        <f t="shared" ca="1" si="20"/>
        <v>0</v>
      </c>
      <c r="BB28" s="147">
        <f t="shared" ca="1" si="21"/>
        <v>0</v>
      </c>
      <c r="BC28" s="147">
        <f t="shared" ca="1" si="22"/>
        <v>1.0719667232701882E-6</v>
      </c>
      <c r="BD28" s="147">
        <f t="shared" ca="1" si="23"/>
        <v>1.5713497620274887E-6</v>
      </c>
    </row>
    <row r="29" spans="8:56" s="147" customFormat="1" ht="0.25" customHeight="1" x14ac:dyDescent="0.2">
      <c r="H29" s="147">
        <f t="shared" si="24"/>
        <v>388</v>
      </c>
      <c r="I29" s="147">
        <f>IF($H29&gt;$H28,INDEX(Spectra!29:29,1,MATCH($I$20,Spectra!$20:$20,0)),I28)</f>
        <v>0</v>
      </c>
      <c r="J29" s="147">
        <f>((Physics!$C$9*Physics!$C$10)/(Physics!$C$11*Physics!$C$12*$H29))^($J$17-$J$18)</f>
        <v>1.9537841346304696E+18</v>
      </c>
      <c r="K29" s="147">
        <f t="shared" si="25"/>
        <v>1</v>
      </c>
      <c r="L29" s="147">
        <f>INDEX(Photobiology!$21:$421,1+$H29-380,10)</f>
        <v>9.3508159999999998E-5</v>
      </c>
      <c r="M29" s="147">
        <f t="shared" si="26"/>
        <v>0</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0</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0</v>
      </c>
      <c r="Z29" s="147">
        <f t="shared" ca="1" si="28"/>
        <v>0</v>
      </c>
      <c r="AA29" s="147">
        <f t="shared" ca="1" si="15"/>
        <v>0</v>
      </c>
      <c r="AB29" s="147">
        <f t="shared" ca="1" si="16"/>
        <v>0</v>
      </c>
      <c r="AC29" s="147">
        <f t="shared" ca="1" si="17"/>
        <v>0</v>
      </c>
      <c r="AD29" s="147">
        <f t="shared" ca="1" si="18"/>
        <v>0</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7.4423571670598763E-4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1454075935725495.5</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7.4423571670598763E-4</v>
      </c>
      <c r="AZ29" s="147">
        <f t="shared" ca="1" si="33"/>
        <v>0</v>
      </c>
      <c r="BA29" s="147">
        <f t="shared" ca="1" si="20"/>
        <v>0</v>
      </c>
      <c r="BB29" s="147">
        <f t="shared" ca="1" si="21"/>
        <v>0</v>
      </c>
      <c r="BC29" s="147">
        <f t="shared" ca="1" si="22"/>
        <v>1.2413851754655873E-6</v>
      </c>
      <c r="BD29" s="147">
        <f t="shared" ca="1" si="23"/>
        <v>1.7970092344867764E-6</v>
      </c>
    </row>
    <row r="30" spans="8:56" s="147" customFormat="1" ht="0.25" customHeight="1" x14ac:dyDescent="0.2">
      <c r="H30" s="147">
        <f t="shared" si="24"/>
        <v>389</v>
      </c>
      <c r="I30" s="147">
        <f>IF($H30&gt;$H29,INDEX(Spectra!30:30,1,MATCH($I$20,Spectra!$20:$20,0)),I29)</f>
        <v>0</v>
      </c>
      <c r="J30" s="147">
        <f>((Physics!$C$9*Physics!$C$10)/(Physics!$C$11*Physics!$C$12*$H30))^($J$17-$J$18)</f>
        <v>1.9588196607506509E+18</v>
      </c>
      <c r="K30" s="147">
        <f t="shared" si="25"/>
        <v>1</v>
      </c>
      <c r="L30" s="147">
        <f>INDEX(Photobiology!$21:$421,1+$H30-380,10)</f>
        <v>1.061361E-4</v>
      </c>
      <c r="M30" s="147">
        <f t="shared" si="26"/>
        <v>0</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0</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0</v>
      </c>
      <c r="Z30" s="147">
        <f t="shared" ca="1" si="28"/>
        <v>0</v>
      </c>
      <c r="AA30" s="147">
        <f t="shared" ca="1" si="15"/>
        <v>0</v>
      </c>
      <c r="AB30" s="147">
        <f t="shared" ca="1" si="16"/>
        <v>0</v>
      </c>
      <c r="AC30" s="147">
        <f t="shared" ca="1" si="17"/>
        <v>0</v>
      </c>
      <c r="AD30" s="147">
        <f t="shared" ca="1" si="18"/>
        <v>0</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7.5070905454801E-4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1470503655552174.8</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7.5070905454801E-4</v>
      </c>
      <c r="AZ30" s="147">
        <f t="shared" ca="1" si="33"/>
        <v>0</v>
      </c>
      <c r="BA30" s="147">
        <f t="shared" ca="1" si="20"/>
        <v>0</v>
      </c>
      <c r="BB30" s="147">
        <f t="shared" ca="1" si="21"/>
        <v>0</v>
      </c>
      <c r="BC30" s="147">
        <f t="shared" ca="1" si="22"/>
        <v>1.4398599666230832E-6</v>
      </c>
      <c r="BD30" s="147">
        <f t="shared" ca="1" si="23"/>
        <v>2.0538123527040822E-6</v>
      </c>
    </row>
    <row r="31" spans="8:56" s="147" customFormat="1" ht="0.25" customHeight="1" x14ac:dyDescent="0.2">
      <c r="H31" s="147">
        <f t="shared" si="24"/>
        <v>390</v>
      </c>
      <c r="I31" s="147">
        <f>IF($H31&gt;$H30,INDEX(Spectra!31:31,1,MATCH($I$20,Spectra!$20:$20,0)),I30)</f>
        <v>0</v>
      </c>
      <c r="J31" s="147">
        <f>((Physics!$C$9*Physics!$C$10)/(Physics!$C$11*Physics!$C$12*$H31))^($J$17-$J$18)</f>
        <v>1.9638551868708326E+18</v>
      </c>
      <c r="K31" s="147">
        <f t="shared" si="25"/>
        <v>1</v>
      </c>
      <c r="L31" s="147">
        <f>INDEX(Photobiology!$21:$421,1+$H31-380,10)</f>
        <v>1.2E-4</v>
      </c>
      <c r="M31" s="147">
        <f t="shared" si="26"/>
        <v>0</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0</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0</v>
      </c>
      <c r="Z31" s="147">
        <f t="shared" ca="1" si="28"/>
        <v>0</v>
      </c>
      <c r="AA31" s="147">
        <f t="shared" ca="1" si="15"/>
        <v>0</v>
      </c>
      <c r="AB31" s="147">
        <f t="shared" ca="1" si="16"/>
        <v>0</v>
      </c>
      <c r="AC31" s="147">
        <f t="shared" ca="1" si="17"/>
        <v>0</v>
      </c>
      <c r="AD31" s="147">
        <f t="shared" ca="1" si="18"/>
        <v>0</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7.5718377795035814E-4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1486999289742263.5</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7.5718377795035814E-4</v>
      </c>
      <c r="AZ31" s="147">
        <f t="shared" ca="1" si="33"/>
        <v>4.6511149336267681E-6</v>
      </c>
      <c r="BA31" s="147">
        <f t="shared" ca="1" si="20"/>
        <v>2.7124367322382297E-7</v>
      </c>
      <c r="BB31" s="147">
        <f t="shared" ca="1" si="21"/>
        <v>3.0864249438434706E-7</v>
      </c>
      <c r="BC31" s="147">
        <f t="shared" ca="1" si="22"/>
        <v>1.6726189654923412E-6</v>
      </c>
      <c r="BD31" s="147">
        <f t="shared" ca="1" si="23"/>
        <v>2.3430446261651474E-6</v>
      </c>
    </row>
    <row r="32" spans="8:56" s="147" customFormat="1" ht="0.25" customHeight="1" x14ac:dyDescent="0.2">
      <c r="H32" s="147">
        <f t="shared" si="24"/>
        <v>391</v>
      </c>
      <c r="I32" s="147">
        <f>IF($H32&gt;$H31,INDEX(Spectra!32:32,1,MATCH($I$20,Spectra!$20:$20,0)),I31)</f>
        <v>0</v>
      </c>
      <c r="J32" s="147">
        <f>((Physics!$C$9*Physics!$C$10)/(Physics!$C$11*Physics!$C$12*$H32))^($J$17-$J$18)</f>
        <v>1.9688907129910144E+18</v>
      </c>
      <c r="K32" s="147">
        <f t="shared" si="25"/>
        <v>1</v>
      </c>
      <c r="L32" s="147">
        <f>INDEX(Photobiology!$21:$421,1+$H32-380,10)</f>
        <v>1.3498399999999999E-4</v>
      </c>
      <c r="M32" s="147">
        <f t="shared" si="26"/>
        <v>0</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0</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0</v>
      </c>
      <c r="Z32" s="147">
        <f t="shared" ca="1" si="28"/>
        <v>0</v>
      </c>
      <c r="AA32" s="147">
        <f t="shared" ca="1" si="15"/>
        <v>0</v>
      </c>
      <c r="AB32" s="147">
        <f t="shared" ca="1" si="16"/>
        <v>0</v>
      </c>
      <c r="AC32" s="147">
        <f t="shared" ca="1" si="17"/>
        <v>0</v>
      </c>
      <c r="AD32" s="147">
        <f t="shared" ca="1" si="18"/>
        <v>0</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7.9612772202692554E-4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1567488478253505.5</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7.9612772202692554E-4</v>
      </c>
      <c r="AZ32" s="147">
        <f t="shared" ca="1" si="33"/>
        <v>5.9254194095020013E-6</v>
      </c>
      <c r="BA32" s="147">
        <f t="shared" ca="1" si="20"/>
        <v>3.4922938654433117E-7</v>
      </c>
      <c r="BB32" s="147">
        <f t="shared" ca="1" si="21"/>
        <v>3.9572961453247984E-7</v>
      </c>
      <c r="BC32" s="147">
        <f t="shared" ca="1" si="22"/>
        <v>2.0277373080025791E-6</v>
      </c>
      <c r="BD32" s="147">
        <f t="shared" ca="1" si="23"/>
        <v>2.7920676888117498E-6</v>
      </c>
    </row>
    <row r="33" spans="8:56" s="147" customFormat="1" ht="0.25" customHeight="1" x14ac:dyDescent="0.2">
      <c r="H33" s="147">
        <f t="shared" si="24"/>
        <v>392</v>
      </c>
      <c r="I33" s="147">
        <f>IF($H33&gt;$H32,INDEX(Spectra!33:33,1,MATCH($I$20,Spectra!$20:$20,0)),I32)</f>
        <v>0</v>
      </c>
      <c r="J33" s="147">
        <f>((Physics!$C$9*Physics!$C$10)/(Physics!$C$11*Physics!$C$12*$H33))^($J$17-$J$18)</f>
        <v>1.9739262391111962E+18</v>
      </c>
      <c r="K33" s="147">
        <f t="shared" si="25"/>
        <v>1</v>
      </c>
      <c r="L33" s="147">
        <f>INDEX(Photobiology!$21:$421,1+$H33-380,10)</f>
        <v>1.5149200000000001E-4</v>
      </c>
      <c r="M33" s="147">
        <f t="shared" si="26"/>
        <v>0</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0</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0</v>
      </c>
      <c r="Z33" s="147">
        <f t="shared" ca="1" si="28"/>
        <v>0</v>
      </c>
      <c r="AA33" s="147">
        <f t="shared" ca="1" si="15"/>
        <v>0</v>
      </c>
      <c r="AB33" s="147">
        <f t="shared" ca="1" si="16"/>
        <v>0</v>
      </c>
      <c r="AC33" s="147">
        <f t="shared" ca="1" si="17"/>
        <v>0</v>
      </c>
      <c r="AD33" s="147">
        <f t="shared" ca="1" si="18"/>
        <v>0</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8.3507028054316719E-4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1648367138266105.5</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8.3507028054316719E-4</v>
      </c>
      <c r="AZ33" s="147">
        <f t="shared" ca="1" si="33"/>
        <v>7.5295030422483267E-6</v>
      </c>
      <c r="BA33" s="147">
        <f t="shared" ca="1" si="20"/>
        <v>4.4778973653566248E-7</v>
      </c>
      <c r="BB33" s="147">
        <f t="shared" ca="1" si="21"/>
        <v>5.0497785455810023E-7</v>
      </c>
      <c r="BC33" s="147">
        <f t="shared" ca="1" si="22"/>
        <v>2.4542715545163685E-6</v>
      </c>
      <c r="BD33" s="147">
        <f t="shared" ca="1" si="23"/>
        <v>3.3325817741860608E-6</v>
      </c>
    </row>
    <row r="34" spans="8:56" s="147" customFormat="1" ht="0.25" customHeight="1" x14ac:dyDescent="0.2">
      <c r="H34" s="147">
        <f t="shared" si="24"/>
        <v>393</v>
      </c>
      <c r="I34" s="147">
        <f>IF($H34&gt;$H33,INDEX(Spectra!34:34,1,MATCH($I$20,Spectra!$20:$20,0)),I33)</f>
        <v>2.7834136795344397E-7</v>
      </c>
      <c r="J34" s="147">
        <f>((Physics!$C$9*Physics!$C$10)/(Physics!$C$11*Physics!$C$12*$H34))^($J$17-$J$18)</f>
        <v>1.9789617652313777E+18</v>
      </c>
      <c r="K34" s="147">
        <f t="shared" si="25"/>
        <v>1</v>
      </c>
      <c r="L34" s="147">
        <f>INDEX(Photobiology!$21:$421,1+$H34-380,10)</f>
        <v>1.7020800000000001E-4</v>
      </c>
      <c r="M34" s="147">
        <f t="shared" si="26"/>
        <v>2.7834136795344397E-7</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550826924862.06384</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2.7834136795344397E-7</v>
      </c>
      <c r="Z34" s="147">
        <f t="shared" ca="1" si="28"/>
        <v>3.0386527139477479E-9</v>
      </c>
      <c r="AA34" s="147">
        <f t="shared" ca="1" si="15"/>
        <v>1.8205223346499754E-10</v>
      </c>
      <c r="AB34" s="147">
        <f t="shared" ca="1" si="16"/>
        <v>2.0420236118536465E-10</v>
      </c>
      <c r="AC34" s="147">
        <f t="shared" ca="1" si="17"/>
        <v>9.4469060283398877E-10</v>
      </c>
      <c r="AD34" s="147">
        <f t="shared" ca="1" si="18"/>
        <v>1.2655597483970396E-9</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8.7401422461973459E-4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1729640732790803.8</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8.7401422461973459E-4</v>
      </c>
      <c r="AZ34" s="147">
        <f t="shared" ca="1" si="33"/>
        <v>9.5416132901736426E-6</v>
      </c>
      <c r="BA34" s="147">
        <f t="shared" ca="1" si="20"/>
        <v>5.7165861776900828E-7</v>
      </c>
      <c r="BB34" s="147">
        <f t="shared" ca="1" si="21"/>
        <v>6.4121179575002206E-7</v>
      </c>
      <c r="BC34" s="147">
        <f t="shared" ca="1" si="22"/>
        <v>2.9664042783593793E-6</v>
      </c>
      <c r="BD34" s="147">
        <f t="shared" ca="1" si="23"/>
        <v>3.9739591363587629E-6</v>
      </c>
    </row>
    <row r="35" spans="8:56" s="147" customFormat="1" ht="0.25" customHeight="1" x14ac:dyDescent="0.2">
      <c r="H35" s="147">
        <f t="shared" si="24"/>
        <v>394</v>
      </c>
      <c r="I35" s="147">
        <f>IF($H35&gt;$H34,INDEX(Spectra!35:35,1,MATCH($I$20,Spectra!$20:$20,0)),I34)</f>
        <v>0</v>
      </c>
      <c r="J35" s="147">
        <f>((Physics!$C$9*Physics!$C$10)/(Physics!$C$11*Physics!$C$12*$H35))^($J$17-$J$18)</f>
        <v>1.9839972913515592E+18</v>
      </c>
      <c r="K35" s="147">
        <f t="shared" si="25"/>
        <v>1</v>
      </c>
      <c r="L35" s="147">
        <f>INDEX(Photobiology!$21:$421,1+$H35-380,10)</f>
        <v>1.9181600000000001E-4</v>
      </c>
      <c r="M35" s="147">
        <f t="shared" si="26"/>
        <v>0</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0</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0</v>
      </c>
      <c r="Z35" s="147">
        <f t="shared" ca="1" si="28"/>
        <v>0</v>
      </c>
      <c r="AA35" s="147">
        <f t="shared" ca="1" si="15"/>
        <v>0</v>
      </c>
      <c r="AB35" s="147">
        <f t="shared" ca="1" si="16"/>
        <v>0</v>
      </c>
      <c r="AC35" s="147">
        <f t="shared" ca="1" si="17"/>
        <v>0</v>
      </c>
      <c r="AD35" s="147">
        <f t="shared" ca="1" si="18"/>
        <v>0</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9.1295816869630211E-4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1811306533810743.2</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9.1295816869630211E-4</v>
      </c>
      <c r="AZ35" s="147">
        <f t="shared" ca="1" si="33"/>
        <v>1.2055886505085278E-5</v>
      </c>
      <c r="BA35" s="147">
        <f t="shared" ca="1" si="20"/>
        <v>7.2639425396504418E-7</v>
      </c>
      <c r="BB35" s="147">
        <f t="shared" ca="1" si="21"/>
        <v>8.1001939630128795E-7</v>
      </c>
      <c r="BC35" s="147">
        <f t="shared" ca="1" si="22"/>
        <v>3.5797089794582006E-6</v>
      </c>
      <c r="BD35" s="147">
        <f t="shared" ca="1" si="23"/>
        <v>4.7256997207142344E-6</v>
      </c>
    </row>
    <row r="36" spans="8:56" s="147" customFormat="1" ht="0.25" customHeight="1" x14ac:dyDescent="0.2">
      <c r="H36" s="147">
        <f t="shared" si="24"/>
        <v>395</v>
      </c>
      <c r="I36" s="147">
        <f>IF($H36&gt;$H35,INDEX(Spectra!36:36,1,MATCH($I$20,Spectra!$20:$20,0)),I35)</f>
        <v>0</v>
      </c>
      <c r="J36" s="147">
        <f>((Physics!$C$9*Physics!$C$10)/(Physics!$C$11*Physics!$C$12*$H36))^($J$17-$J$18)</f>
        <v>1.9890328174717409E+18</v>
      </c>
      <c r="K36" s="147">
        <f t="shared" si="25"/>
        <v>1</v>
      </c>
      <c r="L36" s="147">
        <f>INDEX(Photobiology!$21:$421,1+$H36-380,10)</f>
        <v>2.1699999999999999E-4</v>
      </c>
      <c r="M36" s="147">
        <f t="shared" si="26"/>
        <v>0</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0</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0</v>
      </c>
      <c r="Z36" s="147">
        <f t="shared" ca="1" si="28"/>
        <v>0</v>
      </c>
      <c r="AA36" s="147">
        <f t="shared" ca="1" si="15"/>
        <v>0</v>
      </c>
      <c r="AB36" s="147">
        <f t="shared" ca="1" si="16"/>
        <v>0</v>
      </c>
      <c r="AC36" s="147">
        <f t="shared" ca="1" si="17"/>
        <v>0</v>
      </c>
      <c r="AD36" s="147">
        <f t="shared" ca="1" si="18"/>
        <v>0</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9.5190072721254365E-4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1893361785400964.8</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9.5190072721254365E-4</v>
      </c>
      <c r="AZ36" s="147">
        <f t="shared" ca="1" si="33"/>
        <v>1.5184244450130891E-5</v>
      </c>
      <c r="BA36" s="147">
        <f t="shared" ca="1" si="20"/>
        <v>9.1842047483502415E-7</v>
      </c>
      <c r="BB36" s="147">
        <f t="shared" ca="1" si="21"/>
        <v>1.0177817765429237E-6</v>
      </c>
      <c r="BC36" s="147">
        <f t="shared" ca="1" si="22"/>
        <v>4.3121102942728226E-6</v>
      </c>
      <c r="BD36" s="147">
        <f t="shared" ca="1" si="23"/>
        <v>5.5975094412642811E-6</v>
      </c>
    </row>
    <row r="37" spans="8:56" s="147" customFormat="1" ht="0.25" customHeight="1" x14ac:dyDescent="0.2">
      <c r="H37" s="147">
        <f t="shared" si="24"/>
        <v>396</v>
      </c>
      <c r="I37" s="147">
        <f>IF($H37&gt;$H36,INDEX(Spectra!37:37,1,MATCH($I$20,Spectra!$20:$20,0)),I36)</f>
        <v>0</v>
      </c>
      <c r="J37" s="147">
        <f>((Physics!$C$9*Physics!$C$10)/(Physics!$C$11*Physics!$C$12*$H37))^($J$17-$J$18)</f>
        <v>1.9940683435919224E+18</v>
      </c>
      <c r="K37" s="147">
        <f t="shared" si="25"/>
        <v>1</v>
      </c>
      <c r="L37" s="147">
        <f>INDEX(Photobiology!$21:$421,1+$H37-380,10)</f>
        <v>2.4690669999999999E-4</v>
      </c>
      <c r="M37" s="147">
        <f t="shared" si="26"/>
        <v>0</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0</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0</v>
      </c>
      <c r="Z37" s="147">
        <f t="shared" ca="1" si="28"/>
        <v>0</v>
      </c>
      <c r="AA37" s="147">
        <f t="shared" ca="1" si="15"/>
        <v>0</v>
      </c>
      <c r="AB37" s="147">
        <f t="shared" ca="1" si="16"/>
        <v>0</v>
      </c>
      <c r="AC37" s="147">
        <f t="shared" ca="1" si="17"/>
        <v>0</v>
      </c>
      <c r="AD37" s="147">
        <f t="shared" ca="1" si="18"/>
        <v>0</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9.9084467128911116E-4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1975811992434360.8</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9.9084467128911116E-4</v>
      </c>
      <c r="AZ37" s="147">
        <f t="shared" ca="1" si="33"/>
        <v>1.9058599998844668E-5</v>
      </c>
      <c r="BA37" s="147">
        <f t="shared" ca="1" si="20"/>
        <v>1.1550474502151427E-6</v>
      </c>
      <c r="BB37" s="147">
        <f t="shared" ca="1" si="21"/>
        <v>1.2716500511324453E-6</v>
      </c>
      <c r="BC37" s="147">
        <f t="shared" ca="1" si="22"/>
        <v>5.1920260775549422E-6</v>
      </c>
      <c r="BD37" s="147">
        <f t="shared" ca="1" si="23"/>
        <v>6.632060272126259E-6</v>
      </c>
    </row>
    <row r="38" spans="8:56" s="147" customFormat="1" ht="0.25" customHeight="1" x14ac:dyDescent="0.2">
      <c r="H38" s="147">
        <f t="shared" si="24"/>
        <v>397</v>
      </c>
      <c r="I38" s="147">
        <f>IF($H38&gt;$H37,INDEX(Spectra!38:38,1,MATCH($I$20,Spectra!$20:$20,0)),I37)</f>
        <v>0</v>
      </c>
      <c r="J38" s="147">
        <f>((Physics!$C$9*Physics!$C$10)/(Physics!$C$11*Physics!$C$12*$H38))^($J$17-$J$18)</f>
        <v>1.9991038697121039E+18</v>
      </c>
      <c r="K38" s="147">
        <f t="shared" si="25"/>
        <v>1</v>
      </c>
      <c r="L38" s="147">
        <f>INDEX(Photobiology!$21:$421,1+$H38-380,10)</f>
        <v>2.8123999999999998E-4</v>
      </c>
      <c r="M38" s="147">
        <f t="shared" si="26"/>
        <v>0</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0</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0</v>
      </c>
      <c r="Z38" s="147">
        <f t="shared" ca="1" si="28"/>
        <v>0</v>
      </c>
      <c r="AA38" s="147">
        <f t="shared" ca="1" si="15"/>
        <v>0</v>
      </c>
      <c r="AB38" s="147">
        <f t="shared" ca="1" si="16"/>
        <v>0</v>
      </c>
      <c r="AC38" s="147">
        <f t="shared" ca="1" si="17"/>
        <v>0</v>
      </c>
      <c r="AD38" s="147">
        <f t="shared" ca="1" si="18"/>
        <v>0</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1.0297886153656786E-3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2058654405962997.5</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1.0297886153656786E-3</v>
      </c>
      <c r="AZ38" s="147">
        <f t="shared" ca="1" si="33"/>
        <v>2.3833015798577118E-5</v>
      </c>
      <c r="BA38" s="147">
        <f t="shared" ca="1" si="20"/>
        <v>1.4444124055703618E-6</v>
      </c>
      <c r="BB38" s="147">
        <f t="shared" ca="1" si="21"/>
        <v>1.579510374020185E-6</v>
      </c>
      <c r="BC38" s="147">
        <f t="shared" ca="1" si="22"/>
        <v>6.230221122962355E-6</v>
      </c>
      <c r="BD38" s="147">
        <f t="shared" ca="1" si="23"/>
        <v>7.8789332919351132E-6</v>
      </c>
    </row>
    <row r="39" spans="8:56" s="147" customFormat="1" ht="0.25" customHeight="1" x14ac:dyDescent="0.2">
      <c r="H39" s="147">
        <f t="shared" si="24"/>
        <v>398</v>
      </c>
      <c r="I39" s="147">
        <f>IF($H39&gt;$H38,INDEX(Spectra!39:39,1,MATCH($I$20,Spectra!$20:$20,0)),I38)</f>
        <v>0</v>
      </c>
      <c r="J39" s="147">
        <f>((Physics!$C$9*Physics!$C$10)/(Physics!$C$11*Physics!$C$12*$H39))^($J$17-$J$18)</f>
        <v>2.004139395832286E+18</v>
      </c>
      <c r="K39" s="147">
        <f t="shared" si="25"/>
        <v>1</v>
      </c>
      <c r="L39" s="147">
        <f>INDEX(Photobiology!$21:$421,1+$H39-380,10)</f>
        <v>3.1851999999999998E-4</v>
      </c>
      <c r="M39" s="147">
        <f t="shared" si="26"/>
        <v>0</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0</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0</v>
      </c>
      <c r="Z39" s="147">
        <f t="shared" ca="1" si="28"/>
        <v>0</v>
      </c>
      <c r="AA39" s="147">
        <f t="shared" ca="1" si="15"/>
        <v>0</v>
      </c>
      <c r="AB39" s="147">
        <f t="shared" ca="1" si="16"/>
        <v>0</v>
      </c>
      <c r="AC39" s="147">
        <f t="shared" ca="1" si="17"/>
        <v>0</v>
      </c>
      <c r="AD39" s="147">
        <f t="shared" ca="1" si="18"/>
        <v>0</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1.068732559442246E-3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2141889025986875.5</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1.068732559442246E-3</v>
      </c>
      <c r="AZ39" s="147">
        <f t="shared" ca="1" si="33"/>
        <v>2.9684046838508382E-5</v>
      </c>
      <c r="BA39" s="147">
        <f t="shared" ca="1" si="20"/>
        <v>1.7953852012582178E-6</v>
      </c>
      <c r="BB39" s="147">
        <f t="shared" ca="1" si="21"/>
        <v>1.9498277434232169E-6</v>
      </c>
      <c r="BC39" s="147">
        <f t="shared" ca="1" si="22"/>
        <v>7.4597532649068767E-6</v>
      </c>
      <c r="BD39" s="147">
        <f t="shared" ca="1" si="23"/>
        <v>9.3588268990821803E-6</v>
      </c>
    </row>
    <row r="40" spans="8:56" s="147" customFormat="1" ht="0.25" customHeight="1" x14ac:dyDescent="0.2">
      <c r="H40" s="147">
        <f t="shared" si="24"/>
        <v>399</v>
      </c>
      <c r="I40" s="147">
        <f>IF($H40&gt;$H39,INDEX(Spectra!40:40,1,MATCH($I$20,Spectra!$20:$20,0)),I39)</f>
        <v>0</v>
      </c>
      <c r="J40" s="147">
        <f>((Physics!$C$9*Physics!$C$10)/(Physics!$C$11*Physics!$C$12*$H40))^($J$17-$J$18)</f>
        <v>2.0091749219524672E+18</v>
      </c>
      <c r="K40" s="147">
        <f t="shared" si="25"/>
        <v>1</v>
      </c>
      <c r="L40" s="147">
        <f>INDEX(Photobiology!$21:$421,1+$H40-380,10)</f>
        <v>3.5726669999999999E-4</v>
      </c>
      <c r="M40" s="147">
        <f t="shared" si="26"/>
        <v>0</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0</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0</v>
      </c>
      <c r="Z40" s="147">
        <f t="shared" ca="1" si="28"/>
        <v>0</v>
      </c>
      <c r="AA40" s="147">
        <f t="shared" ca="1" si="15"/>
        <v>0</v>
      </c>
      <c r="AB40" s="147">
        <f t="shared" ca="1" si="16"/>
        <v>0</v>
      </c>
      <c r="AC40" s="147">
        <f t="shared" ca="1" si="17"/>
        <v>0</v>
      </c>
      <c r="AD40" s="147">
        <f t="shared" ca="1" si="18"/>
        <v>0</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1.1076751179584874E-3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2225513068672933.8</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1.1076751179584874E-3</v>
      </c>
      <c r="AZ40" s="147">
        <f t="shared" ca="1" si="33"/>
        <v>3.6812364102720568E-5</v>
      </c>
      <c r="BA40" s="147">
        <f t="shared" ca="1" si="20"/>
        <v>2.2173440511293002E-6</v>
      </c>
      <c r="BB40" s="147">
        <f t="shared" ca="1" si="21"/>
        <v>2.391426272667656E-6</v>
      </c>
      <c r="BC40" s="147">
        <f t="shared" ca="1" si="22"/>
        <v>8.9278614507454079E-6</v>
      </c>
      <c r="BD40" s="147">
        <f t="shared" ca="1" si="23"/>
        <v>1.1092923236307067E-5</v>
      </c>
    </row>
    <row r="41" spans="8:56" s="147" customFormat="1" ht="0.25" customHeight="1" x14ac:dyDescent="0.2">
      <c r="H41" s="147">
        <f t="shared" si="24"/>
        <v>400</v>
      </c>
      <c r="I41" s="147">
        <f>IF($H41&gt;$H40,INDEX(Spectra!41:41,1,MATCH($I$20,Spectra!$20:$20,0)),I40)</f>
        <v>0</v>
      </c>
      <c r="J41" s="147">
        <f>((Physics!$C$9*Physics!$C$10)/(Physics!$C$11*Physics!$C$12*$H41))^($J$17-$J$18)</f>
        <v>2.014210448072649E+18</v>
      </c>
      <c r="K41" s="147">
        <f t="shared" si="25"/>
        <v>1</v>
      </c>
      <c r="L41" s="147">
        <f>INDEX(Photobiology!$21:$421,1+$H41-380,10)</f>
        <v>3.9599999999999998E-4</v>
      </c>
      <c r="M41" s="147">
        <f t="shared" si="26"/>
        <v>0</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0</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0</v>
      </c>
      <c r="Z41" s="147">
        <f t="shared" ca="1" si="28"/>
        <v>0</v>
      </c>
      <c r="AA41" s="147">
        <f t="shared" ca="1" si="15"/>
        <v>0</v>
      </c>
      <c r="AB41" s="147">
        <f t="shared" ca="1" si="16"/>
        <v>0</v>
      </c>
      <c r="AC41" s="147">
        <f t="shared" ca="1" si="17"/>
        <v>0</v>
      </c>
      <c r="AD41" s="147">
        <f t="shared" ca="1" si="18"/>
        <v>0</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1.146619062035055E-3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2309532094710268.5</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1.146619062035055E-3</v>
      </c>
      <c r="AZ41" s="147">
        <f t="shared" ca="1" si="33"/>
        <v>4.5441430723698862E-5</v>
      </c>
      <c r="BA41" s="147">
        <f t="shared" ca="1" si="20"/>
        <v>2.7198721446721132E-6</v>
      </c>
      <c r="BB41" s="147">
        <f t="shared" ca="1" si="21"/>
        <v>2.9132494494843254E-6</v>
      </c>
      <c r="BC41" s="147">
        <f t="shared" ca="1" si="22"/>
        <v>1.065209108630566E-5</v>
      </c>
      <c r="BD41" s="147">
        <f t="shared" ca="1" si="23"/>
        <v>1.3103218655217999E-5</v>
      </c>
    </row>
    <row r="42" spans="8:56" s="147" customFormat="1" ht="0.25" customHeight="1" x14ac:dyDescent="0.2">
      <c r="H42" s="147">
        <f t="shared" si="24"/>
        <v>401</v>
      </c>
      <c r="I42" s="147">
        <f>IF($H42&gt;$H41,INDEX(Spectra!42:42,1,MATCH($I$20,Spectra!$20:$20,0)),I41)</f>
        <v>0</v>
      </c>
      <c r="J42" s="147">
        <f>((Physics!$C$9*Physics!$C$10)/(Physics!$C$11*Physics!$C$12*$H42))^($J$17-$J$18)</f>
        <v>2.0192459741928307E+18</v>
      </c>
      <c r="K42" s="147">
        <f t="shared" si="25"/>
        <v>1</v>
      </c>
      <c r="L42" s="147">
        <f>INDEX(Photobiology!$21:$421,1+$H42-380,10)</f>
        <v>4.337147E-4</v>
      </c>
      <c r="M42" s="147">
        <f t="shared" si="26"/>
        <v>0</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0</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0</v>
      </c>
      <c r="Z42" s="147">
        <f t="shared" ca="1" si="28"/>
        <v>0</v>
      </c>
      <c r="AA42" s="147">
        <f t="shared" ca="1" si="15"/>
        <v>0</v>
      </c>
      <c r="AB42" s="147">
        <f t="shared" ca="1" si="16"/>
        <v>0</v>
      </c>
      <c r="AC42" s="147">
        <f t="shared" ca="1" si="17"/>
        <v>0</v>
      </c>
      <c r="AD42" s="147">
        <f t="shared" ca="1" si="18"/>
        <v>0</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1.1587163892393996E-3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2339733404202910.5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1.1587163892393996E-3</v>
      </c>
      <c r="AZ42" s="147">
        <f t="shared" ca="1" si="33"/>
        <v>5.4552483477029857E-5</v>
      </c>
      <c r="BA42" s="147">
        <f t="shared" ca="1" si="20"/>
        <v>3.2378359679433311E-6</v>
      </c>
      <c r="BB42" s="147">
        <f t="shared" ca="1" si="21"/>
        <v>3.4446552562586721E-6</v>
      </c>
      <c r="BC42" s="147">
        <f t="shared" ca="1" si="22"/>
        <v>1.2398265364861575E-5</v>
      </c>
      <c r="BD42" s="147">
        <f t="shared" ca="1" si="23"/>
        <v>1.5152186607166856E-5</v>
      </c>
    </row>
    <row r="43" spans="8:56" s="147" customFormat="1" ht="0.25" customHeight="1" x14ac:dyDescent="0.2">
      <c r="H43" s="147">
        <f t="shared" si="24"/>
        <v>402</v>
      </c>
      <c r="I43" s="147">
        <f>IF($H43&gt;$H42,INDEX(Spectra!43:43,1,MATCH($I$20,Spectra!$20:$20,0)),I42)</f>
        <v>0</v>
      </c>
      <c r="J43" s="147">
        <f>((Physics!$C$9*Physics!$C$10)/(Physics!$C$11*Physics!$C$12*$H43))^($J$17-$J$18)</f>
        <v>2.0242815003130122E+18</v>
      </c>
      <c r="K43" s="147">
        <f t="shared" si="25"/>
        <v>1</v>
      </c>
      <c r="L43" s="147">
        <f>INDEX(Photobiology!$21:$421,1+$H43-380,10)</f>
        <v>4.73024E-4</v>
      </c>
      <c r="M43" s="147">
        <f t="shared" si="26"/>
        <v>0</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0</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0</v>
      </c>
      <c r="Z43" s="147">
        <f t="shared" ca="1" si="28"/>
        <v>0</v>
      </c>
      <c r="AA43" s="147">
        <f t="shared" ca="1" si="15"/>
        <v>0</v>
      </c>
      <c r="AB43" s="147">
        <f t="shared" ca="1" si="16"/>
        <v>0</v>
      </c>
      <c r="AC43" s="147">
        <f t="shared" ca="1" si="17"/>
        <v>0</v>
      </c>
      <c r="AD43" s="147">
        <f t="shared" ca="1" si="18"/>
        <v>0</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1.1708137164437439E-3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2370056546509795.5</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1.1708137164437439E-3</v>
      </c>
      <c r="AZ43" s="147">
        <f t="shared" ca="1" si="33"/>
        <v>6.5215728982376272E-5</v>
      </c>
      <c r="BA43" s="147">
        <f t="shared" ca="1" si="20"/>
        <v>3.8329396960705419E-6</v>
      </c>
      <c r="BB43" s="147">
        <f t="shared" ca="1" si="21"/>
        <v>4.0509335019352031E-6</v>
      </c>
      <c r="BC43" s="147">
        <f t="shared" ca="1" si="22"/>
        <v>1.4412716849422487E-5</v>
      </c>
      <c r="BD43" s="147">
        <f t="shared" ca="1" si="23"/>
        <v>1.7608687051198975E-5</v>
      </c>
    </row>
    <row r="44" spans="8:56" s="147" customFormat="1" ht="0.25" customHeight="1" x14ac:dyDescent="0.2">
      <c r="H44" s="147">
        <f t="shared" si="24"/>
        <v>403</v>
      </c>
      <c r="I44" s="147">
        <f>IF($H44&gt;$H43,INDEX(Spectra!44:44,1,MATCH($I$20,Spectra!$20:$20,0)),I43)</f>
        <v>0</v>
      </c>
      <c r="J44" s="147">
        <f>((Physics!$C$9*Physics!$C$10)/(Physics!$C$11*Physics!$C$12*$H44))^($J$17-$J$18)</f>
        <v>2.0293170264331942E+18</v>
      </c>
      <c r="K44" s="147">
        <f t="shared" si="25"/>
        <v>1</v>
      </c>
      <c r="L44" s="147">
        <f>INDEX(Photobiology!$21:$421,1+$H44-380,10)</f>
        <v>5.1787600000000001E-4</v>
      </c>
      <c r="M44" s="147">
        <f t="shared" si="26"/>
        <v>0</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0</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0</v>
      </c>
      <c r="Z44" s="147">
        <f t="shared" ca="1" si="28"/>
        <v>0</v>
      </c>
      <c r="AA44" s="147">
        <f t="shared" ca="1" si="15"/>
        <v>0</v>
      </c>
      <c r="AB44" s="147">
        <f t="shared" ca="1" si="16"/>
        <v>0</v>
      </c>
      <c r="AC44" s="147">
        <f t="shared" ca="1" si="17"/>
        <v>0</v>
      </c>
      <c r="AD44" s="147">
        <f t="shared" ca="1" si="18"/>
        <v>0</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1.1829110436480884E-3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2400501521630925.5</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1.1829110436480884E-3</v>
      </c>
      <c r="AZ44" s="147">
        <f t="shared" ca="1" si="33"/>
        <v>7.7615170344612583E-5</v>
      </c>
      <c r="BA44" s="147">
        <f t="shared" ca="1" si="20"/>
        <v>4.5146982891872944E-6</v>
      </c>
      <c r="BB44" s="147">
        <f t="shared" ca="1" si="21"/>
        <v>4.7410246591684831E-6</v>
      </c>
      <c r="BC44" s="147">
        <f t="shared" ca="1" si="22"/>
        <v>1.6714533046747488E-5</v>
      </c>
      <c r="BD44" s="147">
        <f t="shared" ca="1" si="23"/>
        <v>2.048399737843649E-5</v>
      </c>
    </row>
    <row r="45" spans="8:56" s="147" customFormat="1" ht="0.25" customHeight="1" x14ac:dyDescent="0.2">
      <c r="H45" s="147">
        <f t="shared" si="24"/>
        <v>404</v>
      </c>
      <c r="I45" s="147">
        <f>IF($H45&gt;$H44,INDEX(Spectra!45:45,1,MATCH($I$20,Spectra!$20:$20,0)),I44)</f>
        <v>0</v>
      </c>
      <c r="J45" s="147">
        <f>((Physics!$C$9*Physics!$C$10)/(Physics!$C$11*Physics!$C$12*$H45))^($J$17-$J$18)</f>
        <v>2.0343525525533752E+18</v>
      </c>
      <c r="K45" s="147">
        <f t="shared" si="25"/>
        <v>1</v>
      </c>
      <c r="L45" s="147">
        <f>INDEX(Photobiology!$21:$421,1+$H45-380,10)</f>
        <v>5.7221870000000001E-4</v>
      </c>
      <c r="M45" s="147">
        <f t="shared" si="26"/>
        <v>0</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0</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0</v>
      </c>
      <c r="Z45" s="147">
        <f t="shared" ca="1" si="28"/>
        <v>0</v>
      </c>
      <c r="AA45" s="147">
        <f t="shared" ca="1" si="15"/>
        <v>0</v>
      </c>
      <c r="AB45" s="147">
        <f t="shared" ca="1" si="16"/>
        <v>0</v>
      </c>
      <c r="AC45" s="147">
        <f t="shared" ca="1" si="17"/>
        <v>0</v>
      </c>
      <c r="AD45" s="147">
        <f t="shared" ca="1" si="18"/>
        <v>0</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1.1950083708524328E-3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2431068329566297</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1.1950083708524328E-3</v>
      </c>
      <c r="AZ45" s="147">
        <f t="shared" ca="1" si="33"/>
        <v>9.1934742488930613E-5</v>
      </c>
      <c r="BA45" s="147">
        <f t="shared" ca="1" si="20"/>
        <v>5.294138034634157E-6</v>
      </c>
      <c r="BB45" s="147">
        <f t="shared" ca="1" si="21"/>
        <v>5.5253602043103932E-6</v>
      </c>
      <c r="BC45" s="147">
        <f t="shared" ca="1" si="22"/>
        <v>1.9347185524100886E-5</v>
      </c>
      <c r="BD45" s="147">
        <f t="shared" ca="1" si="23"/>
        <v>2.3789151139396465E-5</v>
      </c>
    </row>
    <row r="46" spans="8:56" s="147" customFormat="1" ht="0.25" customHeight="1" x14ac:dyDescent="0.2">
      <c r="H46" s="147">
        <f t="shared" si="24"/>
        <v>405</v>
      </c>
      <c r="I46" s="147">
        <f>IF($H46&gt;$H45,INDEX(Spectra!46:46,1,MATCH($I$20,Spectra!$20:$20,0)),I45)</f>
        <v>0</v>
      </c>
      <c r="J46" s="147">
        <f>((Physics!$C$9*Physics!$C$10)/(Physics!$C$11*Physics!$C$12*$H46))^($J$17-$J$18)</f>
        <v>2.039388078673557E+18</v>
      </c>
      <c r="K46" s="147">
        <f t="shared" si="25"/>
        <v>1</v>
      </c>
      <c r="L46" s="147">
        <f>INDEX(Photobiology!$21:$421,1+$H46-380,10)</f>
        <v>6.4000000000000005E-4</v>
      </c>
      <c r="M46" s="147">
        <f t="shared" si="26"/>
        <v>0</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0</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0</v>
      </c>
      <c r="Z46" s="147">
        <f t="shared" ca="1" si="28"/>
        <v>0</v>
      </c>
      <c r="AA46" s="147">
        <f t="shared" ca="1" si="15"/>
        <v>0</v>
      </c>
      <c r="AB46" s="147">
        <f t="shared" ca="1" si="16"/>
        <v>0</v>
      </c>
      <c r="AC46" s="147">
        <f t="shared" ca="1" si="17"/>
        <v>0</v>
      </c>
      <c r="AD46" s="147">
        <f t="shared" ca="1" si="18"/>
        <v>0</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1.2071056980567775E-3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2461756970315914.5</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1.2071056980567775E-3</v>
      </c>
      <c r="AZ46" s="147">
        <f t="shared" ca="1" si="33"/>
        <v>1.0835125598441401E-4</v>
      </c>
      <c r="BA46" s="147">
        <f t="shared" ca="1" si="20"/>
        <v>6.1841956280565605E-6</v>
      </c>
      <c r="BB46" s="147">
        <f t="shared" ca="1" si="21"/>
        <v>6.4163220537928789E-6</v>
      </c>
      <c r="BC46" s="147">
        <f t="shared" ca="1" si="22"/>
        <v>2.2355597528011518E-5</v>
      </c>
      <c r="BD46" s="147">
        <f t="shared" ca="1" si="23"/>
        <v>2.7535529499512765E-5</v>
      </c>
    </row>
    <row r="47" spans="8:56" s="147" customFormat="1" ht="0.25" customHeight="1" x14ac:dyDescent="0.2">
      <c r="H47" s="147">
        <f t="shared" si="24"/>
        <v>406</v>
      </c>
      <c r="I47" s="147">
        <f>IF($H47&gt;$H46,INDEX(Spectra!47:47,1,MATCH($I$20,Spectra!$20:$20,0)),I46)</f>
        <v>0</v>
      </c>
      <c r="J47" s="147">
        <f>((Physics!$C$9*Physics!$C$10)/(Physics!$C$11*Physics!$C$12*$H47))^($J$17-$J$18)</f>
        <v>2.0444236047937385E+18</v>
      </c>
      <c r="K47" s="147">
        <f t="shared" si="25"/>
        <v>1</v>
      </c>
      <c r="L47" s="147">
        <f>INDEX(Photobiology!$21:$421,1+$H47-380,10)</f>
        <v>7.2455999999999996E-4</v>
      </c>
      <c r="M47" s="147">
        <f t="shared" si="26"/>
        <v>0</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0</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0</v>
      </c>
      <c r="Z47" s="147">
        <f t="shared" ca="1" si="28"/>
        <v>0</v>
      </c>
      <c r="AA47" s="147">
        <f t="shared" ca="1" si="15"/>
        <v>0</v>
      </c>
      <c r="AB47" s="147">
        <f t="shared" ca="1" si="16"/>
        <v>0</v>
      </c>
      <c r="AC47" s="147">
        <f t="shared" ca="1" si="17"/>
        <v>0</v>
      </c>
      <c r="AD47" s="147">
        <f t="shared" ca="1" si="18"/>
        <v>0</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1.2192044108214476E-3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2492570276552010</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1.2192044108214476E-3</v>
      </c>
      <c r="AZ47" s="147">
        <f t="shared" ca="1" si="33"/>
        <v>1.2702646915466499E-4</v>
      </c>
      <c r="BA47" s="147">
        <f t="shared" ca="1" si="20"/>
        <v>7.1988899800481033E-6</v>
      </c>
      <c r="BB47" s="147">
        <f t="shared" ca="1" si="21"/>
        <v>7.4266373639895499E-6</v>
      </c>
      <c r="BC47" s="147">
        <f t="shared" ca="1" si="22"/>
        <v>2.5761789200657187E-5</v>
      </c>
      <c r="BD47" s="147">
        <f t="shared" ca="1" si="23"/>
        <v>3.2088728570174008E-5</v>
      </c>
    </row>
    <row r="48" spans="8:56" s="147" customFormat="1" ht="0.25" customHeight="1" x14ac:dyDescent="0.2">
      <c r="H48" s="147">
        <f t="shared" si="24"/>
        <v>407</v>
      </c>
      <c r="I48" s="147">
        <f>IF($H48&gt;$H47,INDEX(Spectra!48:48,1,MATCH($I$20,Spectra!$20:$20,0)),I47)</f>
        <v>0</v>
      </c>
      <c r="J48" s="147">
        <f>((Physics!$C$9*Physics!$C$10)/(Physics!$C$11*Physics!$C$12*$H48))^($J$17-$J$18)</f>
        <v>2.0494591309139205E+18</v>
      </c>
      <c r="K48" s="147">
        <f t="shared" si="25"/>
        <v>1</v>
      </c>
      <c r="L48" s="147">
        <f>INDEX(Photobiology!$21:$421,1+$H48-380,10)</f>
        <v>8.2549999999999995E-4</v>
      </c>
      <c r="M48" s="147">
        <f t="shared" si="26"/>
        <v>0</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0</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0</v>
      </c>
      <c r="Z48" s="147">
        <f t="shared" ca="1" si="28"/>
        <v>0</v>
      </c>
      <c r="AA48" s="147">
        <f t="shared" ca="1" si="15"/>
        <v>0</v>
      </c>
      <c r="AB48" s="147">
        <f t="shared" ca="1" si="16"/>
        <v>0</v>
      </c>
      <c r="AC48" s="147">
        <f t="shared" ca="1" si="17"/>
        <v>0</v>
      </c>
      <c r="AD48" s="147">
        <f t="shared" ca="1" si="18"/>
        <v>0</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1.2313017380257919E-3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2523502589907139.5</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1.2313017380257919E-3</v>
      </c>
      <c r="AZ48" s="147">
        <f t="shared" ca="1" si="33"/>
        <v>1.4809235393757608E-4</v>
      </c>
      <c r="BA48" s="147">
        <f t="shared" ca="1" si="20"/>
        <v>8.3482873489017704E-6</v>
      </c>
      <c r="BB48" s="147">
        <f t="shared" ca="1" si="21"/>
        <v>8.561130167336909E-6</v>
      </c>
      <c r="BC48" s="147">
        <f t="shared" ca="1" si="22"/>
        <v>2.9612806799520293E-5</v>
      </c>
      <c r="BD48" s="147">
        <f t="shared" ca="1" si="23"/>
        <v>3.7673400497332336E-5</v>
      </c>
    </row>
    <row r="49" spans="8:56" s="147" customFormat="1" ht="0.25" customHeight="1" x14ac:dyDescent="0.2">
      <c r="H49" s="147">
        <f t="shared" si="24"/>
        <v>408</v>
      </c>
      <c r="I49" s="147">
        <f>IF($H49&gt;$H48,INDEX(Spectra!49:49,1,MATCH($I$20,Spectra!$20:$20,0)),I48)</f>
        <v>0</v>
      </c>
      <c r="J49" s="147">
        <f>((Physics!$C$9*Physics!$C$10)/(Physics!$C$11*Physics!$C$12*$H49))^($J$17-$J$18)</f>
        <v>2.0544946570341023E+18</v>
      </c>
      <c r="K49" s="147">
        <f t="shared" si="25"/>
        <v>1</v>
      </c>
      <c r="L49" s="147">
        <f>INDEX(Photobiology!$21:$421,1+$H49-380,10)</f>
        <v>9.4116000000000002E-4</v>
      </c>
      <c r="M49" s="147">
        <f t="shared" si="26"/>
        <v>0</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0</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0</v>
      </c>
      <c r="Z49" s="147">
        <f t="shared" ca="1" si="28"/>
        <v>0</v>
      </c>
      <c r="AA49" s="147">
        <f t="shared" ca="1" si="15"/>
        <v>0</v>
      </c>
      <c r="AB49" s="147">
        <f t="shared" ca="1" si="16"/>
        <v>0</v>
      </c>
      <c r="AC49" s="147">
        <f t="shared" ca="1" si="17"/>
        <v>0</v>
      </c>
      <c r="AD49" s="147">
        <f t="shared" ca="1" si="18"/>
        <v>0</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1.2433990652301367E-3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2554556736076513</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1.2433990652301367E-3</v>
      </c>
      <c r="AZ49" s="147">
        <f t="shared" ca="1" si="33"/>
        <v>1.7164378056062899E-4</v>
      </c>
      <c r="BA49" s="147">
        <f t="shared" ca="1" si="20"/>
        <v>9.6395755931031575E-6</v>
      </c>
      <c r="BB49" s="147">
        <f t="shared" ca="1" si="21"/>
        <v>9.8183017747393373E-6</v>
      </c>
      <c r="BC49" s="147">
        <f t="shared" ca="1" si="22"/>
        <v>3.3944794480782736E-5</v>
      </c>
      <c r="BD49" s="147">
        <f t="shared" ca="1" si="23"/>
        <v>4.4083221778856223E-5</v>
      </c>
    </row>
    <row r="50" spans="8:56" s="147" customFormat="1" ht="0.25" customHeight="1" x14ac:dyDescent="0.2">
      <c r="H50" s="147">
        <f t="shared" si="24"/>
        <v>409</v>
      </c>
      <c r="I50" s="147">
        <f>IF($H50&gt;$H49,INDEX(Spectra!50:50,1,MATCH($I$20,Spectra!$20:$20,0)),I49)</f>
        <v>0</v>
      </c>
      <c r="J50" s="147">
        <f>((Physics!$C$9*Physics!$C$10)/(Physics!$C$11*Physics!$C$12*$H50))^($J$17-$J$18)</f>
        <v>2.0595301831542835E+18</v>
      </c>
      <c r="K50" s="147">
        <f t="shared" si="25"/>
        <v>1</v>
      </c>
      <c r="L50" s="147">
        <f>INDEX(Photobiology!$21:$421,1+$H50-380,10)</f>
        <v>1.06988E-3</v>
      </c>
      <c r="M50" s="147">
        <f t="shared" si="26"/>
        <v>0</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0</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0</v>
      </c>
      <c r="Z50" s="147">
        <f t="shared" ca="1" si="28"/>
        <v>0</v>
      </c>
      <c r="AA50" s="147">
        <f t="shared" ca="1" si="15"/>
        <v>0</v>
      </c>
      <c r="AB50" s="147">
        <f t="shared" ca="1" si="16"/>
        <v>0</v>
      </c>
      <c r="AC50" s="147">
        <f t="shared" ca="1" si="17"/>
        <v>0</v>
      </c>
      <c r="AD50" s="147">
        <f t="shared" ca="1" si="18"/>
        <v>0</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1.255496392434481E-3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2585732715060129</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1.255496392434481E-3</v>
      </c>
      <c r="AZ50" s="147">
        <f t="shared" ca="1" si="33"/>
        <v>1.9772184936254426E-4</v>
      </c>
      <c r="BA50" s="147">
        <f t="shared" ca="1" si="20"/>
        <v>1.1077068900954485E-5</v>
      </c>
      <c r="BB50" s="147">
        <f t="shared" ca="1" si="21"/>
        <v>1.1190239345768531E-5</v>
      </c>
      <c r="BC50" s="147">
        <f t="shared" ca="1" si="22"/>
        <v>3.8782283562301118E-5</v>
      </c>
      <c r="BD50" s="147">
        <f t="shared" ca="1" si="23"/>
        <v>5.1102218561982192E-5</v>
      </c>
    </row>
    <row r="51" spans="8:56" s="147" customFormat="1" ht="0.25" customHeight="1" x14ac:dyDescent="0.2">
      <c r="H51" s="147">
        <f t="shared" si="24"/>
        <v>410</v>
      </c>
      <c r="I51" s="147">
        <f>IF($H51&gt;$H50,INDEX(Spectra!51:51,1,MATCH($I$20,Spectra!$20:$20,0)),I50)</f>
        <v>1.03956749961201E-6</v>
      </c>
      <c r="J51" s="147">
        <f>((Physics!$C$9*Physics!$C$10)/(Physics!$C$11*Physics!$C$12*$H51))^($J$17-$J$18)</f>
        <v>2.0645657092744653E+18</v>
      </c>
      <c r="K51" s="147">
        <f t="shared" si="25"/>
        <v>1</v>
      </c>
      <c r="L51" s="147">
        <f>INDEX(Photobiology!$21:$421,1+$H51-380,10)</f>
        <v>1.2099999999999999E-3</v>
      </c>
      <c r="M51" s="147">
        <f t="shared" si="26"/>
        <v>1.03956749961201E-6</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2146255412175.1519</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1.03956749961201E-6</v>
      </c>
      <c r="Z51" s="147">
        <f t="shared" ca="1" si="28"/>
        <v>1.8559398570573214E-7</v>
      </c>
      <c r="AA51" s="147">
        <f t="shared" ca="1" si="15"/>
        <v>1.0383626408799596E-8</v>
      </c>
      <c r="AB51" s="147">
        <f t="shared" ca="1" si="16"/>
        <v>1.038356403474962E-8</v>
      </c>
      <c r="AC51" s="147">
        <f t="shared" ca="1" si="17"/>
        <v>3.6218531686482432E-8</v>
      </c>
      <c r="AD51" s="147">
        <f t="shared" ca="1" si="18"/>
        <v>4.7981237944592327E-8</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1.2675937196388255E-3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2617030526857989.5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1.2675937196388255E-3</v>
      </c>
      <c r="AZ51" s="147">
        <f t="shared" ca="1" si="33"/>
        <v>2.2630350676711952E-4</v>
      </c>
      <c r="BA51" s="147">
        <f t="shared" ca="1" si="20"/>
        <v>1.2661245785177641E-5</v>
      </c>
      <c r="BB51" s="147">
        <f t="shared" ca="1" si="21"/>
        <v>1.2661169729554463E-5</v>
      </c>
      <c r="BC51" s="147">
        <f t="shared" ca="1" si="22"/>
        <v>4.4162965192216687E-5</v>
      </c>
      <c r="BD51" s="147">
        <f t="shared" ca="1" si="23"/>
        <v>5.8505788129929994E-5</v>
      </c>
    </row>
    <row r="52" spans="8:56" s="147" customFormat="1" ht="0.25" customHeight="1" x14ac:dyDescent="0.2">
      <c r="H52" s="147">
        <f t="shared" si="24"/>
        <v>411</v>
      </c>
      <c r="I52" s="147">
        <f>IF($H52&gt;$H51,INDEX(Spectra!52:52,1,MATCH($I$20,Spectra!$20:$20,0)),I51)</f>
        <v>3.0518055494954798E-6</v>
      </c>
      <c r="J52" s="147">
        <f>((Physics!$C$9*Physics!$C$10)/(Physics!$C$11*Physics!$C$12*$H52))^($J$17-$J$18)</f>
        <v>2.0696012353946468E+18</v>
      </c>
      <c r="K52" s="147">
        <f t="shared" si="25"/>
        <v>1</v>
      </c>
      <c r="L52" s="147">
        <f>INDEX(Photobiology!$21:$421,1+$H52-380,10)</f>
        <v>1.362091E-3</v>
      </c>
      <c r="M52" s="147">
        <f t="shared" si="26"/>
        <v>3.0518055494954798E-6</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6316020535420.084</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3.0518055494954798E-6</v>
      </c>
      <c r="Z52" s="147">
        <f t="shared" ca="1" si="28"/>
        <v>6.1364790447590256E-7</v>
      </c>
      <c r="AA52" s="147">
        <f t="shared" ca="1" si="15"/>
        <v>3.4318163765186568E-8</v>
      </c>
      <c r="AB52" s="147">
        <f t="shared" ca="1" si="16"/>
        <v>3.3891521349367103E-8</v>
      </c>
      <c r="AC52" s="147">
        <f t="shared" ca="1" si="17"/>
        <v>1.1950870531824299E-7</v>
      </c>
      <c r="AD52" s="147">
        <f t="shared" ca="1" si="18"/>
        <v>1.5802920532508483E-7</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1.2702900200327843E-3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2628993794769341</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1.2702900200327843E-3</v>
      </c>
      <c r="AZ52" s="147">
        <f t="shared" ca="1" si="33"/>
        <v>2.5542610635813216E-4</v>
      </c>
      <c r="BA52" s="147">
        <f t="shared" ca="1" si="20"/>
        <v>1.4284665333272667E-5</v>
      </c>
      <c r="BB52" s="147">
        <f t="shared" ca="1" si="21"/>
        <v>1.4107078788472083E-5</v>
      </c>
      <c r="BC52" s="147">
        <f t="shared" ca="1" si="22"/>
        <v>4.9744557184483837E-5</v>
      </c>
      <c r="BD52" s="147">
        <f t="shared" ca="1" si="23"/>
        <v>6.5778411875341646E-5</v>
      </c>
    </row>
    <row r="53" spans="8:56" s="147" customFormat="1" ht="0.25" customHeight="1" x14ac:dyDescent="0.2">
      <c r="H53" s="147">
        <f t="shared" si="24"/>
        <v>412</v>
      </c>
      <c r="I53" s="147">
        <f>IF($H53&gt;$H52,INDEX(Spectra!53:53,1,MATCH($I$20,Spectra!$20:$20,0)),I52)</f>
        <v>4.7826044584501798E-6</v>
      </c>
      <c r="J53" s="147">
        <f>((Physics!$C$9*Physics!$C$10)/(Physics!$C$11*Physics!$C$12*$H53))^($J$17-$J$18)</f>
        <v>2.0746367615148285E+18</v>
      </c>
      <c r="K53" s="147">
        <f t="shared" si="25"/>
        <v>1</v>
      </c>
      <c r="L53" s="147">
        <f>INDEX(Photobiology!$21:$421,1+$H53-380,10)</f>
        <v>1.530752E-3</v>
      </c>
      <c r="M53" s="147">
        <f t="shared" si="26"/>
        <v>4.7826044584501798E-6</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9922167025285.4609</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4.7826044584501798E-6</v>
      </c>
      <c r="Z53" s="147">
        <f t="shared" ca="1" si="28"/>
        <v>1.0765212201570095E-6</v>
      </c>
      <c r="AA53" s="147">
        <f t="shared" ca="1" si="15"/>
        <v>6.0236424893734162E-8</v>
      </c>
      <c r="AB53" s="147">
        <f t="shared" ca="1" si="16"/>
        <v>5.8638078483720118E-8</v>
      </c>
      <c r="AC53" s="147">
        <f t="shared" ca="1" si="17"/>
        <v>2.099563357259629E-7</v>
      </c>
      <c r="AD53" s="147">
        <f t="shared" ca="1" si="18"/>
        <v>2.763407986510348E-7</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1.2729863204267431E-3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2640984217262816</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1.2729863204267431E-3</v>
      </c>
      <c r="AZ53" s="147">
        <f t="shared" ca="1" si="33"/>
        <v>2.8653776385117606E-4</v>
      </c>
      <c r="BA53" s="147">
        <f t="shared" ca="1" si="20"/>
        <v>1.6033135407142784E-5</v>
      </c>
      <c r="BB53" s="147">
        <f t="shared" ca="1" si="21"/>
        <v>1.5607703378856168E-5</v>
      </c>
      <c r="BC53" s="147">
        <f t="shared" ca="1" si="22"/>
        <v>5.5884099466734026E-5</v>
      </c>
      <c r="BD53" s="147">
        <f t="shared" ca="1" si="23"/>
        <v>7.3553658788785397E-5</v>
      </c>
    </row>
    <row r="54" spans="8:56" s="147" customFormat="1" ht="0.25" customHeight="1" x14ac:dyDescent="0.2">
      <c r="H54" s="147">
        <f t="shared" si="24"/>
        <v>413</v>
      </c>
      <c r="I54" s="147">
        <f>IF($H54&gt;$H53,INDEX(Spectra!54:54,1,MATCH($I$20,Spectra!$20:$20,0)),I53)</f>
        <v>3.6493224325153399E-6</v>
      </c>
      <c r="J54" s="147">
        <f>((Physics!$C$9*Physics!$C$10)/(Physics!$C$11*Physics!$C$12*$H54))^($J$17-$J$18)</f>
        <v>2.07967228763501E+18</v>
      </c>
      <c r="K54" s="147">
        <f t="shared" si="25"/>
        <v>1</v>
      </c>
      <c r="L54" s="147">
        <f>INDEX(Photobiology!$21:$421,1+$H54-380,10)</f>
        <v>1.7203679999999999E-3</v>
      </c>
      <c r="M54" s="147">
        <f t="shared" si="26"/>
        <v>3.6493224325153399E-6</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7589394731546.9365</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3.6493224325153399E-6</v>
      </c>
      <c r="Z54" s="147">
        <f t="shared" ca="1" si="28"/>
        <v>9.1439612462563866E-7</v>
      </c>
      <c r="AA54" s="147">
        <f t="shared" ca="1" si="15"/>
        <v>5.124561025859666E-8</v>
      </c>
      <c r="AB54" s="147">
        <f t="shared" ca="1" si="16"/>
        <v>4.9111851432304942E-8</v>
      </c>
      <c r="AC54" s="147">
        <f t="shared" ca="1" si="17"/>
        <v>1.7881679919325167E-7</v>
      </c>
      <c r="AD54" s="147">
        <f t="shared" ca="1" si="18"/>
        <v>2.346412143079253E-7</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1.2756812352603761E-3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2652998912827002</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1.2756812352603761E-3</v>
      </c>
      <c r="AZ54" s="147">
        <f t="shared" ca="1" si="33"/>
        <v>3.1964234439425143E-4</v>
      </c>
      <c r="BA54" s="147">
        <f t="shared" ca="1" si="20"/>
        <v>1.7913753746143831E-5</v>
      </c>
      <c r="BB54" s="147">
        <f t="shared" ca="1" si="21"/>
        <v>1.7167862927887092E-5</v>
      </c>
      <c r="BC54" s="147">
        <f t="shared" ca="1" si="22"/>
        <v>6.2508380527758438E-5</v>
      </c>
      <c r="BD54" s="147">
        <f t="shared" ca="1" si="23"/>
        <v>8.202273151978345E-5</v>
      </c>
    </row>
    <row r="55" spans="8:56" s="147" customFormat="1" ht="0.25" customHeight="1" x14ac:dyDescent="0.2">
      <c r="H55" s="147">
        <f t="shared" si="24"/>
        <v>414</v>
      </c>
      <c r="I55" s="147">
        <f>IF($H55&gt;$H54,INDEX(Spectra!55:55,1,MATCH($I$20,Spectra!$20:$20,0)),I54)</f>
        <v>2.53711804873751E-6</v>
      </c>
      <c r="J55" s="147">
        <f>((Physics!$C$9*Physics!$C$10)/(Physics!$C$11*Physics!$C$12*$H55))^($J$17-$J$18)</f>
        <v>2.0847078137551916E+18</v>
      </c>
      <c r="K55" s="147">
        <f t="shared" si="25"/>
        <v>1</v>
      </c>
      <c r="L55" s="147">
        <f>INDEX(Photobiology!$21:$421,1+$H55-380,10)</f>
        <v>1.9353230000000001E-3</v>
      </c>
      <c r="M55" s="147">
        <f t="shared" si="26"/>
        <v>2.53711804873751E-6</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5289149820622.4121</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2.53711804873751E-6</v>
      </c>
      <c r="Z55" s="147">
        <f t="shared" ca="1" si="28"/>
        <v>7.0406801835100017E-7</v>
      </c>
      <c r="AA55" s="147">
        <f t="shared" ca="1" si="15"/>
        <v>3.9564833699232223E-8</v>
      </c>
      <c r="AB55" s="147">
        <f t="shared" ca="1" si="16"/>
        <v>3.7306798635855841E-8</v>
      </c>
      <c r="AC55" s="147">
        <f t="shared" ca="1" si="17"/>
        <v>1.3827293365619429E-7</v>
      </c>
      <c r="AD55" s="147">
        <f t="shared" ca="1" si="18"/>
        <v>1.813534518355621E-7</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1.2783775356543349E-3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2665043637507698</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1.2783775356543349E-3</v>
      </c>
      <c r="AZ55" s="147">
        <f t="shared" ca="1" si="33"/>
        <v>3.5475871478682754E-4</v>
      </c>
      <c r="BA55" s="147">
        <f t="shared" ca="1" si="20"/>
        <v>1.993553064200796E-5</v>
      </c>
      <c r="BB55" s="147">
        <f t="shared" ca="1" si="21"/>
        <v>1.8797774635275602E-5</v>
      </c>
      <c r="BC55" s="147">
        <f t="shared" ca="1" si="22"/>
        <v>6.9671575693161251E-5</v>
      </c>
      <c r="BD55" s="147">
        <f t="shared" ca="1" si="23"/>
        <v>9.1378554086325438E-5</v>
      </c>
    </row>
    <row r="56" spans="8:56" s="147" customFormat="1" ht="0.25" customHeight="1" x14ac:dyDescent="0.2">
      <c r="H56" s="147">
        <f t="shared" si="24"/>
        <v>415</v>
      </c>
      <c r="I56" s="147">
        <f>IF($H56&gt;$H55,INDEX(Spectra!56:56,1,MATCH($I$20,Spectra!$20:$20,0)),I55)</f>
        <v>2.9738462990012601E-6</v>
      </c>
      <c r="J56" s="147">
        <f>((Physics!$C$9*Physics!$C$10)/(Physics!$C$11*Physics!$C$12*$H56))^($J$17-$J$18)</f>
        <v>2.0897433398753733E+18</v>
      </c>
      <c r="K56" s="147">
        <f t="shared" si="25"/>
        <v>1</v>
      </c>
      <c r="L56" s="147">
        <f>INDEX(Photobiology!$21:$421,1+$H56-380,10)</f>
        <v>2.1800000000000001E-3</v>
      </c>
      <c r="M56" s="147">
        <f t="shared" si="26"/>
        <v>2.9738462990012601E-6</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6214575497150.9111</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2.9738462990012601E-6</v>
      </c>
      <c r="Z56" s="147">
        <f t="shared" ca="1" si="28"/>
        <v>9.098215105627446E-7</v>
      </c>
      <c r="AA56" s="147">
        <f t="shared" ca="1" si="15"/>
        <v>5.1327397582242147E-8</v>
      </c>
      <c r="AB56" s="147">
        <f t="shared" ca="1" si="16"/>
        <v>4.7620200785907175E-8</v>
      </c>
      <c r="AC56" s="147">
        <f t="shared" ca="1" si="17"/>
        <v>1.7962031645967612E-7</v>
      </c>
      <c r="AD56" s="147">
        <f t="shared" ca="1" si="18"/>
        <v>2.3635119276720354E-7</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1.2810738360482937E-3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2677115516770517.5</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1.2810738360482937E-3</v>
      </c>
      <c r="AZ56" s="147">
        <f t="shared" ca="1" si="33"/>
        <v>3.9193301047445108E-4</v>
      </c>
      <c r="BA56" s="147">
        <f t="shared" ca="1" si="20"/>
        <v>2.211082198065913E-5</v>
      </c>
      <c r="BB56" s="147">
        <f t="shared" ca="1" si="21"/>
        <v>2.0513835336641328E-5</v>
      </c>
      <c r="BC56" s="147">
        <f t="shared" ca="1" si="22"/>
        <v>7.7376859697316942E-5</v>
      </c>
      <c r="BD56" s="147">
        <f t="shared" ca="1" si="23"/>
        <v>1.0181539283807582E-4</v>
      </c>
    </row>
    <row r="57" spans="8:56" s="147" customFormat="1" ht="0.25" customHeight="1" x14ac:dyDescent="0.2">
      <c r="H57" s="147">
        <f t="shared" si="24"/>
        <v>416</v>
      </c>
      <c r="I57" s="147">
        <f>IF($H57&gt;$H56,INDEX(Spectra!57:57,1,MATCH($I$20,Spectra!$20:$20,0)),I56)</f>
        <v>4.12117708498329E-6</v>
      </c>
      <c r="J57" s="147">
        <f>((Physics!$C$9*Physics!$C$10)/(Physics!$C$11*Physics!$C$12*$H57))^($J$17-$J$18)</f>
        <v>2.0947788659955548E+18</v>
      </c>
      <c r="K57" s="147">
        <f t="shared" si="25"/>
        <v>1</v>
      </c>
      <c r="L57" s="147">
        <f>INDEX(Photobiology!$21:$421,1+$H57-380,10)</f>
        <v>2.4548E-3</v>
      </c>
      <c r="M57" s="147">
        <f t="shared" si="26"/>
        <v>4.12117708498329E-6</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8632954660648.1621</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4.12117708498329E-6</v>
      </c>
      <c r="Z57" s="147">
        <f t="shared" ca="1" si="28"/>
        <v>1.3841302934083178E-6</v>
      </c>
      <c r="AA57" s="147">
        <f t="shared" ca="1" si="15"/>
        <v>7.8494823584551223E-8</v>
      </c>
      <c r="AB57" s="147">
        <f t="shared" ca="1" si="16"/>
        <v>7.1691172334952315E-8</v>
      </c>
      <c r="AC57" s="147">
        <f t="shared" ca="1" si="17"/>
        <v>2.7529462927688378E-7</v>
      </c>
      <c r="AD57" s="147">
        <f t="shared" ca="1" si="18"/>
        <v>3.6752945726276931E-7</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1.2837701364422525E-3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2689214550615460.5</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1.2837701364422525E-3</v>
      </c>
      <c r="AZ57" s="147">
        <f t="shared" ca="1" si="33"/>
        <v>4.3116447048522201E-4</v>
      </c>
      <c r="BA57" s="147">
        <f t="shared" ca="1" si="20"/>
        <v>2.4451584657774651E-5</v>
      </c>
      <c r="BB57" s="147">
        <f t="shared" ca="1" si="21"/>
        <v>2.2332208539522137E-5</v>
      </c>
      <c r="BC57" s="147">
        <f t="shared" ca="1" si="22"/>
        <v>8.5755845114342461E-5</v>
      </c>
      <c r="BD57" s="147">
        <f t="shared" ca="1" si="23"/>
        <v>1.144875194070156E-4</v>
      </c>
    </row>
    <row r="58" spans="8:56" s="147" customFormat="1" ht="0.25" customHeight="1" x14ac:dyDescent="0.2">
      <c r="H58" s="147">
        <f t="shared" si="24"/>
        <v>417</v>
      </c>
      <c r="I58" s="147">
        <f>IF($H58&gt;$H57,INDEX(Spectra!58:58,1,MATCH($I$20,Spectra!$20:$20,0)),I57)</f>
        <v>6.3492134085101201E-6</v>
      </c>
      <c r="J58" s="147">
        <f>((Physics!$C$9*Physics!$C$10)/(Physics!$C$11*Physics!$C$12*$H58))^($J$17-$J$18)</f>
        <v>2.0998143921157366E+18</v>
      </c>
      <c r="K58" s="147">
        <f t="shared" si="25"/>
        <v>1</v>
      </c>
      <c r="L58" s="147">
        <f>INDEX(Photobiology!$21:$421,1+$H58-380,10)</f>
        <v>2.764E-3</v>
      </c>
      <c r="M58" s="147">
        <f t="shared" si="26"/>
        <v>6.3492134085101201E-6</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13332169693803.762</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6.3492134085101201E-6</v>
      </c>
      <c r="Z58" s="147">
        <f t="shared" ca="1" si="28"/>
        <v>2.3300406858684525E-6</v>
      </c>
      <c r="AA58" s="147">
        <f t="shared" ca="1" si="15"/>
        <v>1.3304459236862531E-7</v>
      </c>
      <c r="AB58" s="147">
        <f t="shared" ca="1" si="16"/>
        <v>1.1965219652605491E-7</v>
      </c>
      <c r="AC58" s="147">
        <f t="shared" ca="1" si="17"/>
        <v>4.6730210686634485E-7</v>
      </c>
      <c r="AD58" s="147">
        <f t="shared" ca="1" si="18"/>
        <v>6.3972134618784568E-7</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1.2864664368362115E-3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2701340739042527</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1.2864664368362115E-3</v>
      </c>
      <c r="AZ58" s="147">
        <f t="shared" ca="1" si="33"/>
        <v>4.7210873945658976E-4</v>
      </c>
      <c r="BA58" s="147">
        <f t="shared" ca="1" si="20"/>
        <v>2.6957260950684397E-5</v>
      </c>
      <c r="BB58" s="147">
        <f t="shared" ca="1" si="21"/>
        <v>2.4243717295465773E-5</v>
      </c>
      <c r="BC58" s="147">
        <f t="shared" ca="1" si="22"/>
        <v>9.4683929751145161E-5</v>
      </c>
      <c r="BD58" s="147">
        <f t="shared" ca="1" si="23"/>
        <v>1.2961921230986932E-4</v>
      </c>
    </row>
    <row r="59" spans="8:56" s="147" customFormat="1" ht="0.25" customHeight="1" x14ac:dyDescent="0.2">
      <c r="H59" s="147">
        <f t="shared" si="24"/>
        <v>418</v>
      </c>
      <c r="I59" s="147">
        <f>IF($H59&gt;$H58,INDEX(Spectra!59:59,1,MATCH($I$20,Spectra!$20:$20,0)),I58)</f>
        <v>1.18282635925621E-5</v>
      </c>
      <c r="J59" s="147">
        <f>((Physics!$C$9*Physics!$C$10)/(Physics!$C$11*Physics!$C$12*$H59))^($J$17-$J$18)</f>
        <v>2.1048499182359183E+18</v>
      </c>
      <c r="K59" s="147">
        <f t="shared" si="25"/>
        <v>1</v>
      </c>
      <c r="L59" s="147">
        <f>INDEX(Photobiology!$21:$421,1+$H59-380,10)</f>
        <v>3.1178E-3</v>
      </c>
      <c r="M59" s="147">
        <f t="shared" si="26"/>
        <v>1.18282635925621E-5</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24896719655677.227</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1.18282635925621E-5</v>
      </c>
      <c r="Z59" s="147">
        <f t="shared" ca="1" si="28"/>
        <v>4.7180104687468008E-6</v>
      </c>
      <c r="AA59" s="147">
        <f t="shared" ca="1" si="15"/>
        <v>2.7176973278178461E-7</v>
      </c>
      <c r="AB59" s="147">
        <f t="shared" ca="1" si="16"/>
        <v>2.4063419452708338E-7</v>
      </c>
      <c r="AC59" s="147">
        <f t="shared" ca="1" si="17"/>
        <v>9.5572369827901774E-7</v>
      </c>
      <c r="AD59" s="147">
        <f t="shared" ca="1" si="18"/>
        <v>1.3396218214392132E-6</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1.2891613516698443E-3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2713491165655178</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1.2891613516698443E-3</v>
      </c>
      <c r="AZ59" s="147">
        <f t="shared" ca="1" si="33"/>
        <v>5.1421552330866089E-4</v>
      </c>
      <c r="BA59" s="147">
        <f t="shared" ca="1" si="20"/>
        <v>2.9620157964371846E-5</v>
      </c>
      <c r="BB59" s="147">
        <f t="shared" ca="1" si="21"/>
        <v>2.6226698538371314E-5</v>
      </c>
      <c r="BC59" s="147">
        <f t="shared" ca="1" si="22"/>
        <v>1.0416423721492342E-4</v>
      </c>
      <c r="BD59" s="147">
        <f t="shared" ca="1" si="23"/>
        <v>1.4600525804471989E-4</v>
      </c>
    </row>
    <row r="60" spans="8:56" s="147" customFormat="1" ht="0.25" customHeight="1" x14ac:dyDescent="0.2">
      <c r="H60" s="147">
        <f t="shared" si="24"/>
        <v>419</v>
      </c>
      <c r="I60" s="147">
        <f>IF($H60&gt;$H59,INDEX(Spectra!60:60,1,MATCH($I$20,Spectra!$20:$20,0)),I59)</f>
        <v>1.71872206267154E-5</v>
      </c>
      <c r="J60" s="147">
        <f>((Physics!$C$9*Physics!$C$10)/(Physics!$C$11*Physics!$C$12*$H60))^($J$17-$J$18)</f>
        <v>2.1098854443560998E+18</v>
      </c>
      <c r="K60" s="147">
        <f t="shared" si="25"/>
        <v>1</v>
      </c>
      <c r="L60" s="147">
        <f>INDEX(Photobiology!$21:$421,1+$H60-380,10)</f>
        <v>3.5263999999999998E-3</v>
      </c>
      <c r="M60" s="147">
        <f t="shared" si="26"/>
        <v>1.71872206267154E-5</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36263066629243.75</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1.71872206267154E-5</v>
      </c>
      <c r="Z60" s="147">
        <f t="shared" ca="1" si="28"/>
        <v>7.407657715673084E-6</v>
      </c>
      <c r="AA60" s="147">
        <f t="shared" ca="1" si="15"/>
        <v>4.3142845600562197E-7</v>
      </c>
      <c r="AB60" s="147">
        <f t="shared" ca="1" si="16"/>
        <v>3.7588451510626581E-7</v>
      </c>
      <c r="AC60" s="147">
        <f t="shared" ca="1" si="17"/>
        <v>1.5210690254643129E-6</v>
      </c>
      <c r="AD60" s="147">
        <f t="shared" ca="1" si="18"/>
        <v>2.1609836238381807E-6</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1.2918576520638033E-3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2725671656269465.5</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1.2918576520638033E-3</v>
      </c>
      <c r="AZ60" s="147">
        <f t="shared" ca="1" si="33"/>
        <v>5.5678806432419507E-4</v>
      </c>
      <c r="BA60" s="147">
        <f t="shared" ca="1" si="20"/>
        <v>3.2427823224809975E-5</v>
      </c>
      <c r="BB60" s="147">
        <f t="shared" ca="1" si="21"/>
        <v>2.8252926850635378E-5</v>
      </c>
      <c r="BC60" s="147">
        <f t="shared" ca="1" si="22"/>
        <v>1.1432940220764659E-4</v>
      </c>
      <c r="BD60" s="147">
        <f t="shared" ca="1" si="23"/>
        <v>1.6242784630928614E-4</v>
      </c>
    </row>
    <row r="61" spans="8:56" s="147" customFormat="1" ht="0.25" customHeight="1" x14ac:dyDescent="0.2">
      <c r="H61" s="147">
        <f t="shared" si="24"/>
        <v>420</v>
      </c>
      <c r="I61" s="147">
        <f>IF($H61&gt;$H60,INDEX(Spectra!61:61,1,MATCH($I$20,Spectra!$20:$20,0)),I60)</f>
        <v>1.8904631456775598E-5</v>
      </c>
      <c r="J61" s="147">
        <f>((Physics!$C$9*Physics!$C$10)/(Physics!$C$11*Physics!$C$12*$H61))^($J$17-$J$18)</f>
        <v>2.1149209704762813E+18</v>
      </c>
      <c r="K61" s="147">
        <f t="shared" si="25"/>
        <v>1</v>
      </c>
      <c r="L61" s="147">
        <f>INDEX(Photobiology!$21:$421,1+$H61-380,10)</f>
        <v>4.0000000000000001E-3</v>
      </c>
      <c r="M61" s="147">
        <f t="shared" si="26"/>
        <v>1.8904631456775598E-5</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39981801507060.281</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1.8904631456775598E-5</v>
      </c>
      <c r="Z61" s="147">
        <f t="shared" ca="1" si="28"/>
        <v>8.7470217379984145E-6</v>
      </c>
      <c r="AA61" s="147">
        <f t="shared" ca="1" si="15"/>
        <v>5.1640458426271928E-7</v>
      </c>
      <c r="AB61" s="147">
        <f t="shared" ca="1" si="16"/>
        <v>4.4228708617328483E-7</v>
      </c>
      <c r="AC61" s="147">
        <f t="shared" ca="1" si="17"/>
        <v>1.826187398724523E-6</v>
      </c>
      <c r="AD61" s="147">
        <f t="shared" ca="1" si="18"/>
        <v>2.5944149072335127E-6</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1.2945539524577619E-3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2737879301465875.5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1.2945539524577619E-3</v>
      </c>
      <c r="AZ61" s="147">
        <f t="shared" ca="1" si="33"/>
        <v>5.9897975737058674E-4</v>
      </c>
      <c r="BA61" s="147">
        <f t="shared" ca="1" si="20"/>
        <v>3.5362424131521961E-5</v>
      </c>
      <c r="BB61" s="147">
        <f t="shared" ca="1" si="21"/>
        <v>3.0286995905516059E-5</v>
      </c>
      <c r="BC61" s="147">
        <f t="shared" ca="1" si="22"/>
        <v>1.2505391180741979E-4</v>
      </c>
      <c r="BD61" s="147">
        <f t="shared" ca="1" si="23"/>
        <v>1.7766070077344587E-4</v>
      </c>
    </row>
    <row r="62" spans="8:56" s="147" customFormat="1" ht="0.25" customHeight="1" x14ac:dyDescent="0.2">
      <c r="H62" s="147">
        <f t="shared" si="24"/>
        <v>421</v>
      </c>
      <c r="I62" s="147">
        <f>IF($H62&gt;$H61,INDEX(Spectra!62:62,1,MATCH($I$20,Spectra!$20:$20,0)),I61)</f>
        <v>1.9920921144695299E-5</v>
      </c>
      <c r="J62" s="147">
        <f>((Physics!$C$9*Physics!$C$10)/(Physics!$C$11*Physics!$C$12*$H62))^($J$17-$J$18)</f>
        <v>2.1199564965964634E+18</v>
      </c>
      <c r="K62" s="147">
        <f t="shared" si="25"/>
        <v>1</v>
      </c>
      <c r="L62" s="147">
        <f>INDEX(Photobiology!$21:$421,1+$H62-380,10)</f>
        <v>4.54624E-3</v>
      </c>
      <c r="M62" s="147">
        <f t="shared" si="26"/>
        <v>1.9920921144695299E-5</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42231486198882.656</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1.9920921144695299E-5</v>
      </c>
      <c r="Z62" s="147">
        <f t="shared" ca="1" si="28"/>
        <v>9.8281258931834392E-6</v>
      </c>
      <c r="AA62" s="147">
        <f t="shared" ca="1" si="15"/>
        <v>5.8978277559407793E-7</v>
      </c>
      <c r="AB62" s="147">
        <f t="shared" ca="1" si="16"/>
        <v>4.9595324491044862E-7</v>
      </c>
      <c r="AC62" s="147">
        <f t="shared" ca="1" si="17"/>
        <v>2.0956809044219455E-6</v>
      </c>
      <c r="AD62" s="147">
        <f t="shared" ca="1" si="18"/>
        <v>2.9372601391007429E-6</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1.2852014202587784E-3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2724571100312599</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1.2852014202587784E-3</v>
      </c>
      <c r="AZ62" s="147">
        <f t="shared" ca="1" si="33"/>
        <v>6.3406311709461019E-4</v>
      </c>
      <c r="BA62" s="147">
        <f t="shared" ca="1" si="20"/>
        <v>3.8049930288465444E-5</v>
      </c>
      <c r="BB62" s="147">
        <f t="shared" ca="1" si="21"/>
        <v>3.1996503078904574E-5</v>
      </c>
      <c r="BC62" s="147">
        <f t="shared" ca="1" si="22"/>
        <v>1.3520318941122349E-4</v>
      </c>
      <c r="BD62" s="147">
        <f t="shared" ca="1" si="23"/>
        <v>1.8949780861147582E-4</v>
      </c>
    </row>
    <row r="63" spans="8:56" s="147" customFormat="1" ht="0.25" customHeight="1" x14ac:dyDescent="0.2">
      <c r="H63" s="147">
        <f t="shared" si="24"/>
        <v>422</v>
      </c>
      <c r="I63" s="147">
        <f>IF($H63&gt;$H62,INDEX(Spectra!63:63,1,MATCH($I$20,Spectra!$20:$20,0)),I62)</f>
        <v>1.9767366238971901E-5</v>
      </c>
      <c r="J63" s="147">
        <f>((Physics!$C$9*Physics!$C$10)/(Physics!$C$11*Physics!$C$12*$H63))^($J$17-$J$18)</f>
        <v>2.1249920227166446E+18</v>
      </c>
      <c r="K63" s="147">
        <f t="shared" si="25"/>
        <v>1</v>
      </c>
      <c r="L63" s="147">
        <f>INDEX(Photobiology!$21:$421,1+$H63-380,10)</f>
        <v>5.1593200000000002E-3</v>
      </c>
      <c r="M63" s="147">
        <f t="shared" si="26"/>
        <v>1.9767366238971901E-5</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42005495567933.609</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1.9767366238971901E-5</v>
      </c>
      <c r="Z63" s="147">
        <f t="shared" ca="1" si="28"/>
        <v>1.0338451147179737E-5</v>
      </c>
      <c r="AA63" s="147">
        <f t="shared" ca="1" si="15"/>
        <v>6.3205362854463094E-7</v>
      </c>
      <c r="AB63" s="147">
        <f t="shared" ca="1" si="16"/>
        <v>5.2138602865574679E-7</v>
      </c>
      <c r="AC63" s="147">
        <f t="shared" ca="1" si="17"/>
        <v>2.2554564878666939E-6</v>
      </c>
      <c r="AD63" s="147">
        <f t="shared" ca="1" si="18"/>
        <v>3.103753242645934E-6</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1.2758502736201207E-3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2711171653623605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1.2758502736201207E-3</v>
      </c>
      <c r="AZ63" s="147">
        <f t="shared" ca="1" si="33"/>
        <v>6.6727734820496484E-4</v>
      </c>
      <c r="BA63" s="147">
        <f t="shared" ca="1" si="20"/>
        <v>4.0794802158893911E-5</v>
      </c>
      <c r="BB63" s="147">
        <f t="shared" ca="1" si="21"/>
        <v>3.3651954402031669E-5</v>
      </c>
      <c r="BC63" s="147">
        <f t="shared" ca="1" si="22"/>
        <v>1.4557451622005576E-4</v>
      </c>
      <c r="BD63" s="147">
        <f t="shared" ca="1" si="23"/>
        <v>2.0032635486218962E-4</v>
      </c>
    </row>
    <row r="64" spans="8:56" s="147" customFormat="1" ht="0.25" customHeight="1" x14ac:dyDescent="0.2">
      <c r="H64" s="147">
        <f t="shared" si="24"/>
        <v>423</v>
      </c>
      <c r="I64" s="147">
        <f>IF($H64&gt;$H63,INDEX(Spectra!64:64,1,MATCH($I$20,Spectra!$20:$20,0)),I63)</f>
        <v>1.8108403743253301E-5</v>
      </c>
      <c r="J64" s="147">
        <f>((Physics!$C$9*Physics!$C$10)/(Physics!$C$11*Physics!$C$12*$H64))^($J$17-$J$18)</f>
        <v>2.1300275488368264E+18</v>
      </c>
      <c r="K64" s="147">
        <f t="shared" si="25"/>
        <v>1</v>
      </c>
      <c r="L64" s="147">
        <f>INDEX(Photobiology!$21:$421,1+$H64-380,10)</f>
        <v>5.8292800000000001E-3</v>
      </c>
      <c r="M64" s="147">
        <f t="shared" si="26"/>
        <v>1.8108403743253301E-5</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38571398838589.438</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1.8108403743253301E-5</v>
      </c>
      <c r="Z64" s="147">
        <f t="shared" ca="1" si="28"/>
        <v>9.9947342536474828E-6</v>
      </c>
      <c r="AA64" s="147">
        <f t="shared" ca="1" si="15"/>
        <v>6.2352666609144091E-7</v>
      </c>
      <c r="AB64" s="147">
        <f t="shared" ca="1" si="16"/>
        <v>5.0439328870495174E-7</v>
      </c>
      <c r="AC64" s="147">
        <f t="shared" ca="1" si="17"/>
        <v>2.2363878622917826E-6</v>
      </c>
      <c r="AD64" s="147">
        <f t="shared" ca="1" si="18"/>
        <v>3.0143792123131742E-6</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1.2664977414211371E-3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2697675079766641.5</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1.2664977414211371E-3</v>
      </c>
      <c r="AZ64" s="147">
        <f t="shared" ca="1" si="33"/>
        <v>6.9902949690224092E-4</v>
      </c>
      <c r="BA64" s="147">
        <f t="shared" ca="1" si="20"/>
        <v>4.3609316730354009E-5</v>
      </c>
      <c r="BB64" s="147">
        <f t="shared" ca="1" si="21"/>
        <v>3.5277154739318494E-5</v>
      </c>
      <c r="BC64" s="147">
        <f t="shared" ca="1" si="22"/>
        <v>1.5641247106551042E-4</v>
      </c>
      <c r="BD64" s="147">
        <f t="shared" ca="1" si="23"/>
        <v>2.1082501353018672E-4</v>
      </c>
    </row>
    <row r="65" spans="8:56" s="147" customFormat="1" ht="0.25" customHeight="1" x14ac:dyDescent="0.2">
      <c r="H65" s="147">
        <f t="shared" si="24"/>
        <v>424</v>
      </c>
      <c r="I65" s="147">
        <f>IF($H65&gt;$H64,INDEX(Spectra!65:65,1,MATCH($I$20,Spectra!$20:$20,0)),I64)</f>
        <v>1.6645349529365599E-5</v>
      </c>
      <c r="J65" s="147">
        <f>((Physics!$C$9*Physics!$C$10)/(Physics!$C$11*Physics!$C$12*$H65))^($J$17-$J$18)</f>
        <v>2.1350630749570079E+18</v>
      </c>
      <c r="K65" s="147">
        <f t="shared" si="25"/>
        <v>1</v>
      </c>
      <c r="L65" s="147">
        <f>INDEX(Photobiology!$21:$421,1+$H65-380,10)</f>
        <v>6.5461599999999997E-3</v>
      </c>
      <c r="M65" s="147">
        <f t="shared" si="26"/>
        <v>1.6645349529365599E-5</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35538871149901.5</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1.6645349529365599E-5</v>
      </c>
      <c r="Z65" s="147">
        <f t="shared" ca="1" si="28"/>
        <v>9.6642732914001364E-6</v>
      </c>
      <c r="AA65" s="147">
        <f t="shared" ca="1" si="15"/>
        <v>6.1584963549232726E-7</v>
      </c>
      <c r="AB65" s="147">
        <f t="shared" ca="1" si="16"/>
        <v>4.8862589996948003E-7</v>
      </c>
      <c r="AC65" s="147">
        <f t="shared" ca="1" si="17"/>
        <v>2.2204896272173706E-6</v>
      </c>
      <c r="AD65" s="147">
        <f t="shared" ca="1" si="18"/>
        <v>2.9348414476196249E-6</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1.2571465947824793E-3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2684087274328012</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1.2571465947824793E-3</v>
      </c>
      <c r="AZ65" s="147">
        <f t="shared" ca="1" si="33"/>
        <v>7.2989805578411266E-4</v>
      </c>
      <c r="BA65" s="147">
        <f t="shared" ca="1" si="20"/>
        <v>4.6512286857740603E-5</v>
      </c>
      <c r="BB65" s="147">
        <f t="shared" ca="1" si="21"/>
        <v>3.690366400449916E-5</v>
      </c>
      <c r="BC65" s="147">
        <f t="shared" ca="1" si="22"/>
        <v>1.6770335574398272E-4</v>
      </c>
      <c r="BD65" s="147">
        <f t="shared" ca="1" si="23"/>
        <v>2.2165505900566764E-4</v>
      </c>
    </row>
    <row r="66" spans="8:56" s="147" customFormat="1" ht="0.25" customHeight="1" x14ac:dyDescent="0.2">
      <c r="H66" s="147">
        <f t="shared" si="24"/>
        <v>425</v>
      </c>
      <c r="I66" s="147">
        <f>IF($H66&gt;$H65,INDEX(Spectra!66:66,1,MATCH($I$20,Spectra!$20:$20,0)),I65)</f>
        <v>2.2518951294457799E-5</v>
      </c>
      <c r="J66" s="147">
        <f>((Physics!$C$9*Physics!$C$10)/(Physics!$C$11*Physics!$C$12*$H66))^($J$17-$J$18)</f>
        <v>2.1400986010771894E+18</v>
      </c>
      <c r="K66" s="147">
        <f t="shared" si="25"/>
        <v>1</v>
      </c>
      <c r="L66" s="147">
        <f>INDEX(Photobiology!$21:$421,1+$H66-380,10)</f>
        <v>7.3000000000000001E-3</v>
      </c>
      <c r="M66" s="147">
        <f t="shared" si="26"/>
        <v>2.2518951294457799E-5</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48192776162994.5</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2.2518951294457799E-5</v>
      </c>
      <c r="Z66" s="147">
        <f t="shared" ca="1" si="28"/>
        <v>1.3726877140562639E-5</v>
      </c>
      <c r="AA66" s="147">
        <f t="shared" ca="1" si="15"/>
        <v>8.9384022994065449E-7</v>
      </c>
      <c r="AB66" s="147">
        <f t="shared" ca="1" si="16"/>
        <v>6.9606979209220832E-7</v>
      </c>
      <c r="AC66" s="147">
        <f t="shared" ca="1" si="17"/>
        <v>3.2337214058841399E-6</v>
      </c>
      <c r="AD66" s="147">
        <f t="shared" ca="1" si="18"/>
        <v>4.2132057113878765E-6</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1.2477940625834959E-3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2670402327767362.5</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1.2477940625834959E-3</v>
      </c>
      <c r="AZ66" s="147">
        <f t="shared" ca="1" si="33"/>
        <v>7.606178267290215E-4</v>
      </c>
      <c r="BA66" s="147">
        <f t="shared" ca="1" si="20"/>
        <v>4.9528440167314189E-5</v>
      </c>
      <c r="BB66" s="147">
        <f t="shared" ca="1" si="21"/>
        <v>3.8569813592080896E-5</v>
      </c>
      <c r="BC66" s="147">
        <f t="shared" ca="1" si="22"/>
        <v>1.7918322738699001E-4</v>
      </c>
      <c r="BD66" s="147">
        <f t="shared" ca="1" si="23"/>
        <v>2.3345727793312176E-4</v>
      </c>
    </row>
    <row r="67" spans="8:56" s="147" customFormat="1" ht="0.25" customHeight="1" x14ac:dyDescent="0.2">
      <c r="H67" s="147">
        <f t="shared" si="24"/>
        <v>426</v>
      </c>
      <c r="I67" s="147">
        <f>IF($H67&gt;$H66,INDEX(Spectra!67:67,1,MATCH($I$20,Spectra!$20:$20,0)),I66)</f>
        <v>2.8138579120706099E-5</v>
      </c>
      <c r="J67" s="147">
        <f>((Physics!$C$9*Physics!$C$10)/(Physics!$C$11*Physics!$C$12*$H67))^($J$17-$J$18)</f>
        <v>2.1451341271973714E+18</v>
      </c>
      <c r="K67" s="147">
        <f t="shared" si="25"/>
        <v>1</v>
      </c>
      <c r="L67" s="147">
        <f>INDEX(Photobiology!$21:$421,1+$H67-380,10)</f>
        <v>8.0865069999999997E-3</v>
      </c>
      <c r="M67" s="147">
        <f t="shared" si="26"/>
        <v>2.8138579120706099E-5</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60361026362670.055</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2.8138579120706099E-5</v>
      </c>
      <c r="Z67" s="147">
        <f t="shared" ca="1" si="28"/>
        <v>1.7990653808035532E-5</v>
      </c>
      <c r="AA67" s="147">
        <f t="shared" ca="1" si="15"/>
        <v>1.1970207835106616E-6</v>
      </c>
      <c r="AB67" s="147">
        <f t="shared" ca="1" si="16"/>
        <v>9.1590512266315929E-7</v>
      </c>
      <c r="AC67" s="147">
        <f t="shared" ca="1" si="17"/>
        <v>4.3361550425008093E-6</v>
      </c>
      <c r="AD67" s="147">
        <f t="shared" ca="1" si="18"/>
        <v>5.6054863466358619E-6</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1.2384429159448382E-3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2656626163579098</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1.2384429159448382E-3</v>
      </c>
      <c r="AZ67" s="147">
        <f t="shared" ca="1" si="33"/>
        <v>7.9180962429557583E-4</v>
      </c>
      <c r="BA67" s="147">
        <f t="shared" ca="1" si="20"/>
        <v>5.2683609332876606E-5</v>
      </c>
      <c r="BB67" s="147">
        <f t="shared" ca="1" si="21"/>
        <v>4.0311069225421288E-5</v>
      </c>
      <c r="BC67" s="147">
        <f t="shared" ca="1" si="22"/>
        <v>1.9084405334709954E-4</v>
      </c>
      <c r="BD67" s="147">
        <f t="shared" ca="1" si="23"/>
        <v>2.4671021328537122E-4</v>
      </c>
    </row>
    <row r="68" spans="8:56" s="147" customFormat="1" ht="0.25" customHeight="1" x14ac:dyDescent="0.2">
      <c r="H68" s="147">
        <f t="shared" si="24"/>
        <v>427</v>
      </c>
      <c r="I68" s="147">
        <f>IF($H68&gt;$H67,INDEX(Spectra!68:68,1,MATCH($I$20,Spectra!$20:$20,0)),I67)</f>
        <v>3.42384332287471E-5</v>
      </c>
      <c r="J68" s="147">
        <f>((Physics!$C$9*Physics!$C$10)/(Physics!$C$11*Physics!$C$12*$H68))^($J$17-$J$18)</f>
        <v>2.1501696533175526E+18</v>
      </c>
      <c r="K68" s="147">
        <f t="shared" si="25"/>
        <v>1</v>
      </c>
      <c r="L68" s="147">
        <f>INDEX(Photobiology!$21:$421,1+$H68-380,10)</f>
        <v>8.9087200000000002E-3</v>
      </c>
      <c r="M68" s="147">
        <f t="shared" si="26"/>
        <v>3.42384332287471E-5</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73618440105591.328</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3.42384332287471E-5</v>
      </c>
      <c r="Z68" s="147">
        <f t="shared" ca="1" si="28"/>
        <v>2.2927801050063723E-5</v>
      </c>
      <c r="AA68" s="147">
        <f t="shared" ca="1" si="15"/>
        <v>1.5594716136430358E-6</v>
      </c>
      <c r="AB68" s="147">
        <f t="shared" ca="1" si="16"/>
        <v>1.1733990405556834E-6</v>
      </c>
      <c r="AC68" s="147">
        <f t="shared" ca="1" si="17"/>
        <v>5.6527653260661458E-6</v>
      </c>
      <c r="AD68" s="147">
        <f t="shared" ca="1" si="18"/>
        <v>7.2725171252517141E-6</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1.2290903837458545E-3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2642752844314761.5</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1.2290903837458545E-3</v>
      </c>
      <c r="AZ68" s="147">
        <f t="shared" ca="1" si="33"/>
        <v>8.2306160456579525E-4</v>
      </c>
      <c r="BA68" s="147">
        <f t="shared" ca="1" si="20"/>
        <v>5.5981871344625933E-5</v>
      </c>
      <c r="BB68" s="147">
        <f t="shared" ca="1" si="21"/>
        <v>4.212264817750768E-5</v>
      </c>
      <c r="BC68" s="147">
        <f t="shared" ca="1" si="22"/>
        <v>2.0292282235644059E-4</v>
      </c>
      <c r="BD68" s="147">
        <f t="shared" ca="1" si="23"/>
        <v>2.6106863023068946E-4</v>
      </c>
    </row>
    <row r="69" spans="8:56" s="147" customFormat="1" ht="0.25" customHeight="1" x14ac:dyDescent="0.2">
      <c r="H69" s="147">
        <f t="shared" si="24"/>
        <v>428</v>
      </c>
      <c r="I69" s="147">
        <f>IF($H69&gt;$H68,INDEX(Spectra!69:69,1,MATCH($I$20,Spectra!$20:$20,0)),I68)</f>
        <v>4.0588929731829703E-5</v>
      </c>
      <c r="J69" s="147">
        <f>((Physics!$C$9*Physics!$C$10)/(Physics!$C$11*Physics!$C$12*$H69))^($J$17-$J$18)</f>
        <v>2.1552051794377347E+18</v>
      </c>
      <c r="K69" s="147">
        <f t="shared" si="25"/>
        <v>1</v>
      </c>
      <c r="L69" s="147">
        <f>INDEX(Photobiology!$21:$421,1+$H69-380,10)</f>
        <v>9.7676800000000008E-3</v>
      </c>
      <c r="M69" s="147">
        <f t="shared" si="26"/>
        <v>4.0588929731829703E-5</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87477471585873.641</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4.0588929731829703E-5</v>
      </c>
      <c r="Z69" s="147">
        <f t="shared" ca="1" si="28"/>
        <v>2.8405310105296652E-5</v>
      </c>
      <c r="AA69" s="147">
        <f t="shared" ca="1" si="15"/>
        <v>1.977334359708789E-6</v>
      </c>
      <c r="AB69" s="147">
        <f t="shared" ca="1" si="16"/>
        <v>1.4637179839892425E-6</v>
      </c>
      <c r="AC69" s="147">
        <f t="shared" ca="1" si="17"/>
        <v>7.1598872046947597E-6</v>
      </c>
      <c r="AD69" s="147">
        <f t="shared" ca="1" si="18"/>
        <v>9.1822306285831742E-6</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1.219739237107197E-3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2628788321376862</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1.219739237107197E-3</v>
      </c>
      <c r="AZ69" s="147">
        <f t="shared" ca="1" si="33"/>
        <v>8.5360889056549261E-4</v>
      </c>
      <c r="BA69" s="147">
        <f t="shared" ca="1" si="20"/>
        <v>5.942093864883792E-5</v>
      </c>
      <c r="BB69" s="147">
        <f t="shared" ca="1" si="21"/>
        <v>4.3986236368559737E-5</v>
      </c>
      <c r="BC69" s="147">
        <f t="shared" ca="1" si="22"/>
        <v>2.1516200142570956E-4</v>
      </c>
      <c r="BD69" s="147">
        <f t="shared" ca="1" si="23"/>
        <v>2.7593550891457568E-4</v>
      </c>
    </row>
    <row r="70" spans="8:56" s="147" customFormat="1" ht="0.25" customHeight="1" x14ac:dyDescent="0.2">
      <c r="H70" s="147">
        <f t="shared" si="24"/>
        <v>429</v>
      </c>
      <c r="I70" s="147">
        <f>IF($H70&gt;$H69,INDEX(Spectra!70:70,1,MATCH($I$20,Spectra!$20:$20,0)),I69)</f>
        <v>4.6468170359911599E-5</v>
      </c>
      <c r="J70" s="147">
        <f>((Physics!$C$9*Physics!$C$10)/(Physics!$C$11*Physics!$C$12*$H70))^($J$17-$J$18)</f>
        <v>2.1602407055579162E+18</v>
      </c>
      <c r="K70" s="147">
        <f t="shared" si="25"/>
        <v>1</v>
      </c>
      <c r="L70" s="147">
        <f>INDEX(Photobiology!$21:$421,1+$H70-380,10)</f>
        <v>1.0664430000000001E-2</v>
      </c>
      <c r="M70" s="147">
        <f t="shared" si="26"/>
        <v>4.6468170359911599E-5</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100382433124280.88</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4.6468170359911599E-5</v>
      </c>
      <c r="Z70" s="147">
        <f t="shared" ca="1" si="28"/>
        <v>3.3883521058529258E-5</v>
      </c>
      <c r="AA70" s="147">
        <f t="shared" ca="1" si="15"/>
        <v>2.418514922271211E-6</v>
      </c>
      <c r="AB70" s="147">
        <f t="shared" ca="1" si="16"/>
        <v>1.7613852911265212E-6</v>
      </c>
      <c r="AC70" s="147">
        <f t="shared" ca="1" si="17"/>
        <v>8.7313692106273895E-6</v>
      </c>
      <c r="AD70" s="147">
        <f t="shared" ca="1" si="18"/>
        <v>1.1161608052280405E-5</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1.2103867049082135E-3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2614726629408840.5</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1.2103867049082135E-3</v>
      </c>
      <c r="AZ70" s="147">
        <f t="shared" ca="1" si="33"/>
        <v>8.825861463248564E-4</v>
      </c>
      <c r="BA70" s="147">
        <f t="shared" ca="1" si="20"/>
        <v>6.2996633714346316E-5</v>
      </c>
      <c r="BB70" s="147">
        <f t="shared" ca="1" si="21"/>
        <v>4.5879950126886814E-5</v>
      </c>
      <c r="BC70" s="147">
        <f t="shared" ca="1" si="22"/>
        <v>2.2743166185225334E-4</v>
      </c>
      <c r="BD70" s="147">
        <f t="shared" ca="1" si="23"/>
        <v>2.90733676132248E-4</v>
      </c>
    </row>
    <row r="71" spans="8:56" s="147" customFormat="1" ht="0.25" customHeight="1" x14ac:dyDescent="0.2">
      <c r="H71" s="147">
        <f t="shared" si="24"/>
        <v>430</v>
      </c>
      <c r="I71" s="147">
        <f>IF($H71&gt;$H70,INDEX(Spectra!71:71,1,MATCH($I$20,Spectra!$20:$20,0)),I70)</f>
        <v>5.1120693790185599E-5</v>
      </c>
      <c r="J71" s="147">
        <f>((Physics!$C$9*Physics!$C$10)/(Physics!$C$11*Physics!$C$12*$H71))^($J$17-$J$18)</f>
        <v>2.1652762316780974E+18</v>
      </c>
      <c r="K71" s="147">
        <f t="shared" si="25"/>
        <v>1</v>
      </c>
      <c r="L71" s="147">
        <f>INDEX(Photobiology!$21:$421,1+$H71-380,10)</f>
        <v>1.1599999999999999E-2</v>
      </c>
      <c r="M71" s="147">
        <f t="shared" si="26"/>
        <v>5.1120693790185599E-5</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110690423210782.98</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5.1120693790185599E-5</v>
      </c>
      <c r="Z71" s="147">
        <f t="shared" ca="1" si="28"/>
        <v>3.8692486319384626E-5</v>
      </c>
      <c r="AA71" s="147">
        <f t="shared" ca="1" si="15"/>
        <v>2.8391615399968441E-6</v>
      </c>
      <c r="AB71" s="147">
        <f t="shared" ca="1" si="16"/>
        <v>2.0336323196673729E-6</v>
      </c>
      <c r="AC71" s="147">
        <f t="shared" ca="1" si="17"/>
        <v>1.0213914619279083E-5</v>
      </c>
      <c r="AD71" s="147">
        <f t="shared" ca="1" si="18"/>
        <v>1.2977754929045468E-5</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1.2010355582695556E-3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2600573747721303.5</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1.2010355582695556E-3</v>
      </c>
      <c r="AZ71" s="147">
        <f t="shared" ca="1" si="33"/>
        <v>9.0904579852085267E-4</v>
      </c>
      <c r="BA71" s="147">
        <f t="shared" ca="1" si="20"/>
        <v>6.6703593249397891E-5</v>
      </c>
      <c r="BB71" s="147">
        <f t="shared" ca="1" si="21"/>
        <v>4.7778395543521191E-5</v>
      </c>
      <c r="BC71" s="147">
        <f t="shared" ca="1" si="22"/>
        <v>2.3996690454225722E-4</v>
      </c>
      <c r="BD71" s="147">
        <f t="shared" ca="1" si="23"/>
        <v>3.0490089200010072E-4</v>
      </c>
    </row>
    <row r="72" spans="8:56" s="147" customFormat="1" ht="0.25" customHeight="1" x14ac:dyDescent="0.2">
      <c r="H72" s="147">
        <f t="shared" si="24"/>
        <v>431</v>
      </c>
      <c r="I72" s="147">
        <f>IF($H72&gt;$H71,INDEX(Spectra!72:72,1,MATCH($I$20,Spectra!$20:$20,0)),I71)</f>
        <v>5.5703648733156602E-5</v>
      </c>
      <c r="J72" s="147">
        <f>((Physics!$C$9*Physics!$C$10)/(Physics!$C$11*Physics!$C$12*$H72))^($J$17-$J$18)</f>
        <v>2.1703117577982794E+18</v>
      </c>
      <c r="K72" s="147">
        <f t="shared" si="25"/>
        <v>1</v>
      </c>
      <c r="L72" s="147">
        <f>INDEX(Photobiology!$21:$421,1+$H72-380,10)</f>
        <v>1.257317E-2</v>
      </c>
      <c r="M72" s="147">
        <f t="shared" si="26"/>
        <v>5.5703648733156602E-5</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120894283797835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5.5703648733156602E-5</v>
      </c>
      <c r="Z72" s="147">
        <f t="shared" ca="1" si="28"/>
        <v>4.3576518774758541E-5</v>
      </c>
      <c r="AA72" s="147">
        <f t="shared" ca="1" si="15"/>
        <v>3.2969652797585797E-6</v>
      </c>
      <c r="AB72" s="147">
        <f t="shared" ca="1" si="16"/>
        <v>2.321198894535002E-6</v>
      </c>
      <c r="AC72" s="147">
        <f t="shared" ca="1" si="17"/>
        <v>1.1803603166555885E-5</v>
      </c>
      <c r="AD72" s="147">
        <f t="shared" ca="1" si="18"/>
        <v>1.487404398837621E-5</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1.2262292016731286E-3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2661299654146788.5</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1.2262292016731286E-3</v>
      </c>
      <c r="AZ72" s="147">
        <f t="shared" ca="1" si="33"/>
        <v>9.5926929463527517E-4</v>
      </c>
      <c r="BA72" s="147">
        <f t="shared" ca="1" si="20"/>
        <v>7.2577563496948463E-5</v>
      </c>
      <c r="BB72" s="147">
        <f t="shared" ca="1" si="21"/>
        <v>5.1097583948320107E-5</v>
      </c>
      <c r="BC72" s="147">
        <f t="shared" ca="1" si="22"/>
        <v>2.5983796783453594E-4</v>
      </c>
      <c r="BD72" s="147">
        <f t="shared" ca="1" si="23"/>
        <v>3.2742894765996048E-4</v>
      </c>
    </row>
    <row r="73" spans="8:56" s="147" customFormat="1" ht="0.25" customHeight="1" x14ac:dyDescent="0.2">
      <c r="H73" s="147">
        <f t="shared" si="24"/>
        <v>432</v>
      </c>
      <c r="I73" s="147">
        <f>IF($H73&gt;$H72,INDEX(Spectra!73:73,1,MATCH($I$20,Spectra!$20:$20,0)),I72)</f>
        <v>6.3986125495509201E-5</v>
      </c>
      <c r="J73" s="147">
        <f>((Physics!$C$9*Physics!$C$10)/(Physics!$C$11*Physics!$C$12*$H73))^($J$17-$J$18)</f>
        <v>2.1753472839184609E+18</v>
      </c>
      <c r="K73" s="147">
        <f t="shared" si="25"/>
        <v>1</v>
      </c>
      <c r="L73" s="147">
        <f>INDEX(Photobiology!$21:$421,1+$H73-380,10)</f>
        <v>1.358272E-2</v>
      </c>
      <c r="M73" s="147">
        <f t="shared" si="26"/>
        <v>6.3986125495509201E-5</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139192044305121.72</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6.3986125495509201E-5</v>
      </c>
      <c r="Z73" s="147">
        <f t="shared" ca="1" si="28"/>
        <v>5.1551445783464912E-5</v>
      </c>
      <c r="AA73" s="147">
        <f t="shared" ca="1" si="15"/>
        <v>4.0299677573456108E-6</v>
      </c>
      <c r="AB73" s="147">
        <f t="shared" ca="1" si="16"/>
        <v>2.7880546489907235E-6</v>
      </c>
      <c r="AC73" s="147">
        <f t="shared" ca="1" si="17"/>
        <v>1.4352087948642713E-5</v>
      </c>
      <c r="AD73" s="147">
        <f t="shared" ca="1" si="18"/>
        <v>1.7914579471730685E-5</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1.2514214595163756E-3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2722276272996224</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1.2514214595163756E-3</v>
      </c>
      <c r="AZ73" s="147">
        <f t="shared" ca="1" si="33"/>
        <v>1.0082277216027203E-3</v>
      </c>
      <c r="BA73" s="147">
        <f t="shared" ca="1" si="20"/>
        <v>7.8816901221114417E-5</v>
      </c>
      <c r="BB73" s="147">
        <f t="shared" ca="1" si="21"/>
        <v>5.4527936971215135E-5</v>
      </c>
      <c r="BC73" s="147">
        <f t="shared" ca="1" si="22"/>
        <v>2.8069383336952307E-4</v>
      </c>
      <c r="BD73" s="147">
        <f t="shared" ca="1" si="23"/>
        <v>3.5036797454955681E-4</v>
      </c>
    </row>
    <row r="74" spans="8:56" s="147" customFormat="1" ht="0.25" customHeight="1" x14ac:dyDescent="0.2">
      <c r="H74" s="147">
        <f t="shared" si="24"/>
        <v>433</v>
      </c>
      <c r="I74" s="147">
        <f>IF($H74&gt;$H73,INDEX(Spectra!74:74,1,MATCH($I$20,Spectra!$20:$20,0)),I73)</f>
        <v>7.2924184797894606E-5</v>
      </c>
      <c r="J74" s="147">
        <f>((Physics!$C$9*Physics!$C$10)/(Physics!$C$11*Physics!$C$12*$H74))^($J$17-$J$18)</f>
        <v>2.1803828100386427E+18</v>
      </c>
      <c r="K74" s="147">
        <f t="shared" si="25"/>
        <v>1</v>
      </c>
      <c r="L74" s="147">
        <f>INDEX(Photobiology!$21:$421,1+$H74-380,10)</f>
        <v>1.4629680000000001E-2</v>
      </c>
      <c r="M74" s="147">
        <f t="shared" si="26"/>
        <v>7.2924184797894606E-5</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159002638969410.72</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7.2924184797894606E-5</v>
      </c>
      <c r="Z74" s="147">
        <f t="shared" ca="1" si="28"/>
        <v>6.0351982414552776E-5</v>
      </c>
      <c r="AA74" s="147">
        <f t="shared" ca="1" si="15"/>
        <v>4.878854027952022E-6</v>
      </c>
      <c r="AB74" s="147">
        <f t="shared" ca="1" si="16"/>
        <v>3.3175545238475785E-6</v>
      </c>
      <c r="AC74" s="147">
        <f t="shared" ca="1" si="17"/>
        <v>1.7275739378621232E-5</v>
      </c>
      <c r="AD74" s="147">
        <f t="shared" ca="1" si="18"/>
        <v>2.1369265568066251E-5</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1.2766151029199489E-3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2783509625442369</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1.2766151029199489E-3</v>
      </c>
      <c r="AZ74" s="147">
        <f t="shared" ca="1" si="33"/>
        <v>1.0565253825614467E-3</v>
      </c>
      <c r="BA74" s="147">
        <f t="shared" ca="1" si="20"/>
        <v>8.5409507892163624E-5</v>
      </c>
      <c r="BB74" s="147">
        <f t="shared" ca="1" si="21"/>
        <v>5.8077306200157812E-5</v>
      </c>
      <c r="BC74" s="147">
        <f t="shared" ca="1" si="22"/>
        <v>3.0243011788173591E-4</v>
      </c>
      <c r="BD74" s="147">
        <f t="shared" ca="1" si="23"/>
        <v>3.7409163006904431E-4</v>
      </c>
    </row>
    <row r="75" spans="8:56" s="147" customFormat="1" ht="0.25" customHeight="1" x14ac:dyDescent="0.2">
      <c r="H75" s="147">
        <f t="shared" si="24"/>
        <v>434</v>
      </c>
      <c r="I75" s="147">
        <f>IF($H75&gt;$H74,INDEX(Spectra!75:75,1,MATCH($I$20,Spectra!$20:$20,0)),I74)</f>
        <v>8.2932660119770598E-5</v>
      </c>
      <c r="J75" s="147">
        <f>((Physics!$C$9*Physics!$C$10)/(Physics!$C$11*Physics!$C$12*$H75))^($J$17-$J$18)</f>
        <v>2.1854183361588242E+18</v>
      </c>
      <c r="K75" s="147">
        <f t="shared" si="25"/>
        <v>1</v>
      </c>
      <c r="L75" s="147">
        <f>INDEX(Photobiology!$21:$421,1+$H75-380,10)</f>
        <v>1.5715090000000001E-2</v>
      </c>
      <c r="M75" s="147">
        <f t="shared" si="26"/>
        <v>8.2932660119770598E-5</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181242556092174.34</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8.2932660119770598E-5</v>
      </c>
      <c r="Z75" s="147">
        <f t="shared" ca="1" si="28"/>
        <v>7.0391583256458888E-5</v>
      </c>
      <c r="AA75" s="147">
        <f t="shared" ca="1" si="15"/>
        <v>5.8822891833051494E-6</v>
      </c>
      <c r="AB75" s="147">
        <f t="shared" ca="1" si="16"/>
        <v>3.9342009970917376E-6</v>
      </c>
      <c r="AC75" s="147">
        <f t="shared" ca="1" si="17"/>
        <v>2.069999196589474E-5</v>
      </c>
      <c r="AD75" s="147">
        <f t="shared" ca="1" si="18"/>
        <v>2.5418860326709687E-5</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1.3018087463235216E-3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2844996704387355.5</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1.3018087463235216E-3</v>
      </c>
      <c r="AZ75" s="147">
        <f t="shared" ca="1" si="33"/>
        <v>1.1049492277044786E-3</v>
      </c>
      <c r="BA75" s="147">
        <f t="shared" ca="1" si="20"/>
        <v>9.2335341663607917E-5</v>
      </c>
      <c r="BB75" s="147">
        <f t="shared" ca="1" si="21"/>
        <v>6.1755854212468386E-5</v>
      </c>
      <c r="BC75" s="147">
        <f t="shared" ca="1" si="22"/>
        <v>3.2493146308235099E-4</v>
      </c>
      <c r="BD75" s="147">
        <f t="shared" ca="1" si="23"/>
        <v>3.990043807481594E-4</v>
      </c>
    </row>
    <row r="76" spans="8:56" s="147" customFormat="1" ht="0.25" customHeight="1" x14ac:dyDescent="0.2">
      <c r="H76" s="147">
        <f t="shared" si="24"/>
        <v>435</v>
      </c>
      <c r="I76" s="147">
        <f>IF($H76&gt;$H75,INDEX(Spectra!76:76,1,MATCH($I$20,Spectra!$20:$20,0)),I75)</f>
        <v>9.4409400820333206E-5</v>
      </c>
      <c r="J76" s="147">
        <f>((Physics!$C$9*Physics!$C$10)/(Physics!$C$11*Physics!$C$12*$H76))^($J$17-$J$18)</f>
        <v>2.1904538622790054E+18</v>
      </c>
      <c r="K76" s="147">
        <f t="shared" si="25"/>
        <v>1</v>
      </c>
      <c r="L76" s="147">
        <f>INDEX(Photobiology!$21:$421,1+$H76-380,10)</f>
        <v>1.6840000000000001E-2</v>
      </c>
      <c r="M76" s="147">
        <f t="shared" si="26"/>
        <v>9.4409400820333206E-5</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206799436662345.56</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9.4409400820333206E-5</v>
      </c>
      <c r="Z76" s="147">
        <f t="shared" ca="1" si="28"/>
        <v>8.2134668163276765E-5</v>
      </c>
      <c r="AA76" s="147">
        <f t="shared" ca="1" si="15"/>
        <v>7.0835279026095179E-6</v>
      </c>
      <c r="AB76" s="147">
        <f t="shared" ca="1" si="16"/>
        <v>4.6654482422185706E-6</v>
      </c>
      <c r="AC76" s="147">
        <f t="shared" ca="1" si="17"/>
        <v>2.4782467715337469E-5</v>
      </c>
      <c r="AD76" s="147">
        <f t="shared" ca="1" si="18"/>
        <v>3.0275112245663631E-5</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1.3270010041667689E-3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2906734474825217.5</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1.3270010041667689E-3</v>
      </c>
      <c r="AZ76" s="147">
        <f t="shared" ca="1" si="33"/>
        <v>1.1544696416090222E-3</v>
      </c>
      <c r="BA76" s="147">
        <f t="shared" ca="1" si="20"/>
        <v>9.9564752642532253E-5</v>
      </c>
      <c r="BB76" s="147">
        <f t="shared" ca="1" si="21"/>
        <v>6.5576674023110055E-5</v>
      </c>
      <c r="BC76" s="147">
        <f t="shared" ca="1" si="22"/>
        <v>3.4833776359377685E-4</v>
      </c>
      <c r="BD76" s="147">
        <f t="shared" ca="1" si="23"/>
        <v>4.2554135501519528E-4</v>
      </c>
    </row>
    <row r="77" spans="8:56" s="147" customFormat="1" ht="0.25" customHeight="1" x14ac:dyDescent="0.2">
      <c r="H77" s="147">
        <f t="shared" si="24"/>
        <v>436</v>
      </c>
      <c r="I77" s="147">
        <f>IF($H77&gt;$H76,INDEX(Spectra!77:77,1,MATCH($I$20,Spectra!$20:$20,0)),I76)</f>
        <v>1.05708174052648E-4</v>
      </c>
      <c r="J77" s="147">
        <f>((Physics!$C$9*Physics!$C$10)/(Physics!$C$11*Physics!$C$12*$H77))^($J$17-$J$18)</f>
        <v>2.1954893883991872E+18</v>
      </c>
      <c r="K77" s="147">
        <f t="shared" si="25"/>
        <v>1</v>
      </c>
      <c r="L77" s="147">
        <f>INDEX(Photobiology!$21:$421,1+$H77-380,10)</f>
        <v>1.800736E-2</v>
      </c>
      <c r="M77" s="147">
        <f t="shared" si="26"/>
        <v>1.05708174052648E-4</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232081174399642.97</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1.05708174052648E-4</v>
      </c>
      <c r="Z77" s="147">
        <f t="shared" ca="1" si="28"/>
        <v>9.4266427001363435E-5</v>
      </c>
      <c r="AA77" s="147">
        <f t="shared" ca="1" si="15"/>
        <v>8.3696455261491045E-6</v>
      </c>
      <c r="AB77" s="147">
        <f t="shared" ca="1" si="16"/>
        <v>5.4370259366761134E-6</v>
      </c>
      <c r="AC77" s="147">
        <f t="shared" ca="1" si="17"/>
        <v>2.9122601951504525E-5</v>
      </c>
      <c r="AD77" s="147">
        <f t="shared" ca="1" si="18"/>
        <v>3.5519637812474565E-5</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1.3521946475703419E-3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2968728999790864.5</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1.3521946475703419E-3</v>
      </c>
      <c r="AZ77" s="147">
        <f t="shared" ca="1" si="33"/>
        <v>1.2058344511119757E-3</v>
      </c>
      <c r="BA77" s="147">
        <f t="shared" ca="1" si="20"/>
        <v>1.0706258039121219E-4</v>
      </c>
      <c r="BB77" s="147">
        <f t="shared" ca="1" si="21"/>
        <v>6.9549185161527245E-5</v>
      </c>
      <c r="BC77" s="147">
        <f t="shared" ca="1" si="22"/>
        <v>3.7252962540562922E-4</v>
      </c>
      <c r="BD77" s="147">
        <f t="shared" ca="1" si="23"/>
        <v>4.5435903669799598E-4</v>
      </c>
    </row>
    <row r="78" spans="8:56" s="147" customFormat="1" ht="0.25" customHeight="1" x14ac:dyDescent="0.2">
      <c r="H78" s="147">
        <f t="shared" si="24"/>
        <v>437</v>
      </c>
      <c r="I78" s="147">
        <f>IF($H78&gt;$H77,INDEX(Spectra!78:78,1,MATCH($I$20,Spectra!$20:$20,0)),I77)</f>
        <v>1.2303548834729101E-4</v>
      </c>
      <c r="J78" s="147">
        <f>((Physics!$C$9*Physics!$C$10)/(Physics!$C$11*Physics!$C$12*$H78))^($J$17-$J$18)</f>
        <v>2.200524914519369E+18</v>
      </c>
      <c r="K78" s="147">
        <f t="shared" si="25"/>
        <v>1</v>
      </c>
      <c r="L78" s="147">
        <f>INDEX(Photobiology!$21:$421,1+$H78-380,10)</f>
        <v>1.9214479999999999E-2</v>
      </c>
      <c r="M78" s="147">
        <f t="shared" si="26"/>
        <v>1.2303548834729101E-4</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270742657478271.38</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1.2303548834729101E-4</v>
      </c>
      <c r="Z78" s="147">
        <f t="shared" ca="1" si="28"/>
        <v>1.1238602861790289E-4</v>
      </c>
      <c r="AA78" s="147">
        <f t="shared" ca="1" si="15"/>
        <v>1.025455272243982E-5</v>
      </c>
      <c r="AB78" s="147">
        <f t="shared" ca="1" si="16"/>
        <v>6.5791381861388656E-6</v>
      </c>
      <c r="AC78" s="147">
        <f t="shared" ca="1" si="17"/>
        <v>3.550804193702819E-5</v>
      </c>
      <c r="AD78" s="147">
        <f t="shared" ca="1" si="18"/>
        <v>4.3352907709539803E-5</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1.3773882909739149E-3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3030977251255354</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1.3773882909739149E-3</v>
      </c>
      <c r="AZ78" s="147">
        <f t="shared" ca="1" si="33"/>
        <v>1.2581670700603767E-3</v>
      </c>
      <c r="BA78" s="147">
        <f t="shared" ca="1" si="20"/>
        <v>1.148002177159992E-4</v>
      </c>
      <c r="BB78" s="147">
        <f t="shared" ca="1" si="21"/>
        <v>7.3653772777393638E-5</v>
      </c>
      <c r="BC78" s="147">
        <f t="shared" ca="1" si="22"/>
        <v>3.9751426077507185E-4</v>
      </c>
      <c r="BD78" s="147">
        <f t="shared" ca="1" si="23"/>
        <v>4.8533791559585962E-4</v>
      </c>
    </row>
    <row r="79" spans="8:56" s="147" customFormat="1" ht="0.25" customHeight="1" x14ac:dyDescent="0.2">
      <c r="H79" s="147">
        <f t="shared" si="24"/>
        <v>438</v>
      </c>
      <c r="I79" s="147">
        <f>IF($H79&gt;$H78,INDEX(Spectra!79:79,1,MATCH($I$20,Spectra!$20:$20,0)),I78)</f>
        <v>1.3973575207331599E-4</v>
      </c>
      <c r="J79" s="147">
        <f>((Physics!$C$9*Physics!$C$10)/(Physics!$C$11*Physics!$C$12*$H79))^($J$17-$J$18)</f>
        <v>2.2055604406395507E+18</v>
      </c>
      <c r="K79" s="147">
        <f t="shared" si="25"/>
        <v>1</v>
      </c>
      <c r="L79" s="147">
        <f>INDEX(Photobiology!$21:$421,1+$H79-380,10)</f>
        <v>2.045392E-2</v>
      </c>
      <c r="M79" s="147">
        <f t="shared" si="26"/>
        <v>1.3973575207331599E-4</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308195646915921.81</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1.3973575207331599E-4</v>
      </c>
      <c r="Z79" s="147">
        <f t="shared" ca="1" si="28"/>
        <v>1.3050997851417944E-4</v>
      </c>
      <c r="AA79" s="147">
        <f t="shared" ca="1" si="15"/>
        <v>1.2229114078448322E-5</v>
      </c>
      <c r="AB79" s="147">
        <f t="shared" ca="1" si="16"/>
        <v>7.7567595447401863E-6</v>
      </c>
      <c r="AC79" s="147">
        <f t="shared" ca="1" si="17"/>
        <v>4.2158276400519441E-5</v>
      </c>
      <c r="AD79" s="147">
        <f t="shared" ca="1" si="18"/>
        <v>5.1580378691318989E-5</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1.4025750065758589E-3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3093463949533472</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1.4025750065758589E-3</v>
      </c>
      <c r="AZ79" s="147">
        <f t="shared" ca="1" si="33"/>
        <v>1.3099727969167008E-3</v>
      </c>
      <c r="BA79" s="147">
        <f t="shared" ca="1" si="20"/>
        <v>1.2274775427549285E-4</v>
      </c>
      <c r="BB79" s="147">
        <f t="shared" ca="1" si="21"/>
        <v>7.7857219130027244E-5</v>
      </c>
      <c r="BC79" s="147">
        <f t="shared" ca="1" si="22"/>
        <v>4.2315687948393663E-4</v>
      </c>
      <c r="BD79" s="147">
        <f t="shared" ca="1" si="23"/>
        <v>5.1772970702733368E-4</v>
      </c>
    </row>
    <row r="80" spans="8:56" s="147" customFormat="1" ht="0.25" customHeight="1" x14ac:dyDescent="0.2">
      <c r="H80" s="147">
        <f t="shared" si="24"/>
        <v>439</v>
      </c>
      <c r="I80" s="147">
        <f>IF($H80&gt;$H79,INDEX(Spectra!80:80,1,MATCH($I$20,Spectra!$20:$20,0)),I79)</f>
        <v>1.5833780957051101E-4</v>
      </c>
      <c r="J80" s="147">
        <f>((Physics!$C$9*Physics!$C$10)/(Physics!$C$11*Physics!$C$12*$H80))^($J$17-$J$18)</f>
        <v>2.2105959667597325E+18</v>
      </c>
      <c r="K80" s="147">
        <f t="shared" si="25"/>
        <v>1</v>
      </c>
      <c r="L80" s="147">
        <f>INDEX(Photobiology!$21:$421,1+$H80-380,10)</f>
        <v>2.171824E-2</v>
      </c>
      <c r="M80" s="147">
        <f t="shared" si="26"/>
        <v>1.5833780957051101E-4</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350020923222142.19</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1.5833780957051101E-4</v>
      </c>
      <c r="Z80" s="147">
        <f t="shared" ca="1" si="28"/>
        <v>1.5077211235361285E-4</v>
      </c>
      <c r="AA80" s="147">
        <f t="shared" ca="1" si="15"/>
        <v>1.4513639469756964E-5</v>
      </c>
      <c r="AB80" s="147">
        <f t="shared" ca="1" si="16"/>
        <v>9.1070524579432536E-6</v>
      </c>
      <c r="AC80" s="147">
        <f t="shared" ca="1" si="17"/>
        <v>4.9860576233753917E-5</v>
      </c>
      <c r="AD80" s="147">
        <f t="shared" ca="1" si="18"/>
        <v>6.1075959961252356E-5</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1.4277783489017122E-3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3156241059508995</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1.4277783489017122E-3</v>
      </c>
      <c r="AZ80" s="147">
        <f t="shared" ca="1" si="33"/>
        <v>1.3595562438344906E-3</v>
      </c>
      <c r="BA80" s="147">
        <f t="shared" ca="1" si="20"/>
        <v>1.3087373290620319E-4</v>
      </c>
      <c r="BB80" s="147">
        <f t="shared" ca="1" si="21"/>
        <v>8.2120956182440226E-5</v>
      </c>
      <c r="BC80" s="147">
        <f t="shared" ca="1" si="22"/>
        <v>4.4960740206914917E-4</v>
      </c>
      <c r="BD80" s="147">
        <f t="shared" ca="1" si="23"/>
        <v>5.5073979807855524E-4</v>
      </c>
    </row>
    <row r="81" spans="8:56" s="147" customFormat="1" ht="0.25" customHeight="1" x14ac:dyDescent="0.2">
      <c r="H81" s="147">
        <f t="shared" si="24"/>
        <v>440</v>
      </c>
      <c r="I81" s="147">
        <f>IF($H81&gt;$H80,INDEX(Spectra!81:81,1,MATCH($I$20,Spectra!$20:$20,0)),I80)</f>
        <v>1.7777095218378099E-4</v>
      </c>
      <c r="J81" s="147">
        <f>((Physics!$C$9*Physics!$C$10)/(Physics!$C$11*Physics!$C$12*$H81))^($J$17-$J$18)</f>
        <v>2.215631492879914E+18</v>
      </c>
      <c r="K81" s="147">
        <f t="shared" si="25"/>
        <v>1</v>
      </c>
      <c r="L81" s="147">
        <f>INDEX(Photobiology!$21:$421,1+$H81-380,10)</f>
        <v>2.3E-2</v>
      </c>
      <c r="M81" s="147">
        <f t="shared" si="26"/>
        <v>1.7777095218378099E-4</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393874920177634.5</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1.7777095218378099E-4</v>
      </c>
      <c r="Z81" s="147">
        <f t="shared" ca="1" si="28"/>
        <v>1.7189739992362887E-4</v>
      </c>
      <c r="AA81" s="147">
        <f t="shared" ca="1" si="15"/>
        <v>1.7023559706261488E-5</v>
      </c>
      <c r="AB81" s="147">
        <f t="shared" ca="1" si="16"/>
        <v>1.0570598581656766E-5</v>
      </c>
      <c r="AC81" s="147">
        <f t="shared" ca="1" si="17"/>
        <v>5.8326649411498545E-5</v>
      </c>
      <c r="AD81" s="147">
        <f t="shared" ca="1" si="18"/>
        <v>7.1390503374628065E-5</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1.4529678356243079E-3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3219241294750783</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1.4529678356243079E-3</v>
      </c>
      <c r="AZ81" s="147">
        <f t="shared" ca="1" si="33"/>
        <v>1.4049617783352809E-3</v>
      </c>
      <c r="BA81" s="147">
        <f t="shared" ca="1" si="20"/>
        <v>1.3913794350078648E-4</v>
      </c>
      <c r="BB81" s="147">
        <f t="shared" ca="1" si="21"/>
        <v>8.6396228145109037E-5</v>
      </c>
      <c r="BC81" s="147">
        <f t="shared" ca="1" si="22"/>
        <v>4.767187468683354E-4</v>
      </c>
      <c r="BD81" s="147">
        <f t="shared" ca="1" si="23"/>
        <v>5.8349299420485897E-4</v>
      </c>
    </row>
    <row r="82" spans="8:56" s="147" customFormat="1" ht="0.25" customHeight="1" x14ac:dyDescent="0.2">
      <c r="H82" s="147">
        <f t="shared" si="24"/>
        <v>441</v>
      </c>
      <c r="I82" s="147">
        <f>IF($H82&gt;$H81,INDEX(Spectra!82:82,1,MATCH($I$20,Spectra!$20:$20,0)),I81)</f>
        <v>1.99749912001885E-4</v>
      </c>
      <c r="J82" s="147">
        <f>((Physics!$C$9*Physics!$C$10)/(Physics!$C$11*Physics!$C$12*$H82))^($J$17-$J$18)</f>
        <v>2.2206670190000955E+18</v>
      </c>
      <c r="K82" s="147">
        <f t="shared" si="25"/>
        <v>1</v>
      </c>
      <c r="L82" s="147">
        <f>INDEX(Photobiology!$21:$421,1+$H82-380,10)</f>
        <v>2.4294610000000001E-2</v>
      </c>
      <c r="M82" s="147">
        <f t="shared" si="26"/>
        <v>1.99749912001885E-4</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443578041630757.38</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1.99749912001885E-4</v>
      </c>
      <c r="Z82" s="147">
        <f t="shared" ca="1" si="28"/>
        <v>1.9522357899592229E-4</v>
      </c>
      <c r="AA82" s="147">
        <f t="shared" ca="1" si="15"/>
        <v>1.9934581792990519E-5</v>
      </c>
      <c r="AB82" s="147">
        <f t="shared" ca="1" si="16"/>
        <v>1.2249463603603595E-5</v>
      </c>
      <c r="AC82" s="147">
        <f t="shared" ca="1" si="17"/>
        <v>6.8154669975043161E-5</v>
      </c>
      <c r="AD82" s="147">
        <f t="shared" ca="1" si="18"/>
        <v>8.3190245351249051E-5</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1.4697885379792205E-3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3263910931194824</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1.4697885379792205E-3</v>
      </c>
      <c r="AZ82" s="147">
        <f t="shared" ca="1" si="33"/>
        <v>1.4364831297086114E-3</v>
      </c>
      <c r="BA82" s="147">
        <f t="shared" ca="1" si="20"/>
        <v>1.4668151557668886E-4</v>
      </c>
      <c r="BB82" s="147">
        <f t="shared" ca="1" si="21"/>
        <v>9.0133312303037718E-5</v>
      </c>
      <c r="BC82" s="147">
        <f t="shared" ca="1" si="22"/>
        <v>5.0149184915851007E-4</v>
      </c>
      <c r="BD82" s="147">
        <f t="shared" ca="1" si="23"/>
        <v>6.1212577198928189E-4</v>
      </c>
    </row>
    <row r="83" spans="8:56" s="147" customFormat="1" ht="0.25" customHeight="1" x14ac:dyDescent="0.2">
      <c r="H83" s="147">
        <f t="shared" si="24"/>
        <v>442</v>
      </c>
      <c r="I83" s="147">
        <f>IF($H83&gt;$H82,INDEX(Spectra!83:83,1,MATCH($I$20,Spectra!$20:$20,0)),I82)</f>
        <v>2.3001552426731099E-4</v>
      </c>
      <c r="J83" s="147">
        <f>((Physics!$C$9*Physics!$C$10)/(Physics!$C$11*Physics!$C$12*$H83))^($J$17-$J$18)</f>
        <v>2.225702545120277E+18</v>
      </c>
      <c r="K83" s="147">
        <f t="shared" si="25"/>
        <v>1</v>
      </c>
      <c r="L83" s="147">
        <f>INDEX(Photobiology!$21:$421,1+$H83-380,10)</f>
        <v>2.5610239999999999E-2</v>
      </c>
      <c r="M83" s="147">
        <f t="shared" si="26"/>
        <v>2.3001552426731099E-4</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511946137778928.88</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2.3001552426731099E-4</v>
      </c>
      <c r="Z83" s="147">
        <f t="shared" ca="1" si="28"/>
        <v>2.263417163137135E-4</v>
      </c>
      <c r="AA83" s="147">
        <f t="shared" ca="1" si="15"/>
        <v>2.3876531481043948E-5</v>
      </c>
      <c r="AB83" s="147">
        <f t="shared" ca="1" si="16"/>
        <v>1.4520604028366221E-5</v>
      </c>
      <c r="AC83" s="147">
        <f t="shared" ca="1" si="17"/>
        <v>8.1494500247908285E-5</v>
      </c>
      <c r="AD83" s="147">
        <f t="shared" ca="1" si="18"/>
        <v>9.9089997807784774E-5</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1.4866230959373909E-3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3308780808262436.5</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1.4866230959373909E-3</v>
      </c>
      <c r="AZ83" s="147">
        <f t="shared" ca="1" si="33"/>
        <v>1.462878751849079E-3</v>
      </c>
      <c r="BA83" s="147">
        <f t="shared" ca="1" si="20"/>
        <v>1.5431742385068492E-4</v>
      </c>
      <c r="BB83" s="147">
        <f t="shared" ca="1" si="21"/>
        <v>9.3848732098812359E-5</v>
      </c>
      <c r="BC83" s="147">
        <f t="shared" ca="1" si="22"/>
        <v>5.2671056289061758E-4</v>
      </c>
      <c r="BD83" s="147">
        <f t="shared" ca="1" si="23"/>
        <v>6.4043276986054014E-4</v>
      </c>
    </row>
    <row r="84" spans="8:56" s="147" customFormat="1" ht="0.25" customHeight="1" x14ac:dyDescent="0.2">
      <c r="H84" s="147">
        <f t="shared" si="24"/>
        <v>443</v>
      </c>
      <c r="I84" s="147">
        <f>IF($H84&gt;$H83,INDEX(Spectra!84:84,1,MATCH($I$20,Spectra!$20:$20,0)),I83)</f>
        <v>2.6018231574022397E-4</v>
      </c>
      <c r="J84" s="147">
        <f>((Physics!$C$9*Physics!$C$10)/(Physics!$C$11*Physics!$C$12*$H84))^($J$17-$J$18)</f>
        <v>2.2307380712404588E+18</v>
      </c>
      <c r="K84" s="147">
        <f t="shared" si="25"/>
        <v>1</v>
      </c>
      <c r="L84" s="147">
        <f>INDEX(Photobiology!$21:$421,1+$H84-380,10)</f>
        <v>2.6958570000000001E-2</v>
      </c>
      <c r="M84" s="147">
        <f t="shared" si="26"/>
        <v>2.6018231574022397E-4</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580398597185223.25</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2.6018231574022397E-4</v>
      </c>
      <c r="Z84" s="147">
        <f t="shared" ca="1" si="28"/>
        <v>2.5709759420480788E-4</v>
      </c>
      <c r="AA84" s="147">
        <f t="shared" ca="1" si="15"/>
        <v>2.8056499835531313E-5</v>
      </c>
      <c r="AB84" s="147">
        <f t="shared" ca="1" si="16"/>
        <v>1.6890749737308026E-5</v>
      </c>
      <c r="AC84" s="147">
        <f t="shared" ca="1" si="17"/>
        <v>9.5564964571384268E-5</v>
      </c>
      <c r="AD84" s="147">
        <f t="shared" ca="1" si="18"/>
        <v>1.1576057610145619E-4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1.5034437982923035E-3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3353789318821002.5</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1.5034437982923035E-3</v>
      </c>
      <c r="AZ84" s="147">
        <f t="shared" ca="1" si="33"/>
        <v>1.4856189686197499E-3</v>
      </c>
      <c r="BA84" s="147">
        <f t="shared" ca="1" si="20"/>
        <v>1.6212235854505227E-4</v>
      </c>
      <c r="BB84" s="147">
        <f t="shared" ca="1" si="21"/>
        <v>9.7601917596958218E-5</v>
      </c>
      <c r="BC84" s="147">
        <f t="shared" ca="1" si="22"/>
        <v>5.5221490711276314E-4</v>
      </c>
      <c r="BD84" s="147">
        <f t="shared" ca="1" si="23"/>
        <v>6.6891371818000997E-4</v>
      </c>
    </row>
    <row r="85" spans="8:56" s="147" customFormat="1" ht="0.25" customHeight="1" x14ac:dyDescent="0.2">
      <c r="H85" s="147">
        <f t="shared" si="24"/>
        <v>444</v>
      </c>
      <c r="I85" s="147">
        <f>IF($H85&gt;$H84,INDEX(Spectra!85:85,1,MATCH($I$20,Spectra!$20:$20,0)),I84)</f>
        <v>2.93082886517625E-4</v>
      </c>
      <c r="J85" s="147">
        <f>((Physics!$C$9*Physics!$C$10)/(Physics!$C$11*Physics!$C$12*$H85))^($J$17-$J$18)</f>
        <v>2.2357735973606403E+18</v>
      </c>
      <c r="K85" s="147">
        <f t="shared" si="25"/>
        <v>1</v>
      </c>
      <c r="L85" s="147">
        <f>INDEX(Photobiology!$21:$421,1+$H85-380,10)</f>
        <v>2.8351250000000001E-2</v>
      </c>
      <c r="M85" s="147">
        <f t="shared" si="26"/>
        <v>2.93082886517625E-4</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655266979514350.75</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2.93082886517625E-4</v>
      </c>
      <c r="Z85" s="147">
        <f t="shared" ca="1" si="28"/>
        <v>2.9040147118887527E-4</v>
      </c>
      <c r="AA85" s="147">
        <f t="shared" ref="AA85:AA148" ca="1" si="35">$Y85*O85</f>
        <v>3.2810042979875084E-5</v>
      </c>
      <c r="AB85" s="147">
        <f t="shared" ref="AB85:AB148" ca="1" si="36">$Y85*P85</f>
        <v>1.9561084553402584E-5</v>
      </c>
      <c r="AC85" s="147">
        <f t="shared" ref="AC85:AC148" ca="1" si="37">$Y85*Q85</f>
        <v>1.114594217426528E-4</v>
      </c>
      <c r="AD85" s="147">
        <f t="shared" ref="AD85:AD148" ca="1" si="38">$Y85*R85</f>
        <v>1.3458454073755294E-4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1.5202645006472161E-3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3398967231551703.5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1.5202645006472161E-3</v>
      </c>
      <c r="AZ85" s="147">
        <f t="shared" ca="1" si="33"/>
        <v>1.5063556007307948E-3</v>
      </c>
      <c r="BA85" s="147">
        <f t="shared" ref="BA85:BA148" ca="1" si="40">$AY85*AO85</f>
        <v>1.7019057031845457E-4</v>
      </c>
      <c r="BB85" s="147">
        <f t="shared" ref="BB85:BB148" ca="1" si="41">$AY85*AP85</f>
        <v>1.0146625343444682E-4</v>
      </c>
      <c r="BC85" s="147">
        <f t="shared" ref="BC85:BC148" ca="1" si="42">$AY85*AQ85</f>
        <v>5.7815658959613626E-4</v>
      </c>
      <c r="BD85" s="147">
        <f t="shared" ref="BD85:BD148" ca="1" si="43">$AY85*AR85</f>
        <v>6.9811001949070348E-4</v>
      </c>
    </row>
    <row r="86" spans="8:56" s="147" customFormat="1" ht="0.25" customHeight="1" x14ac:dyDescent="0.2">
      <c r="H86" s="147">
        <f t="shared" ref="H86:H149" si="44">MIN(780,H85+$J$14)</f>
        <v>445</v>
      </c>
      <c r="I86" s="147">
        <f>IF($H86&gt;$H85,INDEX(Spectra!86:86,1,MATCH($I$20,Spectra!$20:$20,0)),I85)</f>
        <v>3.26191903886978E-4</v>
      </c>
      <c r="J86" s="147">
        <f>((Physics!$C$9*Physics!$C$10)/(Physics!$C$11*Physics!$C$12*$H86))^($J$17-$J$18)</f>
        <v>2.240809123480822E+18</v>
      </c>
      <c r="K86" s="147">
        <f t="shared" ref="K86:K149" si="45">(H86&lt;&gt;H85)*1</f>
        <v>1</v>
      </c>
      <c r="L86" s="147">
        <f>INDEX(Photobiology!$21:$421,1+$H86-380,10)</f>
        <v>2.98E-2</v>
      </c>
      <c r="M86" s="147">
        <f t="shared" ref="M86:M149" si="46">$I86*$J$15*IF($J$18,1,$J86)</f>
        <v>3.26191903886978E-4</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730933794235519.75</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3.26191903886978E-4</v>
      </c>
      <c r="Z86" s="147">
        <f t="shared" ref="Z86:Z149" ca="1" si="48">$Y86*N86</f>
        <v>3.2401816103947519E-4</v>
      </c>
      <c r="AA86" s="147">
        <f t="shared" ca="1" si="35"/>
        <v>3.7910023069744582E-5</v>
      </c>
      <c r="AB86" s="147">
        <f t="shared" ca="1" si="36"/>
        <v>2.2394313731075809E-5</v>
      </c>
      <c r="AC86" s="147">
        <f t="shared" ca="1" si="37"/>
        <v>1.2822603741797104E-4</v>
      </c>
      <c r="AD86" s="147">
        <f t="shared" ca="1" si="38"/>
        <v>1.5461561482623534E-4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1.5370852030021289E-3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3444314546454542</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1.5370852030021289E-3</v>
      </c>
      <c r="AZ86" s="147">
        <f t="shared" ref="AZ86:AZ149" ca="1" si="53">$AY86*AN86</f>
        <v>1.5268420672093228E-3</v>
      </c>
      <c r="BA86" s="147">
        <f t="shared" ca="1" si="40"/>
        <v>1.7864004229290741E-4</v>
      </c>
      <c r="BB86" s="147">
        <f t="shared" ca="1" si="41"/>
        <v>1.0552674010986756E-4</v>
      </c>
      <c r="BC86" s="147">
        <f t="shared" ca="1" si="42"/>
        <v>6.0422819330013691E-4</v>
      </c>
      <c r="BD86" s="147">
        <f t="shared" ca="1" si="43"/>
        <v>7.2858146039341508E-4</v>
      </c>
    </row>
    <row r="87" spans="8:56" s="147" customFormat="1" ht="0.25" customHeight="1" x14ac:dyDescent="0.2">
      <c r="H87" s="147">
        <f t="shared" si="44"/>
        <v>446</v>
      </c>
      <c r="I87" s="147">
        <f>IF($H87&gt;$H86,INDEX(Spectra!87:87,1,MATCH($I$20,Spectra!$20:$20,0)),I86)</f>
        <v>3.5904013791208098E-4</v>
      </c>
      <c r="J87" s="147">
        <f>((Physics!$C$9*Physics!$C$10)/(Physics!$C$11*Physics!$C$12*$H87))^($J$17-$J$18)</f>
        <v>2.2458446496010038E+18</v>
      </c>
      <c r="K87" s="147">
        <f t="shared" si="45"/>
        <v>1</v>
      </c>
      <c r="L87" s="147">
        <f>INDEX(Photobiology!$21:$421,1+$H87-380,10)</f>
        <v>3.1310829999999998E-2</v>
      </c>
      <c r="M87" s="147">
        <f t="shared" si="46"/>
        <v>3.5904013791208098E-4</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806348372721853.62</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3.5904013791208098E-4</v>
      </c>
      <c r="Z87" s="147">
        <f t="shared" ca="1" si="48"/>
        <v>3.5773789933187384E-4</v>
      </c>
      <c r="AA87" s="147">
        <f t="shared" ca="1" si="35"/>
        <v>4.3338298886815645E-5</v>
      </c>
      <c r="AB87" s="147">
        <f t="shared" ca="1" si="36"/>
        <v>2.5382809301873853E-5</v>
      </c>
      <c r="AC87" s="147">
        <f t="shared" ca="1" si="37"/>
        <v>1.4577029599230489E-4</v>
      </c>
      <c r="AD87" s="147">
        <f t="shared" ca="1" si="38"/>
        <v>1.7575625119030814E-4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1.5539197609602991E-3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3489862381061958.5</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1.5539197609602991E-3</v>
      </c>
      <c r="AZ87" s="147">
        <f t="shared" ca="1" si="53"/>
        <v>1.5482836939872959E-3</v>
      </c>
      <c r="BA87" s="147">
        <f t="shared" ca="1" si="40"/>
        <v>1.8756743866647386E-4</v>
      </c>
      <c r="BB87" s="147">
        <f t="shared" ca="1" si="41"/>
        <v>1.098563775967776E-4</v>
      </c>
      <c r="BC87" s="147">
        <f t="shared" ca="1" si="42"/>
        <v>6.3089142294988146E-4</v>
      </c>
      <c r="BD87" s="147">
        <f t="shared" ca="1" si="43"/>
        <v>7.6067013962600267E-4</v>
      </c>
    </row>
    <row r="88" spans="8:56" s="147" customFormat="1" ht="0.25" customHeight="1" x14ac:dyDescent="0.2">
      <c r="H88" s="147">
        <f t="shared" si="44"/>
        <v>447</v>
      </c>
      <c r="I88" s="147">
        <f>IF($H88&gt;$H87,INDEX(Spectra!88:88,1,MATCH($I$20,Spectra!$20:$20,0)),I87)</f>
        <v>3.9142837127773098E-4</v>
      </c>
      <c r="J88" s="147">
        <f>((Physics!$C$9*Physics!$C$10)/(Physics!$C$11*Physics!$C$12*$H88))^($J$17-$J$18)</f>
        <v>2.250880175721185E+18</v>
      </c>
      <c r="K88" s="147">
        <f t="shared" si="45"/>
        <v>1</v>
      </c>
      <c r="L88" s="147">
        <f>INDEX(Photobiology!$21:$421,1+$H88-380,10)</f>
        <v>3.2883679999999998E-2</v>
      </c>
      <c r="M88" s="147">
        <f t="shared" si="46"/>
        <v>3.9142837127773098E-4</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881058361123876.38</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3.9142837127773098E-4</v>
      </c>
      <c r="Z88" s="147">
        <f t="shared" ca="1" si="48"/>
        <v>3.9105181718456178E-4</v>
      </c>
      <c r="AA88" s="147">
        <f t="shared" ca="1" si="35"/>
        <v>4.9070634908490192E-5</v>
      </c>
      <c r="AB88" s="147">
        <f t="shared" ca="1" si="36"/>
        <v>2.8515869990279721E-5</v>
      </c>
      <c r="AC88" s="147">
        <f t="shared" ca="1" si="37"/>
        <v>1.6361705919409154E-4</v>
      </c>
      <c r="AD88" s="147">
        <f t="shared" ca="1" si="38"/>
        <v>1.9787565310506113E-4</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1.5707404633152117E-3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3535548570079319</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1.5707404633152117E-3</v>
      </c>
      <c r="AZ88" s="147">
        <f t="shared" ca="1" si="53"/>
        <v>1.5692294109895023E-3</v>
      </c>
      <c r="BA88" s="147">
        <f t="shared" ca="1" si="40"/>
        <v>1.9691273670258488E-4</v>
      </c>
      <c r="BB88" s="147">
        <f t="shared" ca="1" si="41"/>
        <v>1.1442969934488381E-4</v>
      </c>
      <c r="BC88" s="147">
        <f t="shared" ca="1" si="42"/>
        <v>6.5656951366575844E-4</v>
      </c>
      <c r="BD88" s="147">
        <f t="shared" ca="1" si="43"/>
        <v>7.9404386049603242E-4</v>
      </c>
    </row>
    <row r="89" spans="8:56" s="147" customFormat="1" ht="0.25" customHeight="1" x14ac:dyDescent="0.2">
      <c r="H89" s="147">
        <f t="shared" si="44"/>
        <v>448</v>
      </c>
      <c r="I89" s="147">
        <f>IF($H89&gt;$H88,INDEX(Spectra!89:89,1,MATCH($I$20,Spectra!$20:$20,0)),I88)</f>
        <v>4.2236040485576202E-4</v>
      </c>
      <c r="J89" s="147">
        <f>((Physics!$C$9*Physics!$C$10)/(Physics!$C$11*Physics!$C$12*$H89))^($J$17-$J$18)</f>
        <v>2.2559157018413665E+18</v>
      </c>
      <c r="K89" s="147">
        <f t="shared" si="45"/>
        <v>1</v>
      </c>
      <c r="L89" s="147">
        <f>INDEX(Photobiology!$21:$421,1+$H89-380,10)</f>
        <v>3.4521120000000002E-2</v>
      </c>
      <c r="M89" s="147">
        <f t="shared" si="46"/>
        <v>4.2236040485576202E-4</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952809469150190.12</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4.2236040485576202E-4</v>
      </c>
      <c r="Z89" s="147">
        <f t="shared" ca="1" si="48"/>
        <v>4.2235111292685521E-4</v>
      </c>
      <c r="AA89" s="147">
        <f t="shared" ca="1" si="35"/>
        <v>5.4953734636188058E-5</v>
      </c>
      <c r="AB89" s="147">
        <f t="shared" ca="1" si="36"/>
        <v>3.170989000367993E-5</v>
      </c>
      <c r="AC89" s="147">
        <f t="shared" ca="1" si="37"/>
        <v>1.8203733449283343E-4</v>
      </c>
      <c r="AD89" s="147">
        <f t="shared" ca="1" si="38"/>
        <v>2.2036273998985015E-4</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1.5875611656701242E-3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3581404161268816.5</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1.5875611656701242E-3</v>
      </c>
      <c r="AZ89" s="147">
        <f t="shared" ca="1" si="53"/>
        <v>1.5875262393244796E-3</v>
      </c>
      <c r="BA89" s="147">
        <f t="shared" ca="1" si="40"/>
        <v>2.0655917082650554E-4</v>
      </c>
      <c r="BB89" s="147">
        <f t="shared" ca="1" si="41"/>
        <v>1.1919059968394846E-4</v>
      </c>
      <c r="BC89" s="147">
        <f t="shared" ca="1" si="42"/>
        <v>6.8423886240382358E-4</v>
      </c>
      <c r="BD89" s="147">
        <f t="shared" ca="1" si="43"/>
        <v>8.2829575013789629E-4</v>
      </c>
    </row>
    <row r="90" spans="8:56" s="147" customFormat="1" ht="0.25" customHeight="1" x14ac:dyDescent="0.2">
      <c r="H90" s="147">
        <f t="shared" si="44"/>
        <v>449</v>
      </c>
      <c r="I90" s="147">
        <f>IF($H90&gt;$H89,INDEX(Spectra!90:90,1,MATCH($I$20,Spectra!$20:$20,0)),I89)</f>
        <v>4.4613175774990899E-4</v>
      </c>
      <c r="J90" s="147">
        <f>((Physics!$C$9*Physics!$C$10)/(Physics!$C$11*Physics!$C$12*$H90))^($J$17-$J$18)</f>
        <v>2.2609512279615483E+18</v>
      </c>
      <c r="K90" s="147">
        <f t="shared" si="45"/>
        <v>1</v>
      </c>
      <c r="L90" s="147">
        <f>INDEX(Photobiology!$21:$421,1+$H90-380,10)</f>
        <v>3.6225710000000001E-2</v>
      </c>
      <c r="M90" s="147">
        <f t="shared" si="46"/>
        <v>4.4613175774990899E-4</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1008682145517300.8</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4.4613175774990899E-4</v>
      </c>
      <c r="Z90" s="147">
        <f t="shared" ca="1" si="48"/>
        <v>4.4516989768020017E-4</v>
      </c>
      <c r="AA90" s="147">
        <f t="shared" ca="1" si="35"/>
        <v>6.0163544323121725E-5</v>
      </c>
      <c r="AB90" s="147">
        <f t="shared" ca="1" si="36"/>
        <v>3.4500484156194836E-5</v>
      </c>
      <c r="AC90" s="147">
        <f t="shared" ca="1" si="37"/>
        <v>1.976363686832097E-4</v>
      </c>
      <c r="AD90" s="147">
        <f t="shared" ca="1" si="38"/>
        <v>2.3997338023016055E-4</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1.6043957236282947E-3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3627460481473649.5</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1.6043957236282947E-3</v>
      </c>
      <c r="AZ90" s="147">
        <f t="shared" ca="1" si="53"/>
        <v>1.600936646448152E-3</v>
      </c>
      <c r="BA90" s="147">
        <f t="shared" ca="1" si="40"/>
        <v>2.163623897056173E-4</v>
      </c>
      <c r="BB90" s="147">
        <f t="shared" ca="1" si="41"/>
        <v>1.240719322974851E-4</v>
      </c>
      <c r="BC90" s="147">
        <f t="shared" ca="1" si="42"/>
        <v>7.1074730556733453E-4</v>
      </c>
      <c r="BD90" s="147">
        <f t="shared" ca="1" si="43"/>
        <v>8.6300125094821236E-4</v>
      </c>
    </row>
    <row r="91" spans="8:56" s="147" customFormat="1" ht="0.25" customHeight="1" x14ac:dyDescent="0.2">
      <c r="H91" s="147">
        <f t="shared" si="44"/>
        <v>450</v>
      </c>
      <c r="I91" s="147">
        <f>IF($H91&gt;$H90,INDEX(Spectra!91:91,1,MATCH($I$20,Spectra!$20:$20,0)),I90)</f>
        <v>4.6986630608921299E-4</v>
      </c>
      <c r="J91" s="147">
        <f>((Physics!$C$9*Physics!$C$10)/(Physics!$C$11*Physics!$C$12*$H91))^($J$17-$J$18)</f>
        <v>2.2659867540817298E+18</v>
      </c>
      <c r="K91" s="147">
        <f t="shared" si="45"/>
        <v>1</v>
      </c>
      <c r="L91" s="147">
        <f>INDEX(Photobiology!$21:$421,1+$H91-380,10)</f>
        <v>3.7999999999999999E-2</v>
      </c>
      <c r="M91" s="147">
        <f t="shared" si="46"/>
        <v>4.6986630608921299E-4</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1064710825787468.2</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4.6986630608921299E-4</v>
      </c>
      <c r="Z91" s="147">
        <f t="shared" ca="1" si="48"/>
        <v>4.6579209534911345E-4</v>
      </c>
      <c r="AA91" s="147">
        <f t="shared" ca="1" si="35"/>
        <v>6.5543060635302585E-5</v>
      </c>
      <c r="AB91" s="147">
        <f t="shared" ca="1" si="36"/>
        <v>3.7384771684096404E-5</v>
      </c>
      <c r="AC91" s="147">
        <f t="shared" ca="1" si="37"/>
        <v>2.1378916927059191E-4</v>
      </c>
      <c r="AD91" s="147">
        <f t="shared" ca="1" si="38"/>
        <v>2.6017202167618854E-4</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1.6212164259832072E-3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3673654946777670.5</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1.6212164259832072E-3</v>
      </c>
      <c r="AZ91" s="147">
        <f t="shared" ca="1" si="53"/>
        <v>1.6071588583535068E-3</v>
      </c>
      <c r="BA91" s="147">
        <f t="shared" ca="1" si="40"/>
        <v>2.2614834290967553E-4</v>
      </c>
      <c r="BB91" s="147">
        <f t="shared" ca="1" si="41"/>
        <v>1.2899159856842609E-4</v>
      </c>
      <c r="BC91" s="147">
        <f t="shared" ca="1" si="42"/>
        <v>7.3765347382235928E-4</v>
      </c>
      <c r="BD91" s="147">
        <f t="shared" ca="1" si="43"/>
        <v>8.9769185331329149E-4</v>
      </c>
    </row>
    <row r="92" spans="8:56" s="147" customFormat="1" ht="0.25" customHeight="1" x14ac:dyDescent="0.2">
      <c r="H92" s="147">
        <f t="shared" si="44"/>
        <v>451</v>
      </c>
      <c r="I92" s="147">
        <f>IF($H92&gt;$H91,INDEX(Spectra!92:92,1,MATCH($I$20,Spectra!$20:$20,0)),I91)</f>
        <v>4.78227805719929E-4</v>
      </c>
      <c r="J92" s="147">
        <f>((Physics!$C$9*Physics!$C$10)/(Physics!$C$11*Physics!$C$12*$H92))^($J$17-$J$18)</f>
        <v>2.2710222802019118E+18</v>
      </c>
      <c r="K92" s="147">
        <f t="shared" si="45"/>
        <v>1</v>
      </c>
      <c r="L92" s="147">
        <f>INDEX(Photobiology!$21:$421,1+$H92-380,10)</f>
        <v>3.9846670000000001E-2</v>
      </c>
      <c r="M92" s="147">
        <f t="shared" si="46"/>
        <v>4.78227805719929E-4</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1086066001802030</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4.78227805719929E-4</v>
      </c>
      <c r="Z92" s="147">
        <f t="shared" ca="1" si="48"/>
        <v>4.6849921746816846E-4</v>
      </c>
      <c r="AA92" s="147">
        <f t="shared" ca="1" si="35"/>
        <v>6.883754503874373E-5</v>
      </c>
      <c r="AB92" s="147">
        <f t="shared" ca="1" si="36"/>
        <v>3.9088810510568691E-5</v>
      </c>
      <c r="AC92" s="147">
        <f t="shared" ca="1" si="37"/>
        <v>2.2333238527120686E-4</v>
      </c>
      <c r="AD92" s="147">
        <f t="shared" ca="1" si="38"/>
        <v>2.7215944423521161E-4</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1.6223248742438274E-3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3684335935133496.5</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1.6223248742438274E-3</v>
      </c>
      <c r="AZ92" s="147">
        <f t="shared" ca="1" si="53"/>
        <v>1.5893219193270853E-3</v>
      </c>
      <c r="BA92" s="147">
        <f t="shared" ca="1" si="40"/>
        <v>2.3352230937327922E-4</v>
      </c>
      <c r="BB92" s="147">
        <f t="shared" ca="1" si="41"/>
        <v>1.3260364378109288E-4</v>
      </c>
      <c r="BC92" s="147">
        <f t="shared" ca="1" si="42"/>
        <v>7.5762571627186739E-4</v>
      </c>
      <c r="BD92" s="147">
        <f t="shared" ca="1" si="43"/>
        <v>9.2326508593216226E-4</v>
      </c>
    </row>
    <row r="93" spans="8:56" s="147" customFormat="1" ht="0.25" customHeight="1" x14ac:dyDescent="0.2">
      <c r="H93" s="147">
        <f t="shared" si="44"/>
        <v>452</v>
      </c>
      <c r="I93" s="147">
        <f>IF($H93&gt;$H92,INDEX(Spectra!93:93,1,MATCH($I$20,Spectra!$20:$20,0)),I92)</f>
        <v>4.8156340139977698E-4</v>
      </c>
      <c r="J93" s="147">
        <f>((Physics!$C$9*Physics!$C$10)/(Physics!$C$11*Physics!$C$12*$H93))^($J$17-$J$18)</f>
        <v>2.2760578063220936E+18</v>
      </c>
      <c r="K93" s="147">
        <f t="shared" si="45"/>
        <v>1</v>
      </c>
      <c r="L93" s="147">
        <f>INDEX(Photobiology!$21:$421,1+$H93-380,10)</f>
        <v>4.1768E-2</v>
      </c>
      <c r="M93" s="147">
        <f t="shared" si="46"/>
        <v>4.8156340139977698E-4</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1096066138994982.2</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4.8156340139977698E-4</v>
      </c>
      <c r="Z93" s="147">
        <f t="shared" ca="1" si="48"/>
        <v>4.6418137042625204E-4</v>
      </c>
      <c r="AA93" s="147">
        <f t="shared" ca="1" si="35"/>
        <v>7.1406702722960334E-5</v>
      </c>
      <c r="AB93" s="147">
        <f t="shared" ca="1" si="36"/>
        <v>4.0394790174256931E-5</v>
      </c>
      <c r="AC93" s="147">
        <f t="shared" ca="1" si="37"/>
        <v>2.3066886927049316E-4</v>
      </c>
      <c r="AD93" s="147">
        <f t="shared" ca="1" si="38"/>
        <v>2.8134860163380571E-4</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1.6234471781077055E-3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3695059622883617.5</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1.6234471781077055E-3</v>
      </c>
      <c r="AZ93" s="147">
        <f t="shared" ca="1" si="53"/>
        <v>1.5648488522139079E-3</v>
      </c>
      <c r="BA93" s="147">
        <f t="shared" ca="1" si="40"/>
        <v>2.4072637101698867E-4</v>
      </c>
      <c r="BB93" s="147">
        <f t="shared" ca="1" si="41"/>
        <v>1.3617897026233742E-4</v>
      </c>
      <c r="BC93" s="147">
        <f t="shared" ca="1" si="42"/>
        <v>7.776311983135909E-4</v>
      </c>
      <c r="BD93" s="147">
        <f t="shared" ca="1" si="43"/>
        <v>9.484827793376458E-4</v>
      </c>
    </row>
    <row r="94" spans="8:56" s="147" customFormat="1" ht="0.25" customHeight="1" x14ac:dyDescent="0.2">
      <c r="H94" s="147">
        <f t="shared" si="44"/>
        <v>453</v>
      </c>
      <c r="I94" s="147">
        <f>IF($H94&gt;$H93,INDEX(Spectra!94:94,1,MATCH($I$20,Spectra!$20:$20,0)),I93)</f>
        <v>4.8142867646966501E-4</v>
      </c>
      <c r="J94" s="147">
        <f>((Physics!$C$9*Physics!$C$10)/(Physics!$C$11*Physics!$C$12*$H94))^($J$17-$J$18)</f>
        <v>2.2810933324422748E+18</v>
      </c>
      <c r="K94" s="147">
        <f t="shared" si="45"/>
        <v>1</v>
      </c>
      <c r="L94" s="147">
        <f>INDEX(Photobiology!$21:$421,1+$H94-380,10)</f>
        <v>4.3765999999999999E-2</v>
      </c>
      <c r="M94" s="147">
        <f t="shared" si="46"/>
        <v>4.8142867646966501E-4</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1098183743941461.9</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4.8142867646966501E-4</v>
      </c>
      <c r="Z94" s="147">
        <f t="shared" ca="1" si="48"/>
        <v>4.5522595789545053E-4</v>
      </c>
      <c r="AA94" s="147">
        <f t="shared" ca="1" si="35"/>
        <v>7.3483828890300257E-5</v>
      </c>
      <c r="AB94" s="147">
        <f t="shared" ca="1" si="36"/>
        <v>4.1431655611244076E-5</v>
      </c>
      <c r="AC94" s="147">
        <f t="shared" ca="1" si="37"/>
        <v>2.3590005147013584E-4</v>
      </c>
      <c r="AD94" s="147">
        <f t="shared" ca="1" si="38"/>
        <v>2.8851105866341731E-4</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1.6245556263683257E-3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3705763007490371</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1.6245556263683257E-3</v>
      </c>
      <c r="AZ94" s="147">
        <f t="shared" ca="1" si="53"/>
        <v>1.5361359372919768E-3</v>
      </c>
      <c r="BA94" s="147">
        <f t="shared" ca="1" si="40"/>
        <v>2.4796729714198211E-4</v>
      </c>
      <c r="BB94" s="147">
        <f t="shared" ca="1" si="41"/>
        <v>1.3980893229413284E-4</v>
      </c>
      <c r="BC94" s="147">
        <f t="shared" ca="1" si="42"/>
        <v>7.9603225692047959E-4</v>
      </c>
      <c r="BD94" s="147">
        <f t="shared" ca="1" si="43"/>
        <v>9.7356532032563648E-4</v>
      </c>
    </row>
    <row r="95" spans="8:56" s="147" customFormat="1" ht="0.25" customHeight="1" x14ac:dyDescent="0.2">
      <c r="H95" s="147">
        <f t="shared" si="44"/>
        <v>454</v>
      </c>
      <c r="I95" s="147">
        <f>IF($H95&gt;$H94,INDEX(Spectra!95:95,1,MATCH($I$20,Spectra!$20:$20,0)),I94)</f>
        <v>4.7585982092075501E-4</v>
      </c>
      <c r="J95" s="147">
        <f>((Physics!$C$9*Physics!$C$10)/(Physics!$C$11*Physics!$C$12*$H95))^($J$17-$J$18)</f>
        <v>2.2861288585624568E+18</v>
      </c>
      <c r="K95" s="147">
        <f t="shared" si="45"/>
        <v>1</v>
      </c>
      <c r="L95" s="147">
        <f>INDEX(Photobiology!$21:$421,1+$H95-380,10)</f>
        <v>4.5842670000000002E-2</v>
      </c>
      <c r="M95" s="147">
        <f t="shared" si="46"/>
        <v>4.7585982092075501E-4</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1087876869237300.8</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4.7585982092075501E-4</v>
      </c>
      <c r="Z95" s="147">
        <f t="shared" ca="1" si="48"/>
        <v>4.4068331123865094E-4</v>
      </c>
      <c r="AA95" s="147">
        <f t="shared" ca="1" si="35"/>
        <v>7.4784701876443095E-5</v>
      </c>
      <c r="AB95" s="147">
        <f t="shared" ca="1" si="36"/>
        <v>4.2033744873536314E-5</v>
      </c>
      <c r="AC95" s="147">
        <f t="shared" ca="1" si="37"/>
        <v>2.3888163010221902E-4</v>
      </c>
      <c r="AD95" s="147">
        <f t="shared" ca="1" si="38"/>
        <v>2.9235399817908423E-4</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1.6256779302322038E-3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3716509231031925.5</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1.6256779302322038E-3</v>
      </c>
      <c r="AZ95" s="147">
        <f t="shared" ca="1" si="53"/>
        <v>1.5055045662735788E-3</v>
      </c>
      <c r="BA95" s="147">
        <f t="shared" ca="1" si="40"/>
        <v>2.5548666648150245E-4</v>
      </c>
      <c r="BB95" s="147">
        <f t="shared" ca="1" si="41"/>
        <v>1.4359970806885708E-4</v>
      </c>
      <c r="BC95" s="147">
        <f t="shared" ca="1" si="42"/>
        <v>8.1609032097656629E-4</v>
      </c>
      <c r="BD95" s="147">
        <f t="shared" ca="1" si="43"/>
        <v>9.9876774999675894E-4</v>
      </c>
    </row>
    <row r="96" spans="8:56" s="147" customFormat="1" ht="0.25" customHeight="1" x14ac:dyDescent="0.2">
      <c r="H96" s="147">
        <f t="shared" si="44"/>
        <v>455</v>
      </c>
      <c r="I96" s="147">
        <f>IF($H96&gt;$H95,INDEX(Spectra!96:96,1,MATCH($I$20,Spectra!$20:$20,0)),I95)</f>
        <v>4.6977705222991597E-4</v>
      </c>
      <c r="J96" s="147">
        <f>((Physics!$C$9*Physics!$C$10)/(Physics!$C$11*Physics!$C$12*$H96))^($J$17-$J$18)</f>
        <v>2.2911643846826378E+18</v>
      </c>
      <c r="K96" s="147">
        <f t="shared" si="45"/>
        <v>1</v>
      </c>
      <c r="L96" s="147">
        <f>INDEX(Photobiology!$21:$421,1+$H96-380,10)</f>
        <v>4.8000000000000001E-2</v>
      </c>
      <c r="M96" s="147">
        <f t="shared" si="46"/>
        <v>4.6977705222991597E-4</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1076336450810378.9</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4.6977705222991597E-4</v>
      </c>
      <c r="Z96" s="147">
        <f t="shared" ca="1" si="48"/>
        <v>4.2596329545369283E-4</v>
      </c>
      <c r="AA96" s="147">
        <f t="shared" ca="1" si="35"/>
        <v>7.6106701123559769E-5</v>
      </c>
      <c r="AB96" s="147">
        <f t="shared" ca="1" si="36"/>
        <v>4.2641850941730362E-5</v>
      </c>
      <c r="AC96" s="147">
        <f t="shared" ca="1" si="37"/>
        <v>2.4099562779394691E-4</v>
      </c>
      <c r="AD96" s="147">
        <f t="shared" ca="1" si="38"/>
        <v>2.9579700004477553E-4</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1.626786378492824E-3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3727235011889608</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1.626786378492824E-3</v>
      </c>
      <c r="AZ96" s="147">
        <f t="shared" ca="1" si="53"/>
        <v>1.4750641469026906E-3</v>
      </c>
      <c r="BA96" s="147">
        <f t="shared" ca="1" si="40"/>
        <v>2.6354915403410846E-4</v>
      </c>
      <c r="BB96" s="147">
        <f t="shared" ca="1" si="41"/>
        <v>1.4766405029034504E-4</v>
      </c>
      <c r="BC96" s="147">
        <f t="shared" ca="1" si="42"/>
        <v>8.3454141216681875E-4</v>
      </c>
      <c r="BD96" s="147">
        <f t="shared" ca="1" si="43"/>
        <v>1.0243125503635207E-3</v>
      </c>
    </row>
    <row r="97" spans="8:56" s="147" customFormat="1" ht="0.25" customHeight="1" x14ac:dyDescent="0.2">
      <c r="H97" s="147">
        <f t="shared" si="44"/>
        <v>456</v>
      </c>
      <c r="I97" s="147">
        <f>IF($H97&gt;$H96,INDEX(Spectra!97:97,1,MATCH($I$20,Spectra!$20:$20,0)),I96)</f>
        <v>4.51370835483259E-4</v>
      </c>
      <c r="J97" s="147">
        <f>((Physics!$C$9*Physics!$C$10)/(Physics!$C$11*Physics!$C$12*$H97))^($J$17-$J$18)</f>
        <v>2.2961999108028201E+18</v>
      </c>
      <c r="K97" s="147">
        <f t="shared" si="45"/>
        <v>1</v>
      </c>
      <c r="L97" s="147">
        <f>INDEX(Photobiology!$21:$421,1+$H97-380,10)</f>
        <v>5.0243679999999999E-2</v>
      </c>
      <c r="M97" s="147">
        <f t="shared" si="46"/>
        <v>4.51370835483259E-4</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1036437672175653.8</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4.51370835483259E-4</v>
      </c>
      <c r="Z97" s="147">
        <f t="shared" ca="1" si="48"/>
        <v>4.0104704966439496E-4</v>
      </c>
      <c r="AA97" s="147">
        <f t="shared" ca="1" si="35"/>
        <v>7.552833327224922E-5</v>
      </c>
      <c r="AB97" s="147">
        <f t="shared" ca="1" si="36"/>
        <v>4.2175955456305079E-5</v>
      </c>
      <c r="AC97" s="147">
        <f t="shared" ca="1" si="37"/>
        <v>2.3651831779322773E-4</v>
      </c>
      <c r="AD97" s="147">
        <f t="shared" ca="1" si="38"/>
        <v>2.9122130345795032E-4</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1.6278948267534443E-3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3737971955987631</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1.6278948267534443E-3</v>
      </c>
      <c r="AZ97" s="147">
        <f t="shared" ca="1" si="53"/>
        <v>1.4463992046238761E-3</v>
      </c>
      <c r="BA97" s="147">
        <f t="shared" ca="1" si="40"/>
        <v>2.7239726925548061E-4</v>
      </c>
      <c r="BB97" s="147">
        <f t="shared" ca="1" si="41"/>
        <v>1.5211000424339381E-4</v>
      </c>
      <c r="BC97" s="147">
        <f t="shared" ca="1" si="42"/>
        <v>8.5301688921880488E-4</v>
      </c>
      <c r="BD97" s="147">
        <f t="shared" ca="1" si="43"/>
        <v>1.050306346957535E-3</v>
      </c>
    </row>
    <row r="98" spans="8:56" s="147" customFormat="1" ht="0.25" customHeight="1" x14ac:dyDescent="0.2">
      <c r="H98" s="147">
        <f t="shared" si="44"/>
        <v>457</v>
      </c>
      <c r="I98" s="147">
        <f>IF($H98&gt;$H97,INDEX(Spectra!98:98,1,MATCH($I$20,Spectra!$20:$20,0)),I97)</f>
        <v>4.33052972178654E-4</v>
      </c>
      <c r="J98" s="147">
        <f>((Physics!$C$9*Physics!$C$10)/(Physics!$C$11*Physics!$C$12*$H98))^($J$17-$J$18)</f>
        <v>2.3012354369230013E+18</v>
      </c>
      <c r="K98" s="147">
        <f t="shared" si="45"/>
        <v>1</v>
      </c>
      <c r="L98" s="147">
        <f>INDEX(Photobiology!$21:$421,1+$H98-380,10)</f>
        <v>5.2573040000000001E-2</v>
      </c>
      <c r="M98" s="147">
        <f t="shared" si="46"/>
        <v>4.33052972178654E-4</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996556845642349.12</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4.33052972178654E-4</v>
      </c>
      <c r="Z98" s="147">
        <f t="shared" ca="1" si="48"/>
        <v>3.7734200646678671E-4</v>
      </c>
      <c r="AA98" s="147">
        <f t="shared" ca="1" si="35"/>
        <v>7.4980523814900869E-5</v>
      </c>
      <c r="AB98" s="147">
        <f t="shared" ca="1" si="36"/>
        <v>4.1727988377299088E-5</v>
      </c>
      <c r="AC98" s="147">
        <f t="shared" ca="1" si="37"/>
        <v>2.316833401155799E-4</v>
      </c>
      <c r="AD98" s="147">
        <f t="shared" ca="1" si="38"/>
        <v>2.8620124488909504E-4</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1.6290171306173223E-3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3748751948331207.5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1.6290171306173223E-3</v>
      </c>
      <c r="AZ98" s="147">
        <f t="shared" ca="1" si="53"/>
        <v>1.4194489638147956E-3</v>
      </c>
      <c r="BA98" s="147">
        <f t="shared" ca="1" si="40"/>
        <v>2.8205454206360565E-4</v>
      </c>
      <c r="BB98" s="147">
        <f t="shared" ca="1" si="41"/>
        <v>1.5696834396688477E-4</v>
      </c>
      <c r="BC98" s="147">
        <f t="shared" ca="1" si="42"/>
        <v>8.7152416488026747E-4</v>
      </c>
      <c r="BD98" s="147">
        <f t="shared" ca="1" si="43"/>
        <v>1.0766043894879433E-3</v>
      </c>
    </row>
    <row r="99" spans="8:56" s="147" customFormat="1" ht="0.25" customHeight="1" x14ac:dyDescent="0.2">
      <c r="H99" s="147">
        <f t="shared" si="44"/>
        <v>458</v>
      </c>
      <c r="I99" s="147">
        <f>IF($H99&gt;$H98,INDEX(Spectra!99:99,1,MATCH($I$20,Spectra!$20:$20,0)),I98)</f>
        <v>4.1843503588119102E-4</v>
      </c>
      <c r="J99" s="147">
        <f>((Physics!$C$9*Physics!$C$10)/(Physics!$C$11*Physics!$C$12*$H99))^($J$17-$J$18)</f>
        <v>2.3062709630431831E+18</v>
      </c>
      <c r="K99" s="147">
        <f t="shared" si="45"/>
        <v>1</v>
      </c>
      <c r="L99" s="147">
        <f>INDEX(Photobiology!$21:$421,1+$H99-380,10)</f>
        <v>5.4980559999999998E-2</v>
      </c>
      <c r="M99" s="147">
        <f t="shared" si="46"/>
        <v>4.1843503588119102E-4</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965024573172723.25</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4.1843503588119102E-4</v>
      </c>
      <c r="Z99" s="147">
        <f t="shared" ca="1" si="48"/>
        <v>3.5776111880834658E-4</v>
      </c>
      <c r="AA99" s="147">
        <f t="shared" ca="1" si="35"/>
        <v>7.5074358832695647E-5</v>
      </c>
      <c r="AB99" s="147">
        <f t="shared" ca="1" si="36"/>
        <v>4.1647006495269298E-5</v>
      </c>
      <c r="AC99" s="147">
        <f t="shared" ca="1" si="37"/>
        <v>2.2846552959113032E-4</v>
      </c>
      <c r="AD99" s="147">
        <f t="shared" ca="1" si="38"/>
        <v>2.8313825137936676E-4</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1.6301255788779426E-3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3759511288680159</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1.6301255788779426E-3</v>
      </c>
      <c r="AZ99" s="147">
        <f t="shared" ca="1" si="53"/>
        <v>1.3937541096894833E-3</v>
      </c>
      <c r="BA99" s="147">
        <f t="shared" ca="1" si="40"/>
        <v>2.924722409855438E-4</v>
      </c>
      <c r="BB99" s="147">
        <f t="shared" ca="1" si="41"/>
        <v>1.622470509159532E-4</v>
      </c>
      <c r="BC99" s="147">
        <f t="shared" ca="1" si="42"/>
        <v>8.9004856606735678E-4</v>
      </c>
      <c r="BD99" s="147">
        <f t="shared" ca="1" si="43"/>
        <v>1.1030407742035487E-3</v>
      </c>
    </row>
    <row r="100" spans="8:56" s="147" customFormat="1" ht="0.25" customHeight="1" x14ac:dyDescent="0.2">
      <c r="H100" s="147">
        <f t="shared" si="44"/>
        <v>459</v>
      </c>
      <c r="I100" s="147">
        <f>IF($H100&gt;$H99,INDEX(Spectra!100:100,1,MATCH($I$20,Spectra!$20:$20,0)),I99)</f>
        <v>4.0564573445383602E-4</v>
      </c>
      <c r="J100" s="147">
        <f>((Physics!$C$9*Physics!$C$10)/(Physics!$C$11*Physics!$C$12*$H100))^($J$17-$J$18)</f>
        <v>2.3113064891633649E+18</v>
      </c>
      <c r="K100" s="147">
        <f t="shared" si="45"/>
        <v>1</v>
      </c>
      <c r="L100" s="147">
        <f>INDEX(Photobiology!$21:$421,1+$H100-380,10)</f>
        <v>5.7458719999999998E-2</v>
      </c>
      <c r="M100" s="147">
        <f t="shared" si="46"/>
        <v>4.0564573445383602E-4</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937571618344590.38</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4.0564573445383602E-4</v>
      </c>
      <c r="Z100" s="147">
        <f t="shared" ca="1" si="48"/>
        <v>3.4041708906219027E-4</v>
      </c>
      <c r="AA100" s="147">
        <f t="shared" ca="1" si="35"/>
        <v>7.5497567159344594E-5</v>
      </c>
      <c r="AB100" s="147">
        <f t="shared" ca="1" si="36"/>
        <v>4.176690740230477E-5</v>
      </c>
      <c r="AC100" s="147">
        <f t="shared" ca="1" si="37"/>
        <v>2.2594467409078669E-4</v>
      </c>
      <c r="AD100" s="147">
        <f t="shared" ca="1" si="38"/>
        <v>2.8087275734744614E-4</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1.6312478827418206E-3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3770313816815169.5</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1.6312478827418206E-3</v>
      </c>
      <c r="AZ100" s="147">
        <f t="shared" ca="1" si="53"/>
        <v>1.3689399607011703E-3</v>
      </c>
      <c r="BA100" s="147">
        <f t="shared" ca="1" si="40"/>
        <v>3.0360296219225945E-4</v>
      </c>
      <c r="BB100" s="147">
        <f t="shared" ca="1" si="41"/>
        <v>1.6795980699862881E-4</v>
      </c>
      <c r="BC100" s="147">
        <f t="shared" ca="1" si="42"/>
        <v>9.086050706871941E-4</v>
      </c>
      <c r="BD100" s="147">
        <f t="shared" ca="1" si="43"/>
        <v>1.1294907152413812E-3</v>
      </c>
    </row>
    <row r="101" spans="8:56" s="147" customFormat="1" ht="0.25" customHeight="1" x14ac:dyDescent="0.2">
      <c r="H101" s="147">
        <f t="shared" si="44"/>
        <v>460</v>
      </c>
      <c r="I101" s="147">
        <f>IF($H101&gt;$H100,INDEX(Spectra!101:101,1,MATCH($I$20,Spectra!$20:$20,0)),I100)</f>
        <v>3.9381245103513898E-4</v>
      </c>
      <c r="J101" s="147">
        <f>((Physics!$C$9*Physics!$C$10)/(Physics!$C$11*Physics!$C$12*$H101))^($J$17-$J$18)</f>
        <v>2.3163420152835461E+18</v>
      </c>
      <c r="K101" s="147">
        <f t="shared" si="45"/>
        <v>1</v>
      </c>
      <c r="L101" s="147">
        <f>INDEX(Photobiology!$21:$421,1+$H101-380,10)</f>
        <v>0.06</v>
      </c>
      <c r="M101" s="147">
        <f t="shared" si="46"/>
        <v>3.9381245103513898E-4</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912204326474486.62</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3.9381245103513898E-4</v>
      </c>
      <c r="Z101" s="147">
        <f t="shared" ca="1" si="48"/>
        <v>3.2439355504137085E-4</v>
      </c>
      <c r="AA101" s="147">
        <f t="shared" ca="1" si="35"/>
        <v>7.6085353164890928E-5</v>
      </c>
      <c r="AB101" s="147">
        <f t="shared" ca="1" si="36"/>
        <v>4.2005217464761024E-5</v>
      </c>
      <c r="AC101" s="147">
        <f t="shared" ca="1" si="37"/>
        <v>2.2329165973692378E-4</v>
      </c>
      <c r="AD101" s="147">
        <f t="shared" ca="1" si="38"/>
        <v>2.7883851214297912E-4</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1.6323563310024409E-3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3781095553415049</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1.6323563310024409E-3</v>
      </c>
      <c r="AZ101" s="147">
        <f t="shared" ca="1" si="53"/>
        <v>1.3446143511113165E-3</v>
      </c>
      <c r="BA101" s="147">
        <f t="shared" ca="1" si="40"/>
        <v>3.1537450786233361E-4</v>
      </c>
      <c r="BB101" s="147">
        <f t="shared" ca="1" si="41"/>
        <v>1.7411202333371336E-4</v>
      </c>
      <c r="BC101" s="147">
        <f t="shared" ca="1" si="42"/>
        <v>9.2554603967838392E-4</v>
      </c>
      <c r="BD101" s="147">
        <f t="shared" ca="1" si="43"/>
        <v>1.1557882678099474E-3</v>
      </c>
    </row>
    <row r="102" spans="8:56" s="147" customFormat="1" ht="0.25" customHeight="1" x14ac:dyDescent="0.2">
      <c r="H102" s="147">
        <f t="shared" si="44"/>
        <v>461</v>
      </c>
      <c r="I102" s="147">
        <f>IF($H102&gt;$H101,INDEX(Spectra!102:102,1,MATCH($I$20,Spectra!$20:$20,0)),I101)</f>
        <v>3.84133078215891E-4</v>
      </c>
      <c r="J102" s="147">
        <f>((Physics!$C$9*Physics!$C$10)/(Physics!$C$11*Physics!$C$12*$H102))^($J$17-$J$18)</f>
        <v>2.3213775414037279E+18</v>
      </c>
      <c r="K102" s="147">
        <f t="shared" si="45"/>
        <v>1</v>
      </c>
      <c r="L102" s="147">
        <f>INDEX(Photobiology!$21:$421,1+$H102-380,10)</f>
        <v>6.2601970000000007E-2</v>
      </c>
      <c r="M102" s="147">
        <f t="shared" si="46"/>
        <v>3.84133078215891E-4</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891717900680651</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3.84133078215891E-4</v>
      </c>
      <c r="Z102" s="147">
        <f t="shared" ca="1" si="48"/>
        <v>3.1049745605345218E-4</v>
      </c>
      <c r="AA102" s="147">
        <f t="shared" ca="1" si="35"/>
        <v>7.7065162284750262E-5</v>
      </c>
      <c r="AB102" s="147">
        <f t="shared" ca="1" si="36"/>
        <v>4.2496258309945808E-5</v>
      </c>
      <c r="AC102" s="147">
        <f t="shared" ca="1" si="37"/>
        <v>2.2202891920878497E-4</v>
      </c>
      <c r="AD102" s="147">
        <f t="shared" ca="1" si="38"/>
        <v>2.7795639059854943E-4</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1.6282689280414037E-3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3779826920920837</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1.6282689280414037E-3</v>
      </c>
      <c r="AZ102" s="147">
        <f t="shared" ca="1" si="53"/>
        <v>1.3161411724183628E-3</v>
      </c>
      <c r="BA102" s="147">
        <f t="shared" ca="1" si="40"/>
        <v>3.2666494061259443E-4</v>
      </c>
      <c r="BB102" s="147">
        <f t="shared" ca="1" si="41"/>
        <v>1.8013376324029246E-4</v>
      </c>
      <c r="BC102" s="147">
        <f t="shared" ca="1" si="42"/>
        <v>9.4113944040793128E-4</v>
      </c>
      <c r="BD102" s="147">
        <f t="shared" ca="1" si="43"/>
        <v>1.1782056267171915E-3</v>
      </c>
    </row>
    <row r="103" spans="8:56" s="147" customFormat="1" ht="0.25" customHeight="1" x14ac:dyDescent="0.2">
      <c r="H103" s="147">
        <f t="shared" si="44"/>
        <v>462</v>
      </c>
      <c r="I103" s="147">
        <f>IF($H103&gt;$H102,INDEX(Spectra!103:103,1,MATCH($I$20,Spectra!$20:$20,0)),I102)</f>
        <v>3.7449467438123798E-4</v>
      </c>
      <c r="J103" s="147">
        <f>((Physics!$C$9*Physics!$C$10)/(Physics!$C$11*Physics!$C$12*$H103))^($J$17-$J$18)</f>
        <v>2.3264130675239096E+18</v>
      </c>
      <c r="K103" s="147">
        <f t="shared" si="45"/>
        <v>1</v>
      </c>
      <c r="L103" s="147">
        <f>INDEX(Photobiology!$21:$421,1+$H103-380,10)</f>
        <v>6.5277520000000006E-2</v>
      </c>
      <c r="M103" s="147">
        <f t="shared" si="46"/>
        <v>3.7449467438123798E-4</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871229304198623.5</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3.7449467438123798E-4</v>
      </c>
      <c r="Z103" s="147">
        <f t="shared" ca="1" si="48"/>
        <v>2.9676118931459881E-4</v>
      </c>
      <c r="AA103" s="147">
        <f t="shared" ca="1" si="35"/>
        <v>7.8012858093727595E-5</v>
      </c>
      <c r="AB103" s="147">
        <f t="shared" ca="1" si="36"/>
        <v>4.3002474469848792E-5</v>
      </c>
      <c r="AC103" s="147">
        <f t="shared" ca="1" si="37"/>
        <v>2.2020286853616792E-4</v>
      </c>
      <c r="AD103" s="147">
        <f t="shared" ca="1" si="38"/>
        <v>2.7679088630854491E-4</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1.6241815250803663E-3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3778517123977876.5</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1.6241815250803663E-3</v>
      </c>
      <c r="AZ103" s="147">
        <f t="shared" ca="1" si="53"/>
        <v>1.2870517901009597E-3</v>
      </c>
      <c r="BA103" s="147">
        <f t="shared" ca="1" si="40"/>
        <v>3.3834137439711648E-4</v>
      </c>
      <c r="BB103" s="147">
        <f t="shared" ca="1" si="41"/>
        <v>1.865015161619283E-4</v>
      </c>
      <c r="BC103" s="147">
        <f t="shared" ca="1" si="42"/>
        <v>9.5501873674725529E-4</v>
      </c>
      <c r="BD103" s="147">
        <f t="shared" ca="1" si="43"/>
        <v>1.2004406860945242E-3</v>
      </c>
    </row>
    <row r="104" spans="8:56" s="147" customFormat="1" ht="0.25" customHeight="1" x14ac:dyDescent="0.2">
      <c r="H104" s="147">
        <f t="shared" si="44"/>
        <v>463</v>
      </c>
      <c r="I104" s="147">
        <f>IF($H104&gt;$H103,INDEX(Spectra!104:104,1,MATCH($I$20,Spectra!$20:$20,0)),I103)</f>
        <v>3.7140736875638201E-4</v>
      </c>
      <c r="J104" s="147">
        <f>((Physics!$C$9*Physics!$C$10)/(Physics!$C$11*Physics!$C$12*$H104))^($J$17-$J$18)</f>
        <v>2.3314485936440914E+18</v>
      </c>
      <c r="K104" s="147">
        <f t="shared" si="45"/>
        <v>1</v>
      </c>
      <c r="L104" s="147">
        <f>INDEX(Photobiology!$21:$421,1+$H104-380,10)</f>
        <v>6.8042080000000005E-2</v>
      </c>
      <c r="M104" s="147">
        <f t="shared" si="46"/>
        <v>3.7140736875638201E-4</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865917187556119.25</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3.7140736875638201E-4</v>
      </c>
      <c r="Z104" s="147">
        <f t="shared" ca="1" si="48"/>
        <v>2.880520415790184E-4</v>
      </c>
      <c r="AA104" s="147">
        <f t="shared" ca="1" si="35"/>
        <v>8.030273001355486E-5</v>
      </c>
      <c r="AB104" s="147">
        <f t="shared" ca="1" si="36"/>
        <v>4.4278072281029596E-5</v>
      </c>
      <c r="AC104" s="147">
        <f t="shared" ca="1" si="37"/>
        <v>2.2247301388507283E-4</v>
      </c>
      <c r="AD104" s="147">
        <f t="shared" ca="1" si="38"/>
        <v>2.802491441688156E-4</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1.6200941221193293E-3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3777166162586169</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1.6200941221193293E-3</v>
      </c>
      <c r="AZ104" s="147">
        <f t="shared" ca="1" si="53"/>
        <v>1.2564947781979661E-3</v>
      </c>
      <c r="BA104" s="147">
        <f t="shared" ca="1" si="40"/>
        <v>3.5028379033166438E-4</v>
      </c>
      <c r="BB104" s="147">
        <f t="shared" ca="1" si="41"/>
        <v>1.9314276095670009E-4</v>
      </c>
      <c r="BC104" s="147">
        <f t="shared" ca="1" si="42"/>
        <v>9.7043637914947817E-4</v>
      </c>
      <c r="BD104" s="147">
        <f t="shared" ca="1" si="43"/>
        <v>1.222458220786361E-3</v>
      </c>
    </row>
    <row r="105" spans="8:56" s="147" customFormat="1" ht="0.25" customHeight="1" x14ac:dyDescent="0.2">
      <c r="H105" s="147">
        <f t="shared" si="44"/>
        <v>464</v>
      </c>
      <c r="I105" s="147">
        <f>IF($H105&gt;$H104,INDEX(Spectra!105:105,1,MATCH($I$20,Spectra!$20:$20,0)),I104)</f>
        <v>3.6852929758856602E-4</v>
      </c>
      <c r="J105" s="147">
        <f>((Physics!$C$9*Physics!$C$10)/(Physics!$C$11*Physics!$C$12*$H105))^($J$17-$J$18)</f>
        <v>2.3364841197642726E+18</v>
      </c>
      <c r="K105" s="147">
        <f t="shared" si="45"/>
        <v>1</v>
      </c>
      <c r="L105" s="147">
        <f>INDEX(Photobiology!$21:$421,1+$H105-380,10)</f>
        <v>7.0911089999999996E-2</v>
      </c>
      <c r="M105" s="147">
        <f t="shared" si="46"/>
        <v>3.6852929758856602E-4</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861062851483566.38</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3.6852929758856602E-4</v>
      </c>
      <c r="Z105" s="147">
        <f t="shared" ca="1" si="48"/>
        <v>2.7906659942315609E-4</v>
      </c>
      <c r="AA105" s="147">
        <f t="shared" ca="1" si="35"/>
        <v>8.2635692927581752E-5</v>
      </c>
      <c r="AB105" s="147">
        <f t="shared" ca="1" si="36"/>
        <v>4.5601815283609157E-5</v>
      </c>
      <c r="AC105" s="147">
        <f t="shared" ca="1" si="37"/>
        <v>2.2480287152902527E-4</v>
      </c>
      <c r="AD105" s="147">
        <f t="shared" ca="1" si="38"/>
        <v>2.8374471032674534E-4</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1.6160067191582921E-3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3775774036745712</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1.6160067191582921E-3</v>
      </c>
      <c r="AZ105" s="147">
        <f t="shared" ca="1" si="53"/>
        <v>1.2237113920423018E-3</v>
      </c>
      <c r="BA105" s="147">
        <f t="shared" ca="1" si="40"/>
        <v>3.6235880264358302E-4</v>
      </c>
      <c r="BB105" s="147">
        <f t="shared" ca="1" si="41"/>
        <v>1.9996467142864707E-4</v>
      </c>
      <c r="BC105" s="147">
        <f t="shared" ca="1" si="42"/>
        <v>9.8576409868655814E-4</v>
      </c>
      <c r="BD105" s="147">
        <f t="shared" ca="1" si="43"/>
        <v>1.244224981335297E-3</v>
      </c>
    </row>
    <row r="106" spans="8:56" s="147" customFormat="1" ht="0.25" customHeight="1" x14ac:dyDescent="0.2">
      <c r="H106" s="147">
        <f t="shared" si="44"/>
        <v>465</v>
      </c>
      <c r="I106" s="147">
        <f>IF($H106&gt;$H105,INDEX(Spectra!106:106,1,MATCH($I$20,Spectra!$20:$20,0)),I105)</f>
        <v>3.6283753508586897E-4</v>
      </c>
      <c r="J106" s="147">
        <f>((Physics!$C$9*Physics!$C$10)/(Physics!$C$11*Physics!$C$12*$H106))^($J$17-$J$18)</f>
        <v>2.3415196458844544E+18</v>
      </c>
      <c r="K106" s="147">
        <f t="shared" si="45"/>
        <v>1</v>
      </c>
      <c r="L106" s="147">
        <f>INDEX(Photobiology!$21:$421,1+$H106-380,10)</f>
        <v>7.3899999999999993E-2</v>
      </c>
      <c r="M106" s="147">
        <f t="shared" si="46"/>
        <v>3.6283753508586897E-4</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849591216667852.25</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3.6283753508586897E-4</v>
      </c>
      <c r="Z106" s="147">
        <f t="shared" ca="1" si="48"/>
        <v>2.6742686537229414E-4</v>
      </c>
      <c r="AA106" s="147">
        <f t="shared" ca="1" si="35"/>
        <v>8.4278088462070224E-5</v>
      </c>
      <c r="AB106" s="147">
        <f t="shared" ca="1" si="36"/>
        <v>4.6565117902780081E-5</v>
      </c>
      <c r="AC106" s="147">
        <f t="shared" ca="1" si="37"/>
        <v>2.2495927175323875E-4</v>
      </c>
      <c r="AD106" s="147">
        <f t="shared" ca="1" si="38"/>
        <v>2.8490583794998572E-4</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1.6119054605939968E-3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3774308303289274</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1.6119054605939968E-3</v>
      </c>
      <c r="AZ106" s="147">
        <f t="shared" ca="1" si="53"/>
        <v>1.1880436363925812E-3</v>
      </c>
      <c r="BA106" s="147">
        <f t="shared" ca="1" si="40"/>
        <v>3.744053408594706E-4</v>
      </c>
      <c r="BB106" s="147">
        <f t="shared" ca="1" si="41"/>
        <v>2.0686549919079119E-4</v>
      </c>
      <c r="BC106" s="147">
        <f t="shared" ca="1" si="42"/>
        <v>9.9938138556827797E-4</v>
      </c>
      <c r="BD106" s="147">
        <f t="shared" ca="1" si="43"/>
        <v>1.2656939581457759E-3</v>
      </c>
    </row>
    <row r="107" spans="8:56" s="147" customFormat="1" ht="0.25" customHeight="1" x14ac:dyDescent="0.2">
      <c r="H107" s="147">
        <f t="shared" si="44"/>
        <v>466</v>
      </c>
      <c r="I107" s="147">
        <f>IF($H107&gt;$H106,INDEX(Spectra!107:107,1,MATCH($I$20,Spectra!$20:$20,0)),I106)</f>
        <v>3.5544308357504998E-4</v>
      </c>
      <c r="J107" s="147">
        <f>((Physics!$C$9*Physics!$C$10)/(Physics!$C$11*Physics!$C$12*$H107))^($J$17-$J$18)</f>
        <v>2.3465551720046362E+18</v>
      </c>
      <c r="K107" s="147">
        <f t="shared" si="45"/>
        <v>1</v>
      </c>
      <c r="L107" s="147">
        <f>INDEX(Photobiology!$21:$421,1+$H107-380,10)</f>
        <v>7.7016000000000001E-2</v>
      </c>
      <c r="M107" s="147">
        <f t="shared" si="46"/>
        <v>3.5544308357504998E-4</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834066806116309.62</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3.5544308357504998E-4</v>
      </c>
      <c r="Z107" s="147">
        <f t="shared" ca="1" si="48"/>
        <v>2.5404583512359544E-4</v>
      </c>
      <c r="AA107" s="147">
        <f t="shared" ca="1" si="35"/>
        <v>8.5397688930490776E-5</v>
      </c>
      <c r="AB107" s="147">
        <f t="shared" ca="1" si="36"/>
        <v>4.7255091632052173E-5</v>
      </c>
      <c r="AC107" s="147">
        <f t="shared" ca="1" si="37"/>
        <v>2.2428458573585654E-4</v>
      </c>
      <c r="AD107" s="147">
        <f t="shared" ca="1" si="38"/>
        <v>2.8459723448612175E-4</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1.6078180576329596E-3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3772833778781069.5</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1.6078180576329596E-3</v>
      </c>
      <c r="AZ107" s="147">
        <f t="shared" ca="1" si="53"/>
        <v>1.1491558003320051E-3</v>
      </c>
      <c r="BA107" s="147">
        <f t="shared" ca="1" si="40"/>
        <v>3.8628954307272199E-4</v>
      </c>
      <c r="BB107" s="147">
        <f t="shared" ca="1" si="41"/>
        <v>2.137545873081291E-4</v>
      </c>
      <c r="BC107" s="147">
        <f t="shared" ca="1" si="42"/>
        <v>1.0145331943663975E-3</v>
      </c>
      <c r="BD107" s="147">
        <f t="shared" ca="1" si="43"/>
        <v>1.287352585839731E-3</v>
      </c>
    </row>
    <row r="108" spans="8:56" s="147" customFormat="1" ht="0.25" customHeight="1" x14ac:dyDescent="0.2">
      <c r="H108" s="147">
        <f t="shared" si="44"/>
        <v>467</v>
      </c>
      <c r="I108" s="147">
        <f>IF($H108&gt;$H107,INDEX(Spectra!108:108,1,MATCH($I$20,Spectra!$20:$20,0)),I107)</f>
        <v>3.4757613811551902E-4</v>
      </c>
      <c r="J108" s="147">
        <f>((Physics!$C$9*Physics!$C$10)/(Physics!$C$11*Physics!$C$12*$H108))^($J$17-$J$18)</f>
        <v>2.3515906981248174E+18</v>
      </c>
      <c r="K108" s="147">
        <f t="shared" si="45"/>
        <v>1</v>
      </c>
      <c r="L108" s="147">
        <f>INDEX(Photobiology!$21:$421,1+$H108-380,10)</f>
        <v>8.0266400000000002E-2</v>
      </c>
      <c r="M108" s="147">
        <f t="shared" si="46"/>
        <v>3.4757613811551902E-4</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817356813282601.38</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3.4757613811551902E-4</v>
      </c>
      <c r="Z108" s="147">
        <f t="shared" ca="1" si="48"/>
        <v>2.4002148278477658E-4</v>
      </c>
      <c r="AA108" s="147">
        <f t="shared" ca="1" si="35"/>
        <v>8.6254494434747191E-5</v>
      </c>
      <c r="AB108" s="147">
        <f t="shared" ca="1" si="36"/>
        <v>4.7816049320551953E-5</v>
      </c>
      <c r="AC108" s="147">
        <f t="shared" ca="1" si="37"/>
        <v>2.2314388067016321E-4</v>
      </c>
      <c r="AD108" s="147">
        <f t="shared" ca="1" si="38"/>
        <v>2.8374517065515642E-4</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1.6037306546719224E-3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3771318089824116.5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1.6037306546719224E-3</v>
      </c>
      <c r="AZ108" s="147">
        <f t="shared" ca="1" si="53"/>
        <v>1.1074690334289335E-3</v>
      </c>
      <c r="BA108" s="147">
        <f t="shared" ca="1" si="40"/>
        <v>3.9798179926338426E-4</v>
      </c>
      <c r="BB108" s="147">
        <f t="shared" ca="1" si="41"/>
        <v>2.2062522616321637E-4</v>
      </c>
      <c r="BC108" s="147">
        <f t="shared" ca="1" si="42"/>
        <v>1.0295950802993743E-3</v>
      </c>
      <c r="BD108" s="147">
        <f t="shared" ca="1" si="43"/>
        <v>1.3092119348640425E-3</v>
      </c>
    </row>
    <row r="109" spans="8:56" s="147" customFormat="1" ht="0.25" customHeight="1" x14ac:dyDescent="0.2">
      <c r="H109" s="147">
        <f t="shared" si="44"/>
        <v>468</v>
      </c>
      <c r="I109" s="147">
        <f>IF($H109&gt;$H108,INDEX(Spectra!109:109,1,MATCH($I$20,Spectra!$20:$20,0)),I108)</f>
        <v>3.3844928382752902E-4</v>
      </c>
      <c r="J109" s="147">
        <f>((Physics!$C$9*Physics!$C$10)/(Physics!$C$11*Physics!$C$12*$H109))^($J$17-$J$18)</f>
        <v>2.3566262242449992E+18</v>
      </c>
      <c r="K109" s="147">
        <f t="shared" si="45"/>
        <v>1</v>
      </c>
      <c r="L109" s="147">
        <f>INDEX(Photobiology!$21:$421,1+$H109-380,10)</f>
        <v>8.36668E-2</v>
      </c>
      <c r="M109" s="147">
        <f t="shared" si="46"/>
        <v>3.3844928382752902E-4</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797598457844893.75</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3.3844928382752902E-4</v>
      </c>
      <c r="Z109" s="147">
        <f t="shared" ca="1" si="48"/>
        <v>2.2503154432408577E-4</v>
      </c>
      <c r="AA109" s="147">
        <f t="shared" ca="1" si="35"/>
        <v>8.6638616819157674E-5</v>
      </c>
      <c r="AB109" s="147">
        <f t="shared" ca="1" si="36"/>
        <v>4.8133580247383529E-5</v>
      </c>
      <c r="AC109" s="147">
        <f t="shared" ca="1" si="37"/>
        <v>2.2100738233937645E-4</v>
      </c>
      <c r="AD109" s="147">
        <f t="shared" ca="1" si="38"/>
        <v>2.8152143738917101E-4</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1.5996432517108852E-3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3769761236418416</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1.5996432517108852E-3</v>
      </c>
      <c r="AZ109" s="147">
        <f t="shared" ca="1" si="53"/>
        <v>1.0635868016300504E-3</v>
      </c>
      <c r="BA109" s="147">
        <f t="shared" ca="1" si="40"/>
        <v>4.094878770757144E-4</v>
      </c>
      <c r="BB109" s="147">
        <f t="shared" ca="1" si="41"/>
        <v>2.274980639718187E-4</v>
      </c>
      <c r="BC109" s="147">
        <f t="shared" ca="1" si="42"/>
        <v>1.044567043367208E-3</v>
      </c>
      <c r="BD109" s="147">
        <f t="shared" ca="1" si="43"/>
        <v>1.330580057486611E-3</v>
      </c>
    </row>
    <row r="110" spans="8:56" s="147" customFormat="1" ht="0.25" customHeight="1" x14ac:dyDescent="0.2">
      <c r="H110" s="147">
        <f t="shared" si="44"/>
        <v>469</v>
      </c>
      <c r="I110" s="147">
        <f>IF($H110&gt;$H109,INDEX(Spectra!110:110,1,MATCH($I$20,Spectra!$20:$20,0)),I109)</f>
        <v>3.29383545359966E-4</v>
      </c>
      <c r="J110" s="147">
        <f>((Physics!$C$9*Physics!$C$10)/(Physics!$C$11*Physics!$C$12*$H110))^($J$17-$J$18)</f>
        <v>2.3616617503651809E+18</v>
      </c>
      <c r="K110" s="147">
        <f t="shared" si="45"/>
        <v>1</v>
      </c>
      <c r="L110" s="147">
        <f>INDEX(Photobiology!$21:$421,1+$H110-380,10)</f>
        <v>8.7232799999999999E-2</v>
      </c>
      <c r="M110" s="147">
        <f t="shared" si="46"/>
        <v>3.29383545359966E-4</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777892520276306.25</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3.29383545359966E-4</v>
      </c>
      <c r="Z110" s="147">
        <f t="shared" ca="1" si="48"/>
        <v>2.1017239385619639E-4</v>
      </c>
      <c r="AA110" s="147">
        <f t="shared" ca="1" si="35"/>
        <v>8.6872933787418867E-5</v>
      </c>
      <c r="AB110" s="147">
        <f t="shared" ca="1" si="36"/>
        <v>4.8388089731105804E-5</v>
      </c>
      <c r="AC110" s="147">
        <f t="shared" ca="1" si="37"/>
        <v>2.1871067411901744E-4</v>
      </c>
      <c r="AD110" s="147">
        <f t="shared" ca="1" si="38"/>
        <v>2.7885182751565755E-4</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1.595555848749848E-3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3768163218563968</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1.595555848749848E-3</v>
      </c>
      <c r="AZ110" s="147">
        <f t="shared" ca="1" si="53"/>
        <v>1.0180890848586056E-3</v>
      </c>
      <c r="BA110" s="147">
        <f t="shared" ca="1" si="40"/>
        <v>4.2081828177267989E-4</v>
      </c>
      <c r="BB110" s="147">
        <f t="shared" ca="1" si="41"/>
        <v>2.3439513196059643E-4</v>
      </c>
      <c r="BC110" s="147">
        <f t="shared" ca="1" si="42"/>
        <v>1.0594490835698991E-3</v>
      </c>
      <c r="BD110" s="147">
        <f t="shared" ca="1" si="43"/>
        <v>1.3507768393255875E-3</v>
      </c>
    </row>
    <row r="111" spans="8:56" s="147" customFormat="1" ht="0.25" customHeight="1" x14ac:dyDescent="0.2">
      <c r="H111" s="147">
        <f t="shared" si="44"/>
        <v>470</v>
      </c>
      <c r="I111" s="147">
        <f>IF($H111&gt;$H110,INDEX(Spectra!111:111,1,MATCH($I$20,Spectra!$20:$20,0)),I110)</f>
        <v>3.1862209611791898E-4</v>
      </c>
      <c r="J111" s="147">
        <f>((Physics!$C$9*Physics!$C$10)/(Physics!$C$11*Physics!$C$12*$H111))^($J$17-$J$18)</f>
        <v>2.3666972764853622E+18</v>
      </c>
      <c r="K111" s="147">
        <f t="shared" si="45"/>
        <v>1</v>
      </c>
      <c r="L111" s="147">
        <f>INDEX(Photobiology!$21:$421,1+$H111-380,10)</f>
        <v>9.0980000000000005E-2</v>
      </c>
      <c r="M111" s="147">
        <f t="shared" si="46"/>
        <v>3.1862209611791898E-4</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754082047110336.12</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3.1862209611791898E-4</v>
      </c>
      <c r="Z111" s="147">
        <f t="shared" ca="1" si="48"/>
        <v>1.9450477030776033E-4</v>
      </c>
      <c r="AA111" s="147">
        <f t="shared" ca="1" si="35"/>
        <v>8.6487100392344042E-5</v>
      </c>
      <c r="AB111" s="147">
        <f t="shared" ca="1" si="36"/>
        <v>4.8319359498378531E-5</v>
      </c>
      <c r="AC111" s="147">
        <f t="shared" ca="1" si="37"/>
        <v>2.1538853697571325E-4</v>
      </c>
      <c r="AD111" s="147">
        <f t="shared" ca="1" si="38"/>
        <v>2.7410772169138064E-4</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1.5914684457888108E-3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3766524036260770.5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1.5914684457888108E-3</v>
      </c>
      <c r="AZ111" s="147">
        <f t="shared" ca="1" si="53"/>
        <v>9.7152146154245425E-4</v>
      </c>
      <c r="BA111" s="147">
        <f t="shared" ca="1" si="40"/>
        <v>4.3198978639336056E-4</v>
      </c>
      <c r="BB111" s="147">
        <f t="shared" ca="1" si="41"/>
        <v>2.4134778127231897E-4</v>
      </c>
      <c r="BC111" s="147">
        <f t="shared" ca="1" si="42"/>
        <v>1.0758326693532361E-3</v>
      </c>
      <c r="BD111" s="147">
        <f t="shared" ca="1" si="43"/>
        <v>1.3691259806961019E-3</v>
      </c>
    </row>
    <row r="112" spans="8:56" s="147" customFormat="1" ht="0.25" customHeight="1" x14ac:dyDescent="0.2">
      <c r="H112" s="147">
        <f t="shared" si="44"/>
        <v>471</v>
      </c>
      <c r="I112" s="147">
        <f>IF($H112&gt;$H111,INDEX(Spectra!112:112,1,MATCH($I$20,Spectra!$20:$20,0)),I111)</f>
        <v>3.0801743202845799E-4</v>
      </c>
      <c r="J112" s="147">
        <f>((Physics!$C$9*Physics!$C$10)/(Physics!$C$11*Physics!$C$12*$H112))^($J$17-$J$18)</f>
        <v>2.3717328026055439E+18</v>
      </c>
      <c r="K112" s="147">
        <f t="shared" si="45"/>
        <v>1</v>
      </c>
      <c r="L112" s="147">
        <f>INDEX(Photobiology!$21:$421,1+$H112-380,10)</f>
        <v>9.4917550000000003E-2</v>
      </c>
      <c r="M112" s="147">
        <f t="shared" si="46"/>
        <v>3.0801743202845799E-4</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730535047316217.25</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3.0801743202845799E-4</v>
      </c>
      <c r="Z112" s="147">
        <f t="shared" ca="1" si="48"/>
        <v>1.793727194720444E-4</v>
      </c>
      <c r="AA112" s="147">
        <f t="shared" ca="1" si="35"/>
        <v>8.596674122684654E-5</v>
      </c>
      <c r="AB112" s="147">
        <f t="shared" ca="1" si="36"/>
        <v>4.8197027676652961E-5</v>
      </c>
      <c r="AC112" s="147">
        <f t="shared" ca="1" si="37"/>
        <v>2.1160797580355064E-4</v>
      </c>
      <c r="AD112" s="147">
        <f t="shared" ca="1" si="38"/>
        <v>2.6887611685344167E-4</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1.5929371397341325E-3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3778021266796093</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1.5929371397341325E-3</v>
      </c>
      <c r="AZ112" s="147">
        <f t="shared" ca="1" si="53"/>
        <v>9.276405715756132E-4</v>
      </c>
      <c r="BA112" s="147">
        <f t="shared" ca="1" si="40"/>
        <v>4.4458397688837713E-4</v>
      </c>
      <c r="BB112" s="147">
        <f t="shared" ca="1" si="41"/>
        <v>2.4925483893989837E-4</v>
      </c>
      <c r="BC112" s="147">
        <f t="shared" ca="1" si="42"/>
        <v>1.0943478149973492E-3</v>
      </c>
      <c r="BD112" s="147">
        <f t="shared" ca="1" si="43"/>
        <v>1.3905146527024175E-3</v>
      </c>
    </row>
    <row r="113" spans="8:56" s="147" customFormat="1" ht="0.25" customHeight="1" x14ac:dyDescent="0.2">
      <c r="H113" s="147">
        <f t="shared" si="44"/>
        <v>472</v>
      </c>
      <c r="I113" s="147">
        <f>IF($H113&gt;$H112,INDEX(Spectra!113:113,1,MATCH($I$20,Spectra!$20:$20,0)),I112)</f>
        <v>3.0153454042488199E-4</v>
      </c>
      <c r="J113" s="147">
        <f>((Physics!$C$9*Physics!$C$10)/(Physics!$C$11*Physics!$C$12*$H113))^($J$17-$J$18)</f>
        <v>2.3767683287257257E+18</v>
      </c>
      <c r="K113" s="147">
        <f t="shared" si="45"/>
        <v>1</v>
      </c>
      <c r="L113" s="147">
        <f>INDEX(Photobiology!$21:$421,1+$H113-380,10)</f>
        <v>9.9045839999999996E-2</v>
      </c>
      <c r="M113" s="147">
        <f t="shared" si="46"/>
        <v>3.0153454042488199E-4</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716677745698726.5</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3.0153454042488199E-4</v>
      </c>
      <c r="Z113" s="147">
        <f t="shared" ca="1" si="48"/>
        <v>1.6706973514051224E-4</v>
      </c>
      <c r="AA113" s="147">
        <f t="shared" ca="1" si="35"/>
        <v>8.6466537139537027E-5</v>
      </c>
      <c r="AB113" s="147">
        <f t="shared" ca="1" si="36"/>
        <v>4.8668880962737651E-5</v>
      </c>
      <c r="AC113" s="147">
        <f t="shared" ca="1" si="37"/>
        <v>2.107726437569925E-4</v>
      </c>
      <c r="AD113" s="147">
        <f t="shared" ca="1" si="38"/>
        <v>2.6681886878576533E-4</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1.5944058336794544E-3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3789533288624864</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1.5944058336794544E-3</v>
      </c>
      <c r="AZ113" s="147">
        <f t="shared" ca="1" si="53"/>
        <v>8.8340446823760696E-4</v>
      </c>
      <c r="BA113" s="147">
        <f t="shared" ca="1" si="40"/>
        <v>4.5720384483675193E-4</v>
      </c>
      <c r="BB113" s="147">
        <f t="shared" ca="1" si="41"/>
        <v>2.5734347917919865E-4</v>
      </c>
      <c r="BC113" s="147">
        <f t="shared" ca="1" si="42"/>
        <v>1.1144896777419385E-3</v>
      </c>
      <c r="BD113" s="147">
        <f t="shared" ca="1" si="43"/>
        <v>1.4108418900479389E-3</v>
      </c>
    </row>
    <row r="114" spans="8:56" s="147" customFormat="1" ht="0.25" customHeight="1" x14ac:dyDescent="0.2">
      <c r="H114" s="147">
        <f t="shared" si="44"/>
        <v>473</v>
      </c>
      <c r="I114" s="147">
        <f>IF($H114&gt;$H113,INDEX(Spectra!114:114,1,MATCH($I$20,Spectra!$20:$20,0)),I113)</f>
        <v>2.9784316738155702E-4</v>
      </c>
      <c r="J114" s="147">
        <f>((Physics!$C$9*Physics!$C$10)/(Physics!$C$11*Physics!$C$12*$H114))^($J$17-$J$18)</f>
        <v>2.3818038548459075E+18</v>
      </c>
      <c r="K114" s="147">
        <f t="shared" si="45"/>
        <v>1</v>
      </c>
      <c r="L114" s="147">
        <f>INDEX(Photobiology!$21:$421,1+$H114-380,10)</f>
        <v>0.1033674</v>
      </c>
      <c r="M114" s="147">
        <f t="shared" si="46"/>
        <v>2.9784316738155702E-4</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709404004208907.38</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2.9784316738155702E-4</v>
      </c>
      <c r="Z114" s="147">
        <f t="shared" ca="1" si="48"/>
        <v>1.5663661525546299E-4</v>
      </c>
      <c r="AA114" s="147">
        <f t="shared" ca="1" si="35"/>
        <v>8.7707664557851395E-5</v>
      </c>
      <c r="AB114" s="147">
        <f t="shared" ca="1" si="36"/>
        <v>4.9580165015003509E-5</v>
      </c>
      <c r="AC114" s="147">
        <f t="shared" ca="1" si="37"/>
        <v>2.1146864884090549E-4</v>
      </c>
      <c r="AD114" s="147">
        <f t="shared" ca="1" si="38"/>
        <v>2.6693955602038143E-4</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1.5958883832280341E-3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3801093103076334.5</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1.5958883832280341E-3</v>
      </c>
      <c r="AZ114" s="147">
        <f t="shared" ca="1" si="53"/>
        <v>8.3928248840477279E-4</v>
      </c>
      <c r="BA114" s="147">
        <f t="shared" ca="1" si="40"/>
        <v>4.6995082753945857E-4</v>
      </c>
      <c r="BB114" s="147">
        <f t="shared" ca="1" si="41"/>
        <v>2.6565796382567149E-4</v>
      </c>
      <c r="BC114" s="147">
        <f t="shared" ca="1" si="42"/>
        <v>1.1330807520919042E-3</v>
      </c>
      <c r="BD114" s="147">
        <f t="shared" ca="1" si="43"/>
        <v>1.4303021963610596E-3</v>
      </c>
    </row>
    <row r="115" spans="8:56" s="147" customFormat="1" ht="0.25" customHeight="1" x14ac:dyDescent="0.2">
      <c r="H115" s="147">
        <f t="shared" si="44"/>
        <v>474</v>
      </c>
      <c r="I115" s="147">
        <f>IF($H115&gt;$H114,INDEX(Spectra!115:115,1,MATCH($I$20,Spectra!$20:$20,0)),I114)</f>
        <v>2.9544164204005E-4</v>
      </c>
      <c r="J115" s="147">
        <f>((Physics!$C$9*Physics!$C$10)/(Physics!$C$11*Physics!$C$12*$H115))^($J$17-$J$18)</f>
        <v>2.3868393809660892E+18</v>
      </c>
      <c r="K115" s="147">
        <f t="shared" si="45"/>
        <v>1</v>
      </c>
      <c r="L115" s="147">
        <f>INDEX(Photobiology!$21:$421,1+$H115-380,10)</f>
        <v>0.1078846</v>
      </c>
      <c r="M115" s="147">
        <f t="shared" si="46"/>
        <v>2.9544164204005E-4</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705171745998477.88</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2.9544164204005E-4</v>
      </c>
      <c r="Z115" s="147">
        <f t="shared" ca="1" si="48"/>
        <v>1.4716184543328521E-4</v>
      </c>
      <c r="AA115" s="147">
        <f t="shared" ca="1" si="35"/>
        <v>8.9318803546474044E-5</v>
      </c>
      <c r="AB115" s="147">
        <f t="shared" ca="1" si="36"/>
        <v>5.0724375521856189E-5</v>
      </c>
      <c r="AC115" s="147">
        <f t="shared" ca="1" si="37"/>
        <v>2.133088655529161E-4</v>
      </c>
      <c r="AD115" s="147">
        <f t="shared" ca="1" si="38"/>
        <v>2.6801224910976768E-4</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1.5973570771733558E-3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3812634777262254</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1.5973570771733558E-3</v>
      </c>
      <c r="AZ115" s="147">
        <f t="shared" ca="1" si="53"/>
        <v>7.9565633899666586E-4</v>
      </c>
      <c r="BA115" s="147">
        <f t="shared" ca="1" si="40"/>
        <v>4.8291778364228049E-4</v>
      </c>
      <c r="BB115" s="147">
        <f t="shared" ca="1" si="41"/>
        <v>2.7425023657989345E-4</v>
      </c>
      <c r="BC115" s="147">
        <f t="shared" ca="1" si="42"/>
        <v>1.1532918097191629E-3</v>
      </c>
      <c r="BD115" s="147">
        <f t="shared" ca="1" si="43"/>
        <v>1.4490552514144271E-3</v>
      </c>
    </row>
    <row r="116" spans="8:56" s="147" customFormat="1" ht="0.25" customHeight="1" x14ac:dyDescent="0.2">
      <c r="H116" s="147">
        <f t="shared" si="44"/>
        <v>475</v>
      </c>
      <c r="I116" s="147">
        <f>IF($H116&gt;$H115,INDEX(Spectra!116:116,1,MATCH($I$20,Spectra!$20:$20,0)),I115)</f>
        <v>2.9650638543090397E-4</v>
      </c>
      <c r="J116" s="147">
        <f>((Physics!$C$9*Physics!$C$10)/(Physics!$C$11*Physics!$C$12*$H116))^($J$17-$J$18)</f>
        <v>2.3918749070862705E+18</v>
      </c>
      <c r="K116" s="147">
        <f t="shared" si="45"/>
        <v>1</v>
      </c>
      <c r="L116" s="147">
        <f>INDEX(Photobiology!$21:$421,1+$H116-380,10)</f>
        <v>0.11260000000000001</v>
      </c>
      <c r="M116" s="147">
        <f t="shared" si="46"/>
        <v>2.9650638543090397E-4</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709206183103029.38</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2.9650638543090397E-4</v>
      </c>
      <c r="Z116" s="147">
        <f t="shared" ca="1" si="48"/>
        <v>1.396230778611001E-4</v>
      </c>
      <c r="AA116" s="147">
        <f t="shared" ca="1" si="35"/>
        <v>9.2027279858960528E-5</v>
      </c>
      <c r="AB116" s="147">
        <f t="shared" ca="1" si="36"/>
        <v>5.2516024961979989E-5</v>
      </c>
      <c r="AC116" s="147">
        <f t="shared" ca="1" si="37"/>
        <v>2.1763568690628352E-4</v>
      </c>
      <c r="AD116" s="147">
        <f t="shared" ca="1" si="38"/>
        <v>2.7211399112704522E-4</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1.5988257711186777E-3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3824191242741622</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1.5988257711186777E-3</v>
      </c>
      <c r="AZ116" s="147">
        <f t="shared" ca="1" si="53"/>
        <v>7.5287746266515857E-4</v>
      </c>
      <c r="BA116" s="147">
        <f t="shared" ca="1" si="40"/>
        <v>4.9623075223364621E-4</v>
      </c>
      <c r="BB116" s="147">
        <f t="shared" ca="1" si="41"/>
        <v>2.831776252774557E-4</v>
      </c>
      <c r="BC116" s="147">
        <f t="shared" ca="1" si="42"/>
        <v>1.1735381160011093E-3</v>
      </c>
      <c r="BD116" s="147">
        <f t="shared" ca="1" si="43"/>
        <v>1.4672967702318287E-3</v>
      </c>
    </row>
    <row r="117" spans="8:56" s="147" customFormat="1" ht="0.25" customHeight="1" x14ac:dyDescent="0.2">
      <c r="H117" s="147">
        <f t="shared" si="44"/>
        <v>476</v>
      </c>
      <c r="I117" s="147">
        <f>IF($H117&gt;$H116,INDEX(Spectra!117:117,1,MATCH($I$20,Spectra!$20:$20,0)),I116)</f>
        <v>2.9761153504557602E-4</v>
      </c>
      <c r="J117" s="147">
        <f>((Physics!$C$9*Physics!$C$10)/(Physics!$C$11*Physics!$C$12*$H117))^($J$17-$J$18)</f>
        <v>2.3969104332064522E+18</v>
      </c>
      <c r="K117" s="147">
        <f t="shared" si="45"/>
        <v>1</v>
      </c>
      <c r="L117" s="147">
        <f>INDEX(Photobiology!$21:$421,1+$H117-380,10)</f>
        <v>0.117532</v>
      </c>
      <c r="M117" s="147">
        <f t="shared" si="46"/>
        <v>2.9761153504557602E-4</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713348193393328.88</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2.9761153504557602E-4</v>
      </c>
      <c r="Z117" s="147">
        <f t="shared" ca="1" si="48"/>
        <v>1.3227344675100628E-4</v>
      </c>
      <c r="AA117" s="147">
        <f t="shared" ca="1" si="35"/>
        <v>9.4846415326744709E-5</v>
      </c>
      <c r="AB117" s="147">
        <f t="shared" ca="1" si="36"/>
        <v>5.4396543541025244E-5</v>
      </c>
      <c r="AC117" s="147">
        <f t="shared" ca="1" si="37"/>
        <v>2.2172059360895413E-4</v>
      </c>
      <c r="AD117" s="147">
        <f t="shared" ca="1" si="38"/>
        <v>2.7628618050188524E-4</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1.6002944650639996E-3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3835762499514439</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1.6002944650639996E-3</v>
      </c>
      <c r="AZ117" s="147">
        <f t="shared" ca="1" si="53"/>
        <v>7.112508749976946E-4</v>
      </c>
      <c r="BA117" s="147">
        <f t="shared" ca="1" si="40"/>
        <v>5.1000104366017611E-4</v>
      </c>
      <c r="BB117" s="147">
        <f t="shared" ca="1" si="41"/>
        <v>2.9249702144100263E-4</v>
      </c>
      <c r="BC117" s="147">
        <f t="shared" ca="1" si="42"/>
        <v>1.1922193764726796E-3</v>
      </c>
      <c r="BD117" s="147">
        <f t="shared" ca="1" si="43"/>
        <v>1.4856253651698388E-3</v>
      </c>
    </row>
    <row r="118" spans="8:56" s="147" customFormat="1" ht="0.25" customHeight="1" x14ac:dyDescent="0.2">
      <c r="H118" s="147">
        <f t="shared" si="44"/>
        <v>477</v>
      </c>
      <c r="I118" s="147">
        <f>IF($H118&gt;$H117,INDEX(Spectra!118:118,1,MATCH($I$20,Spectra!$20:$20,0)),I117)</f>
        <v>3.0180241455492798E-4</v>
      </c>
      <c r="J118" s="147">
        <f>((Physics!$C$9*Physics!$C$10)/(Physics!$C$11*Physics!$C$12*$H118))^($J$17-$J$18)</f>
        <v>2.401945959326634E+18</v>
      </c>
      <c r="K118" s="147">
        <f t="shared" si="45"/>
        <v>1</v>
      </c>
      <c r="L118" s="147">
        <f>INDEX(Photobiology!$21:$421,1+$H118-380,10)</f>
        <v>0.1226744</v>
      </c>
      <c r="M118" s="147">
        <f t="shared" si="46"/>
        <v>3.0180241455492798E-4</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724913090155231</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3.0180241455492798E-4</v>
      </c>
      <c r="Z118" s="147">
        <f t="shared" ca="1" si="48"/>
        <v>1.2645279727919838E-4</v>
      </c>
      <c r="AA118" s="147">
        <f t="shared" ca="1" si="35"/>
        <v>9.878204290072982E-5</v>
      </c>
      <c r="AB118" s="147">
        <f t="shared" ca="1" si="36"/>
        <v>5.6945588590296583E-5</v>
      </c>
      <c r="AC118" s="147">
        <f t="shared" ca="1" si="37"/>
        <v>2.2846442781808047E-4</v>
      </c>
      <c r="AD118" s="147">
        <f t="shared" ca="1" si="38"/>
        <v>2.833773771463496E-4</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1.6017631590093215E-3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3847348547580704.5</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1.6017631590093215E-3</v>
      </c>
      <c r="AZ118" s="147">
        <f t="shared" ca="1" si="53"/>
        <v>6.7112594951963356E-4</v>
      </c>
      <c r="BA118" s="147">
        <f t="shared" ca="1" si="40"/>
        <v>5.2426829428586406E-4</v>
      </c>
      <c r="BB118" s="147">
        <f t="shared" ca="1" si="41"/>
        <v>3.0222868165767381E-4</v>
      </c>
      <c r="BC118" s="147">
        <f t="shared" ca="1" si="42"/>
        <v>1.2125347113700563E-3</v>
      </c>
      <c r="BD118" s="147">
        <f t="shared" ca="1" si="43"/>
        <v>1.5039755181518023E-3</v>
      </c>
    </row>
    <row r="119" spans="8:56" s="147" customFormat="1" ht="0.25" customHeight="1" x14ac:dyDescent="0.2">
      <c r="H119" s="147">
        <f t="shared" si="44"/>
        <v>478</v>
      </c>
      <c r="I119" s="147">
        <f>IF($H119&gt;$H118,INDEX(Spectra!119:119,1,MATCH($I$20,Spectra!$20:$20,0)),I118)</f>
        <v>3.0615469385524002E-4</v>
      </c>
      <c r="J119" s="147">
        <f>((Physics!$C$9*Physics!$C$10)/(Physics!$C$11*Physics!$C$12*$H119))^($J$17-$J$18)</f>
        <v>2.4069814854468152E+18</v>
      </c>
      <c r="K119" s="147">
        <f t="shared" si="45"/>
        <v>1</v>
      </c>
      <c r="L119" s="147">
        <f>INDEX(Photobiology!$21:$421,1+$H119-380,10)</f>
        <v>0.12799279999999999</v>
      </c>
      <c r="M119" s="147">
        <f t="shared" si="46"/>
        <v>3.0615469385524002E-4</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736908679792200.62</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3.0615469385524002E-4</v>
      </c>
      <c r="Z119" s="147">
        <f t="shared" ca="1" si="48"/>
        <v>1.2083895150996939E-4</v>
      </c>
      <c r="AA119" s="147">
        <f t="shared" ca="1" si="35"/>
        <v>1.0293900502433506E-4</v>
      </c>
      <c r="AB119" s="147">
        <f t="shared" ca="1" si="36"/>
        <v>5.9652711324224238E-5</v>
      </c>
      <c r="AC119" s="147">
        <f t="shared" ca="1" si="37"/>
        <v>2.3543295957467958E-4</v>
      </c>
      <c r="AD119" s="147">
        <f t="shared" ca="1" si="38"/>
        <v>2.9055151988290772E-4</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1.603245708557901E-3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3858982737120928.5</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1.603245708557901E-3</v>
      </c>
      <c r="AZ119" s="147">
        <f t="shared" ca="1" si="53"/>
        <v>6.3279947792209499E-4</v>
      </c>
      <c r="BA119" s="147">
        <f t="shared" ca="1" si="40"/>
        <v>5.3906251107984011E-4</v>
      </c>
      <c r="BB119" s="147">
        <f t="shared" ca="1" si="41"/>
        <v>3.1238441008396421E-4</v>
      </c>
      <c r="BC119" s="147">
        <f t="shared" ca="1" si="42"/>
        <v>1.232895949881026E-3</v>
      </c>
      <c r="BD119" s="147">
        <f t="shared" ca="1" si="43"/>
        <v>1.5215362910212474E-3</v>
      </c>
    </row>
    <row r="120" spans="8:56" s="147" customFormat="1" ht="0.25" customHeight="1" x14ac:dyDescent="0.2">
      <c r="H120" s="147">
        <f t="shared" si="44"/>
        <v>479</v>
      </c>
      <c r="I120" s="147">
        <f>IF($H120&gt;$H119,INDEX(Spectra!120:120,1,MATCH($I$20,Spectra!$20:$20,0)),I119)</f>
        <v>3.12339097142478E-4</v>
      </c>
      <c r="J120" s="147">
        <f>((Physics!$C$9*Physics!$C$10)/(Physics!$C$11*Physics!$C$12*$H120))^($J$17-$J$18)</f>
        <v>2.412017011566997E+18</v>
      </c>
      <c r="K120" s="147">
        <f t="shared" si="45"/>
        <v>1</v>
      </c>
      <c r="L120" s="147">
        <f>INDEX(Photobiology!$21:$421,1+$H120-380,10)</f>
        <v>0.13345280000000001</v>
      </c>
      <c r="M120" s="147">
        <f t="shared" si="46"/>
        <v>3.12339097142478E-4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753367215685133.75</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3.12339097142478E-4</v>
      </c>
      <c r="Z120" s="147">
        <f t="shared" ca="1" si="48"/>
        <v>1.1609862878153907E-4</v>
      </c>
      <c r="AA120" s="147">
        <f t="shared" ca="1" si="35"/>
        <v>1.079069112807833E-4</v>
      </c>
      <c r="AB120" s="147">
        <f t="shared" ca="1" si="36"/>
        <v>6.2861679029992262E-5</v>
      </c>
      <c r="AC120" s="147">
        <f t="shared" ca="1" si="37"/>
        <v>2.4393683486827533E-4</v>
      </c>
      <c r="AD120" s="147">
        <f t="shared" ca="1" si="38"/>
        <v>2.992492779203339E-4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1.6047144025032227E-3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3870598437544342.5</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1.6047144025032227E-3</v>
      </c>
      <c r="AZ120" s="147">
        <f t="shared" ca="1" si="53"/>
        <v>5.9648357641126548E-4</v>
      </c>
      <c r="BA120" s="147">
        <f t="shared" ca="1" si="40"/>
        <v>5.5439673177681338E-4</v>
      </c>
      <c r="BB120" s="147">
        <f t="shared" ca="1" si="41"/>
        <v>3.2296642536220108E-4</v>
      </c>
      <c r="BC120" s="147">
        <f t="shared" ca="1" si="42"/>
        <v>1.2532819483550171E-3</v>
      </c>
      <c r="BD120" s="147">
        <f t="shared" ca="1" si="43"/>
        <v>1.5374624266087152E-3</v>
      </c>
    </row>
    <row r="121" spans="8:56" s="147" customFormat="1" ht="0.25" customHeight="1" x14ac:dyDescent="0.2">
      <c r="H121" s="147">
        <f t="shared" si="44"/>
        <v>480</v>
      </c>
      <c r="I121" s="147">
        <f>IF($H121&gt;$H120,INDEX(Spectra!121:121,1,MATCH($I$20,Spectra!$20:$20,0)),I120)</f>
        <v>3.1957136099724901E-4</v>
      </c>
      <c r="J121" s="147">
        <f>((Physics!$C$9*Physics!$C$10)/(Physics!$C$11*Physics!$C$12*$H121))^($J$17-$J$18)</f>
        <v>2.4170525376871788E+18</v>
      </c>
      <c r="K121" s="147">
        <f t="shared" si="45"/>
        <v>1</v>
      </c>
      <c r="L121" s="147">
        <f>INDEX(Photobiology!$21:$421,1+$H121-380,10)</f>
        <v>0.13902</v>
      </c>
      <c r="M121" s="147">
        <f t="shared" si="46"/>
        <v>3.1957136099724901E-4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772420769070546.25</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3.1957136099724901E-4</v>
      </c>
      <c r="Z121" s="147">
        <f t="shared" ca="1" si="48"/>
        <v>1.1188449005602485E-4</v>
      </c>
      <c r="AA121" s="147">
        <f t="shared" ca="1" si="35"/>
        <v>1.1346892486384922E-4</v>
      </c>
      <c r="AB121" s="147">
        <f t="shared" ca="1" si="36"/>
        <v>6.645166880576796E-5</v>
      </c>
      <c r="AC121" s="147">
        <f t="shared" ca="1" si="37"/>
        <v>2.5342008927081846E-4</v>
      </c>
      <c r="AD121" s="147">
        <f t="shared" ca="1" si="38"/>
        <v>3.0857970403574866E-4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1.6061830964485449E-3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3882228929261206</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1.6061830964485449E-3</v>
      </c>
      <c r="AZ121" s="147">
        <f t="shared" ca="1" si="53"/>
        <v>5.6233755153140713E-4</v>
      </c>
      <c r="BA121" s="147">
        <f t="shared" ca="1" si="40"/>
        <v>5.7030100732359903E-4</v>
      </c>
      <c r="BB121" s="147">
        <f t="shared" ca="1" si="41"/>
        <v>3.3398971307551045E-4</v>
      </c>
      <c r="BC121" s="147">
        <f t="shared" ca="1" si="42"/>
        <v>1.2737031954836962E-3</v>
      </c>
      <c r="BD121" s="147">
        <f t="shared" ca="1" si="43"/>
        <v>1.5509384288461972E-3</v>
      </c>
    </row>
    <row r="122" spans="8:56" s="147" customFormat="1" ht="0.25" customHeight="1" x14ac:dyDescent="0.2">
      <c r="H122" s="147">
        <f t="shared" si="44"/>
        <v>481</v>
      </c>
      <c r="I122" s="147">
        <f>IF($H122&gt;$H121,INDEX(Spectra!122:122,1,MATCH($I$20,Spectra!$20:$20,0)),I121)</f>
        <v>3.2765744550350201E-4</v>
      </c>
      <c r="J122" s="147">
        <f>((Physics!$C$9*Physics!$C$10)/(Physics!$C$11*Physics!$C$12*$H122))^($J$17-$J$18)</f>
        <v>2.42208806380736E+18</v>
      </c>
      <c r="K122" s="147">
        <f t="shared" si="45"/>
        <v>1</v>
      </c>
      <c r="L122" s="147">
        <f>INDEX(Photobiology!$21:$421,1+$H122-380,10)</f>
        <v>0.14467640000000001</v>
      </c>
      <c r="M122" s="147">
        <f t="shared" si="46"/>
        <v>3.2765744550350201E-4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793615187771642.75</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3.2765744550350201E-4</v>
      </c>
      <c r="Z122" s="147">
        <f t="shared" ca="1" si="48"/>
        <v>1.0809550190138731E-4</v>
      </c>
      <c r="AA122" s="147">
        <f t="shared" ca="1" si="35"/>
        <v>1.1959005274709568E-4</v>
      </c>
      <c r="AB122" s="147">
        <f t="shared" ca="1" si="36"/>
        <v>7.0405393602564998E-5</v>
      </c>
      <c r="AC122" s="147">
        <f t="shared" ca="1" si="37"/>
        <v>2.6376424363031914E-4</v>
      </c>
      <c r="AD122" s="147">
        <f t="shared" ca="1" si="38"/>
        <v>3.1847517325071188E-4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1.5963317625322822E-3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3866456107906006</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1.5963317625322822E-3</v>
      </c>
      <c r="AZ122" s="147">
        <f t="shared" ca="1" si="53"/>
        <v>5.2663623378644997E-4</v>
      </c>
      <c r="BA122" s="147">
        <f t="shared" ca="1" si="40"/>
        <v>5.8263714834784507E-4</v>
      </c>
      <c r="BB122" s="147">
        <f t="shared" ca="1" si="41"/>
        <v>3.4301178747412416E-4</v>
      </c>
      <c r="BC122" s="147">
        <f t="shared" ca="1" si="42"/>
        <v>1.2850470688384873E-3</v>
      </c>
      <c r="BD122" s="147">
        <f t="shared" ca="1" si="43"/>
        <v>1.5515961612190775E-3</v>
      </c>
    </row>
    <row r="123" spans="8:56" s="147" customFormat="1" ht="0.25" customHeight="1" x14ac:dyDescent="0.2">
      <c r="H123" s="147">
        <f t="shared" si="44"/>
        <v>482</v>
      </c>
      <c r="I123" s="147">
        <f>IF($H123&gt;$H122,INDEX(Spectra!123:123,1,MATCH($I$20,Spectra!$20:$20,0)),I122)</f>
        <v>3.3800211411380099E-4</v>
      </c>
      <c r="J123" s="147">
        <f>((Physics!$C$9*Physics!$C$10)/(Physics!$C$11*Physics!$C$12*$H123))^($J$17-$J$18)</f>
        <v>2.4271235899275418E+18</v>
      </c>
      <c r="K123" s="147">
        <f t="shared" si="45"/>
        <v>1</v>
      </c>
      <c r="L123" s="147">
        <f>INDEX(Photobiology!$21:$421,1+$H123-380,10)</f>
        <v>0.1504693</v>
      </c>
      <c r="M123" s="147">
        <f t="shared" si="46"/>
        <v>3.3800211411380099E-4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820372904610987.25</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3.3800211411380099E-4</v>
      </c>
      <c r="Z123" s="147">
        <f t="shared" ca="1" si="48"/>
        <v>1.0507268920187263E-4</v>
      </c>
      <c r="AA123" s="147">
        <f t="shared" ca="1" si="35"/>
        <v>1.2679878909287951E-4</v>
      </c>
      <c r="AB123" s="147">
        <f t="shared" ca="1" si="36"/>
        <v>7.5043905379774319E-5</v>
      </c>
      <c r="AC123" s="147">
        <f t="shared" ca="1" si="37"/>
        <v>2.7614772723097539E-4</v>
      </c>
      <c r="AD123" s="147">
        <f t="shared" ca="1" si="38"/>
        <v>3.3050962125024037E-4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1.5864804286160196E-3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3850584073252298.5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1.5864804286160196E-3</v>
      </c>
      <c r="AZ123" s="147">
        <f t="shared" ca="1" si="53"/>
        <v>4.9317965196129024E-4</v>
      </c>
      <c r="BA123" s="147">
        <f t="shared" ca="1" si="40"/>
        <v>5.9515544095187082E-4</v>
      </c>
      <c r="BB123" s="147">
        <f t="shared" ca="1" si="41"/>
        <v>3.522335577221859E-4</v>
      </c>
      <c r="BC123" s="147">
        <f t="shared" ca="1" si="42"/>
        <v>1.2961545101792878E-3</v>
      </c>
      <c r="BD123" s="147">
        <f t="shared" ca="1" si="43"/>
        <v>1.5513129169548881E-3</v>
      </c>
    </row>
    <row r="124" spans="8:56" s="147" customFormat="1" ht="0.25" customHeight="1" x14ac:dyDescent="0.2">
      <c r="H124" s="147">
        <f t="shared" si="44"/>
        <v>483</v>
      </c>
      <c r="I124" s="147">
        <f>IF($H124&gt;$H123,INDEX(Spectra!124:124,1,MATCH($I$20,Spectra!$20:$20,0)),I123)</f>
        <v>3.4821791050607402E-4</v>
      </c>
      <c r="J124" s="147">
        <f>((Physics!$C$9*Physics!$C$10)/(Physics!$C$11*Physics!$C$12*$H124))^($J$17-$J$18)</f>
        <v>2.432159116047724E+18</v>
      </c>
      <c r="K124" s="147">
        <f t="shared" si="45"/>
        <v>1</v>
      </c>
      <c r="L124" s="147">
        <f>INDEX(Photobiology!$21:$421,1+$H124-380,10)</f>
        <v>0.15646189999999999</v>
      </c>
      <c r="M124" s="147">
        <f t="shared" si="46"/>
        <v>3.4821791050607402E-4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846921365408438.5</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3.4821791050607402E-4</v>
      </c>
      <c r="Z124" s="147">
        <f t="shared" ca="1" si="48"/>
        <v>1.0193765933945861E-4</v>
      </c>
      <c r="AA124" s="147">
        <f t="shared" ca="1" si="35"/>
        <v>1.3420666488814597E-4</v>
      </c>
      <c r="AB124" s="147">
        <f t="shared" ca="1" si="36"/>
        <v>7.9851938365610873E-5</v>
      </c>
      <c r="AC124" s="147">
        <f t="shared" ca="1" si="37"/>
        <v>2.8832442989902926E-4</v>
      </c>
      <c r="AD124" s="147">
        <f t="shared" ca="1" si="38"/>
        <v>3.4230029533493384E-4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1.5766152390964991E-3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3834579126268312.5</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1.5766152390964991E-3</v>
      </c>
      <c r="AZ124" s="147">
        <f t="shared" ca="1" si="53"/>
        <v>4.6153992170834817E-4</v>
      </c>
      <c r="BA124" s="147">
        <f t="shared" ca="1" si="40"/>
        <v>6.0764327930018167E-4</v>
      </c>
      <c r="BB124" s="147">
        <f t="shared" ca="1" si="41"/>
        <v>3.6154310016865276E-4</v>
      </c>
      <c r="BC124" s="147">
        <f t="shared" ca="1" si="42"/>
        <v>1.3054374179719012E-3</v>
      </c>
      <c r="BD124" s="147">
        <f t="shared" ca="1" si="43"/>
        <v>1.5498222397232933E-3</v>
      </c>
    </row>
    <row r="125" spans="8:56" s="147" customFormat="1" ht="0.25" customHeight="1" x14ac:dyDescent="0.2">
      <c r="H125" s="147">
        <f t="shared" si="44"/>
        <v>484</v>
      </c>
      <c r="I125" s="147">
        <f>IF($H125&gt;$H124,INDEX(Spectra!125:125,1,MATCH($I$20,Spectra!$20:$20,0)),I124)</f>
        <v>3.5770650742178098E-4</v>
      </c>
      <c r="J125" s="147">
        <f>((Physics!$C$9*Physics!$C$10)/(Physics!$C$11*Physics!$C$12*$H125))^($J$17-$J$18)</f>
        <v>2.4371946421679048E+18</v>
      </c>
      <c r="K125" s="147">
        <f t="shared" si="45"/>
        <v>1</v>
      </c>
      <c r="L125" s="147">
        <f>INDEX(Photobiology!$21:$421,1+$H125-380,10)</f>
        <v>0.16271769999999999</v>
      </c>
      <c r="M125" s="147">
        <f t="shared" si="46"/>
        <v>3.5770650742178098E-4</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871800383356958.5</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3.5770650742178098E-4</v>
      </c>
      <c r="Z125" s="147">
        <f t="shared" ca="1" si="48"/>
        <v>9.8490194340498339E-5</v>
      </c>
      <c r="AA125" s="147">
        <f t="shared" ca="1" si="35"/>
        <v>1.4152514883539796E-4</v>
      </c>
      <c r="AB125" s="147">
        <f t="shared" ca="1" si="36"/>
        <v>8.4663407002616816E-5</v>
      </c>
      <c r="AC125" s="147">
        <f t="shared" ca="1" si="37"/>
        <v>3.0047346623429601E-4</v>
      </c>
      <c r="AD125" s="147">
        <f t="shared" ca="1" si="38"/>
        <v>3.5317257744020992E-4</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1.5667639051802364E-3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3818508595247335.5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1.5667639051802364E-3</v>
      </c>
      <c r="AZ125" s="147">
        <f t="shared" ca="1" si="53"/>
        <v>4.3138964012451596E-4</v>
      </c>
      <c r="BA125" s="147">
        <f t="shared" ca="1" si="40"/>
        <v>6.1988387202893984E-4</v>
      </c>
      <c r="BB125" s="147">
        <f t="shared" ca="1" si="41"/>
        <v>3.708279481336791E-4</v>
      </c>
      <c r="BC125" s="147">
        <f t="shared" ca="1" si="42"/>
        <v>1.3160816803513985E-3</v>
      </c>
      <c r="BD125" s="147">
        <f t="shared" ca="1" si="43"/>
        <v>1.5469051726820769E-3</v>
      </c>
    </row>
    <row r="126" spans="8:56" s="147" customFormat="1" ht="0.25" customHeight="1" x14ac:dyDescent="0.2">
      <c r="H126" s="147">
        <f t="shared" si="44"/>
        <v>485</v>
      </c>
      <c r="I126" s="147">
        <f>IF($H126&gt;$H125,INDEX(Spectra!126:126,1,MATCH($I$20,Spectra!$20:$20,0)),I125)</f>
        <v>3.67067132536706E-4</v>
      </c>
      <c r="J126" s="147">
        <f>((Physics!$C$9*Physics!$C$10)/(Physics!$C$11*Physics!$C$12*$H126))^($J$17-$J$18)</f>
        <v>2.442230168288087E+18</v>
      </c>
      <c r="K126" s="147">
        <f t="shared" si="45"/>
        <v>1</v>
      </c>
      <c r="L126" s="147">
        <f>INDEX(Photobiology!$21:$421,1+$H126-380,10)</f>
        <v>0.16930000000000001</v>
      </c>
      <c r="M126" s="147">
        <f t="shared" si="46"/>
        <v>3.67067132536706E-4</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896462424868145</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3.67067132536706E-4</v>
      </c>
      <c r="Z126" s="147">
        <f t="shared" ca="1" si="48"/>
        <v>9.4885752559340877E-5</v>
      </c>
      <c r="AA126" s="147">
        <f t="shared" ca="1" si="35"/>
        <v>1.4891473086455119E-4</v>
      </c>
      <c r="AB126" s="147">
        <f t="shared" ca="1" si="36"/>
        <v>8.9581265427052958E-5</v>
      </c>
      <c r="AC126" s="147">
        <f t="shared" ca="1" si="37"/>
        <v>3.1237412978873681E-4</v>
      </c>
      <c r="AD126" s="147">
        <f t="shared" ca="1" si="38"/>
        <v>3.6362440990064424E-4</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1.5569125712639738E-3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3802338850927853</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1.5569125712639738E-3</v>
      </c>
      <c r="AZ126" s="147">
        <f t="shared" ca="1" si="53"/>
        <v>4.0245722893402338E-4</v>
      </c>
      <c r="BA126" s="147">
        <f t="shared" ca="1" si="40"/>
        <v>6.3162074721093901E-4</v>
      </c>
      <c r="BB126" s="147">
        <f t="shared" ca="1" si="41"/>
        <v>3.7995828536668776E-4</v>
      </c>
      <c r="BC126" s="147">
        <f t="shared" ca="1" si="42"/>
        <v>1.3249325981456415E-3</v>
      </c>
      <c r="BD126" s="147">
        <f t="shared" ca="1" si="43"/>
        <v>1.5423102882580889E-3</v>
      </c>
    </row>
    <row r="127" spans="8:56" s="147" customFormat="1" ht="0.25" customHeight="1" x14ac:dyDescent="0.2">
      <c r="H127" s="147">
        <f t="shared" si="44"/>
        <v>486</v>
      </c>
      <c r="I127" s="147">
        <f>IF($H127&gt;$H126,INDEX(Spectra!127:127,1,MATCH($I$20,Spectra!$20:$20,0)),I126)</f>
        <v>3.7971833246928699E-4</v>
      </c>
      <c r="J127" s="147">
        <f>((Physics!$C$9*Physics!$C$10)/(Physics!$C$11*Physics!$C$12*$H127))^($J$17-$J$18)</f>
        <v>2.4472656944082688E+18</v>
      </c>
      <c r="K127" s="147">
        <f t="shared" si="45"/>
        <v>1</v>
      </c>
      <c r="L127" s="147">
        <f>INDEX(Photobiology!$21:$421,1+$H127-380,10)</f>
        <v>0.17624310000000001</v>
      </c>
      <c r="M127" s="147">
        <f t="shared" si="46"/>
        <v>3.7971833246928699E-4</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929271648589999.5</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3.7971833246928699E-4</v>
      </c>
      <c r="Z127" s="147">
        <f t="shared" ca="1" si="48"/>
        <v>9.1951831954097601E-5</v>
      </c>
      <c r="AA127" s="147">
        <f t="shared" ca="1" si="35"/>
        <v>1.5774828544937823E-4</v>
      </c>
      <c r="AB127" s="147">
        <f t="shared" ca="1" si="36"/>
        <v>9.5441063711157874E-5</v>
      </c>
      <c r="AC127" s="147">
        <f t="shared" ca="1" si="37"/>
        <v>3.2731720258852537E-4</v>
      </c>
      <c r="AD127" s="147">
        <f t="shared" ca="1" si="38"/>
        <v>3.7719054753003895E-4</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1.5470612373477111E-3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3786069893309862</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1.5470612373477111E-3</v>
      </c>
      <c r="AZ127" s="147">
        <f t="shared" ca="1" si="53"/>
        <v>3.7463325511364703E-4</v>
      </c>
      <c r="BA127" s="147">
        <f t="shared" ca="1" si="40"/>
        <v>6.4270338513754631E-4</v>
      </c>
      <c r="BB127" s="147">
        <f t="shared" ca="1" si="41"/>
        <v>3.8884920082363515E-4</v>
      </c>
      <c r="BC127" s="147">
        <f t="shared" ca="1" si="42"/>
        <v>1.333566786593727E-3</v>
      </c>
      <c r="BD127" s="147">
        <f t="shared" ca="1" si="43"/>
        <v>1.5367624506906874E-3</v>
      </c>
    </row>
    <row r="128" spans="8:56" s="147" customFormat="1" ht="0.25" customHeight="1" x14ac:dyDescent="0.2">
      <c r="H128" s="147">
        <f t="shared" si="44"/>
        <v>487</v>
      </c>
      <c r="I128" s="147">
        <f>IF($H128&gt;$H127,INDEX(Spectra!128:128,1,MATCH($I$20,Spectra!$20:$20,0)),I127)</f>
        <v>3.9381357655669401E-4</v>
      </c>
      <c r="J128" s="147">
        <f>((Physics!$C$9*Physics!$C$10)/(Physics!$C$11*Physics!$C$12*$H128))^($J$17-$J$18)</f>
        <v>2.4523012205284506E+18</v>
      </c>
      <c r="K128" s="147">
        <f t="shared" si="45"/>
        <v>1</v>
      </c>
      <c r="L128" s="147">
        <f>INDEX(Photobiology!$21:$421,1+$H128-380,10)</f>
        <v>0.1835581</v>
      </c>
      <c r="M128" s="147">
        <f t="shared" si="46"/>
        <v>3.9381357655669401E-4</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965749514450655.12</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3.9381357655669401E-4</v>
      </c>
      <c r="Z128" s="147">
        <f t="shared" ca="1" si="48"/>
        <v>8.9200350344397427E-5</v>
      </c>
      <c r="AA128" s="147">
        <f t="shared" ca="1" si="35"/>
        <v>1.6739597410549457E-4</v>
      </c>
      <c r="AB128" s="147">
        <f t="shared" ca="1" si="36"/>
        <v>1.0187760318733396E-4</v>
      </c>
      <c r="AC128" s="147">
        <f t="shared" ca="1" si="37"/>
        <v>3.4379925233399386E-4</v>
      </c>
      <c r="AD128" s="147">
        <f t="shared" ca="1" si="38"/>
        <v>3.9219382131631633E-4</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1.5372099034314485E-3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3769701722393362.5</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1.5372099034314485E-3</v>
      </c>
      <c r="AZ128" s="147">
        <f t="shared" ca="1" si="53"/>
        <v>3.4818419196683682E-4</v>
      </c>
      <c r="BA128" s="147">
        <f t="shared" ca="1" si="40"/>
        <v>6.5341259039218525E-4</v>
      </c>
      <c r="BB128" s="147">
        <f t="shared" ca="1" si="41"/>
        <v>3.9766851596819856E-4</v>
      </c>
      <c r="BC128" s="147">
        <f t="shared" ca="1" si="42"/>
        <v>1.3419842456956544E-3</v>
      </c>
      <c r="BD128" s="147">
        <f t="shared" ca="1" si="43"/>
        <v>1.5308873590986348E-3</v>
      </c>
    </row>
    <row r="129" spans="8:56" s="147" customFormat="1" ht="0.25" customHeight="1" x14ac:dyDescent="0.2">
      <c r="H129" s="147">
        <f t="shared" si="44"/>
        <v>488</v>
      </c>
      <c r="I129" s="147">
        <f>IF($H129&gt;$H128,INDEX(Spectra!129:129,1,MATCH($I$20,Spectra!$20:$20,0)),I128)</f>
        <v>4.0786008556077701E-4</v>
      </c>
      <c r="J129" s="147">
        <f>((Physics!$C$9*Physics!$C$10)/(Physics!$C$11*Physics!$C$12*$H129))^($J$17-$J$18)</f>
        <v>2.4573367466486318E+18</v>
      </c>
      <c r="K129" s="147">
        <f t="shared" si="45"/>
        <v>1</v>
      </c>
      <c r="L129" s="147">
        <f>INDEX(Photobiology!$21:$421,1+$H129-380,10)</f>
        <v>0.19127350000000001</v>
      </c>
      <c r="M129" s="147">
        <f t="shared" si="46"/>
        <v>4.0786008556077701E-4</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1002249575739752.4</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4.0786008556077701E-4</v>
      </c>
      <c r="Z129" s="147">
        <f t="shared" ca="1" si="48"/>
        <v>8.6354584475441075E-5</v>
      </c>
      <c r="AA129" s="147">
        <f t="shared" ca="1" si="35"/>
        <v>1.7735836606618945E-4</v>
      </c>
      <c r="AB129" s="147">
        <f t="shared" ca="1" si="36"/>
        <v>1.0859356350072799E-4</v>
      </c>
      <c r="AC129" s="147">
        <f t="shared" ca="1" si="37"/>
        <v>3.605483156357269E-4</v>
      </c>
      <c r="AD129" s="147">
        <f t="shared" ca="1" si="38"/>
        <v>4.0704762827033995E-4</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1.5273447139119282E-3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3753200290295323</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1.5273447139119282E-3</v>
      </c>
      <c r="AZ129" s="147">
        <f t="shared" ca="1" si="53"/>
        <v>3.2337858689771693E-4</v>
      </c>
      <c r="BA129" s="147">
        <f t="shared" ca="1" si="40"/>
        <v>6.6416737618931582E-4</v>
      </c>
      <c r="BB129" s="147">
        <f t="shared" ca="1" si="41"/>
        <v>4.0665858476847871E-4</v>
      </c>
      <c r="BC129" s="147">
        <f t="shared" ca="1" si="42"/>
        <v>1.3501727270981445E-3</v>
      </c>
      <c r="BD129" s="147">
        <f t="shared" ca="1" si="43"/>
        <v>1.5243022432418157E-3</v>
      </c>
    </row>
    <row r="130" spans="8:56" s="147" customFormat="1" ht="0.25" customHeight="1" x14ac:dyDescent="0.2">
      <c r="H130" s="147">
        <f t="shared" si="44"/>
        <v>489</v>
      </c>
      <c r="I130" s="147">
        <f>IF($H130&gt;$H129,INDEX(Spectra!130:130,1,MATCH($I$20,Spectra!$20:$20,0)),I129)</f>
        <v>4.2213957752670802E-4</v>
      </c>
      <c r="J130" s="147">
        <f>((Physics!$C$9*Physics!$C$10)/(Physics!$C$11*Physics!$C$12*$H130))^($J$17-$J$18)</f>
        <v>2.4623722727688136E+18</v>
      </c>
      <c r="K130" s="147">
        <f t="shared" si="45"/>
        <v>1</v>
      </c>
      <c r="L130" s="147">
        <f>INDEX(Photobiology!$21:$421,1+$H130-380,10)</f>
        <v>0.19941800000000001</v>
      </c>
      <c r="M130" s="147">
        <f t="shared" si="46"/>
        <v>4.2213957752670802E-4</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1039464790940106.8</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4.2213957752670802E-4</v>
      </c>
      <c r="Z130" s="147">
        <f t="shared" ca="1" si="48"/>
        <v>8.3566750767187113E-5</v>
      </c>
      <c r="AA130" s="147">
        <f t="shared" ca="1" si="35"/>
        <v>1.8789305953840517E-4</v>
      </c>
      <c r="AB130" s="147">
        <f t="shared" ca="1" si="36"/>
        <v>1.157515164369784E-4</v>
      </c>
      <c r="AC130" s="147">
        <f t="shared" ca="1" si="37"/>
        <v>3.7739278230887696E-4</v>
      </c>
      <c r="AD130" s="147">
        <f t="shared" ca="1" si="38"/>
        <v>4.2191204429442114E-4</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1.5174933799956655E-3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3736633623011556</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1.5174933799956655E-3</v>
      </c>
      <c r="AZ130" s="147">
        <f t="shared" ca="1" si="53"/>
        <v>3.0040298950394196E-4</v>
      </c>
      <c r="BA130" s="147">
        <f t="shared" ca="1" si="40"/>
        <v>6.7543175095593079E-4</v>
      </c>
      <c r="BB130" s="147">
        <f t="shared" ca="1" si="41"/>
        <v>4.1609971978157149E-4</v>
      </c>
      <c r="BC130" s="147">
        <f t="shared" ca="1" si="42"/>
        <v>1.3566390817161249E-3</v>
      </c>
      <c r="BD130" s="147">
        <f t="shared" ca="1" si="43"/>
        <v>1.516675451063848E-3</v>
      </c>
    </row>
    <row r="131" spans="8:56" s="147" customFormat="1" ht="0.25" customHeight="1" x14ac:dyDescent="0.2">
      <c r="H131" s="147">
        <f t="shared" si="44"/>
        <v>490</v>
      </c>
      <c r="I131" s="147">
        <f>IF($H131&gt;$H130,INDEX(Spectra!131:131,1,MATCH($I$20,Spectra!$20:$20,0)),I130)</f>
        <v>4.3601759595403501E-4</v>
      </c>
      <c r="J131" s="147">
        <f>((Physics!$C$9*Physics!$C$10)/(Physics!$C$11*Physics!$C$12*$H131))^($J$17-$J$18)</f>
        <v>2.4674077988889948E+18</v>
      </c>
      <c r="K131" s="147">
        <f t="shared" si="45"/>
        <v>1</v>
      </c>
      <c r="L131" s="147">
        <f>INDEX(Photobiology!$21:$421,1+$H131-380,10)</f>
        <v>0.20802000000000001</v>
      </c>
      <c r="M131" s="147">
        <f t="shared" si="46"/>
        <v>4.3601759595403501E-4</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1075833216709816.6</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4.3601759595403501E-4</v>
      </c>
      <c r="Z131" s="147">
        <f t="shared" ca="1" si="48"/>
        <v>8.0792752477494819E-5</v>
      </c>
      <c r="AA131" s="147">
        <f t="shared" ca="1" si="35"/>
        <v>1.9888375816568568E-4</v>
      </c>
      <c r="AB131" s="147">
        <f t="shared" ca="1" si="36"/>
        <v>1.232848472911953E-4</v>
      </c>
      <c r="AC131" s="147">
        <f t="shared" ca="1" si="37"/>
        <v>3.9415990674244766E-4</v>
      </c>
      <c r="AD131" s="147">
        <f t="shared" ca="1" si="38"/>
        <v>4.3601759595403501E-4</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1.5076420460794029E-3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3719967742429280</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1.5076420460794029E-3</v>
      </c>
      <c r="AZ131" s="147">
        <f t="shared" ca="1" si="53"/>
        <v>2.7936154821237512E-4</v>
      </c>
      <c r="BA131" s="147">
        <f t="shared" ca="1" si="40"/>
        <v>6.8769131997252063E-4</v>
      </c>
      <c r="BB131" s="147">
        <f t="shared" ca="1" si="41"/>
        <v>4.2628880381304334E-4</v>
      </c>
      <c r="BC131" s="147">
        <f t="shared" ca="1" si="42"/>
        <v>1.3629084096557803E-3</v>
      </c>
      <c r="BD131" s="147">
        <f t="shared" ca="1" si="43"/>
        <v>1.5076420460794029E-3</v>
      </c>
    </row>
    <row r="132" spans="8:56" s="147" customFormat="1" ht="0.25" customHeight="1" x14ac:dyDescent="0.2">
      <c r="H132" s="147">
        <f t="shared" si="44"/>
        <v>491</v>
      </c>
      <c r="I132" s="147">
        <f>IF($H132&gt;$H131,INDEX(Spectra!132:132,1,MATCH($I$20,Spectra!$20:$20,0)),I131)</f>
        <v>4.5385283561593498E-4</v>
      </c>
      <c r="J132" s="147">
        <f>((Physics!$C$9*Physics!$C$10)/(Physics!$C$11*Physics!$C$12*$H132))^($J$17-$J$18)</f>
        <v>2.4724433250091766E+18</v>
      </c>
      <c r="K132" s="147">
        <f t="shared" si="45"/>
        <v>1</v>
      </c>
      <c r="L132" s="147">
        <f>INDEX(Photobiology!$21:$421,1+$H132-380,10)</f>
        <v>0.2171199</v>
      </c>
      <c r="M132" s="147">
        <f t="shared" si="46"/>
        <v>4.5385283561593498E-4</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1122125413955105.5</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4.5385283561593498E-4</v>
      </c>
      <c r="Z132" s="147">
        <f t="shared" ca="1" si="48"/>
        <v>7.8857384041104318E-5</v>
      </c>
      <c r="AA132" s="147">
        <f t="shared" ca="1" si="35"/>
        <v>2.1251023633746293E-4</v>
      </c>
      <c r="AB132" s="147">
        <f t="shared" ca="1" si="36"/>
        <v>1.3255725155118177E-4</v>
      </c>
      <c r="AC132" s="147">
        <f t="shared" ca="1" si="37"/>
        <v>4.1482149175296458E-4</v>
      </c>
      <c r="AD132" s="147">
        <f t="shared" ca="1" si="38"/>
        <v>4.5365359422109961E-4</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1.5083902486553215E-3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3729409401796781.5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1.5083902486553215E-3</v>
      </c>
      <c r="AZ132" s="147">
        <f t="shared" ca="1" si="53"/>
        <v>2.6208431409411074E-4</v>
      </c>
      <c r="BA132" s="147">
        <f t="shared" ca="1" si="40"/>
        <v>7.0628261646937308E-4</v>
      </c>
      <c r="BB132" s="147">
        <f t="shared" ca="1" si="41"/>
        <v>4.4055704831500841E-4</v>
      </c>
      <c r="BC132" s="147">
        <f t="shared" ca="1" si="42"/>
        <v>1.3786686872709639E-3</v>
      </c>
      <c r="BD132" s="147">
        <f t="shared" ca="1" si="43"/>
        <v>1.5077280653361619E-3</v>
      </c>
    </row>
    <row r="133" spans="8:56" s="147" customFormat="1" ht="0.25" customHeight="1" x14ac:dyDescent="0.2">
      <c r="H133" s="147">
        <f t="shared" si="44"/>
        <v>492</v>
      </c>
      <c r="I133" s="147">
        <f>IF($H133&gt;$H132,INDEX(Spectra!133:133,1,MATCH($I$20,Spectra!$20:$20,0)),I132)</f>
        <v>4.7121693195499001E-4</v>
      </c>
      <c r="J133" s="147">
        <f>((Physics!$C$9*Physics!$C$10)/(Physics!$C$11*Physics!$C$12*$H133))^($J$17-$J$18)</f>
        <v>2.4774788511293583E+18</v>
      </c>
      <c r="K133" s="147">
        <f t="shared" si="45"/>
        <v>1</v>
      </c>
      <c r="L133" s="147">
        <f>INDEX(Photobiology!$21:$421,1+$H133-380,10)</f>
        <v>0.22673450000000001</v>
      </c>
      <c r="M133" s="147">
        <f t="shared" si="46"/>
        <v>4.7121693195499001E-4</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1167429983212549.8</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4.7121693195499001E-4</v>
      </c>
      <c r="Z133" s="147">
        <f t="shared" ca="1" si="48"/>
        <v>7.6878571231524666E-5</v>
      </c>
      <c r="AA133" s="147">
        <f t="shared" ca="1" si="35"/>
        <v>2.2677550458799871E-4</v>
      </c>
      <c r="AB133" s="147">
        <f t="shared" ca="1" si="36"/>
        <v>1.4235180784201074E-4</v>
      </c>
      <c r="AC133" s="147">
        <f t="shared" ca="1" si="37"/>
        <v>4.3493322819445582E-4</v>
      </c>
      <c r="AD133" s="147">
        <f t="shared" ca="1" si="38"/>
        <v>4.7044649227124359E-4</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1.5091523068344978E-3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3738892923315552.5</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1.5091523068344978E-3</v>
      </c>
      <c r="AZ133" s="147">
        <f t="shared" ca="1" si="53"/>
        <v>2.462166897077415E-4</v>
      </c>
      <c r="BA133" s="147">
        <f t="shared" ca="1" si="40"/>
        <v>7.262870934256362E-4</v>
      </c>
      <c r="BB133" s="147">
        <f t="shared" ca="1" si="41"/>
        <v>4.5590585698086078E-4</v>
      </c>
      <c r="BC133" s="147">
        <f t="shared" ca="1" si="42"/>
        <v>1.3929475792082415E-3</v>
      </c>
      <c r="BD133" s="147">
        <f t="shared" ca="1" si="43"/>
        <v>1.5066848428128233E-3</v>
      </c>
    </row>
    <row r="134" spans="8:56" s="147" customFormat="1" ht="0.25" customHeight="1" x14ac:dyDescent="0.2">
      <c r="H134" s="147">
        <f t="shared" si="44"/>
        <v>493</v>
      </c>
      <c r="I134" s="147">
        <f>IF($H134&gt;$H133,INDEX(Spectra!134:134,1,MATCH($I$20,Spectra!$20:$20,0)),I133)</f>
        <v>4.8701587801991902E-4</v>
      </c>
      <c r="J134" s="147">
        <f>((Physics!$C$9*Physics!$C$10)/(Physics!$C$11*Physics!$C$12*$H134))^($J$17-$J$18)</f>
        <v>2.4825143772495401E+18</v>
      </c>
      <c r="K134" s="147">
        <f t="shared" si="45"/>
        <v>1</v>
      </c>
      <c r="L134" s="147">
        <f>INDEX(Photobiology!$21:$421,1+$H134-380,10)</f>
        <v>0.23685709999999999</v>
      </c>
      <c r="M134" s="147">
        <f t="shared" si="46"/>
        <v>4.8701587801991902E-4</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1209023919133257.2</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4.8701587801991902E-4</v>
      </c>
      <c r="Z134" s="147">
        <f t="shared" ca="1" si="48"/>
        <v>7.4664891275111808E-5</v>
      </c>
      <c r="AA134" s="147">
        <f t="shared" ca="1" si="35"/>
        <v>2.4103730746076447E-4</v>
      </c>
      <c r="AB134" s="147">
        <f t="shared" ca="1" si="36"/>
        <v>1.5227671562812213E-4</v>
      </c>
      <c r="AC134" s="147">
        <f t="shared" ca="1" si="37"/>
        <v>4.5389879831456457E-4</v>
      </c>
      <c r="AD134" s="147">
        <f t="shared" ca="1" si="38"/>
        <v>4.8535515387587106E-4</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1.5099005094104166E-3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3748349722827764</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1.5099005094104166E-3</v>
      </c>
      <c r="AZ134" s="147">
        <f t="shared" ca="1" si="53"/>
        <v>2.3148435699822038E-4</v>
      </c>
      <c r="BA134" s="147">
        <f t="shared" ca="1" si="40"/>
        <v>7.4729052942096926E-4</v>
      </c>
      <c r="BB134" s="147">
        <f t="shared" ca="1" si="41"/>
        <v>4.7210512197888316E-4</v>
      </c>
      <c r="BC134" s="147">
        <f t="shared" ca="1" si="42"/>
        <v>1.4072272747705085E-3</v>
      </c>
      <c r="BD134" s="147">
        <f t="shared" ca="1" si="43"/>
        <v>1.504751748673327E-3</v>
      </c>
    </row>
    <row r="135" spans="8:56" s="147" customFormat="1" ht="0.25" customHeight="1" x14ac:dyDescent="0.2">
      <c r="H135" s="147">
        <f t="shared" si="44"/>
        <v>494</v>
      </c>
      <c r="I135" s="147">
        <f>IF($H135&gt;$H134,INDEX(Spectra!135:135,1,MATCH($I$20,Spectra!$20:$20,0)),I134)</f>
        <v>5.0210473253591698E-4</v>
      </c>
      <c r="J135" s="147">
        <f>((Physics!$C$9*Physics!$C$10)/(Physics!$C$11*Physics!$C$12*$H135))^($J$17-$J$18)</f>
        <v>2.4875499033697213E+18</v>
      </c>
      <c r="K135" s="147">
        <f t="shared" si="45"/>
        <v>1</v>
      </c>
      <c r="L135" s="147">
        <f>INDEX(Photobiology!$21:$421,1+$H135-380,10)</f>
        <v>0.24748120000000001</v>
      </c>
      <c r="M135" s="147">
        <f t="shared" si="46"/>
        <v>5.0210473253591698E-4</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1249010578901200</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5.0210473253591698E-4</v>
      </c>
      <c r="Z135" s="147">
        <f t="shared" ca="1" si="48"/>
        <v>7.2346262492170132E-5</v>
      </c>
      <c r="AA135" s="147">
        <f t="shared" ca="1" si="35"/>
        <v>2.5554469730995735E-4</v>
      </c>
      <c r="AB135" s="147">
        <f t="shared" ca="1" si="36"/>
        <v>1.6249966932372657E-4</v>
      </c>
      <c r="AC135" s="147">
        <f t="shared" ca="1" si="37"/>
        <v>4.7248055331629784E-4</v>
      </c>
      <c r="AD135" s="147">
        <f t="shared" ca="1" si="38"/>
        <v>4.9930097970943645E-4</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1.5106487119863354E-3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3757814057527202.5</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1.5106487119863354E-3</v>
      </c>
      <c r="AZ135" s="147">
        <f t="shared" ca="1" si="53"/>
        <v>2.1766333031526312E-4</v>
      </c>
      <c r="BA135" s="147">
        <f t="shared" ca="1" si="40"/>
        <v>7.6884013001930946E-4</v>
      </c>
      <c r="BB135" s="147">
        <f t="shared" ca="1" si="41"/>
        <v>4.8890181720112169E-4</v>
      </c>
      <c r="BC135" s="147">
        <f t="shared" ca="1" si="42"/>
        <v>1.4215204379791416E-3</v>
      </c>
      <c r="BD135" s="147">
        <f t="shared" ca="1" si="43"/>
        <v>1.5022132495786037E-3</v>
      </c>
    </row>
    <row r="136" spans="8:56" s="147" customFormat="1" ht="0.25" customHeight="1" x14ac:dyDescent="0.2">
      <c r="H136" s="147">
        <f t="shared" si="44"/>
        <v>495</v>
      </c>
      <c r="I136" s="147">
        <f>IF($H136&gt;$H135,INDEX(Spectra!136:136,1,MATCH($I$20,Spectra!$20:$20,0)),I135)</f>
        <v>5.1731480572336796E-4</v>
      </c>
      <c r="J136" s="147">
        <f>((Physics!$C$9*Physics!$C$10)/(Physics!$C$11*Physics!$C$12*$H136))^($J$17-$J$18)</f>
        <v>2.4925854294899031E+18</v>
      </c>
      <c r="K136" s="147">
        <f t="shared" si="45"/>
        <v>1</v>
      </c>
      <c r="L136" s="147">
        <f>INDEX(Photobiology!$21:$421,1+$H136-380,10)</f>
        <v>0.2586</v>
      </c>
      <c r="M136" s="147">
        <f t="shared" si="46"/>
        <v>5.1731480572336796E-4</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1289451347205467</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5.1731480572336796E-4</v>
      </c>
      <c r="Z136" s="147">
        <f t="shared" ca="1" si="48"/>
        <v>7.0019076269463572E-5</v>
      </c>
      <c r="AA136" s="147">
        <f t="shared" ca="1" si="35"/>
        <v>2.7054012394914977E-4</v>
      </c>
      <c r="AB136" s="147">
        <f t="shared" ca="1" si="36"/>
        <v>1.7318975454890345E-4</v>
      </c>
      <c r="AC136" s="147">
        <f t="shared" ca="1" si="37"/>
        <v>4.9093175063147614E-4</v>
      </c>
      <c r="AD136" s="147">
        <f t="shared" ca="1" si="38"/>
        <v>5.1318766820330694E-4</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1.5113969145622538E-3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3767285927413869.5</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1.5113969145622538E-3</v>
      </c>
      <c r="AZ136" s="147">
        <f t="shared" ca="1" si="53"/>
        <v>2.045690837829156E-4</v>
      </c>
      <c r="BA136" s="147">
        <f t="shared" ca="1" si="40"/>
        <v>7.9041524440862196E-4</v>
      </c>
      <c r="BB136" s="147">
        <f t="shared" ca="1" si="41"/>
        <v>5.0599452743863862E-4</v>
      </c>
      <c r="BC136" s="147">
        <f t="shared" ca="1" si="42"/>
        <v>1.4343156719195788E-3</v>
      </c>
      <c r="BD136" s="147">
        <f t="shared" ca="1" si="43"/>
        <v>1.499338989977876E-3</v>
      </c>
    </row>
    <row r="137" spans="8:56" s="147" customFormat="1" ht="0.25" customHeight="1" x14ac:dyDescent="0.2">
      <c r="H137" s="147">
        <f t="shared" si="44"/>
        <v>496</v>
      </c>
      <c r="I137" s="147">
        <f>IF($H137&gt;$H136,INDEX(Spectra!137:137,1,MATCH($I$20,Spectra!$20:$20,0)),I136)</f>
        <v>5.3276652838863704E-4</v>
      </c>
      <c r="J137" s="147">
        <f>((Physics!$C$9*Physics!$C$10)/(Physics!$C$11*Physics!$C$12*$H137))^($J$17-$J$18)</f>
        <v>2.4976209556100849E+18</v>
      </c>
      <c r="K137" s="147">
        <f t="shared" si="45"/>
        <v>1</v>
      </c>
      <c r="L137" s="147">
        <f>INDEX(Photobiology!$21:$421,1+$H137-380,10)</f>
        <v>0.27018490000000001</v>
      </c>
      <c r="M137" s="147">
        <f t="shared" si="46"/>
        <v>5.3276652838863704E-4</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1330648845751095</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5.3276652838863704E-4</v>
      </c>
      <c r="Z137" s="147">
        <f t="shared" ca="1" si="48"/>
        <v>6.7667209537169192E-5</v>
      </c>
      <c r="AA137" s="147">
        <f t="shared" ca="1" si="35"/>
        <v>2.8593632855270987E-4</v>
      </c>
      <c r="AB137" s="147">
        <f t="shared" ca="1" si="36"/>
        <v>1.8430685113035027E-4</v>
      </c>
      <c r="AC137" s="147">
        <f t="shared" ca="1" si="37"/>
        <v>5.0985756766792564E-4</v>
      </c>
      <c r="AD137" s="147">
        <f t="shared" ca="1" si="38"/>
        <v>5.2679528113845717E-4</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1.5121589727414304E-3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3776799938532815.5</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1.5121589727414304E-3</v>
      </c>
      <c r="AZ137" s="147">
        <f t="shared" ca="1" si="53"/>
        <v>1.9206082328686183E-4</v>
      </c>
      <c r="BA137" s="147">
        <f t="shared" ca="1" si="40"/>
        <v>8.1157723282929844E-4</v>
      </c>
      <c r="BB137" s="147">
        <f t="shared" ca="1" si="41"/>
        <v>5.231208115070886E-4</v>
      </c>
      <c r="BC137" s="147">
        <f t="shared" ca="1" si="42"/>
        <v>1.4471361369135488E-3</v>
      </c>
      <c r="BD137" s="147">
        <f t="shared" ca="1" si="43"/>
        <v>1.4952106949749444E-3</v>
      </c>
    </row>
    <row r="138" spans="8:56" s="147" customFormat="1" ht="0.25" customHeight="1" x14ac:dyDescent="0.2">
      <c r="H138" s="147">
        <f t="shared" si="44"/>
        <v>497</v>
      </c>
      <c r="I138" s="147">
        <f>IF($H138&gt;$H137,INDEX(Spectra!138:138,1,MATCH($I$20,Spectra!$20:$20,0)),I137)</f>
        <v>5.4864279778438197E-4</v>
      </c>
      <c r="J138" s="147">
        <f>((Physics!$C$9*Physics!$C$10)/(Physics!$C$11*Physics!$C$12*$H138))^($J$17-$J$18)</f>
        <v>2.5026564817302666E+18</v>
      </c>
      <c r="K138" s="147">
        <f t="shared" si="45"/>
        <v>1</v>
      </c>
      <c r="L138" s="147">
        <f>INDEX(Photobiology!$21:$421,1+$H138-380,10)</f>
        <v>0.28229389999999999</v>
      </c>
      <c r="M138" s="147">
        <f t="shared" si="46"/>
        <v>5.4864279778438197E-4</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1373064454029711.5</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5.4864279778438197E-4</v>
      </c>
      <c r="Z138" s="147">
        <f t="shared" ca="1" si="48"/>
        <v>6.5297819863903786E-5</v>
      </c>
      <c r="AA138" s="147">
        <f t="shared" ca="1" si="35"/>
        <v>3.0186052412697802E-4</v>
      </c>
      <c r="AB138" s="147">
        <f t="shared" ca="1" si="36"/>
        <v>1.9593460780154519E-4</v>
      </c>
      <c r="AC138" s="147">
        <f t="shared" ca="1" si="37"/>
        <v>5.2889165706414417E-4</v>
      </c>
      <c r="AD138" s="147">
        <f t="shared" ca="1" si="38"/>
        <v>5.3998521443534436E-4</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1.5129071753173491E-3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3786286948564192.5</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1.5129071753173491E-3</v>
      </c>
      <c r="AZ138" s="147">
        <f t="shared" ca="1" si="53"/>
        <v>1.8006167328474493E-4</v>
      </c>
      <c r="BA138" s="147">
        <f t="shared" ca="1" si="40"/>
        <v>8.323939633237289E-4</v>
      </c>
      <c r="BB138" s="147">
        <f t="shared" ca="1" si="41"/>
        <v>5.4029848789238365E-4</v>
      </c>
      <c r="BC138" s="147">
        <f t="shared" ca="1" si="42"/>
        <v>1.4584425170059245E-3</v>
      </c>
      <c r="BD138" s="147">
        <f t="shared" ca="1" si="43"/>
        <v>1.4890335000908414E-3</v>
      </c>
    </row>
    <row r="139" spans="8:56" s="147" customFormat="1" ht="0.25" customHeight="1" x14ac:dyDescent="0.2">
      <c r="H139" s="147">
        <f t="shared" si="44"/>
        <v>498</v>
      </c>
      <c r="I139" s="147">
        <f>IF($H139&gt;$H138,INDEX(Spectra!139:139,1,MATCH($I$20,Spectra!$20:$20,0)),I138)</f>
        <v>5.6896195096560204E-4</v>
      </c>
      <c r="J139" s="147">
        <f>((Physics!$C$9*Physics!$C$10)/(Physics!$C$11*Physics!$C$12*$H139))^($J$17-$J$18)</f>
        <v>2.5076920078504479E+18</v>
      </c>
      <c r="K139" s="147">
        <f t="shared" si="45"/>
        <v>1</v>
      </c>
      <c r="L139" s="147">
        <f>INDEX(Photobiology!$21:$421,1+$H139-380,10)</f>
        <v>0.29505049999999999</v>
      </c>
      <c r="M139" s="147">
        <f t="shared" si="46"/>
        <v>5.6896195096560204E-4</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1426781337207438.8</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5.6896195096560204E-4</v>
      </c>
      <c r="Z139" s="147">
        <f t="shared" ca="1" si="48"/>
        <v>6.3344240886853374E-5</v>
      </c>
      <c r="AA139" s="147">
        <f t="shared" ca="1" si="35"/>
        <v>3.2067605895542875E-4</v>
      </c>
      <c r="AB139" s="147">
        <f t="shared" ca="1" si="36"/>
        <v>2.0961468612694324E-4</v>
      </c>
      <c r="AC139" s="147">
        <f t="shared" ca="1" si="37"/>
        <v>5.51893092436634E-4</v>
      </c>
      <c r="AD139" s="147">
        <f t="shared" ca="1" si="38"/>
        <v>5.5681859604614315E-4</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1.5136553778932677E-3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3795781493782797</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1.5136553778932677E-3</v>
      </c>
      <c r="AZ139" s="147">
        <f t="shared" ca="1" si="53"/>
        <v>1.6851979418699119E-4</v>
      </c>
      <c r="BA139" s="147">
        <f t="shared" ca="1" si="40"/>
        <v>8.5312038946669193E-4</v>
      </c>
      <c r="BB139" s="147">
        <f t="shared" ca="1" si="41"/>
        <v>5.5765485970192617E-4</v>
      </c>
      <c r="BC139" s="147">
        <f t="shared" ca="1" si="42"/>
        <v>1.4682457165564697E-3</v>
      </c>
      <c r="BD139" s="147">
        <f t="shared" ca="1" si="43"/>
        <v>1.4813494311628917E-3</v>
      </c>
    </row>
    <row r="140" spans="8:56" s="147" customFormat="1" ht="0.25" customHeight="1" x14ac:dyDescent="0.2">
      <c r="H140" s="147">
        <f t="shared" si="44"/>
        <v>499</v>
      </c>
      <c r="I140" s="147">
        <f>IF($H140&gt;$H139,INDEX(Spectra!140:140,1,MATCH($I$20,Spectra!$20:$20,0)),I139)</f>
        <v>5.88944910858399E-4</v>
      </c>
      <c r="J140" s="147">
        <f>((Physics!$C$9*Physics!$C$10)/(Physics!$C$11*Physics!$C$12*$H140))^($J$17-$J$18)</f>
        <v>2.5127275339706296E+18</v>
      </c>
      <c r="K140" s="147">
        <f t="shared" si="45"/>
        <v>1</v>
      </c>
      <c r="L140" s="147">
        <f>INDEX(Photobiology!$21:$421,1+$H140-380,10)</f>
        <v>0.30857800000000002</v>
      </c>
      <c r="M140" s="147">
        <f t="shared" si="46"/>
        <v>5.88944910858399E-4</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1479858093505777.2</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5.88944910858399E-4</v>
      </c>
      <c r="Z140" s="147">
        <f t="shared" ca="1" si="48"/>
        <v>6.1211400365156847E-5</v>
      </c>
      <c r="AA140" s="147">
        <f t="shared" ca="1" si="35"/>
        <v>3.3990955530192499E-4</v>
      </c>
      <c r="AB140" s="147">
        <f t="shared" ca="1" si="36"/>
        <v>2.237442942494818E-4</v>
      </c>
      <c r="AC140" s="147">
        <f t="shared" ca="1" si="37"/>
        <v>5.7481023299779741E-4</v>
      </c>
      <c r="AD140" s="147">
        <f t="shared" ca="1" si="38"/>
        <v>5.7272006750916089E-4</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1.5144174360724441E-3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3805318389544436</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1.5144174360724441E-3</v>
      </c>
      <c r="AZ140" s="147">
        <f t="shared" ca="1" si="53"/>
        <v>1.5739946180075341E-4</v>
      </c>
      <c r="BA140" s="147">
        <f t="shared" ca="1" si="40"/>
        <v>8.7404602322921116E-4</v>
      </c>
      <c r="BB140" s="147">
        <f t="shared" ca="1" si="41"/>
        <v>5.7533778488597402E-4</v>
      </c>
      <c r="BC140" s="147">
        <f t="shared" ca="1" si="42"/>
        <v>1.4780714176067054E-3</v>
      </c>
      <c r="BD140" s="147">
        <f t="shared" ca="1" si="43"/>
        <v>1.4726967501260842E-3</v>
      </c>
    </row>
    <row r="141" spans="8:56" s="147" customFormat="1" ht="0.25" customHeight="1" x14ac:dyDescent="0.2">
      <c r="H141" s="147">
        <f t="shared" si="44"/>
        <v>500</v>
      </c>
      <c r="I141" s="147">
        <f>IF($H141&gt;$H140,INDEX(Spectra!141:141,1,MATCH($I$20,Spectra!$20:$20,0)),I140)</f>
        <v>6.0577821123220302E-4</v>
      </c>
      <c r="J141" s="147">
        <f>((Physics!$C$9*Physics!$C$10)/(Physics!$C$11*Physics!$C$12*$H141))^($J$17-$J$18)</f>
        <v>2.5177630600908114E+18</v>
      </c>
      <c r="K141" s="147">
        <f t="shared" si="45"/>
        <v>1</v>
      </c>
      <c r="L141" s="147">
        <f>INDEX(Photobiology!$21:$421,1+$H141-380,10)</f>
        <v>0.32300000000000001</v>
      </c>
      <c r="M141" s="147">
        <f t="shared" si="46"/>
        <v>6.0577821123220302E-4</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1525206002848329.5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6.0577821123220302E-4</v>
      </c>
      <c r="Z141" s="147">
        <f t="shared" ca="1" si="48"/>
        <v>5.8638725069066016E-5</v>
      </c>
      <c r="AA141" s="147">
        <f t="shared" ca="1" si="35"/>
        <v>3.5801674017286566E-4</v>
      </c>
      <c r="AB141" s="147">
        <f t="shared" ca="1" si="36"/>
        <v>2.372863542307101E-4</v>
      </c>
      <c r="AC141" s="147">
        <f t="shared" ca="1" si="37"/>
        <v>5.9487420343002338E-4</v>
      </c>
      <c r="AD141" s="147">
        <f t="shared" ca="1" si="38"/>
        <v>5.8515267469616897E-4</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1.5151656386483629E-3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3814828074907750.5</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1.5151656386483629E-3</v>
      </c>
      <c r="AZ141" s="147">
        <f t="shared" ca="1" si="53"/>
        <v>1.4666651865552288E-4</v>
      </c>
      <c r="BA141" s="147">
        <f t="shared" ca="1" si="40"/>
        <v>8.9546743793809838E-4</v>
      </c>
      <c r="BB141" s="147">
        <f t="shared" ca="1" si="41"/>
        <v>5.93497956486757E-4</v>
      </c>
      <c r="BC141" s="147">
        <f t="shared" ca="1" si="42"/>
        <v>1.4878926571526923E-3</v>
      </c>
      <c r="BD141" s="147">
        <f t="shared" ca="1" si="43"/>
        <v>1.4635772789836634E-3</v>
      </c>
    </row>
    <row r="142" spans="8:56" s="147" customFormat="1" ht="0.25" customHeight="1" x14ac:dyDescent="0.2">
      <c r="H142" s="147">
        <f t="shared" si="44"/>
        <v>501</v>
      </c>
      <c r="I142" s="147">
        <f>IF($H142&gt;$H141,INDEX(Spectra!142:142,1,MATCH($I$20,Spectra!$20:$20,0)),I141)</f>
        <v>6.2191931584979604E-4</v>
      </c>
      <c r="J142" s="147">
        <f>((Physics!$C$9*Physics!$C$10)/(Physics!$C$11*Physics!$C$12*$H142))^($J$17-$J$18)</f>
        <v>2.5227985862109926E+18</v>
      </c>
      <c r="K142" s="147">
        <f t="shared" si="45"/>
        <v>1</v>
      </c>
      <c r="L142" s="147">
        <f>INDEX(Photobiology!$21:$421,1+$H142-380,10)</f>
        <v>0.33840209999999998</v>
      </c>
      <c r="M142" s="147">
        <f t="shared" si="46"/>
        <v>6.2191931584979604E-4</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1568977170763173.2</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6.2191931584979604E-4</v>
      </c>
      <c r="Z142" s="147">
        <f t="shared" ca="1" si="48"/>
        <v>5.592105693133452E-5</v>
      </c>
      <c r="AA142" s="147">
        <f t="shared" ca="1" si="35"/>
        <v>3.7647885784967408E-4</v>
      </c>
      <c r="AB142" s="147">
        <f t="shared" ca="1" si="36"/>
        <v>2.5119632126831189E-4</v>
      </c>
      <c r="AC142" s="147">
        <f t="shared" ca="1" si="37"/>
        <v>6.1321244542789891E-4</v>
      </c>
      <c r="AD142" s="147">
        <f t="shared" ca="1" si="38"/>
        <v>5.963236044866819E-4</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1.5130180201434111E-3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3817039722129552.5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1.5130180201434111E-3</v>
      </c>
      <c r="AZ142" s="147">
        <f t="shared" ca="1" si="53"/>
        <v>1.3604589001543307E-4</v>
      </c>
      <c r="BA142" s="147">
        <f t="shared" ca="1" si="40"/>
        <v>9.1590545849381405E-4</v>
      </c>
      <c r="BB142" s="147">
        <f t="shared" ca="1" si="41"/>
        <v>6.1111554342602452E-4</v>
      </c>
      <c r="BC142" s="147">
        <f t="shared" ca="1" si="42"/>
        <v>1.4918357678614033E-3</v>
      </c>
      <c r="BD142" s="147">
        <f t="shared" ca="1" si="43"/>
        <v>1.450748250506389E-3</v>
      </c>
    </row>
    <row r="143" spans="8:56" s="147" customFormat="1" ht="0.25" customHeight="1" x14ac:dyDescent="0.2">
      <c r="H143" s="147">
        <f t="shared" si="44"/>
        <v>502</v>
      </c>
      <c r="I143" s="147">
        <f>IF($H143&gt;$H142,INDEX(Spectra!143:143,1,MATCH($I$20,Spectra!$20:$20,0)),I142)</f>
        <v>6.3790352276264805E-4</v>
      </c>
      <c r="J143" s="147">
        <f>((Physics!$C$9*Physics!$C$10)/(Physics!$C$11*Physics!$C$12*$H143))^($J$17-$J$18)</f>
        <v>2.5278341123311744E+18</v>
      </c>
      <c r="K143" s="147">
        <f t="shared" si="45"/>
        <v>1</v>
      </c>
      <c r="L143" s="147">
        <f>INDEX(Photobiology!$21:$421,1+$H143-380,10)</f>
        <v>0.3546858</v>
      </c>
      <c r="M143" s="147">
        <f t="shared" si="46"/>
        <v>6.3790352276264805E-4</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1612514285215647.5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6.3790352276264805E-4</v>
      </c>
      <c r="Z143" s="147">
        <f t="shared" ca="1" si="48"/>
        <v>5.3129581023150876E-5</v>
      </c>
      <c r="AA143" s="147">
        <f t="shared" ca="1" si="35"/>
        <v>3.9560224867648386E-4</v>
      </c>
      <c r="AB143" s="147">
        <f t="shared" ca="1" si="36"/>
        <v>2.6568681723064292E-4</v>
      </c>
      <c r="AC143" s="147">
        <f t="shared" ca="1" si="37"/>
        <v>6.3152448753502153E-4</v>
      </c>
      <c r="AD143" s="147">
        <f t="shared" ca="1" si="38"/>
        <v>6.0646508554681371E-4</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1.5108704016384593E-3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3819229740573200</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1.5108704016384593E-3</v>
      </c>
      <c r="AZ143" s="147">
        <f t="shared" ca="1" si="53"/>
        <v>1.2583707183758366E-4</v>
      </c>
      <c r="BA143" s="147">
        <f t="shared" ca="1" si="40"/>
        <v>9.3698138828010699E-4</v>
      </c>
      <c r="BB143" s="147">
        <f t="shared" ca="1" si="41"/>
        <v>6.292775222824183E-4</v>
      </c>
      <c r="BC143" s="147">
        <f t="shared" ca="1" si="42"/>
        <v>1.4957616976220747E-3</v>
      </c>
      <c r="BD143" s="147">
        <f t="shared" ca="1" si="43"/>
        <v>1.4364086647641096E-3</v>
      </c>
    </row>
    <row r="144" spans="8:56" s="147" customFormat="1" ht="0.25" customHeight="1" x14ac:dyDescent="0.2">
      <c r="H144" s="147">
        <f t="shared" si="44"/>
        <v>503</v>
      </c>
      <c r="I144" s="147">
        <f>IF($H144&gt;$H143,INDEX(Spectra!144:144,1,MATCH($I$20,Spectra!$20:$20,0)),I143)</f>
        <v>6.5378699549634503E-4</v>
      </c>
      <c r="J144" s="147">
        <f>((Physics!$C$9*Physics!$C$10)/(Physics!$C$11*Physics!$C$12*$H144))^($J$17-$J$18)</f>
        <v>2.5328696384513562E+18</v>
      </c>
      <c r="K144" s="147">
        <f t="shared" si="45"/>
        <v>1</v>
      </c>
      <c r="L144" s="147">
        <f>INDEX(Photobiology!$21:$421,1+$H144-380,10)</f>
        <v>0.37169859999999999</v>
      </c>
      <c r="M144" s="147">
        <f t="shared" si="46"/>
        <v>6.5378699549634503E-4</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1655957230907025.8</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6.5378699549634503E-4</v>
      </c>
      <c r="Z144" s="147">
        <f t="shared" ca="1" si="48"/>
        <v>5.0286484409498231E-5</v>
      </c>
      <c r="AA144" s="147">
        <f t="shared" ca="1" si="35"/>
        <v>4.1537899107963431E-4</v>
      </c>
      <c r="AB144" s="147">
        <f t="shared" ca="1" si="36"/>
        <v>2.8077078657689185E-4</v>
      </c>
      <c r="AC144" s="147">
        <f t="shared" ca="1" si="37"/>
        <v>6.4986427352336693E-4</v>
      </c>
      <c r="AD144" s="147">
        <f t="shared" ca="1" si="38"/>
        <v>6.1572220904455681E-4</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1.5087089275302498E-3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3821363035801877</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1.5087089275302498E-3</v>
      </c>
      <c r="AZ144" s="147">
        <f t="shared" ca="1" si="53"/>
        <v>1.1604340325723843E-4</v>
      </c>
      <c r="BA144" s="147">
        <f t="shared" ca="1" si="40"/>
        <v>9.5854765614385141E-4</v>
      </c>
      <c r="BB144" s="147">
        <f t="shared" ca="1" si="41"/>
        <v>6.4791957505464827E-4</v>
      </c>
      <c r="BC144" s="147">
        <f t="shared" ca="1" si="42"/>
        <v>1.4996566739650683E-3</v>
      </c>
      <c r="BD144" s="147">
        <f t="shared" ca="1" si="43"/>
        <v>1.4208688763515836E-3</v>
      </c>
    </row>
    <row r="145" spans="8:56" s="147" customFormat="1" ht="0.25" customHeight="1" x14ac:dyDescent="0.2">
      <c r="H145" s="147">
        <f t="shared" si="44"/>
        <v>504</v>
      </c>
      <c r="I145" s="147">
        <f>IF($H145&gt;$H144,INDEX(Spectra!145:145,1,MATCH($I$20,Spectra!$20:$20,0)),I144)</f>
        <v>6.69732934676333E-4</v>
      </c>
      <c r="J145" s="147">
        <f>((Physics!$C$9*Physics!$C$10)/(Physics!$C$11*Physics!$C$12*$H145))^($J$17-$J$18)</f>
        <v>2.5379051645715374E+18</v>
      </c>
      <c r="K145" s="147">
        <f t="shared" si="45"/>
        <v>1</v>
      </c>
      <c r="L145" s="147">
        <f>INDEX(Photobiology!$21:$421,1+$H145-380,10)</f>
        <v>0.38928750000000001</v>
      </c>
      <c r="M145" s="147">
        <f t="shared" si="46"/>
        <v>6.69732934676333E-4</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1699718673798717.5</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6.69732934676333E-4</v>
      </c>
      <c r="Z145" s="147">
        <f t="shared" ca="1" si="48"/>
        <v>4.742057438634469E-5</v>
      </c>
      <c r="AA145" s="147">
        <f t="shared" ca="1" si="35"/>
        <v>4.3585951495561881E-4</v>
      </c>
      <c r="AB145" s="147">
        <f t="shared" ca="1" si="36"/>
        <v>2.9650416483990616E-4</v>
      </c>
      <c r="AC145" s="147">
        <f t="shared" ca="1" si="37"/>
        <v>6.6772373587230401E-4</v>
      </c>
      <c r="AD145" s="147">
        <f t="shared" ca="1" si="38"/>
        <v>6.2434915209092596E-4</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1.506561309025298E-3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3823509726918959.5</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1.506561309025298E-3</v>
      </c>
      <c r="AZ145" s="147">
        <f t="shared" ca="1" si="53"/>
        <v>1.0667237479779803E-4</v>
      </c>
      <c r="BA145" s="147">
        <f t="shared" ca="1" si="40"/>
        <v>9.8046407366842781E-4</v>
      </c>
      <c r="BB145" s="147">
        <f t="shared" ca="1" si="41"/>
        <v>6.669848227316799E-4</v>
      </c>
      <c r="BC145" s="147">
        <f t="shared" ca="1" si="42"/>
        <v>1.5020416250982221E-3</v>
      </c>
      <c r="BD145" s="147">
        <f t="shared" ca="1" si="43"/>
        <v>1.4044706884805075E-3</v>
      </c>
    </row>
    <row r="146" spans="8:56" s="147" customFormat="1" ht="0.25" customHeight="1" x14ac:dyDescent="0.2">
      <c r="H146" s="147">
        <f t="shared" si="44"/>
        <v>505</v>
      </c>
      <c r="I146" s="147">
        <f>IF($H146&gt;$H145,INDEX(Spectra!146:146,1,MATCH($I$20,Spectra!$20:$20,0)),I145)</f>
        <v>6.8623882082984196E-4</v>
      </c>
      <c r="J146" s="147">
        <f>((Physics!$C$9*Physics!$C$10)/(Physics!$C$11*Physics!$C$12*$H146))^($J$17-$J$18)</f>
        <v>2.5429406906917192E+18</v>
      </c>
      <c r="K146" s="147">
        <f t="shared" si="45"/>
        <v>1</v>
      </c>
      <c r="L146" s="147">
        <f>INDEX(Photobiology!$21:$421,1+$H146-380,10)</f>
        <v>0.4073</v>
      </c>
      <c r="M146" s="147">
        <f t="shared" si="46"/>
        <v>6.8623882082984196E-4</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1745064621020509.2</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6.8623882082984196E-4</v>
      </c>
      <c r="Z146" s="147">
        <f t="shared" ca="1" si="48"/>
        <v>4.45790345354557E-5</v>
      </c>
      <c r="AA146" s="147">
        <f t="shared" ca="1" si="35"/>
        <v>4.5731229515629001E-4</v>
      </c>
      <c r="AB146" s="147">
        <f t="shared" ca="1" si="36"/>
        <v>3.1309783448125707E-4</v>
      </c>
      <c r="AC146" s="147">
        <f t="shared" ca="1" si="37"/>
        <v>6.8486634318818231E-4</v>
      </c>
      <c r="AD146" s="147">
        <f t="shared" ca="1" si="38"/>
        <v>6.3291737821254243E-4</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1.5044136905203462E-3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3825634789257887.5</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1.5044136905203462E-3</v>
      </c>
      <c r="AZ146" s="147">
        <f t="shared" ca="1" si="53"/>
        <v>9.7728819515368419E-5</v>
      </c>
      <c r="BA146" s="147">
        <f t="shared" ca="1" si="40"/>
        <v>1.0025473010175207E-3</v>
      </c>
      <c r="BB146" s="147">
        <f t="shared" ca="1" si="41"/>
        <v>6.8639175512728899E-4</v>
      </c>
      <c r="BC146" s="147">
        <f t="shared" ca="1" si="42"/>
        <v>1.5014048631393055E-3</v>
      </c>
      <c r="BD146" s="147">
        <f t="shared" ca="1" si="43"/>
        <v>1.3875192423532248E-3</v>
      </c>
    </row>
    <row r="147" spans="8:56" s="147" customFormat="1" ht="0.25" customHeight="1" x14ac:dyDescent="0.2">
      <c r="H147" s="147">
        <f t="shared" si="44"/>
        <v>506</v>
      </c>
      <c r="I147" s="147">
        <f>IF($H147&gt;$H146,INDEX(Spectra!147:147,1,MATCH($I$20,Spectra!$20:$20,0)),I146)</f>
        <v>7.0278736425027704E-4</v>
      </c>
      <c r="J147" s="147">
        <f>((Physics!$C$9*Physics!$C$10)/(Physics!$C$11*Physics!$C$12*$H147))^($J$17-$J$18)</f>
        <v>2.5479762168119009E+18</v>
      </c>
      <c r="K147" s="147">
        <f t="shared" si="45"/>
        <v>1</v>
      </c>
      <c r="L147" s="147">
        <f>INDEX(Photobiology!$21:$421,1+$H147-380,10)</f>
        <v>0.42562990000000001</v>
      </c>
      <c r="M147" s="147">
        <f t="shared" si="46"/>
        <v>7.0278736425027704E-4</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1790685489585628.2</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7.0278736425027704E-4</v>
      </c>
      <c r="Z147" s="147">
        <f t="shared" ca="1" si="48"/>
        <v>4.1749013094551278E-5</v>
      </c>
      <c r="AA147" s="147">
        <f t="shared" ca="1" si="35"/>
        <v>4.793396357237227E-4</v>
      </c>
      <c r="AB147" s="147">
        <f t="shared" ca="1" si="36"/>
        <v>3.3030795283553747E-4</v>
      </c>
      <c r="AC147" s="147">
        <f t="shared" ca="1" si="37"/>
        <v>7.0278736425027704E-4</v>
      </c>
      <c r="AD147" s="147">
        <f t="shared" ca="1" si="38"/>
        <v>6.4082400791905855E-4</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1.5022660720153944E-3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3827738222818659.5</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1.5022660720153944E-3</v>
      </c>
      <c r="AZ147" s="147">
        <f t="shared" ca="1" si="53"/>
        <v>8.9241965781467299E-5</v>
      </c>
      <c r="BA147" s="147">
        <f t="shared" ca="1" si="40"/>
        <v>1.0246280857484598E-3</v>
      </c>
      <c r="BB147" s="147">
        <f t="shared" ca="1" si="41"/>
        <v>7.0606054704901936E-4</v>
      </c>
      <c r="BC147" s="147">
        <f t="shared" ca="1" si="42"/>
        <v>1.5022660720153944E-3</v>
      </c>
      <c r="BD147" s="147">
        <f t="shared" ca="1" si="43"/>
        <v>1.369814276977941E-3</v>
      </c>
    </row>
    <row r="148" spans="8:56" s="147" customFormat="1" ht="0.25" customHeight="1" x14ac:dyDescent="0.2">
      <c r="H148" s="147">
        <f t="shared" si="44"/>
        <v>507</v>
      </c>
      <c r="I148" s="147">
        <f>IF($H148&gt;$H147,INDEX(Spectra!148:148,1,MATCH($I$20,Spectra!$20:$20,0)),I147)</f>
        <v>7.1783772592909996E-4</v>
      </c>
      <c r="J148" s="147">
        <f>((Physics!$C$9*Physics!$C$10)/(Physics!$C$11*Physics!$C$12*$H148))^($J$17-$J$18)</f>
        <v>2.5530117429320832E+18</v>
      </c>
      <c r="K148" s="147">
        <f t="shared" si="45"/>
        <v>1</v>
      </c>
      <c r="L148" s="147">
        <f>INDEX(Photobiology!$21:$421,1+$H148-380,10)</f>
        <v>0.44430960000000003</v>
      </c>
      <c r="M148" s="147">
        <f t="shared" si="46"/>
        <v>7.1783772592909996E-4</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1832648143816654.5</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7.1783772592909996E-4</v>
      </c>
      <c r="Z148" s="147">
        <f t="shared" ca="1" si="48"/>
        <v>3.8912260312074281E-5</v>
      </c>
      <c r="AA148" s="147">
        <f t="shared" ca="1" si="35"/>
        <v>5.0081528192440705E-4</v>
      </c>
      <c r="AB148" s="147">
        <f t="shared" ca="1" si="36"/>
        <v>3.4738033935796566E-4</v>
      </c>
      <c r="AC148" s="147">
        <f t="shared" ca="1" si="37"/>
        <v>7.1783772592909996E-4</v>
      </c>
      <c r="AD148" s="147">
        <f t="shared" ca="1" si="38"/>
        <v>6.4648609164719931E-4</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1.5001184535104427E-3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3829820027601276.5</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1.5001184535104427E-3</v>
      </c>
      <c r="AZ148" s="147">
        <f t="shared" ca="1" si="53"/>
        <v>8.131782108051267E-5</v>
      </c>
      <c r="BA148" s="147">
        <f t="shared" ca="1" si="40"/>
        <v>1.0465906416975376E-3</v>
      </c>
      <c r="BB148" s="147">
        <f t="shared" ca="1" si="41"/>
        <v>7.2594632273349454E-4</v>
      </c>
      <c r="BC148" s="147">
        <f t="shared" ca="1" si="42"/>
        <v>1.5001184535104427E-3</v>
      </c>
      <c r="BD148" s="147">
        <f t="shared" ca="1" si="43"/>
        <v>1.3510096794684117E-3</v>
      </c>
    </row>
    <row r="149" spans="8:56" s="147" customFormat="1" ht="0.25" customHeight="1" x14ac:dyDescent="0.2">
      <c r="H149" s="147">
        <f t="shared" si="44"/>
        <v>508</v>
      </c>
      <c r="I149" s="147">
        <f>IF($H149&gt;$H148,INDEX(Spectra!149:149,1,MATCH($I$20,Spectra!$20:$20,0)),I148)</f>
        <v>7.32890113546721E-4</v>
      </c>
      <c r="J149" s="147">
        <f>((Physics!$C$9*Physics!$C$10)/(Physics!$C$11*Physics!$C$12*$H149))^($J$17-$J$18)</f>
        <v>2.5580472690522639E+18</v>
      </c>
      <c r="K149" s="147">
        <f t="shared" si="45"/>
        <v>1</v>
      </c>
      <c r="L149" s="147">
        <f>INDEX(Photobiology!$21:$421,1+$H149-380,10)</f>
        <v>0.46339439999999998</v>
      </c>
      <c r="M149" s="147">
        <f t="shared" si="46"/>
        <v>7.32890113546721E-4</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1874767553473593.2</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7.32890113546721E-4</v>
      </c>
      <c r="Z149" s="147">
        <f t="shared" ca="1" si="48"/>
        <v>3.6225365821398679E-5</v>
      </c>
      <c r="AA149" s="147">
        <f t="shared" ref="AA149:AA212" ca="1" si="55">$Y149*O149</f>
        <v>5.2268696851993175E-4</v>
      </c>
      <c r="AB149" s="147">
        <f t="shared" ref="AB149:AB212" ca="1" si="56">$Y149*P149</f>
        <v>3.6498807122762965E-4</v>
      </c>
      <c r="AC149" s="147">
        <f t="shared" ref="AC149:AC212" ca="1" si="57">$Y149*Q149</f>
        <v>7.32890113546721E-4</v>
      </c>
      <c r="AD149" s="147">
        <f t="shared" ref="AD149:AD212" ca="1" si="58">$Y149*R149</f>
        <v>6.5129232697476967E-4</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1.4979569794022331E-3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3831844760317660.5</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1.4979569794022331E-3</v>
      </c>
      <c r="AZ149" s="147">
        <f t="shared" ca="1" si="53"/>
        <v>7.4041167373591527E-5</v>
      </c>
      <c r="BA149" s="147">
        <f t="shared" ref="BA149:BA212" ca="1" si="60">$AY149*AO149</f>
        <v>1.068321946311961E-3</v>
      </c>
      <c r="BB149" s="147">
        <f t="shared" ref="BB149:BB212" ca="1" si="61">$AY149*AP149</f>
        <v>7.4600055122606493E-4</v>
      </c>
      <c r="BC149" s="147">
        <f t="shared" ref="BC149:BC212" ca="1" si="62">$AY149*AQ149</f>
        <v>1.4979569794022331E-3</v>
      </c>
      <c r="BD149" s="147">
        <f t="shared" ref="BD149:BD212" ca="1" si="63">$AY149*AR149</f>
        <v>1.3311789431865266E-3</v>
      </c>
    </row>
    <row r="150" spans="8:56" s="147" customFormat="1" ht="0.25" customHeight="1" x14ac:dyDescent="0.2">
      <c r="H150" s="147">
        <f t="shared" ref="H150:H213" si="64">MIN(780,H149+$J$14)</f>
        <v>509</v>
      </c>
      <c r="I150" s="147">
        <f>IF($H150&gt;$H149,INDEX(Spectra!150:150,1,MATCH($I$20,Spectra!$20:$20,0)),I149)</f>
        <v>7.4804301023918699E-4</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7.4804301023918699E-4</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1917296169593065.8</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7.4804301023918699E-4</v>
      </c>
      <c r="Z150" s="147">
        <f t="shared" ref="Z150:Z213" ca="1" si="68">$Y150*N150</f>
        <v>3.373621613168017E-5</v>
      </c>
      <c r="AA150" s="147">
        <f t="shared" ca="1" si="55"/>
        <v>5.4496878207751392E-4</v>
      </c>
      <c r="AB150" s="147">
        <f t="shared" ca="1" si="56"/>
        <v>3.8316782700578803E-4</v>
      </c>
      <c r="AC150" s="147">
        <f t="shared" ca="1" si="57"/>
        <v>7.4654692421870857E-4</v>
      </c>
      <c r="AD150" s="147">
        <f t="shared" ca="1" si="58"/>
        <v>6.553402841092753E-4</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1.4958093608972813E-3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3833883237773713.5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1.4958093608972813E-3</v>
      </c>
      <c r="AZ150" s="147">
        <f t="shared" ref="AZ150:AZ213" ca="1" si="73">$AY150*AN150</f>
        <v>6.7459955109914761E-5</v>
      </c>
      <c r="BA150" s="147">
        <f t="shared" ca="1" si="60"/>
        <v>1.0897360104570528E-3</v>
      </c>
      <c r="BB150" s="147">
        <f t="shared" ca="1" si="61"/>
        <v>7.6619394150433172E-4</v>
      </c>
      <c r="BC150" s="147">
        <f t="shared" ca="1" si="62"/>
        <v>1.4928177421754867E-3</v>
      </c>
      <c r="BD150" s="147">
        <f t="shared" ca="1" si="63"/>
        <v>1.3104381942293639E-3</v>
      </c>
    </row>
    <row r="151" spans="8:56" s="147" customFormat="1" ht="0.25" customHeight="1" x14ac:dyDescent="0.2">
      <c r="H151" s="147">
        <f t="shared" si="64"/>
        <v>510</v>
      </c>
      <c r="I151" s="147">
        <f>IF($H151&gt;$H150,INDEX(Spectra!151:151,1,MATCH($I$20,Spectra!$20:$20,0)),I150)</f>
        <v>7.6327435578402397E-4</v>
      </c>
      <c r="J151" s="147">
        <f>((Physics!$C$9*Physics!$C$10)/(Physics!$C$11*Physics!$C$12*$H151))^($J$17-$J$18)</f>
        <v>2.5681183212926275E+18</v>
      </c>
      <c r="K151" s="147">
        <f t="shared" si="65"/>
        <v>1</v>
      </c>
      <c r="L151" s="147">
        <f>INDEX(Photobiology!$21:$421,1+$H151-380,10)</f>
        <v>0.503</v>
      </c>
      <c r="M151" s="147">
        <f t="shared" si="66"/>
        <v>7.6327435578402397E-4</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1960178857261779.2</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7.6327435578402397E-4</v>
      </c>
      <c r="Z151" s="147">
        <f t="shared" ca="1" si="68"/>
        <v>3.1472625804091707E-5</v>
      </c>
      <c r="AA151" s="147">
        <f t="shared" ca="1" si="55"/>
        <v>5.6757997025326968E-4</v>
      </c>
      <c r="AB151" s="147">
        <f t="shared" ca="1" si="56"/>
        <v>4.018929527458084E-4</v>
      </c>
      <c r="AC151" s="147">
        <f t="shared" ca="1" si="57"/>
        <v>7.6098453271667191E-4</v>
      </c>
      <c r="AD151" s="147">
        <f t="shared" ca="1" si="58"/>
        <v>6.5862028231376487E-4</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1.4936617423923298E-3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3835900086451611</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1.4936617423923298E-3</v>
      </c>
      <c r="AZ151" s="147">
        <f t="shared" ca="1" si="73"/>
        <v>6.15892001872826E-5</v>
      </c>
      <c r="BA151" s="147">
        <f t="shared" ca="1" si="60"/>
        <v>1.1107047955838452E-3</v>
      </c>
      <c r="BB151" s="147">
        <f t="shared" ca="1" si="61"/>
        <v>7.8646966651577241E-4</v>
      </c>
      <c r="BC151" s="147">
        <f t="shared" ca="1" si="62"/>
        <v>1.4891807571651527E-3</v>
      </c>
      <c r="BD151" s="147">
        <f t="shared" ca="1" si="63"/>
        <v>1.2888627935694326E-3</v>
      </c>
    </row>
    <row r="152" spans="8:56" s="147" customFormat="1" ht="0.25" customHeight="1" x14ac:dyDescent="0.2">
      <c r="H152" s="147">
        <f t="shared" si="64"/>
        <v>511</v>
      </c>
      <c r="I152" s="147">
        <f>IF($H152&gt;$H151,INDEX(Spectra!152:152,1,MATCH($I$20,Spectra!$20:$20,0)),I151)</f>
        <v>7.7715777671481497E-4</v>
      </c>
      <c r="J152" s="147">
        <f>((Physics!$C$9*Physics!$C$10)/(Physics!$C$11*Physics!$C$12*$H152))^($J$17-$J$18)</f>
        <v>2.5731538474128092E+18</v>
      </c>
      <c r="K152" s="147">
        <f t="shared" si="65"/>
        <v>1</v>
      </c>
      <c r="L152" s="147">
        <f>INDEX(Photobiology!$21:$421,1+$H152-380,10)</f>
        <v>0.52356930000000002</v>
      </c>
      <c r="M152" s="147">
        <f t="shared" si="66"/>
        <v>7.7715777671481497E-4</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1999746523200511</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7.7715777671481497E-4</v>
      </c>
      <c r="Z152" s="147">
        <f t="shared" ca="1" si="68"/>
        <v>2.9387599600249356E-5</v>
      </c>
      <c r="AA152" s="147">
        <f t="shared" ca="1" si="55"/>
        <v>5.8939334922940875E-4</v>
      </c>
      <c r="AB152" s="147">
        <f t="shared" ca="1" si="56"/>
        <v>4.203825160539079E-4</v>
      </c>
      <c r="AC152" s="147">
        <f t="shared" ca="1" si="57"/>
        <v>7.7249483005452607E-4</v>
      </c>
      <c r="AD152" s="147">
        <f t="shared" ca="1" si="58"/>
        <v>6.5965229803331173E-4</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1.4894912058117458E-3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3832690026922038</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1.4894912058117458E-3</v>
      </c>
      <c r="AZ152" s="147">
        <f t="shared" ca="1" si="73"/>
        <v>5.6323918354806517E-5</v>
      </c>
      <c r="BA152" s="147">
        <f t="shared" ca="1" si="60"/>
        <v>1.1296241725228047E-3</v>
      </c>
      <c r="BB152" s="147">
        <f t="shared" ca="1" si="61"/>
        <v>8.0570005152130709E-4</v>
      </c>
      <c r="BC152" s="147">
        <f t="shared" ca="1" si="62"/>
        <v>1.4805542585768752E-3</v>
      </c>
      <c r="BD152" s="147">
        <f t="shared" ca="1" si="63"/>
        <v>1.2642816249842158E-3</v>
      </c>
    </row>
    <row r="153" spans="8:56" s="147" customFormat="1" ht="0.25" customHeight="1" x14ac:dyDescent="0.2">
      <c r="H153" s="147">
        <f t="shared" si="64"/>
        <v>512</v>
      </c>
      <c r="I153" s="147">
        <f>IF($H153&gt;$H152,INDEX(Spectra!153:153,1,MATCH($I$20,Spectra!$20:$20,0)),I152)</f>
        <v>7.8899905133655098E-4</v>
      </c>
      <c r="J153" s="147">
        <f>((Physics!$C$9*Physics!$C$10)/(Physics!$C$11*Physics!$C$12*$H153))^($J$17-$J$18)</f>
        <v>2.578189373532991E+18</v>
      </c>
      <c r="K153" s="147">
        <f t="shared" si="65"/>
        <v>1</v>
      </c>
      <c r="L153" s="147">
        <f>INDEX(Photobiology!$21:$421,1+$H153-380,10)</f>
        <v>0.544512</v>
      </c>
      <c r="M153" s="147">
        <f t="shared" si="66"/>
        <v>7.8899905133655098E-4</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2034188969883506.5</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7.8899905133655098E-4</v>
      </c>
      <c r="Z153" s="147">
        <f t="shared" ca="1" si="68"/>
        <v>2.7427737321897121E-5</v>
      </c>
      <c r="AA153" s="147">
        <f t="shared" ca="1" si="55"/>
        <v>6.0986944071540847E-4</v>
      </c>
      <c r="AB153" s="147">
        <f t="shared" ca="1" si="56"/>
        <v>4.3821480710662841E-4</v>
      </c>
      <c r="AC153" s="147">
        <f t="shared" ca="1" si="57"/>
        <v>7.8110906082318546E-4</v>
      </c>
      <c r="AD153" s="147">
        <f t="shared" ca="1" si="58"/>
        <v>6.577711511201532E-4</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1.4853206692311621E-3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3829437965700692.5</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1.4853206692311621E-3</v>
      </c>
      <c r="AZ153" s="147">
        <f t="shared" ca="1" si="73"/>
        <v>5.1633756828282118E-5</v>
      </c>
      <c r="BA153" s="147">
        <f t="shared" ca="1" si="60"/>
        <v>1.1481023764129345E-3</v>
      </c>
      <c r="BB153" s="147">
        <f t="shared" ca="1" si="61"/>
        <v>8.2495601161500275E-4</v>
      </c>
      <c r="BC153" s="147">
        <f t="shared" ca="1" si="62"/>
        <v>1.4704674625388504E-3</v>
      </c>
      <c r="BD153" s="147">
        <f t="shared" ca="1" si="63"/>
        <v>1.2382791648832968E-3</v>
      </c>
    </row>
    <row r="154" spans="8:56" s="147" customFormat="1" ht="0.25" customHeight="1" x14ac:dyDescent="0.2">
      <c r="H154" s="147">
        <f t="shared" si="64"/>
        <v>513</v>
      </c>
      <c r="I154" s="147">
        <f>IF($H154&gt;$H153,INDEX(Spectra!154:154,1,MATCH($I$20,Spectra!$20:$20,0)),I153)</f>
        <v>8.0081950380952299E-4</v>
      </c>
      <c r="J154" s="147">
        <f>((Physics!$C$9*Physics!$C$10)/(Physics!$C$11*Physics!$C$12*$H154))^($J$17-$J$18)</f>
        <v>2.5832248996531722E+18</v>
      </c>
      <c r="K154" s="147">
        <f t="shared" si="65"/>
        <v>1</v>
      </c>
      <c r="L154" s="147">
        <f>INDEX(Photobiology!$21:$421,1+$H154-380,10)</f>
        <v>0.56569000000000003</v>
      </c>
      <c r="M154" s="147">
        <f t="shared" si="66"/>
        <v>8.0081950380952299E-4</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2068696882368658.2</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8.0081950380952299E-4</v>
      </c>
      <c r="Z154" s="147">
        <f t="shared" ca="1" si="68"/>
        <v>2.5628546498465784E-5</v>
      </c>
      <c r="AA154" s="147">
        <f t="shared" ca="1" si="55"/>
        <v>6.3061092401133553E-4</v>
      </c>
      <c r="AB154" s="147">
        <f t="shared" ca="1" si="56"/>
        <v>4.5648713765902334E-4</v>
      </c>
      <c r="AC154" s="147">
        <f t="shared" ca="1" si="57"/>
        <v>7.8960803075618972E-4</v>
      </c>
      <c r="AD154" s="147">
        <f t="shared" ca="1" si="58"/>
        <v>6.549358164395498E-4</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1.4811362770473205E-3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3826108110648237.5</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1.4811362770473205E-3</v>
      </c>
      <c r="AZ154" s="147">
        <f t="shared" ca="1" si="73"/>
        <v>4.7400656160717693E-5</v>
      </c>
      <c r="BA154" s="147">
        <f t="shared" ca="1" si="60"/>
        <v>1.1663311293148518E-3</v>
      </c>
      <c r="BB154" s="147">
        <f t="shared" ca="1" si="61"/>
        <v>8.4428470632389883E-4</v>
      </c>
      <c r="BC154" s="147">
        <f t="shared" ca="1" si="62"/>
        <v>1.460400369168658E-3</v>
      </c>
      <c r="BD154" s="147">
        <f t="shared" ca="1" si="63"/>
        <v>1.2113206437301643E-3</v>
      </c>
    </row>
    <row r="155" spans="8:56" s="147" customFormat="1" ht="0.25" customHeight="1" x14ac:dyDescent="0.2">
      <c r="H155" s="147">
        <f t="shared" si="64"/>
        <v>514</v>
      </c>
      <c r="I155" s="147">
        <f>IF($H155&gt;$H154,INDEX(Spectra!155:155,1,MATCH($I$20,Spectra!$20:$20,0)),I154)</f>
        <v>8.1235261062954998E-4</v>
      </c>
      <c r="J155" s="147">
        <f>((Physics!$C$9*Physics!$C$10)/(Physics!$C$11*Physics!$C$12*$H155))^($J$17-$J$18)</f>
        <v>2.5882604257733535E+18</v>
      </c>
      <c r="K155" s="147">
        <f t="shared" si="65"/>
        <v>1</v>
      </c>
      <c r="L155" s="147">
        <f>INDEX(Photobiology!$21:$421,1+$H155-380,10)</f>
        <v>0.58696530000000002</v>
      </c>
      <c r="M155" s="147">
        <f t="shared" si="66"/>
        <v>8.1235261062954998E-4</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2102580113866134.2</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8.1235261062954998E-4</v>
      </c>
      <c r="Z155" s="147">
        <f t="shared" ca="1" si="68"/>
        <v>2.3943768257261733E-5</v>
      </c>
      <c r="AA155" s="147">
        <f t="shared" ca="1" si="55"/>
        <v>6.5152060371927981E-4</v>
      </c>
      <c r="AB155" s="147">
        <f t="shared" ca="1" si="56"/>
        <v>4.7508655256925847E-4</v>
      </c>
      <c r="AC155" s="147">
        <f t="shared" ca="1" si="57"/>
        <v>7.9691791102758851E-4</v>
      </c>
      <c r="AD155" s="147">
        <f t="shared" ca="1" si="58"/>
        <v>6.5116479327582413E-4</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1.4769657404667368E-3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3822771976273092.5</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1.4769657404667368E-3</v>
      </c>
      <c r="AZ155" s="147">
        <f t="shared" ca="1" si="73"/>
        <v>4.3532974413960878E-5</v>
      </c>
      <c r="BA155" s="147">
        <f t="shared" ca="1" si="60"/>
        <v>1.1845516322719109E-3</v>
      </c>
      <c r="BB155" s="147">
        <f t="shared" ca="1" si="61"/>
        <v>8.6377092006568079E-4</v>
      </c>
      <c r="BC155" s="147">
        <f t="shared" ca="1" si="62"/>
        <v>1.4489033913978688E-3</v>
      </c>
      <c r="BD155" s="147">
        <f t="shared" ca="1" si="63"/>
        <v>1.1839047212775864E-3</v>
      </c>
    </row>
    <row r="156" spans="8:56" s="147" customFormat="1" ht="0.25" customHeight="1" x14ac:dyDescent="0.2">
      <c r="H156" s="147">
        <f t="shared" si="64"/>
        <v>515</v>
      </c>
      <c r="I156" s="147">
        <f>IF($H156&gt;$H155,INDEX(Spectra!156:156,1,MATCH($I$20,Spectra!$20:$20,0)),I155)</f>
        <v>8.2390777767205297E-4</v>
      </c>
      <c r="J156" s="147">
        <f>((Physics!$C$9*Physics!$C$10)/(Physics!$C$11*Physics!$C$12*$H156))^($J$17-$J$18)</f>
        <v>2.5932959518935357E+18</v>
      </c>
      <c r="K156" s="147">
        <f t="shared" si="65"/>
        <v>1</v>
      </c>
      <c r="L156" s="147">
        <f>INDEX(Photobiology!$21:$421,1+$H156-380,10)</f>
        <v>0.60819999999999996</v>
      </c>
      <c r="M156" s="147">
        <f t="shared" si="66"/>
        <v>8.2390777767205297E-4</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2136636704570534.2</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8.2390777767205297E-4</v>
      </c>
      <c r="Z156" s="147">
        <f t="shared" ca="1" si="68"/>
        <v>2.2352618008242799E-5</v>
      </c>
      <c r="AA156" s="147">
        <f t="shared" ca="1" si="55"/>
        <v>6.7297446406475419E-4</v>
      </c>
      <c r="AB156" s="147">
        <f t="shared" ca="1" si="56"/>
        <v>4.9423508686880142E-4</v>
      </c>
      <c r="AC156" s="147">
        <f t="shared" ca="1" si="57"/>
        <v>8.0331008323025158E-4</v>
      </c>
      <c r="AD156" s="147">
        <f t="shared" ca="1" si="58"/>
        <v>6.4695957598475914E-4</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1.472795203886153E-3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3819393840206175</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1.472795203886153E-3</v>
      </c>
      <c r="AZ156" s="147">
        <f t="shared" ca="1" si="73"/>
        <v>3.9956933881431335E-5</v>
      </c>
      <c r="BA156" s="147">
        <f t="shared" ca="1" si="60"/>
        <v>1.2029909048958409E-3</v>
      </c>
      <c r="BB156" s="147">
        <f t="shared" ca="1" si="61"/>
        <v>8.8348124056957498E-4</v>
      </c>
      <c r="BC156" s="147">
        <f t="shared" ca="1" si="62"/>
        <v>1.4359753237889992E-3</v>
      </c>
      <c r="BD156" s="147">
        <f t="shared" ca="1" si="63"/>
        <v>1.1564873963331355E-3</v>
      </c>
    </row>
    <row r="157" spans="8:56" s="147" customFormat="1" ht="0.25" customHeight="1" x14ac:dyDescent="0.2">
      <c r="H157" s="147">
        <f t="shared" si="64"/>
        <v>516</v>
      </c>
      <c r="I157" s="147">
        <f>IF($H157&gt;$H156,INDEX(Spectra!157:157,1,MATCH($I$20,Spectra!$20:$20,0)),I156)</f>
        <v>8.3485640114866499E-4</v>
      </c>
      <c r="J157" s="147">
        <f>((Physics!$C$9*Physics!$C$10)/(Physics!$C$11*Physics!$C$12*$H157))^($J$17-$J$18)</f>
        <v>2.598331478013717E+18</v>
      </c>
      <c r="K157" s="147">
        <f t="shared" si="65"/>
        <v>1</v>
      </c>
      <c r="L157" s="147">
        <f>INDEX(Photobiology!$21:$421,1+$H157-380,10)</f>
        <v>0.62934559999999995</v>
      </c>
      <c r="M157" s="147">
        <f t="shared" si="66"/>
        <v>8.3485640114866499E-4</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2169233666725823.2</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8.3485640114866499E-4</v>
      </c>
      <c r="Z157" s="147">
        <f t="shared" ca="1" si="68"/>
        <v>2.0819314989284949E-5</v>
      </c>
      <c r="AA157" s="147">
        <f t="shared" ca="1" si="55"/>
        <v>6.945329023871962E-4</v>
      </c>
      <c r="AB157" s="147">
        <f t="shared" ca="1" si="56"/>
        <v>5.13571933443415E-4</v>
      </c>
      <c r="AC157" s="147">
        <f t="shared" ca="1" si="57"/>
        <v>8.081409963119077E-4</v>
      </c>
      <c r="AD157" s="147">
        <f t="shared" ca="1" si="58"/>
        <v>6.4176914297819942E-4</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1.4686246673055693E-3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3815973702447483</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1.4686246673055693E-3</v>
      </c>
      <c r="AZ157" s="147">
        <f t="shared" ca="1" si="73"/>
        <v>3.6623974503399367E-5</v>
      </c>
      <c r="BA157" s="147">
        <f t="shared" ca="1" si="60"/>
        <v>1.2217767646001819E-3</v>
      </c>
      <c r="BB157" s="147">
        <f t="shared" ca="1" si="61"/>
        <v>9.0344208758902855E-4</v>
      </c>
      <c r="BC157" s="147">
        <f t="shared" ca="1" si="62"/>
        <v>1.4216286779517909E-3</v>
      </c>
      <c r="BD157" s="147">
        <f t="shared" ca="1" si="63"/>
        <v>1.1289582170018026E-3</v>
      </c>
    </row>
    <row r="158" spans="8:56" s="147" customFormat="1" ht="0.25" customHeight="1" x14ac:dyDescent="0.2">
      <c r="H158" s="147">
        <f t="shared" si="64"/>
        <v>517</v>
      </c>
      <c r="I158" s="147">
        <f>IF($H158&gt;$H157,INDEX(Spectra!158:158,1,MATCH($I$20,Spectra!$20:$20,0)),I157)</f>
        <v>8.4576518116223696E-4</v>
      </c>
      <c r="J158" s="147">
        <f>((Physics!$C$9*Physics!$C$10)/(Physics!$C$11*Physics!$C$12*$H158))^($J$17-$J$18)</f>
        <v>2.6033670041338988E+18</v>
      </c>
      <c r="K158" s="147">
        <f t="shared" si="65"/>
        <v>1</v>
      </c>
      <c r="L158" s="147">
        <f>INDEX(Photobiology!$21:$421,1+$H158-380,10)</f>
        <v>0.65030679999999996</v>
      </c>
      <c r="M158" s="147">
        <f t="shared" si="66"/>
        <v>8.4576518116223696E-4</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2201837165883097</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8.4576518116223696E-4</v>
      </c>
      <c r="Z158" s="147">
        <f t="shared" ca="1" si="68"/>
        <v>1.9362186868865205E-5</v>
      </c>
      <c r="AA158" s="147">
        <f t="shared" ca="1" si="55"/>
        <v>7.1644430190180629E-4</v>
      </c>
      <c r="AB158" s="147">
        <f t="shared" ca="1" si="56"/>
        <v>5.333133045202906E-4</v>
      </c>
      <c r="AC158" s="147">
        <f t="shared" ca="1" si="57"/>
        <v>8.1278033909690966E-4</v>
      </c>
      <c r="AD158" s="147">
        <f t="shared" ca="1" si="58"/>
        <v>6.3585218355403786E-4</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1.4644541307249855E-3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3812511562997018.5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1.4644541307249855E-3</v>
      </c>
      <c r="AZ158" s="147">
        <f t="shared" ca="1" si="73"/>
        <v>3.3525894860100166E-5</v>
      </c>
      <c r="BA158" s="147">
        <f t="shared" ca="1" si="60"/>
        <v>1.2405332363206122E-3</v>
      </c>
      <c r="BB158" s="147">
        <f t="shared" ca="1" si="61"/>
        <v>9.2343937675712351E-4</v>
      </c>
      <c r="BC158" s="147">
        <f t="shared" ca="1" si="62"/>
        <v>1.407340419626711E-3</v>
      </c>
      <c r="BD158" s="147">
        <f t="shared" ca="1" si="63"/>
        <v>1.1009868666579591E-3</v>
      </c>
    </row>
    <row r="159" spans="8:56" s="147" customFormat="1" ht="0.25" customHeight="1" x14ac:dyDescent="0.2">
      <c r="H159" s="147">
        <f t="shared" si="64"/>
        <v>518</v>
      </c>
      <c r="I159" s="147">
        <f>IF($H159&gt;$H158,INDEX(Spectra!159:159,1,MATCH($I$20,Spectra!$20:$20,0)),I158)</f>
        <v>8.5527808934352802E-4</v>
      </c>
      <c r="J159" s="147">
        <f>((Physics!$C$9*Physics!$C$10)/(Physics!$C$11*Physics!$C$12*$H159))^($J$17-$J$18)</f>
        <v>2.60840253025408E+18</v>
      </c>
      <c r="K159" s="147">
        <f t="shared" si="65"/>
        <v>1</v>
      </c>
      <c r="L159" s="147">
        <f>INDEX(Photobiology!$21:$421,1+$H159-380,10)</f>
        <v>0.6708752</v>
      </c>
      <c r="M159" s="147">
        <f t="shared" si="66"/>
        <v>8.5527808934352802E-4</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2230909532314533.5</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8.5527808934352802E-4</v>
      </c>
      <c r="Z159" s="147">
        <f t="shared" ca="1" si="68"/>
        <v>1.7957076652620975E-5</v>
      </c>
      <c r="AA159" s="147">
        <f t="shared" ca="1" si="55"/>
        <v>7.3722576522761954E-4</v>
      </c>
      <c r="AB159" s="147">
        <f t="shared" ca="1" si="56"/>
        <v>5.5240957817946591E-4</v>
      </c>
      <c r="AC159" s="147">
        <f t="shared" ca="1" si="57"/>
        <v>8.1508001914438219E-4</v>
      </c>
      <c r="AD159" s="147">
        <f t="shared" ca="1" si="58"/>
        <v>6.2828129748513034E-4</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1.460269738541144E-3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3808971280864184</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1.460269738541144E-3</v>
      </c>
      <c r="AZ159" s="147">
        <f t="shared" ca="1" si="73"/>
        <v>3.0659239322514442E-5</v>
      </c>
      <c r="BA159" s="147">
        <f t="shared" ca="1" si="60"/>
        <v>1.258711627069787E-3</v>
      </c>
      <c r="BB159" s="147">
        <f t="shared" ca="1" si="61"/>
        <v>9.431633995381697E-4</v>
      </c>
      <c r="BC159" s="147">
        <f t="shared" ca="1" si="62"/>
        <v>1.3916370608297102E-3</v>
      </c>
      <c r="BD159" s="147">
        <f t="shared" ca="1" si="63"/>
        <v>1.0727039280441547E-3</v>
      </c>
    </row>
    <row r="160" spans="8:56" s="147" customFormat="1" ht="0.25" customHeight="1" x14ac:dyDescent="0.2">
      <c r="H160" s="147">
        <f t="shared" si="64"/>
        <v>519</v>
      </c>
      <c r="I160" s="147">
        <f>IF($H160&gt;$H159,INDEX(Spectra!160:160,1,MATCH($I$20,Spectra!$20:$20,0)),I159)</f>
        <v>8.6390487440471397E-4</v>
      </c>
      <c r="J160" s="147">
        <f>((Physics!$C$9*Physics!$C$10)/(Physics!$C$11*Physics!$C$12*$H160))^($J$17-$J$18)</f>
        <v>2.6134380563742618E+18</v>
      </c>
      <c r="K160" s="147">
        <f t="shared" si="65"/>
        <v>1</v>
      </c>
      <c r="L160" s="147">
        <f>INDEX(Photobiology!$21:$421,1+$H160-380,10)</f>
        <v>0.69084239999999997</v>
      </c>
      <c r="M160" s="147">
        <f t="shared" si="66"/>
        <v>8.6390487440471397E-4</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2257761875856506.5</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8.6390487440471397E-4</v>
      </c>
      <c r="Z160" s="147">
        <f t="shared" ca="1" si="68"/>
        <v>1.6623862326707592E-5</v>
      </c>
      <c r="AA160" s="147">
        <f t="shared" ca="1" si="55"/>
        <v>7.5691198351943904E-4</v>
      </c>
      <c r="AB160" s="147">
        <f t="shared" ca="1" si="56"/>
        <v>5.709374533965874E-4</v>
      </c>
      <c r="AC160" s="147">
        <f t="shared" ca="1" si="57"/>
        <v>8.1552620143804995E-4</v>
      </c>
      <c r="AD160" s="147">
        <f t="shared" ca="1" si="58"/>
        <v>6.1956579487195426E-4</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1.45609920196056E-3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3805425068259919.5</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1.45609920196056E-3</v>
      </c>
      <c r="AZ160" s="147">
        <f t="shared" ca="1" si="73"/>
        <v>2.8019280113566471E-5</v>
      </c>
      <c r="BA160" s="147">
        <f t="shared" ca="1" si="60"/>
        <v>1.2757642279961486E-3</v>
      </c>
      <c r="BB160" s="147">
        <f t="shared" ca="1" si="61"/>
        <v>9.623068405916949E-4</v>
      </c>
      <c r="BC160" s="147">
        <f t="shared" ca="1" si="62"/>
        <v>1.3745576466507685E-3</v>
      </c>
      <c r="BD160" s="147">
        <f t="shared" ca="1" si="63"/>
        <v>1.0442692085708529E-3</v>
      </c>
    </row>
    <row r="161" spans="8:56" s="147" customFormat="1" ht="0.25" customHeight="1" x14ac:dyDescent="0.2">
      <c r="H161" s="147">
        <f t="shared" si="64"/>
        <v>520</v>
      </c>
      <c r="I161" s="147">
        <f>IF($H161&gt;$H160,INDEX(Spectra!161:161,1,MATCH($I$20,Spectra!$20:$20,0)),I160)</f>
        <v>8.7299391116846205E-4</v>
      </c>
      <c r="J161" s="147">
        <f>((Physics!$C$9*Physics!$C$10)/(Physics!$C$11*Physics!$C$12*$H161))^($J$17-$J$18)</f>
        <v>2.618473582494444E+18</v>
      </c>
      <c r="K161" s="147">
        <f t="shared" si="65"/>
        <v>1</v>
      </c>
      <c r="L161" s="147">
        <f>INDEX(Photobiology!$21:$421,1+$H161-380,10)</f>
        <v>0.71</v>
      </c>
      <c r="M161" s="147">
        <f t="shared" si="66"/>
        <v>8.7299391116846205E-4</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2285911494073119</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8.7299391116846205E-4</v>
      </c>
      <c r="Z161" s="147">
        <f t="shared" ca="1" si="68"/>
        <v>1.5390708055117752E-5</v>
      </c>
      <c r="AA161" s="147">
        <f t="shared" ca="1" si="55"/>
        <v>7.7627840772575272E-4</v>
      </c>
      <c r="AB161" s="147">
        <f t="shared" ca="1" si="56"/>
        <v>5.8954413713290768E-4</v>
      </c>
      <c r="AC161" s="147">
        <f t="shared" ca="1" si="57"/>
        <v>8.1624930694251211E-4</v>
      </c>
      <c r="AD161" s="147">
        <f t="shared" ca="1" si="58"/>
        <v>6.1077098408296882E-4</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1.4519286653799765E-3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3801836853963884</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1.4519286653799765E-3</v>
      </c>
      <c r="AZ161" s="147">
        <f t="shared" ca="1" si="73"/>
        <v>2.5597211984915911E-5</v>
      </c>
      <c r="BA161" s="147">
        <f t="shared" ca="1" si="60"/>
        <v>1.2910752962571903E-3</v>
      </c>
      <c r="BB161" s="147">
        <f t="shared" ca="1" si="61"/>
        <v>9.8050630280374813E-4</v>
      </c>
      <c r="BC161" s="147">
        <f t="shared" ca="1" si="62"/>
        <v>1.3575533021302781E-3</v>
      </c>
      <c r="BD161" s="147">
        <f t="shared" ca="1" si="63"/>
        <v>1.0158099483024623E-3</v>
      </c>
    </row>
    <row r="162" spans="8:56" s="147" customFormat="1" ht="0.25" customHeight="1" x14ac:dyDescent="0.2">
      <c r="H162" s="147">
        <f t="shared" si="64"/>
        <v>521</v>
      </c>
      <c r="I162" s="147">
        <f>IF($H162&gt;$H161,INDEX(Spectra!162:162,1,MATCH($I$20,Spectra!$20:$20,0)),I161)</f>
        <v>8.83030299424898E-4</v>
      </c>
      <c r="J162" s="147">
        <f>((Physics!$C$9*Physics!$C$10)/(Physics!$C$11*Physics!$C$12*$H162))^($J$17-$J$18)</f>
        <v>2.6235091086146253E+18</v>
      </c>
      <c r="K162" s="147">
        <f t="shared" si="65"/>
        <v>1</v>
      </c>
      <c r="L162" s="147">
        <f>INDEX(Photobiology!$21:$421,1+$H162-380,10)</f>
        <v>0.72818519999999998</v>
      </c>
      <c r="M162" s="147">
        <f t="shared" si="66"/>
        <v>8.83030299424898E-4</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2316638033723920</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8.83030299424898E-4</v>
      </c>
      <c r="Z162" s="147">
        <f t="shared" ca="1" si="68"/>
        <v>1.4261027638742045E-5</v>
      </c>
      <c r="AA162" s="147">
        <f t="shared" ca="1" si="55"/>
        <v>7.9544429008554117E-4</v>
      </c>
      <c r="AB162" s="147">
        <f t="shared" ca="1" si="56"/>
        <v>6.0838580054626906E-4</v>
      </c>
      <c r="AC162" s="147">
        <f t="shared" ca="1" si="57"/>
        <v>8.1680302696803073E-4</v>
      </c>
      <c r="AD162" s="147">
        <f t="shared" ca="1" si="58"/>
        <v>6.0212776481424486E-4</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1.455946790324725E-3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3819689666075144</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1.455946790324725E-3</v>
      </c>
      <c r="AZ162" s="147">
        <f t="shared" ca="1" si="73"/>
        <v>2.3513686258423342E-5</v>
      </c>
      <c r="BA162" s="147">
        <f t="shared" ca="1" si="60"/>
        <v>1.3115343400859961E-3</v>
      </c>
      <c r="BB162" s="147">
        <f t="shared" ca="1" si="61"/>
        <v>1.0031109398639774E-3</v>
      </c>
      <c r="BC162" s="147">
        <f t="shared" ca="1" si="62"/>
        <v>1.3467507810503707E-3</v>
      </c>
      <c r="BD162" s="147">
        <f t="shared" ca="1" si="63"/>
        <v>9.9279264496094613E-4</v>
      </c>
    </row>
    <row r="163" spans="8:56" s="147" customFormat="1" ht="0.25" customHeight="1" x14ac:dyDescent="0.2">
      <c r="H163" s="147">
        <f t="shared" si="64"/>
        <v>522</v>
      </c>
      <c r="I163" s="147">
        <f>IF($H163&gt;$H162,INDEX(Spectra!163:163,1,MATCH($I$20,Spectra!$20:$20,0)),I162)</f>
        <v>8.9272396636789196E-4</v>
      </c>
      <c r="J163" s="147">
        <f>((Physics!$C$9*Physics!$C$10)/(Physics!$C$11*Physics!$C$12*$H163))^($J$17-$J$18)</f>
        <v>2.628544634734807E+18</v>
      </c>
      <c r="K163" s="147">
        <f t="shared" si="65"/>
        <v>1</v>
      </c>
      <c r="L163" s="147">
        <f>INDEX(Photobiology!$21:$421,1+$H163-380,10)</f>
        <v>0.7454636</v>
      </c>
      <c r="M163" s="147">
        <f t="shared" si="66"/>
        <v>8.9272396636789196E-4</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2346564792095498.5</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8.9272396636789196E-4</v>
      </c>
      <c r="Z163" s="147">
        <f t="shared" ca="1" si="68"/>
        <v>1.3204369458944127E-5</v>
      </c>
      <c r="AA163" s="147">
        <f t="shared" ca="1" si="55"/>
        <v>8.1327688970494777E-4</v>
      </c>
      <c r="AB163" s="147">
        <f t="shared" ca="1" si="56"/>
        <v>6.2659045385809423E-4</v>
      </c>
      <c r="AC163" s="147">
        <f t="shared" ca="1" si="57"/>
        <v>8.1684242922662118E-4</v>
      </c>
      <c r="AD163" s="147">
        <f t="shared" ca="1" si="58"/>
        <v>5.9266247951628257E-4</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1.4599649152694735E-3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3837582944932631.5</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1.4599649152694735E-3</v>
      </c>
      <c r="AZ163" s="147">
        <f t="shared" ca="1" si="73"/>
        <v>2.159448705824231E-5</v>
      </c>
      <c r="BA163" s="147">
        <f t="shared" ca="1" si="60"/>
        <v>1.3300367975999819E-3</v>
      </c>
      <c r="BB163" s="147">
        <f t="shared" ca="1" si="61"/>
        <v>1.0247289345188296E-3</v>
      </c>
      <c r="BC163" s="147">
        <f t="shared" ca="1" si="62"/>
        <v>1.3358678974715683E-3</v>
      </c>
      <c r="BD163" s="147">
        <f t="shared" ca="1" si="63"/>
        <v>9.6924296791401341E-4</v>
      </c>
    </row>
    <row r="164" spans="8:56" s="147" customFormat="1" ht="0.25" customHeight="1" x14ac:dyDescent="0.2">
      <c r="H164" s="147">
        <f t="shared" si="64"/>
        <v>523</v>
      </c>
      <c r="I164" s="147">
        <f>IF($H164&gt;$H163,INDEX(Spectra!164:164,1,MATCH($I$20,Spectra!$20:$20,0)),I163)</f>
        <v>8.9871399208261396E-4</v>
      </c>
      <c r="J164" s="147">
        <f>((Physics!$C$9*Physics!$C$10)/(Physics!$C$11*Physics!$C$12*$H164))^($J$17-$J$18)</f>
        <v>2.6335801608549888E+18</v>
      </c>
      <c r="K164" s="147">
        <f t="shared" si="65"/>
        <v>1</v>
      </c>
      <c r="L164" s="147">
        <f>INDEX(Photobiology!$21:$421,1+$H164-380,10)</f>
        <v>0.76196940000000002</v>
      </c>
      <c r="M164" s="147">
        <f t="shared" si="66"/>
        <v>8.9871399208261396E-4</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2366835339831559.5</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8.9871399208261396E-4</v>
      </c>
      <c r="Z164" s="147">
        <f t="shared" ca="1" si="68"/>
        <v>1.216921655259305E-5</v>
      </c>
      <c r="AA164" s="147">
        <f t="shared" ca="1" si="55"/>
        <v>8.2678811386825821E-4</v>
      </c>
      <c r="AB164" s="147">
        <f t="shared" ca="1" si="56"/>
        <v>6.4180761030587798E-4</v>
      </c>
      <c r="AC164" s="147">
        <f t="shared" ca="1" si="57"/>
        <v>8.1243744884268302E-4</v>
      </c>
      <c r="AD164" s="147">
        <f t="shared" ca="1" si="58"/>
        <v>5.8032119382355374E-4</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1.4639830402142218E-3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3855516690536346</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1.4639830402142218E-3</v>
      </c>
      <c r="AZ164" s="147">
        <f t="shared" ca="1" si="73"/>
        <v>1.9823355152628711E-5</v>
      </c>
      <c r="BA164" s="147">
        <f t="shared" ca="1" si="60"/>
        <v>1.3468175495397973E-3</v>
      </c>
      <c r="BB164" s="147">
        <f t="shared" ca="1" si="61"/>
        <v>1.0454888483385843E-3</v>
      </c>
      <c r="BC164" s="147">
        <f t="shared" ca="1" si="62"/>
        <v>1.3234406683536564E-3</v>
      </c>
      <c r="BD164" s="147">
        <f t="shared" ca="1" si="63"/>
        <v>9.4532898465928808E-4</v>
      </c>
    </row>
    <row r="165" spans="8:56" s="147" customFormat="1" ht="0.25" customHeight="1" x14ac:dyDescent="0.2">
      <c r="H165" s="147">
        <f t="shared" si="64"/>
        <v>524</v>
      </c>
      <c r="I165" s="147">
        <f>IF($H165&gt;$H164,INDEX(Spectra!165:165,1,MATCH($I$20,Spectra!$20:$20,0)),I164)</f>
        <v>9.0469827763740699E-4</v>
      </c>
      <c r="J165" s="147">
        <f>((Physics!$C$9*Physics!$C$10)/(Physics!$C$11*Physics!$C$12*$H165))^($J$17-$J$18)</f>
        <v>2.63861568697517E+18</v>
      </c>
      <c r="K165" s="147">
        <f t="shared" si="65"/>
        <v>1</v>
      </c>
      <c r="L165" s="147">
        <f>INDEX(Photobiology!$21:$421,1+$H165-380,10)</f>
        <v>0.77783679999999999</v>
      </c>
      <c r="M165" s="147">
        <f t="shared" si="66"/>
        <v>9.0469827763740699E-4</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2387151067353480</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9.0469827763740699E-4</v>
      </c>
      <c r="Z165" s="147">
        <f t="shared" ca="1" si="68"/>
        <v>1.1207764142683253E-5</v>
      </c>
      <c r="AA165" s="147">
        <f t="shared" ca="1" si="55"/>
        <v>8.3946048483697362E-4</v>
      </c>
      <c r="AB165" s="147">
        <f t="shared" ca="1" si="56"/>
        <v>6.5666710253861312E-4</v>
      </c>
      <c r="AC165" s="147">
        <f t="shared" ca="1" si="57"/>
        <v>8.0699086365256705E-4</v>
      </c>
      <c r="AD165" s="147">
        <f t="shared" ca="1" si="58"/>
        <v>5.6772802426063493E-4</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1.4680011651589703E-3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3873490902886286.5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1.4680011651589703E-3</v>
      </c>
      <c r="AZ165" s="147">
        <f t="shared" ca="1" si="73"/>
        <v>1.818618563445539E-5</v>
      </c>
      <c r="BA165" s="147">
        <f t="shared" ca="1" si="60"/>
        <v>1.3621436011393569E-3</v>
      </c>
      <c r="BB165" s="147">
        <f t="shared" ca="1" si="61"/>
        <v>1.0655354337201521E-3</v>
      </c>
      <c r="BC165" s="147">
        <f t="shared" ca="1" si="62"/>
        <v>1.3094570393218014E-3</v>
      </c>
      <c r="BD165" s="147">
        <f t="shared" ca="1" si="63"/>
        <v>9.2121917517570416E-4</v>
      </c>
    </row>
    <row r="166" spans="8:56" s="147" customFormat="1" ht="0.25" customHeight="1" x14ac:dyDescent="0.2">
      <c r="H166" s="147">
        <f t="shared" si="64"/>
        <v>525</v>
      </c>
      <c r="I166" s="147">
        <f>IF($H166&gt;$H165,INDEX(Spectra!166:166,1,MATCH($I$20,Spectra!$20:$20,0)),I165)</f>
        <v>9.1293878370098103E-4</v>
      </c>
      <c r="J166" s="147">
        <f>((Physics!$C$9*Physics!$C$10)/(Physics!$C$11*Physics!$C$12*$H166))^($J$17-$J$18)</f>
        <v>2.6436512130953518E+18</v>
      </c>
      <c r="K166" s="147">
        <f t="shared" si="65"/>
        <v>1</v>
      </c>
      <c r="L166" s="147">
        <f>INDEX(Photobiology!$21:$421,1+$H166-380,10)</f>
        <v>0.79320000000000002</v>
      </c>
      <c r="M166" s="147">
        <f t="shared" si="66"/>
        <v>9.1293878370098103E-4</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2413491723012893.5</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9.1293878370098103E-4</v>
      </c>
      <c r="Z166" s="147">
        <f t="shared" ca="1" si="68"/>
        <v>1.0339214313170352E-5</v>
      </c>
      <c r="AA166" s="147">
        <f t="shared" ca="1" si="55"/>
        <v>8.5357676516839207E-4</v>
      </c>
      <c r="AB166" s="147">
        <f t="shared" ca="1" si="56"/>
        <v>6.7293448097626276E-4</v>
      </c>
      <c r="AC166" s="147">
        <f t="shared" ca="1" si="57"/>
        <v>8.0338612965686327E-4</v>
      </c>
      <c r="AD166" s="147">
        <f t="shared" ca="1" si="58"/>
        <v>5.5636497944061927E-4</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1.4720054345004612E-3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3891468952600094.5</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1.4720054345004612E-3</v>
      </c>
      <c r="AZ166" s="147">
        <f t="shared" ca="1" si="73"/>
        <v>1.6670755946804623E-5</v>
      </c>
      <c r="BA166" s="147">
        <f t="shared" ca="1" si="60"/>
        <v>1.3762912251329377E-3</v>
      </c>
      <c r="BB166" s="147">
        <f t="shared" ca="1" si="61"/>
        <v>1.0850269818137659E-3</v>
      </c>
      <c r="BC166" s="147">
        <f t="shared" ca="1" si="62"/>
        <v>1.2953647823604059E-3</v>
      </c>
      <c r="BD166" s="147">
        <f t="shared" ca="1" si="63"/>
        <v>8.9707249590414008E-4</v>
      </c>
    </row>
    <row r="167" spans="8:56" s="147" customFormat="1" ht="0.25" customHeight="1" x14ac:dyDescent="0.2">
      <c r="H167" s="147">
        <f t="shared" si="64"/>
        <v>526</v>
      </c>
      <c r="I167" s="147">
        <f>IF($H167&gt;$H166,INDEX(Spectra!167:167,1,MATCH($I$20,Spectra!$20:$20,0)),I166)</f>
        <v>9.2163051135588005E-4</v>
      </c>
      <c r="J167" s="147">
        <f>((Physics!$C$9*Physics!$C$10)/(Physics!$C$11*Physics!$C$12*$H167))^($J$17-$J$18)</f>
        <v>2.6486867392155336E+18</v>
      </c>
      <c r="K167" s="147">
        <f t="shared" si="65"/>
        <v>1</v>
      </c>
      <c r="L167" s="147">
        <f>INDEX(Photobiology!$21:$421,1+$H167-380,10)</f>
        <v>0.80811040000000001</v>
      </c>
      <c r="M167" s="147">
        <f t="shared" si="66"/>
        <v>9.2163051135588005E-4</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2441110513884750.5</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9.2163051135588005E-4</v>
      </c>
      <c r="Z167" s="147">
        <f t="shared" ca="1" si="68"/>
        <v>9.533069520311818E-6</v>
      </c>
      <c r="AA167" s="147">
        <f t="shared" ca="1" si="55"/>
        <v>8.6763586621758449E-4</v>
      </c>
      <c r="AB167" s="147">
        <f t="shared" ca="1" si="56"/>
        <v>6.8942201749772069E-4</v>
      </c>
      <c r="AC167" s="147">
        <f t="shared" ca="1" si="57"/>
        <v>7.99053653345548E-4</v>
      </c>
      <c r="AD167" s="147">
        <f t="shared" ca="1" si="58"/>
        <v>5.4499606495467473E-4</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1.4760235594452095E-3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3909524028672237</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1.4760235594452095E-3</v>
      </c>
      <c r="AZ167" s="147">
        <f t="shared" ca="1" si="73"/>
        <v>1.5267544891833414E-5</v>
      </c>
      <c r="BA167" s="147">
        <f t="shared" ca="1" si="60"/>
        <v>1.3895492431915523E-3</v>
      </c>
      <c r="BB167" s="147">
        <f t="shared" ca="1" si="61"/>
        <v>1.1041335195487512E-3</v>
      </c>
      <c r="BC167" s="147">
        <f t="shared" ca="1" si="62"/>
        <v>1.2797124260389965E-3</v>
      </c>
      <c r="BD167" s="147">
        <f t="shared" ca="1" si="63"/>
        <v>8.7283029561877068E-4</v>
      </c>
    </row>
    <row r="168" spans="8:56" s="147" customFormat="1" ht="0.25" customHeight="1" x14ac:dyDescent="0.2">
      <c r="H168" s="147">
        <f t="shared" si="64"/>
        <v>527</v>
      </c>
      <c r="I168" s="147">
        <f>IF($H168&gt;$H167,INDEX(Spectra!168:168,1,MATCH($I$20,Spectra!$20:$20,0)),I167)</f>
        <v>9.2918928901370205E-4</v>
      </c>
      <c r="J168" s="147">
        <f>((Physics!$C$9*Physics!$C$10)/(Physics!$C$11*Physics!$C$12*$H168))^($J$17-$J$18)</f>
        <v>2.6537222653357148E+18</v>
      </c>
      <c r="K168" s="147">
        <f t="shared" si="65"/>
        <v>1</v>
      </c>
      <c r="L168" s="147">
        <f>INDEX(Photobiology!$21:$421,1+$H168-380,10)</f>
        <v>0.82249620000000001</v>
      </c>
      <c r="M168" s="147">
        <f t="shared" si="66"/>
        <v>9.2918928901370205E-4</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2465810304967123.5</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9.2918928901370205E-4</v>
      </c>
      <c r="Z168" s="147">
        <f t="shared" ca="1" si="68"/>
        <v>8.7724017424352409E-6</v>
      </c>
      <c r="AA168" s="147">
        <f t="shared" ca="1" si="55"/>
        <v>8.8020150050761067E-4</v>
      </c>
      <c r="AB168" s="147">
        <f t="shared" ca="1" si="56"/>
        <v>7.0496104654607151E-4</v>
      </c>
      <c r="AC168" s="147">
        <f t="shared" ca="1" si="57"/>
        <v>7.9352765281770152E-4</v>
      </c>
      <c r="AD168" s="147">
        <f t="shared" ca="1" si="58"/>
        <v>5.3261780478767713E-4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1.480041684389958E-3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3927619571490606.5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1.480041684389958E-3</v>
      </c>
      <c r="AZ168" s="147">
        <f t="shared" ca="1" si="73"/>
        <v>1.3972955138990843E-5</v>
      </c>
      <c r="BA168" s="147">
        <f t="shared" ca="1" si="60"/>
        <v>1.4020124067472351E-3</v>
      </c>
      <c r="BB168" s="147">
        <f t="shared" ca="1" si="61"/>
        <v>1.1228839452797109E-3</v>
      </c>
      <c r="BC168" s="147">
        <f t="shared" ca="1" si="62"/>
        <v>1.2639555984690241E-3</v>
      </c>
      <c r="BD168" s="147">
        <f t="shared" ca="1" si="63"/>
        <v>8.4837025378411469E-4</v>
      </c>
    </row>
    <row r="169" spans="8:56" s="147" customFormat="1" ht="0.25" customHeight="1" x14ac:dyDescent="0.2">
      <c r="H169" s="147">
        <f t="shared" si="64"/>
        <v>528</v>
      </c>
      <c r="I169" s="147">
        <f>IF($H169&gt;$H168,INDEX(Spectra!169:169,1,MATCH($I$20,Spectra!$20:$20,0)),I168)</f>
        <v>9.3594433172923097E-4</v>
      </c>
      <c r="J169" s="147">
        <f>((Physics!$C$9*Physics!$C$10)/(Physics!$C$11*Physics!$C$12*$H169))^($J$17-$J$18)</f>
        <v>2.6587577914558966E+18</v>
      </c>
      <c r="K169" s="147">
        <f t="shared" si="65"/>
        <v>1</v>
      </c>
      <c r="L169" s="147">
        <f>INDEX(Photobiology!$21:$421,1+$H169-380,10)</f>
        <v>0.83630680000000002</v>
      </c>
      <c r="M169" s="147">
        <f t="shared" si="66"/>
        <v>9.3594433172923097E-4</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2488449284354075</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9.3594433172923097E-4</v>
      </c>
      <c r="Z169" s="147">
        <f t="shared" ca="1" si="68"/>
        <v>8.0618968929994913E-6</v>
      </c>
      <c r="AA169" s="147">
        <f t="shared" ca="1" si="55"/>
        <v>8.9160116118056347E-4</v>
      </c>
      <c r="AB169" s="147">
        <f t="shared" ca="1" si="56"/>
        <v>7.1977114131839396E-4</v>
      </c>
      <c r="AC169" s="147">
        <f t="shared" ca="1" si="57"/>
        <v>7.8619323865255402E-4</v>
      </c>
      <c r="AD169" s="147">
        <f t="shared" ca="1" si="58"/>
        <v>5.1954737826455475E-4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1.4840598093347065E-3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3945755581055203</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1.4840598093347065E-3</v>
      </c>
      <c r="AZ169" s="147">
        <f t="shared" ca="1" si="73"/>
        <v>1.2783171776675896E-5</v>
      </c>
      <c r="BA169" s="147">
        <f t="shared" ca="1" si="60"/>
        <v>1.4137480236880468E-3</v>
      </c>
      <c r="BB169" s="147">
        <f t="shared" ca="1" si="61"/>
        <v>1.1412894832922881E-3</v>
      </c>
      <c r="BC169" s="147">
        <f t="shared" ca="1" si="62"/>
        <v>1.2466102398411534E-3</v>
      </c>
      <c r="BD169" s="147">
        <f t="shared" ca="1" si="63"/>
        <v>8.2380902046074215E-4</v>
      </c>
    </row>
    <row r="170" spans="8:56" s="147" customFormat="1" ht="0.25" customHeight="1" x14ac:dyDescent="0.2">
      <c r="H170" s="147">
        <f t="shared" si="64"/>
        <v>529</v>
      </c>
      <c r="I170" s="147">
        <f>IF($H170&gt;$H169,INDEX(Spectra!170:170,1,MATCH($I$20,Spectra!$20:$20,0)),I169)</f>
        <v>9.4204735980805705E-4</v>
      </c>
      <c r="J170" s="147">
        <f>((Physics!$C$9*Physics!$C$10)/(Physics!$C$11*Physics!$C$12*$H170))^($J$17-$J$18)</f>
        <v>2.6637933175760783E+18</v>
      </c>
      <c r="K170" s="147">
        <f t="shared" si="65"/>
        <v>1</v>
      </c>
      <c r="L170" s="147">
        <f>INDEX(Photobiology!$21:$421,1+$H170-380,10)</f>
        <v>0.84949160000000001</v>
      </c>
      <c r="M170" s="147">
        <f t="shared" si="66"/>
        <v>9.4204735980805705E-4</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2509419461896890</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9.4204735980805705E-4</v>
      </c>
      <c r="Z170" s="147">
        <f t="shared" ca="1" si="68"/>
        <v>7.4029001880532531E-6</v>
      </c>
      <c r="AA170" s="147">
        <f t="shared" ca="1" si="55"/>
        <v>9.0200846292149502E-4</v>
      </c>
      <c r="AB170" s="147">
        <f t="shared" ca="1" si="56"/>
        <v>7.3394815597909748E-4</v>
      </c>
      <c r="AC170" s="147">
        <f t="shared" ca="1" si="57"/>
        <v>7.7813111920145507E-4</v>
      </c>
      <c r="AD170" s="147">
        <f t="shared" ca="1" si="58"/>
        <v>5.0598494152122515E-4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1.488077934279455E-3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3963932057366027</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1.488077934279455E-3</v>
      </c>
      <c r="AZ170" s="147">
        <f t="shared" ca="1" si="73"/>
        <v>1.1693777711727584E-5</v>
      </c>
      <c r="BA170" s="147">
        <f t="shared" ca="1" si="60"/>
        <v>1.4248316459167095E-3</v>
      </c>
      <c r="BB170" s="147">
        <f t="shared" ca="1" si="61"/>
        <v>1.1593600305191891E-3</v>
      </c>
      <c r="BC170" s="147">
        <f t="shared" ca="1" si="62"/>
        <v>1.2291523737148298E-3</v>
      </c>
      <c r="BD170" s="147">
        <f t="shared" ca="1" si="63"/>
        <v>7.9926451543670671E-4</v>
      </c>
    </row>
    <row r="171" spans="8:56" s="147" customFormat="1" ht="0.25" customHeight="1" x14ac:dyDescent="0.2">
      <c r="H171" s="147">
        <f t="shared" si="64"/>
        <v>530</v>
      </c>
      <c r="I171" s="147">
        <f>IF($H171&gt;$H170,INDEX(Spectra!171:171,1,MATCH($I$20,Spectra!$20:$20,0)),I170)</f>
        <v>9.4686436695835103E-4</v>
      </c>
      <c r="J171" s="147">
        <f>((Physics!$C$9*Physics!$C$10)/(Physics!$C$11*Physics!$C$12*$H171))^($J$17-$J$18)</f>
        <v>2.6688288436962601E+18</v>
      </c>
      <c r="K171" s="147">
        <f t="shared" si="65"/>
        <v>1</v>
      </c>
      <c r="L171" s="147">
        <f>INDEX(Photobiology!$21:$421,1+$H171-380,10)</f>
        <v>0.86199999999999999</v>
      </c>
      <c r="M171" s="147">
        <f t="shared" si="66"/>
        <v>9.4686436695835103E-4</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2527018933606647.5</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9.4686436695835103E-4</v>
      </c>
      <c r="Z171" s="147">
        <f t="shared" ca="1" si="68"/>
        <v>6.7898602203779699E-6</v>
      </c>
      <c r="AA171" s="147">
        <f t="shared" ca="1" si="55"/>
        <v>9.1084754016798922E-4</v>
      </c>
      <c r="AB171" s="147">
        <f t="shared" ca="1" si="56"/>
        <v>7.4698129909344312E-4</v>
      </c>
      <c r="AC171" s="147">
        <f t="shared" ca="1" si="57"/>
        <v>7.6790700160322273E-4</v>
      </c>
      <c r="AD171" s="147">
        <f t="shared" ca="1" si="58"/>
        <v>4.9171518754077435E-4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1.4920960592242033E-3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3982149000423077</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1.4920960592242033E-3</v>
      </c>
      <c r="AZ171" s="147">
        <f t="shared" ca="1" si="73"/>
        <v>1.0699656710130248E-5</v>
      </c>
      <c r="BA171" s="147">
        <f t="shared" ca="1" si="60"/>
        <v>1.435339709323433E-3</v>
      </c>
      <c r="BB171" s="147">
        <f t="shared" ca="1" si="61"/>
        <v>1.177114581121974E-3</v>
      </c>
      <c r="BC171" s="147">
        <f t="shared" ca="1" si="62"/>
        <v>1.2100899040308288E-3</v>
      </c>
      <c r="BD171" s="147">
        <f t="shared" ca="1" si="63"/>
        <v>7.7485891241966187E-4</v>
      </c>
    </row>
    <row r="172" spans="8:56" s="147" customFormat="1" ht="0.25" customHeight="1" x14ac:dyDescent="0.2">
      <c r="H172" s="147">
        <f t="shared" si="64"/>
        <v>531</v>
      </c>
      <c r="I172" s="147">
        <f>IF($H172&gt;$H171,INDEX(Spectra!172:172,1,MATCH($I$20,Spectra!$20:$20,0)),I171)</f>
        <v>9.5188599392731195E-4</v>
      </c>
      <c r="J172" s="147">
        <f>((Physics!$C$9*Physics!$C$10)/(Physics!$C$11*Physics!$C$12*$H172))^($J$17-$J$18)</f>
        <v>2.6738643698164413E+18</v>
      </c>
      <c r="K172" s="147">
        <f t="shared" si="65"/>
        <v>1</v>
      </c>
      <c r="L172" s="147">
        <f>INDEX(Photobiology!$21:$421,1+$H172-380,10)</f>
        <v>0.8738108</v>
      </c>
      <c r="M172" s="147">
        <f t="shared" si="66"/>
        <v>9.5188599392731195E-4</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2545214043289549</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9.5188599392731195E-4</v>
      </c>
      <c r="Z172" s="147">
        <f t="shared" ca="1" si="68"/>
        <v>6.2315026215252693E-6</v>
      </c>
      <c r="AA172" s="147">
        <f t="shared" ca="1" si="55"/>
        <v>9.1959802101329753E-4</v>
      </c>
      <c r="AB172" s="147">
        <f t="shared" ca="1" si="56"/>
        <v>7.600543133431286E-4</v>
      </c>
      <c r="AC172" s="147">
        <f t="shared" ca="1" si="57"/>
        <v>7.5770125116614035E-4</v>
      </c>
      <c r="AD172" s="147">
        <f t="shared" ca="1" si="58"/>
        <v>4.7750884942366641E-4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1.4875514213556604E-3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3977510743832704.5</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1.4875514213556604E-3</v>
      </c>
      <c r="AZ172" s="147">
        <f t="shared" ca="1" si="73"/>
        <v>9.7382256288764042E-6</v>
      </c>
      <c r="BA172" s="147">
        <f t="shared" ca="1" si="60"/>
        <v>1.4370936771432765E-3</v>
      </c>
      <c r="BB172" s="147">
        <f t="shared" ca="1" si="61"/>
        <v>1.1877681585126967E-3</v>
      </c>
      <c r="BC172" s="147">
        <f t="shared" ca="1" si="62"/>
        <v>1.1840909313991057E-3</v>
      </c>
      <c r="BD172" s="147">
        <f t="shared" ca="1" si="63"/>
        <v>7.4622273276596027E-4</v>
      </c>
    </row>
    <row r="173" spans="8:56" s="147" customFormat="1" ht="0.25" customHeight="1" x14ac:dyDescent="0.2">
      <c r="H173" s="147">
        <f t="shared" si="64"/>
        <v>532</v>
      </c>
      <c r="I173" s="147">
        <f>IF($H173&gt;$H172,INDEX(Spectra!173:173,1,MATCH($I$20,Spectra!$20:$20,0)),I172)</f>
        <v>9.5796617391857397E-4</v>
      </c>
      <c r="J173" s="147">
        <f>((Physics!$C$9*Physics!$C$10)/(Physics!$C$11*Physics!$C$12*$H173))^($J$17-$J$18)</f>
        <v>2.6788998959366231E+18</v>
      </c>
      <c r="K173" s="147">
        <f t="shared" si="65"/>
        <v>1</v>
      </c>
      <c r="L173" s="147">
        <f>INDEX(Photobiology!$21:$421,1+$H173-380,10)</f>
        <v>0.88496240000000004</v>
      </c>
      <c r="M173" s="147">
        <f t="shared" si="66"/>
        <v>9.5796617391857397E-4</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2566295483621273</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9.5796617391857397E-4</v>
      </c>
      <c r="Z173" s="147">
        <f t="shared" ca="1" si="68"/>
        <v>5.7265014554652346E-6</v>
      </c>
      <c r="AA173" s="147">
        <f t="shared" ca="1" si="55"/>
        <v>9.2919461785110355E-4</v>
      </c>
      <c r="AB173" s="147">
        <f t="shared" ca="1" si="56"/>
        <v>7.7398398038664232E-4</v>
      </c>
      <c r="AC173" s="147">
        <f t="shared" ca="1" si="57"/>
        <v>7.4817158183040629E-4</v>
      </c>
      <c r="AD173" s="147">
        <f t="shared" ca="1" si="58"/>
        <v>4.6371981191024235E-4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1.4829929278838594E-3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3972789600182819</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1.4829929278838594E-3</v>
      </c>
      <c r="AZ173" s="147">
        <f t="shared" ca="1" si="73"/>
        <v>8.8649906345162991E-6</v>
      </c>
      <c r="BA173" s="147">
        <f t="shared" ca="1" si="60"/>
        <v>1.4384527182877956E-3</v>
      </c>
      <c r="BB173" s="147">
        <f t="shared" ca="1" si="61"/>
        <v>1.1981767211191249E-3</v>
      </c>
      <c r="BC173" s="147">
        <f t="shared" ca="1" si="62"/>
        <v>1.1582174766772942E-3</v>
      </c>
      <c r="BD173" s="147">
        <f t="shared" ca="1" si="63"/>
        <v>7.1786793762195617E-4</v>
      </c>
    </row>
    <row r="174" spans="8:56" s="147" customFormat="1" ht="0.25" customHeight="1" x14ac:dyDescent="0.2">
      <c r="H174" s="147">
        <f t="shared" si="64"/>
        <v>533</v>
      </c>
      <c r="I174" s="147">
        <f>IF($H174&gt;$H173,INDEX(Spectra!174:174,1,MATCH($I$20,Spectra!$20:$20,0)),I173)</f>
        <v>9.6404016354128597E-4</v>
      </c>
      <c r="J174" s="147">
        <f>((Physics!$C$9*Physics!$C$10)/(Physics!$C$11*Physics!$C$12*$H174))^($J$17-$J$18)</f>
        <v>2.6839354220568049E+18</v>
      </c>
      <c r="K174" s="147">
        <f t="shared" si="65"/>
        <v>1</v>
      </c>
      <c r="L174" s="147">
        <f>INDEX(Photobiology!$21:$421,1+$H174-380,10)</f>
        <v>0.8954936</v>
      </c>
      <c r="M174" s="147">
        <f t="shared" si="66"/>
        <v>9.6404016354128597E-4</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2587421543213892.5</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9.6404016354128597E-4</v>
      </c>
      <c r="Z174" s="147">
        <f t="shared" ca="1" si="68"/>
        <v>5.2616733701985264E-6</v>
      </c>
      <c r="AA174" s="147">
        <f t="shared" ca="1" si="55"/>
        <v>9.3872736096718245E-4</v>
      </c>
      <c r="AB174" s="147">
        <f t="shared" ca="1" si="56"/>
        <v>7.880816248114034E-4</v>
      </c>
      <c r="AC174" s="147">
        <f t="shared" ca="1" si="57"/>
        <v>7.3749072510908382E-4</v>
      </c>
      <c r="AD174" s="147">
        <f t="shared" ca="1" si="58"/>
        <v>4.4986259403539627E-4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1.4784482900153163E-3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3968059735251419.5</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1.4784482900153163E-3</v>
      </c>
      <c r="AZ174" s="147">
        <f t="shared" ca="1" si="73"/>
        <v>8.069282060006194E-6</v>
      </c>
      <c r="BA174" s="147">
        <f t="shared" ca="1" si="60"/>
        <v>1.4396286732643842E-3</v>
      </c>
      <c r="BB174" s="147">
        <f t="shared" ca="1" si="61"/>
        <v>1.2085989512251407E-3</v>
      </c>
      <c r="BC174" s="147">
        <f t="shared" ca="1" si="62"/>
        <v>1.1310129418617169E-3</v>
      </c>
      <c r="BD174" s="147">
        <f t="shared" ca="1" si="63"/>
        <v>6.8990754539761717E-4</v>
      </c>
    </row>
    <row r="175" spans="8:56" s="147" customFormat="1" ht="0.25" customHeight="1" x14ac:dyDescent="0.2">
      <c r="H175" s="147">
        <f t="shared" si="64"/>
        <v>534</v>
      </c>
      <c r="I175" s="147">
        <f>IF($H175&gt;$H174,INDEX(Spectra!175:175,1,MATCH($I$20,Spectra!$20:$20,0)),I174)</f>
        <v>9.6699510783129598E-4</v>
      </c>
      <c r="J175" s="147">
        <f>((Physics!$C$9*Physics!$C$10)/(Physics!$C$11*Physics!$C$12*$H175))^($J$17-$J$18)</f>
        <v>2.6889709481769861E+18</v>
      </c>
      <c r="K175" s="147">
        <f t="shared" si="65"/>
        <v>1</v>
      </c>
      <c r="L175" s="147">
        <f>INDEX(Photobiology!$21:$421,1+$H175-380,10)</f>
        <v>0.9054432</v>
      </c>
      <c r="M175" s="147">
        <f t="shared" si="66"/>
        <v>9.6699510783129598E-4</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2600221751987627</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9.6699510783129598E-4</v>
      </c>
      <c r="Z175" s="147">
        <f t="shared" ca="1" si="68"/>
        <v>4.8168443808846427E-6</v>
      </c>
      <c r="AA175" s="147">
        <f t="shared" ca="1" si="55"/>
        <v>9.4527543071429732E-4</v>
      </c>
      <c r="AB175" s="147">
        <f t="shared" ca="1" si="56"/>
        <v>7.9993606600725338E-4</v>
      </c>
      <c r="AC175" s="147">
        <f t="shared" ca="1" si="57"/>
        <v>7.2427933576564064E-4</v>
      </c>
      <c r="AD175" s="147">
        <f t="shared" ca="1" si="58"/>
        <v>4.3460821525391334E-4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1.4738897965435155E-3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3963246843720002</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1.4738897965435155E-3</v>
      </c>
      <c r="AZ175" s="147">
        <f t="shared" ca="1" si="73"/>
        <v>7.341813549032386E-6</v>
      </c>
      <c r="BA175" s="147">
        <f t="shared" ca="1" si="60"/>
        <v>1.4407847578233517E-3</v>
      </c>
      <c r="BB175" s="147">
        <f t="shared" ca="1" si="61"/>
        <v>1.2192591214028612E-3</v>
      </c>
      <c r="BC175" s="147">
        <f t="shared" ca="1" si="62"/>
        <v>1.1039434576110931E-3</v>
      </c>
      <c r="BD175" s="147">
        <f t="shared" ca="1" si="63"/>
        <v>6.6242797793811075E-4</v>
      </c>
    </row>
    <row r="176" spans="8:56" s="147" customFormat="1" ht="0.25" customHeight="1" x14ac:dyDescent="0.2">
      <c r="H176" s="147">
        <f t="shared" si="64"/>
        <v>535</v>
      </c>
      <c r="I176" s="147">
        <f>IF($H176&gt;$H175,INDEX(Spectra!176:176,1,MATCH($I$20,Spectra!$20:$20,0)),I175)</f>
        <v>9.6940597500170796E-4</v>
      </c>
      <c r="J176" s="147">
        <f>((Physics!$C$9*Physics!$C$10)/(Physics!$C$11*Physics!$C$12*$H176))^($J$17-$J$18)</f>
        <v>2.6940064742971679E+18</v>
      </c>
      <c r="K176" s="147">
        <f t="shared" si="65"/>
        <v>1</v>
      </c>
      <c r="L176" s="147">
        <f>INDEX(Photobiology!$21:$421,1+$H176-380,10)</f>
        <v>0.9148501</v>
      </c>
      <c r="M176" s="147">
        <f t="shared" si="66"/>
        <v>9.6940597500170796E-4</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2611585972876959.5</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9.6940597500170796E-4</v>
      </c>
      <c r="Z176" s="147">
        <f t="shared" ca="1" si="68"/>
        <v>4.4038853216560091E-6</v>
      </c>
      <c r="AA176" s="147">
        <f t="shared" ca="1" si="55"/>
        <v>9.5145354575065138E-4</v>
      </c>
      <c r="AB176" s="147">
        <f t="shared" ca="1" si="56"/>
        <v>8.1178347168435526E-4</v>
      </c>
      <c r="AC176" s="147">
        <f t="shared" ca="1" si="57"/>
        <v>7.1057457967625194E-4</v>
      </c>
      <c r="AD176" s="147">
        <f t="shared" ca="1" si="58"/>
        <v>4.1930007458541375E-4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1.4693451586749724E-3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3958425370447575</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1.4693451586749724E-3</v>
      </c>
      <c r="AZ176" s="147">
        <f t="shared" ca="1" si="73"/>
        <v>6.6750440409897717E-6</v>
      </c>
      <c r="BA176" s="147">
        <f t="shared" ca="1" si="60"/>
        <v>1.4421343556814707E-3</v>
      </c>
      <c r="BB176" s="147">
        <f t="shared" ca="1" si="61"/>
        <v>1.2304340439098979E-3</v>
      </c>
      <c r="BC176" s="147">
        <f t="shared" ca="1" si="62"/>
        <v>1.0770300013087548E-3</v>
      </c>
      <c r="BD176" s="147">
        <f t="shared" ca="1" si="63"/>
        <v>6.3554026951716182E-4</v>
      </c>
    </row>
    <row r="177" spans="8:56" s="147" customFormat="1" ht="0.25" customHeight="1" x14ac:dyDescent="0.2">
      <c r="H177" s="147">
        <f t="shared" si="64"/>
        <v>536</v>
      </c>
      <c r="I177" s="147">
        <f>IF($H177&gt;$H176,INDEX(Spectra!177:177,1,MATCH($I$20,Spectra!$20:$20,0)),I176)</f>
        <v>9.7399168747248801E-4</v>
      </c>
      <c r="J177" s="147">
        <f>((Physics!$C$9*Physics!$C$10)/(Physics!$C$11*Physics!$C$12*$H177))^($J$17-$J$18)</f>
        <v>2.6990420004173496E+18</v>
      </c>
      <c r="K177" s="147">
        <f t="shared" si="65"/>
        <v>1</v>
      </c>
      <c r="L177" s="147">
        <f>INDEX(Photobiology!$21:$421,1+$H177-380,10)</f>
        <v>0.92373479999999997</v>
      </c>
      <c r="M177" s="147">
        <f t="shared" si="66"/>
        <v>9.7399168747248801E-4</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2628844472545614</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9.7399168747248801E-4</v>
      </c>
      <c r="Z177" s="147">
        <f t="shared" ca="1" si="68"/>
        <v>4.0314295137836256E-6</v>
      </c>
      <c r="AA177" s="147">
        <f t="shared" ca="1" si="55"/>
        <v>9.5999445293182089E-4</v>
      </c>
      <c r="AB177" s="147">
        <f t="shared" ca="1" si="56"/>
        <v>8.2602092232829263E-4</v>
      </c>
      <c r="AC177" s="147">
        <f t="shared" ca="1" si="57"/>
        <v>6.983520399177739E-4</v>
      </c>
      <c r="AD177" s="147">
        <f t="shared" ca="1" si="58"/>
        <v>4.050461311356838E-4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1.4648005208064293E-3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3953558127889760.5</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1.4648005208064293E-3</v>
      </c>
      <c r="AZ177" s="147">
        <f t="shared" ca="1" si="73"/>
        <v>6.0629265396594751E-6</v>
      </c>
      <c r="BA177" s="147">
        <f t="shared" ca="1" si="60"/>
        <v>1.44374987252192E-3</v>
      </c>
      <c r="BB177" s="147">
        <f t="shared" ca="1" si="61"/>
        <v>1.242265096084475E-3</v>
      </c>
      <c r="BC177" s="147">
        <f t="shared" ca="1" si="62"/>
        <v>1.0502619734182098E-3</v>
      </c>
      <c r="BD177" s="147">
        <f t="shared" ca="1" si="63"/>
        <v>6.0915487418360332E-4</v>
      </c>
    </row>
    <row r="178" spans="8:56" s="147" customFormat="1" ht="0.25" customHeight="1" x14ac:dyDescent="0.2">
      <c r="H178" s="147">
        <f t="shared" si="64"/>
        <v>537</v>
      </c>
      <c r="I178" s="147">
        <f>IF($H178&gt;$H177,INDEX(Spectra!178:178,1,MATCH($I$20,Spectra!$20:$20,0)),I177)</f>
        <v>9.7990866683830293E-4</v>
      </c>
      <c r="J178" s="147">
        <f>((Physics!$C$9*Physics!$C$10)/(Physics!$C$11*Physics!$C$12*$H178))^($J$17-$J$18)</f>
        <v>2.7040775265375309E+18</v>
      </c>
      <c r="K178" s="147">
        <f t="shared" si="65"/>
        <v>1</v>
      </c>
      <c r="L178" s="147">
        <f>INDEX(Photobiology!$21:$421,1+$H178-380,10)</f>
        <v>0.93209240000000004</v>
      </c>
      <c r="M178" s="147">
        <f t="shared" si="66"/>
        <v>9.7990866683830293E-4</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2649749004056807.5</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9.7990866683830293E-4</v>
      </c>
      <c r="Z178" s="147">
        <f t="shared" ca="1" si="68"/>
        <v>3.6922370621267152E-6</v>
      </c>
      <c r="AA178" s="147">
        <f t="shared" ca="1" si="55"/>
        <v>9.6986852263787767E-4</v>
      </c>
      <c r="AB178" s="147">
        <f t="shared" ca="1" si="56"/>
        <v>8.4180425896877994E-4</v>
      </c>
      <c r="AC178" s="147">
        <f t="shared" ca="1" si="57"/>
        <v>6.8593606678681203E-4</v>
      </c>
      <c r="AD178" s="147">
        <f t="shared" ca="1" si="58"/>
        <v>3.9134808409254675E-4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1.4602420273346285E-3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3948607649421172</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1.4602420273346285E-3</v>
      </c>
      <c r="AZ178" s="147">
        <f t="shared" ca="1" si="73"/>
        <v>5.5021043444752404E-6</v>
      </c>
      <c r="BA178" s="147">
        <f t="shared" ca="1" si="60"/>
        <v>1.4452803875225581E-3</v>
      </c>
      <c r="BB178" s="147">
        <f t="shared" ca="1" si="61"/>
        <v>1.2544413569701954E-3</v>
      </c>
      <c r="BC178" s="147">
        <f t="shared" ca="1" si="62"/>
        <v>1.02216941913424E-3</v>
      </c>
      <c r="BD178" s="147">
        <f t="shared" ca="1" si="63"/>
        <v>5.8317977894068525E-4</v>
      </c>
    </row>
    <row r="179" spans="8:56" s="147" customFormat="1" ht="0.25" customHeight="1" x14ac:dyDescent="0.2">
      <c r="H179" s="147">
        <f t="shared" si="64"/>
        <v>538</v>
      </c>
      <c r="I179" s="147">
        <f>IF($H179&gt;$H178,INDEX(Spectra!179:179,1,MATCH($I$20,Spectra!$20:$20,0)),I178)</f>
        <v>9.8583746418044304E-4</v>
      </c>
      <c r="J179" s="147">
        <f>((Physics!$C$9*Physics!$C$10)/(Physics!$C$11*Physics!$C$12*$H179))^($J$17-$J$18)</f>
        <v>2.7091130526577126E+18</v>
      </c>
      <c r="K179" s="147">
        <f t="shared" si="65"/>
        <v>1</v>
      </c>
      <c r="L179" s="147">
        <f>INDEX(Photobiology!$21:$421,1+$H179-380,10)</f>
        <v>0.93992260000000005</v>
      </c>
      <c r="M179" s="147">
        <f t="shared" si="66"/>
        <v>9.8583746418044304E-4</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2670745142010218.5</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9.8583746418044304E-4</v>
      </c>
      <c r="Z179" s="147">
        <f t="shared" ca="1" si="68"/>
        <v>3.3792832348416483E-6</v>
      </c>
      <c r="AA179" s="147">
        <f t="shared" ca="1" si="55"/>
        <v>9.7947979837394324E-4</v>
      </c>
      <c r="AB179" s="147">
        <f t="shared" ca="1" si="56"/>
        <v>8.5774563078454963E-4</v>
      </c>
      <c r="AC179" s="147">
        <f t="shared" ca="1" si="57"/>
        <v>6.7332698803524262E-4</v>
      </c>
      <c r="AD179" s="147">
        <f t="shared" ca="1" si="58"/>
        <v>3.7770982267623822E-4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1.4556973894660854E-3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3943648798522330</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1.4556973894660854E-3</v>
      </c>
      <c r="AZ179" s="147">
        <f t="shared" ca="1" si="73"/>
        <v>4.9898831825335321E-6</v>
      </c>
      <c r="BA179" s="147">
        <f t="shared" ca="1" si="60"/>
        <v>1.4463095970014186E-3</v>
      </c>
      <c r="BB179" s="147">
        <f t="shared" ca="1" si="61"/>
        <v>1.266555716257978E-3</v>
      </c>
      <c r="BC179" s="147">
        <f t="shared" ca="1" si="62"/>
        <v>9.9424131700533635E-4</v>
      </c>
      <c r="BD179" s="147">
        <f t="shared" ca="1" si="63"/>
        <v>5.5773007501047807E-4</v>
      </c>
    </row>
    <row r="180" spans="8:56" s="147" customFormat="1" ht="0.25" customHeight="1" x14ac:dyDescent="0.2">
      <c r="H180" s="147">
        <f t="shared" si="64"/>
        <v>539</v>
      </c>
      <c r="I180" s="147">
        <f>IF($H180&gt;$H179,INDEX(Spectra!180:180,1,MATCH($I$20,Spectra!$20:$20,0)),I179)</f>
        <v>9.9180182800371599E-4</v>
      </c>
      <c r="J180" s="147">
        <f>((Physics!$C$9*Physics!$C$10)/(Physics!$C$11*Physics!$C$12*$H180))^($J$17-$J$18)</f>
        <v>2.7141485787778949E+18</v>
      </c>
      <c r="K180" s="147">
        <f t="shared" si="65"/>
        <v>1</v>
      </c>
      <c r="L180" s="147">
        <f>INDEX(Photobiology!$21:$421,1+$H180-380,10)</f>
        <v>0.94722519999999999</v>
      </c>
      <c r="M180" s="147">
        <f t="shared" si="66"/>
        <v>9.9180182800371599E-4</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2691897521905604</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9.9180182800371599E-4</v>
      </c>
      <c r="Z180" s="147">
        <f t="shared" ca="1" si="68"/>
        <v>3.0914066258144628E-6</v>
      </c>
      <c r="AA180" s="147">
        <f t="shared" ca="1" si="55"/>
        <v>9.8854276719689588E-4</v>
      </c>
      <c r="AB180" s="147">
        <f t="shared" ca="1" si="56"/>
        <v>8.7355822226728495E-4</v>
      </c>
      <c r="AC180" s="147">
        <f t="shared" ca="1" si="57"/>
        <v>6.6153181927847864E-4</v>
      </c>
      <c r="AD180" s="147">
        <f t="shared" ca="1" si="58"/>
        <v>3.642134344868366E-4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1.4511388959942844E-3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3938606572172210.5</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1.4511388959942844E-3</v>
      </c>
      <c r="AZ180" s="147">
        <f t="shared" ca="1" si="73"/>
        <v>4.5231418932583452E-6</v>
      </c>
      <c r="BA180" s="147">
        <f t="shared" ca="1" si="60"/>
        <v>1.4463704535820471E-3</v>
      </c>
      <c r="BB180" s="147">
        <f t="shared" ca="1" si="61"/>
        <v>1.2781326656749498E-3</v>
      </c>
      <c r="BC180" s="147">
        <f t="shared" ca="1" si="62"/>
        <v>9.6790964362818773E-4</v>
      </c>
      <c r="BD180" s="147">
        <f t="shared" ca="1" si="63"/>
        <v>5.3289302994260514E-4</v>
      </c>
    </row>
    <row r="181" spans="8:56" s="147" customFormat="1" ht="0.25" customHeight="1" x14ac:dyDescent="0.2">
      <c r="H181" s="147">
        <f t="shared" si="64"/>
        <v>540</v>
      </c>
      <c r="I181" s="147">
        <f>IF($H181&gt;$H180,INDEX(Spectra!181:181,1,MATCH($I$20,Spectra!$20:$20,0)),I180)</f>
        <v>9.9746646543694096E-4</v>
      </c>
      <c r="J181" s="147">
        <f>((Physics!$C$9*Physics!$C$10)/(Physics!$C$11*Physics!$C$12*$H181))^($J$17-$J$18)</f>
        <v>2.7191841048980762E+18</v>
      </c>
      <c r="K181" s="147">
        <f t="shared" si="65"/>
        <v>1</v>
      </c>
      <c r="L181" s="147">
        <f>INDEX(Photobiology!$21:$421,1+$H181-380,10)</f>
        <v>0.95399999999999996</v>
      </c>
      <c r="M181" s="147">
        <f t="shared" si="66"/>
        <v>9.9746646543694096E-4</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2712294957984996</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9.9746646543694096E-4</v>
      </c>
      <c r="Z181" s="147">
        <f t="shared" ca="1" si="68"/>
        <v>2.8263411791448811E-6</v>
      </c>
      <c r="AA181" s="147">
        <f t="shared" ca="1" si="55"/>
        <v>9.9640017378538879E-4</v>
      </c>
      <c r="AB181" s="147">
        <f t="shared" ca="1" si="56"/>
        <v>8.88613947530273E-4</v>
      </c>
      <c r="AC181" s="147">
        <f t="shared" ca="1" si="57"/>
        <v>6.4835320253401165E-4</v>
      </c>
      <c r="AD181" s="147">
        <f t="shared" ca="1" si="58"/>
        <v>3.5081593815943017E-4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1.4465942581257413E-3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3933556112932340.5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1.4465942581257413E-3</v>
      </c>
      <c r="AZ181" s="147">
        <f t="shared" ca="1" si="73"/>
        <v>4.0989537622844504E-6</v>
      </c>
      <c r="BA181" s="147">
        <f t="shared" ca="1" si="60"/>
        <v>1.4450478488638049E-3</v>
      </c>
      <c r="BB181" s="147">
        <f t="shared" ca="1" si="61"/>
        <v>1.2887288733307372E-3</v>
      </c>
      <c r="BC181" s="147">
        <f t="shared" ca="1" si="62"/>
        <v>9.4028626778173193E-4</v>
      </c>
      <c r="BD181" s="147">
        <f t="shared" ca="1" si="63"/>
        <v>5.087773267426301E-4</v>
      </c>
    </row>
    <row r="182" spans="8:56" s="147" customFormat="1" ht="0.25" customHeight="1" x14ac:dyDescent="0.2">
      <c r="H182" s="147">
        <f t="shared" si="64"/>
        <v>541</v>
      </c>
      <c r="I182" s="147">
        <f>IF($H182&gt;$H181,INDEX(Spectra!182:182,1,MATCH($I$20,Spectra!$20:$20,0)),I181)</f>
        <v>1.00151102714416E-3</v>
      </c>
      <c r="J182" s="147">
        <f>((Physics!$C$9*Physics!$C$10)/(Physics!$C$11*Physics!$C$12*$H182))^($J$17-$J$18)</f>
        <v>2.7242196310182574E+18</v>
      </c>
      <c r="K182" s="147">
        <f t="shared" si="65"/>
        <v>1</v>
      </c>
      <c r="L182" s="147">
        <f>INDEX(Photobiology!$21:$421,1+$H182-380,10)</f>
        <v>0.96025609999999995</v>
      </c>
      <c r="M182" s="147">
        <f t="shared" si="66"/>
        <v>1.00151102714416E-3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2728336000827379.5</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1.00151102714416E-3</v>
      </c>
      <c r="Z182" s="147">
        <f t="shared" ca="1" si="68"/>
        <v>2.5794517410714131E-6</v>
      </c>
      <c r="AA182" s="147">
        <f t="shared" ca="1" si="55"/>
        <v>1.0014529395045856E-3</v>
      </c>
      <c r="AB182" s="147">
        <f t="shared" ca="1" si="56"/>
        <v>9.0141701055829128E-4</v>
      </c>
      <c r="AC182" s="147">
        <f t="shared" ca="1" si="57"/>
        <v>6.3395648018225331E-4</v>
      </c>
      <c r="AD182" s="147">
        <f t="shared" ca="1" si="58"/>
        <v>3.3704551654201414E-4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1.4460954564084623E-3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3939481630674240</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1.4460954564084623E-3</v>
      </c>
      <c r="AZ182" s="147">
        <f t="shared" ca="1" si="73"/>
        <v>3.7245056137073797E-6</v>
      </c>
      <c r="BA182" s="147">
        <f t="shared" ca="1" si="60"/>
        <v>1.4460115828719906E-3</v>
      </c>
      <c r="BB182" s="147">
        <f t="shared" ca="1" si="61"/>
        <v>1.3015683382086314E-3</v>
      </c>
      <c r="BC182" s="147">
        <f t="shared" ca="1" si="62"/>
        <v>9.1537842390655667E-4</v>
      </c>
      <c r="BD182" s="147">
        <f t="shared" ca="1" si="63"/>
        <v>4.8666462661333467E-4</v>
      </c>
    </row>
    <row r="183" spans="8:56" s="147" customFormat="1" ht="0.25" customHeight="1" x14ac:dyDescent="0.2">
      <c r="H183" s="147">
        <f t="shared" si="64"/>
        <v>542</v>
      </c>
      <c r="I183" s="147">
        <f>IF($H183&gt;$H182,INDEX(Spectra!183:183,1,MATCH($I$20,Spectra!$20:$20,0)),I182)</f>
        <v>1.0055253123215601E-3</v>
      </c>
      <c r="J183" s="147">
        <f>((Physics!$C$9*Physics!$C$10)/(Physics!$C$11*Physics!$C$12*$H183))^($J$17-$J$18)</f>
        <v>2.7292551571384392E+18</v>
      </c>
      <c r="K183" s="147">
        <f t="shared" si="65"/>
        <v>1</v>
      </c>
      <c r="L183" s="147">
        <f>INDEX(Photobiology!$21:$421,1+$H183-380,10)</f>
        <v>0.96600739999999996</v>
      </c>
      <c r="M183" s="147">
        <f t="shared" si="66"/>
        <v>1.0055253123215601E-3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2744335144286857.5</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1.0055253123215601E-3</v>
      </c>
      <c r="Z183" s="147">
        <f t="shared" ca="1" si="68"/>
        <v>2.3537738720948007E-6</v>
      </c>
      <c r="AA183" s="147">
        <f t="shared" ca="1" si="55"/>
        <v>1.0052156105253651E-3</v>
      </c>
      <c r="AB183" s="147">
        <f t="shared" ca="1" si="56"/>
        <v>9.1327138149199382E-4</v>
      </c>
      <c r="AC183" s="147">
        <f t="shared" ca="1" si="57"/>
        <v>6.1940359239008103E-4</v>
      </c>
      <c r="AD183" s="147">
        <f t="shared" ca="1" si="58"/>
        <v>3.2342420013229284E-4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1.4455966546911832E-3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3945402124957987</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1.4455966546911832E-3</v>
      </c>
      <c r="AZ183" s="147">
        <f t="shared" ca="1" si="73"/>
        <v>3.383910473167309E-6</v>
      </c>
      <c r="BA183" s="147">
        <f t="shared" ca="1" si="60"/>
        <v>1.4451514109215383E-3</v>
      </c>
      <c r="BB183" s="147">
        <f t="shared" ca="1" si="61"/>
        <v>1.3129674984132312E-3</v>
      </c>
      <c r="BC183" s="147">
        <f t="shared" ca="1" si="62"/>
        <v>8.9048753928976879E-4</v>
      </c>
      <c r="BD183" s="147">
        <f t="shared" ca="1" si="63"/>
        <v>4.6497182719145504E-4</v>
      </c>
    </row>
    <row r="184" spans="8:56" s="147" customFormat="1" ht="0.25" customHeight="1" x14ac:dyDescent="0.2">
      <c r="H184" s="147">
        <f t="shared" si="64"/>
        <v>543</v>
      </c>
      <c r="I184" s="147">
        <f>IF($H184&gt;$H183,INDEX(Spectra!184:184,1,MATCH($I$20,Spectra!$20:$20,0)),I183)</f>
        <v>1.0112318191566299E-3</v>
      </c>
      <c r="J184" s="147">
        <f>((Physics!$C$9*Physics!$C$10)/(Physics!$C$11*Physics!$C$12*$H184))^($J$17-$J$18)</f>
        <v>2.7342906832586214E+18</v>
      </c>
      <c r="K184" s="147">
        <f t="shared" si="65"/>
        <v>1</v>
      </c>
      <c r="L184" s="147">
        <f>INDEX(Photobiology!$21:$421,1+$H184-380,10)</f>
        <v>0.97126060000000003</v>
      </c>
      <c r="M184" s="147">
        <f t="shared" si="66"/>
        <v>1.0112318191566299E-3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2765001741734640.5</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1.0112318191566299E-3</v>
      </c>
      <c r="Z184" s="147">
        <f t="shared" ca="1" si="68"/>
        <v>2.1511125503463662E-6</v>
      </c>
      <c r="AA184" s="147">
        <f t="shared" ca="1" si="55"/>
        <v>1.0093893547821265E-3</v>
      </c>
      <c r="AB184" s="147">
        <f t="shared" ca="1" si="56"/>
        <v>9.2571497790601128E-4</v>
      </c>
      <c r="AC184" s="147">
        <f t="shared" ca="1" si="57"/>
        <v>6.0572785967482126E-4</v>
      </c>
      <c r="AD184" s="147">
        <f t="shared" ca="1" si="58"/>
        <v>3.105341231857137E-4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1.445097852973904E-3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3951317595783583</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1.445097852973904E-3</v>
      </c>
      <c r="AZ184" s="147">
        <f t="shared" ca="1" si="73"/>
        <v>3.0740410548031479E-6</v>
      </c>
      <c r="BA184" s="147">
        <f t="shared" ca="1" si="60"/>
        <v>1.4424648846857856E-3</v>
      </c>
      <c r="BB184" s="147">
        <f t="shared" ca="1" si="61"/>
        <v>1.3228902628414599E-3</v>
      </c>
      <c r="BC184" s="147">
        <f t="shared" ca="1" si="62"/>
        <v>8.6561361393136841E-4</v>
      </c>
      <c r="BD184" s="147">
        <f t="shared" ca="1" si="63"/>
        <v>4.4376787418049131E-4</v>
      </c>
    </row>
    <row r="185" spans="8:56" s="147" customFormat="1" ht="0.25" customHeight="1" x14ac:dyDescent="0.2">
      <c r="H185" s="147">
        <f t="shared" si="64"/>
        <v>544</v>
      </c>
      <c r="I185" s="147">
        <f>IF($H185&gt;$H184,INDEX(Spectra!185:185,1,MATCH($I$20,Spectra!$20:$20,0)),I184)</f>
        <v>1.01705447981615E-3</v>
      </c>
      <c r="J185" s="147">
        <f>((Physics!$C$9*Physics!$C$10)/(Physics!$C$11*Physics!$C$12*$H185))^($J$17-$J$18)</f>
        <v>2.7393262093788027E+18</v>
      </c>
      <c r="K185" s="147">
        <f t="shared" si="65"/>
        <v>1</v>
      </c>
      <c r="L185" s="147">
        <f>INDEX(Photobiology!$21:$421,1+$H185-380,10)</f>
        <v>0.97602250000000002</v>
      </c>
      <c r="M185" s="147">
        <f t="shared" si="66"/>
        <v>1.01705447981615E-3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2786043992926504</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1.01705447981615E-3</v>
      </c>
      <c r="Z185" s="147">
        <f t="shared" ca="1" si="68"/>
        <v>1.9657222164094619E-6</v>
      </c>
      <c r="AA185" s="147">
        <f t="shared" ca="1" si="55"/>
        <v>1.0123811144813948E-3</v>
      </c>
      <c r="AB185" s="147">
        <f t="shared" ca="1" si="56"/>
        <v>9.3729198223656848E-4</v>
      </c>
      <c r="AC185" s="147">
        <f t="shared" ca="1" si="57"/>
        <v>5.9090865277318307E-4</v>
      </c>
      <c r="AD185" s="147">
        <f t="shared" ca="1" si="58"/>
        <v>2.9789424008367055E-4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1.4445990512566248E-3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3957228043151024.5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1.4445990512566248E-3</v>
      </c>
      <c r="AZ185" s="147">
        <f t="shared" ca="1" si="73"/>
        <v>2.7920632623067541E-6</v>
      </c>
      <c r="BA185" s="147">
        <f t="shared" ca="1" si="60"/>
        <v>1.4379611186161006E-3</v>
      </c>
      <c r="BB185" s="147">
        <f t="shared" ca="1" si="61"/>
        <v>1.3313063706618241E-3</v>
      </c>
      <c r="BC185" s="147">
        <f t="shared" ca="1" si="62"/>
        <v>8.3931204878009893E-4</v>
      </c>
      <c r="BD185" s="147">
        <f t="shared" ca="1" si="63"/>
        <v>4.231216175140142E-4</v>
      </c>
    </row>
    <row r="186" spans="8:56" s="147" customFormat="1" ht="0.25" customHeight="1" x14ac:dyDescent="0.2">
      <c r="H186" s="147">
        <f t="shared" si="64"/>
        <v>545</v>
      </c>
      <c r="I186" s="147">
        <f>IF($H186&gt;$H185,INDEX(Spectra!186:186,1,MATCH($I$20,Spectra!$20:$20,0)),I185)</f>
        <v>1.0244132522936799E-3</v>
      </c>
      <c r="J186" s="147">
        <f>((Physics!$C$9*Physics!$C$10)/(Physics!$C$11*Physics!$C$12*$H186))^($J$17-$J$18)</f>
        <v>2.7443617354989839E+18</v>
      </c>
      <c r="K186" s="147">
        <f t="shared" si="65"/>
        <v>1</v>
      </c>
      <c r="L186" s="147">
        <f>INDEX(Photobiology!$21:$421,1+$H186-380,10)</f>
        <v>0.98029999999999995</v>
      </c>
      <c r="M186" s="147">
        <f t="shared" si="66"/>
        <v>1.0244132522936799E-3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2811360530932842</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1.0244132522936799E-3</v>
      </c>
      <c r="Z186" s="147">
        <f t="shared" ca="1" si="68"/>
        <v>1.7985930794495827E-6</v>
      </c>
      <c r="AA186" s="147">
        <f t="shared" ca="1" si="55"/>
        <v>1.0155858832986654E-3</v>
      </c>
      <c r="AB186" s="147">
        <f t="shared" ca="1" si="56"/>
        <v>9.4928278437046145E-4</v>
      </c>
      <c r="AC186" s="147">
        <f t="shared" ca="1" si="57"/>
        <v>5.7776907429363538E-4</v>
      </c>
      <c r="AD186" s="147">
        <f t="shared" ca="1" si="58"/>
        <v>2.859495931789964E-4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1.4441002495393456E-3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3963133467060314.5</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1.4441002495393456E-3</v>
      </c>
      <c r="AZ186" s="147">
        <f t="shared" ca="1" si="73"/>
        <v>2.5354501311237153E-6</v>
      </c>
      <c r="BA186" s="147">
        <f t="shared" ca="1" si="60"/>
        <v>1.431656437689065E-3</v>
      </c>
      <c r="BB186" s="147">
        <f t="shared" ca="1" si="61"/>
        <v>1.33818993723813E-3</v>
      </c>
      <c r="BC186" s="147">
        <f t="shared" ca="1" si="62"/>
        <v>8.144725407401908E-4</v>
      </c>
      <c r="BD186" s="147">
        <f t="shared" ca="1" si="63"/>
        <v>4.0309892315516528E-4</v>
      </c>
    </row>
    <row r="187" spans="8:56" s="147" customFormat="1" ht="0.25" customHeight="1" x14ac:dyDescent="0.2">
      <c r="H187" s="147">
        <f t="shared" si="64"/>
        <v>546</v>
      </c>
      <c r="I187" s="147">
        <f>IF($H187&gt;$H186,INDEX(Spectra!187:187,1,MATCH($I$20,Spectra!$20:$20,0)),I186)</f>
        <v>1.0323979273078501E-3</v>
      </c>
      <c r="J187" s="147">
        <f>((Physics!$C$9*Physics!$C$10)/(Physics!$C$11*Physics!$C$12*$H187))^($J$17-$J$18)</f>
        <v>2.7493972616191662E+18</v>
      </c>
      <c r="K187" s="147">
        <f t="shared" si="65"/>
        <v>1</v>
      </c>
      <c r="L187" s="147">
        <f>INDEX(Photobiology!$21:$421,1+$H187-380,10)</f>
        <v>0.98409239999999998</v>
      </c>
      <c r="M187" s="147">
        <f t="shared" si="66"/>
        <v>1.0323979273078501E-3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2838472034241506</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1.0323979273078501E-3</v>
      </c>
      <c r="Z187" s="147">
        <f t="shared" ca="1" si="68"/>
        <v>1.6462101149887323E-6</v>
      </c>
      <c r="AA187" s="147">
        <f t="shared" ca="1" si="55"/>
        <v>1.0181498035130745E-3</v>
      </c>
      <c r="AB187" s="147">
        <f t="shared" ca="1" si="56"/>
        <v>9.6089817645421763E-4</v>
      </c>
      <c r="AC187" s="147">
        <f t="shared" ca="1" si="57"/>
        <v>5.6575406416470189E-4</v>
      </c>
      <c r="AD187" s="147">
        <f t="shared" ca="1" si="58"/>
        <v>2.7434632800900615E-4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1.4436153034253245E-3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3969071962069109</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1.4436153034253245E-3</v>
      </c>
      <c r="AZ187" s="147">
        <f t="shared" ca="1" si="73"/>
        <v>2.3019167820768509E-6</v>
      </c>
      <c r="BA187" s="147">
        <f t="shared" ca="1" si="60"/>
        <v>1.4236919686227516E-3</v>
      </c>
      <c r="BB187" s="147">
        <f t="shared" ca="1" si="61"/>
        <v>1.3436362819713003E-3</v>
      </c>
      <c r="BC187" s="147">
        <f t="shared" ca="1" si="62"/>
        <v>7.9110118627707786E-4</v>
      </c>
      <c r="BD187" s="147">
        <f t="shared" ca="1" si="63"/>
        <v>3.8362199988633546E-4</v>
      </c>
    </row>
    <row r="188" spans="8:56" s="147" customFormat="1" ht="0.25" customHeight="1" x14ac:dyDescent="0.2">
      <c r="H188" s="147">
        <f t="shared" si="64"/>
        <v>547</v>
      </c>
      <c r="I188" s="147">
        <f>IF($H188&gt;$H187,INDEX(Spectra!188:188,1,MATCH($I$20,Spectra!$20:$20,0)),I187)</f>
        <v>1.0392390724223201E-3</v>
      </c>
      <c r="J188" s="147">
        <f>((Physics!$C$9*Physics!$C$10)/(Physics!$C$11*Physics!$C$12*$H188))^($J$17-$J$18)</f>
        <v>2.7544327877393469E+18</v>
      </c>
      <c r="K188" s="147">
        <f t="shared" si="65"/>
        <v>1</v>
      </c>
      <c r="L188" s="147">
        <f>INDEX(Photobiology!$21:$421,1+$H188-380,10)</f>
        <v>0.98741820000000002</v>
      </c>
      <c r="M188" s="147">
        <f t="shared" si="66"/>
        <v>1.0392390724223201E-3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2862514175379864</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1.0392390724223201E-3</v>
      </c>
      <c r="Z188" s="147">
        <f t="shared" ca="1" si="68"/>
        <v>1.5046415062252076E-6</v>
      </c>
      <c r="AA188" s="147">
        <f t="shared" ca="1" si="55"/>
        <v>1.0186922767214583E-3</v>
      </c>
      <c r="AB188" s="147">
        <f t="shared" ca="1" si="56"/>
        <v>9.708155718940345E-4</v>
      </c>
      <c r="AC188" s="147">
        <f t="shared" ca="1" si="57"/>
        <v>5.5183594745625199E-4</v>
      </c>
      <c r="AD188" s="147">
        <f t="shared" ca="1" si="58"/>
        <v>2.6256167316935432E-4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1.4431165017080453E-3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3974967408832345</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1.4431165017080453E-3</v>
      </c>
      <c r="AZ188" s="147">
        <f t="shared" ca="1" si="73"/>
        <v>2.0893873646679593E-6</v>
      </c>
      <c r="BA188" s="147">
        <f t="shared" ca="1" si="60"/>
        <v>1.4145846453527755E-3</v>
      </c>
      <c r="BB188" s="147">
        <f t="shared" ca="1" si="61"/>
        <v>1.3481017112355876E-3</v>
      </c>
      <c r="BC188" s="147">
        <f t="shared" ca="1" si="62"/>
        <v>7.6629486240697205E-4</v>
      </c>
      <c r="BD188" s="147">
        <f t="shared" ca="1" si="63"/>
        <v>3.6460049792353419E-4</v>
      </c>
    </row>
    <row r="189" spans="8:56" s="147" customFormat="1" ht="0.25" customHeight="1" x14ac:dyDescent="0.2">
      <c r="H189" s="147">
        <f t="shared" si="64"/>
        <v>548</v>
      </c>
      <c r="I189" s="147">
        <f>IF($H189&gt;$H188,INDEX(Spectra!189:189,1,MATCH($I$20,Spectra!$20:$20,0)),I188)</f>
        <v>1.0449028094382999E-3</v>
      </c>
      <c r="J189" s="147">
        <f>((Physics!$C$9*Physics!$C$10)/(Physics!$C$11*Physics!$C$12*$H189))^($J$17-$J$18)</f>
        <v>2.7594683138595287E+18</v>
      </c>
      <c r="K189" s="147">
        <f t="shared" si="65"/>
        <v>1</v>
      </c>
      <c r="L189" s="147">
        <f>INDEX(Photobiology!$21:$421,1+$H189-380,10)</f>
        <v>0.99031279999999999</v>
      </c>
      <c r="M189" s="147">
        <f t="shared" si="66"/>
        <v>1.0449028094382999E-3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2883376193707790</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1.0449028094382999E-3</v>
      </c>
      <c r="Z189" s="147">
        <f t="shared" ca="1" si="68"/>
        <v>1.3733157624447576E-6</v>
      </c>
      <c r="AA189" s="147">
        <f t="shared" ca="1" si="55"/>
        <v>1.017637115528817E-3</v>
      </c>
      <c r="AB189" s="147">
        <f t="shared" ca="1" si="56"/>
        <v>9.7940621153708835E-4</v>
      </c>
      <c r="AC189" s="147">
        <f t="shared" ca="1" si="57"/>
        <v>5.3708004405128617E-4</v>
      </c>
      <c r="AD189" s="147">
        <f t="shared" ca="1" si="58"/>
        <v>2.5068994733200859E-4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1.4426176999907661E-3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3980857832137430.5</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1.4426176999907661E-3</v>
      </c>
      <c r="AZ189" s="147">
        <f t="shared" ca="1" si="73"/>
        <v>1.8960324430978638E-6</v>
      </c>
      <c r="BA189" s="147">
        <f t="shared" ca="1" si="60"/>
        <v>1.404974033727207E-3</v>
      </c>
      <c r="BB189" s="147">
        <f t="shared" ca="1" si="61"/>
        <v>1.3521915373199448E-3</v>
      </c>
      <c r="BC189" s="147">
        <f t="shared" ca="1" si="62"/>
        <v>7.4150549779525374E-4</v>
      </c>
      <c r="BD189" s="147">
        <f t="shared" ca="1" si="63"/>
        <v>3.4610851072868463E-4</v>
      </c>
    </row>
    <row r="190" spans="8:56" s="147" customFormat="1" ht="0.25" customHeight="1" x14ac:dyDescent="0.2">
      <c r="H190" s="147">
        <f t="shared" si="64"/>
        <v>549</v>
      </c>
      <c r="I190" s="147">
        <f>IF($H190&gt;$H189,INDEX(Spectra!190:190,1,MATCH($I$20,Spectra!$20:$20,0)),I189)</f>
        <v>1.05126662086138E-3</v>
      </c>
      <c r="J190" s="147">
        <f>((Physics!$C$9*Physics!$C$10)/(Physics!$C$11*Physics!$C$12*$H190))^($J$17-$J$18)</f>
        <v>2.764503839979711E+18</v>
      </c>
      <c r="K190" s="147">
        <f t="shared" si="65"/>
        <v>1</v>
      </c>
      <c r="L190" s="147">
        <f>INDEX(Photobiology!$21:$421,1+$H190-380,10)</f>
        <v>0.99281160000000002</v>
      </c>
      <c r="M190" s="147">
        <f t="shared" si="66"/>
        <v>1.05126662086138E-3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2906230610213780</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1.05126662086138E-3</v>
      </c>
      <c r="Z190" s="147">
        <f t="shared" ca="1" si="68"/>
        <v>1.2539613380296628E-6</v>
      </c>
      <c r="AA190" s="147">
        <f t="shared" ca="1" si="55"/>
        <v>1.0172612994763768E-3</v>
      </c>
      <c r="AB190" s="147">
        <f t="shared" ca="1" si="56"/>
        <v>9.8885712664732337E-4</v>
      </c>
      <c r="AC190" s="147">
        <f t="shared" ca="1" si="57"/>
        <v>5.2247951056810587E-4</v>
      </c>
      <c r="AD190" s="147">
        <f t="shared" ca="1" si="58"/>
        <v>2.3925987277508318E-4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1.4421188982734869E-3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3986743231984364.5</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1.4421188982734869E-3</v>
      </c>
      <c r="AZ190" s="147">
        <f t="shared" ca="1" si="73"/>
        <v>1.720173843049598E-6</v>
      </c>
      <c r="BA190" s="147">
        <f t="shared" ca="1" si="60"/>
        <v>1.3954706782710344E-3</v>
      </c>
      <c r="BB190" s="147">
        <f t="shared" ca="1" si="61"/>
        <v>1.356506067758583E-3</v>
      </c>
      <c r="BC190" s="147">
        <f t="shared" ca="1" si="62"/>
        <v>7.1673309244192293E-4</v>
      </c>
      <c r="BD190" s="147">
        <f t="shared" ca="1" si="63"/>
        <v>3.2821472429585941E-4</v>
      </c>
    </row>
    <row r="191" spans="8:56" s="147" customFormat="1" ht="0.25" customHeight="1" x14ac:dyDescent="0.2">
      <c r="H191" s="147">
        <f t="shared" si="64"/>
        <v>550</v>
      </c>
      <c r="I191" s="147">
        <f>IF($H191&gt;$H190,INDEX(Spectra!191:191,1,MATCH($I$20,Spectra!$20:$20,0)),I190)</f>
        <v>1.0594435349571001E-3</v>
      </c>
      <c r="J191" s="147">
        <f>((Physics!$C$9*Physics!$C$10)/(Physics!$C$11*Physics!$C$12*$H191))^($J$17-$J$18)</f>
        <v>2.7695393660998927E+18</v>
      </c>
      <c r="K191" s="147">
        <f t="shared" si="65"/>
        <v>1</v>
      </c>
      <c r="L191" s="147">
        <f>INDEX(Photobiology!$21:$421,1+$H191-380,10)</f>
        <v>0.99495009999999995</v>
      </c>
      <c r="M191" s="147">
        <f t="shared" si="66"/>
        <v>1.0594435349571001E-3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2934170576223716.5</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1.0594435349571001E-3</v>
      </c>
      <c r="Z191" s="147">
        <f t="shared" ca="1" si="68"/>
        <v>1.1466357378840694E-6</v>
      </c>
      <c r="AA191" s="147">
        <f t="shared" ca="1" si="55"/>
        <v>1.0190533096303956E-3</v>
      </c>
      <c r="AB191" s="147">
        <f t="shared" ca="1" si="56"/>
        <v>1.0006730237424248E-3</v>
      </c>
      <c r="AC191" s="147">
        <f t="shared" ca="1" si="57"/>
        <v>5.0959234031436513E-4</v>
      </c>
      <c r="AD191" s="147">
        <f t="shared" ca="1" si="58"/>
        <v>2.2854527824801553E-4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1.4416200965562079E-3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3992623608373146</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1.4416200965562079E-3</v>
      </c>
      <c r="AZ191" s="147">
        <f t="shared" ca="1" si="73"/>
        <v>1.5602654305027838E-6</v>
      </c>
      <c r="BA191" s="147">
        <f t="shared" ca="1" si="60"/>
        <v>1.3866597719950991E-3</v>
      </c>
      <c r="BB191" s="147">
        <f t="shared" ca="1" si="61"/>
        <v>1.3616491049399453E-3</v>
      </c>
      <c r="BC191" s="147">
        <f t="shared" ca="1" si="62"/>
        <v>6.9341926644353599E-4</v>
      </c>
      <c r="BD191" s="147">
        <f t="shared" ca="1" si="63"/>
        <v>3.109891704692983E-4</v>
      </c>
    </row>
    <row r="192" spans="8:56" s="147" customFormat="1" ht="0.25" customHeight="1" x14ac:dyDescent="0.2">
      <c r="H192" s="147">
        <f t="shared" si="64"/>
        <v>551</v>
      </c>
      <c r="I192" s="147">
        <f>IF($H192&gt;$H191,INDEX(Spectra!192:192,1,MATCH($I$20,Spectra!$20:$20,0)),I191)</f>
        <v>1.0677477455406799E-3</v>
      </c>
      <c r="J192" s="147">
        <f>((Physics!$C$9*Physics!$C$10)/(Physics!$C$11*Physics!$C$12*$H192))^($J$17-$J$18)</f>
        <v>2.774574892220074E+18</v>
      </c>
      <c r="K192" s="147">
        <f t="shared" si="65"/>
        <v>1</v>
      </c>
      <c r="L192" s="147">
        <f>INDEX(Photobiology!$21:$421,1+$H192-380,10)</f>
        <v>0.99671080000000001</v>
      </c>
      <c r="M192" s="147">
        <f t="shared" si="66"/>
        <v>1.0677477455406799E-3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2962546086001759</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1.0677477455406799E-3</v>
      </c>
      <c r="Z192" s="147">
        <f t="shared" ca="1" si="68"/>
        <v>1.0483350237790048E-6</v>
      </c>
      <c r="AA192" s="147">
        <f t="shared" ca="1" si="55"/>
        <v>1.0216423978882333E-3</v>
      </c>
      <c r="AB192" s="147">
        <f t="shared" ca="1" si="56"/>
        <v>1.0136033251120576E-3</v>
      </c>
      <c r="AC192" s="147">
        <f t="shared" ca="1" si="57"/>
        <v>4.965027016764162E-4</v>
      </c>
      <c r="AD192" s="147">
        <f t="shared" ca="1" si="58"/>
        <v>2.1807466405373739E-4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1.4360085772368179E-3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3984313343413946</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1.4360085772368179E-3</v>
      </c>
      <c r="AZ192" s="147">
        <f t="shared" ca="1" si="73"/>
        <v>1.4099005052940755E-6</v>
      </c>
      <c r="BA192" s="147">
        <f t="shared" ca="1" si="60"/>
        <v>1.3740017268717322E-3</v>
      </c>
      <c r="BB192" s="147">
        <f t="shared" ca="1" si="61"/>
        <v>1.3631900182937162E-3</v>
      </c>
      <c r="BC192" s="147">
        <f t="shared" ca="1" si="62"/>
        <v>6.6774398841512041E-4</v>
      </c>
      <c r="BD192" s="147">
        <f t="shared" ca="1" si="63"/>
        <v>2.9328751979769321E-4</v>
      </c>
    </row>
    <row r="193" spans="8:56" s="147" customFormat="1" ht="0.25" customHeight="1" x14ac:dyDescent="0.2">
      <c r="H193" s="147">
        <f t="shared" si="64"/>
        <v>552</v>
      </c>
      <c r="I193" s="147">
        <f>IF($H193&gt;$H192,INDEX(Spectra!193:193,1,MATCH($I$20,Spectra!$20:$20,0)),I192)</f>
        <v>1.0776585255916E-3</v>
      </c>
      <c r="J193" s="147">
        <f>((Physics!$C$9*Physics!$C$10)/(Physics!$C$11*Physics!$C$12*$H193))^($J$17-$J$18)</f>
        <v>2.7796104183402557E+18</v>
      </c>
      <c r="K193" s="147">
        <f t="shared" si="65"/>
        <v>1</v>
      </c>
      <c r="L193" s="147">
        <f>INDEX(Photobiology!$21:$421,1+$H193-380,10)</f>
        <v>0.99809829999999999</v>
      </c>
      <c r="M193" s="147">
        <f t="shared" si="66"/>
        <v>1.0776585255916E-3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2995470865147610.5</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1.0776585255916E-3</v>
      </c>
      <c r="Z193" s="147">
        <f t="shared" ca="1" si="68"/>
        <v>9.5969047977066422E-7</v>
      </c>
      <c r="AA193" s="147">
        <f t="shared" ca="1" si="55"/>
        <v>1.0260936428005674E-3</v>
      </c>
      <c r="AB193" s="147">
        <f t="shared" ca="1" si="56"/>
        <v>1.0288190412117886E-3</v>
      </c>
      <c r="AC193" s="147">
        <f t="shared" ca="1" si="57"/>
        <v>4.8279101946503678E-4</v>
      </c>
      <c r="AD193" s="147">
        <f t="shared" ca="1" si="58"/>
        <v>2.0806891982859816E-4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1.4304109135206853E-3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3975985077729699.5</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1.4304109135206853E-3</v>
      </c>
      <c r="AZ193" s="147">
        <f t="shared" ca="1" si="73"/>
        <v>1.2738281220503164E-6</v>
      </c>
      <c r="BA193" s="147">
        <f t="shared" ca="1" si="60"/>
        <v>1.3619671817196341E-3</v>
      </c>
      <c r="BB193" s="147">
        <f t="shared" ca="1" si="61"/>
        <v>1.3655846909199278E-3</v>
      </c>
      <c r="BC193" s="147">
        <f t="shared" ca="1" si="62"/>
        <v>6.4082408925726707E-4</v>
      </c>
      <c r="BD193" s="147">
        <f t="shared" ca="1" si="63"/>
        <v>2.7617658712800631E-4</v>
      </c>
    </row>
    <row r="194" spans="8:56" s="147" customFormat="1" ht="0.25" customHeight="1" x14ac:dyDescent="0.2">
      <c r="H194" s="147">
        <f t="shared" si="64"/>
        <v>553</v>
      </c>
      <c r="I194" s="147">
        <f>IF($H194&gt;$H193,INDEX(Spectra!194:194,1,MATCH($I$20,Spectra!$20:$20,0)),I193)</f>
        <v>1.0875346395786301E-3</v>
      </c>
      <c r="J194" s="147">
        <f>((Physics!$C$9*Physics!$C$10)/(Physics!$C$11*Physics!$C$12*$H194))^($J$17-$J$18)</f>
        <v>2.7846459444604375E+18</v>
      </c>
      <c r="K194" s="147">
        <f t="shared" si="65"/>
        <v>1</v>
      </c>
      <c r="L194" s="147">
        <f>INDEX(Photobiology!$21:$421,1+$H194-380,10)</f>
        <v>0.999112</v>
      </c>
      <c r="M194" s="147">
        <f t="shared" si="66"/>
        <v>1.0875346395786301E-3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3028398923562876</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1.0875346395786301E-3</v>
      </c>
      <c r="Z194" s="147">
        <f t="shared" ca="1" si="68"/>
        <v>8.7838759043734493E-7</v>
      </c>
      <c r="AA194" s="147">
        <f t="shared" ca="1" si="55"/>
        <v>1.0303281424675151E-3</v>
      </c>
      <c r="AB194" s="147">
        <f t="shared" ca="1" si="56"/>
        <v>1.0443693021991148E-3</v>
      </c>
      <c r="AC194" s="147">
        <f t="shared" ca="1" si="57"/>
        <v>4.7090249893754681E-4</v>
      </c>
      <c r="AD194" s="147">
        <f t="shared" ca="1" si="58"/>
        <v>1.9824451437950932E-4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1.4247993942012953E-3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3967561854732325.5</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1.4247993942012953E-3</v>
      </c>
      <c r="AZ194" s="147">
        <f t="shared" ca="1" si="73"/>
        <v>1.1507919483042615E-6</v>
      </c>
      <c r="BA194" s="147">
        <f t="shared" ca="1" si="60"/>
        <v>1.3498520964675188E-3</v>
      </c>
      <c r="BB194" s="147">
        <f t="shared" ca="1" si="61"/>
        <v>1.3682476814460517E-3</v>
      </c>
      <c r="BC194" s="147">
        <f t="shared" ca="1" si="62"/>
        <v>6.1693813768916089E-4</v>
      </c>
      <c r="BD194" s="147">
        <f t="shared" ca="1" si="63"/>
        <v>2.5972383197016573E-4</v>
      </c>
    </row>
    <row r="195" spans="8:56" s="147" customFormat="1" ht="0.25" customHeight="1" x14ac:dyDescent="0.2">
      <c r="H195" s="147">
        <f t="shared" si="64"/>
        <v>554</v>
      </c>
      <c r="I195" s="147">
        <f>IF($H195&gt;$H194,INDEX(Spectra!195:195,1,MATCH($I$20,Spectra!$20:$20,0)),I194)</f>
        <v>1.10165138112773E-3</v>
      </c>
      <c r="J195" s="147">
        <f>((Physics!$C$9*Physics!$C$10)/(Physics!$C$11*Physics!$C$12*$H195))^($J$17-$J$18)</f>
        <v>2.7896814705806188E+18</v>
      </c>
      <c r="K195" s="147">
        <f t="shared" si="65"/>
        <v>1</v>
      </c>
      <c r="L195" s="147">
        <f>INDEX(Photobiology!$21:$421,1+$H195-380,10)</f>
        <v>0.99974819999999998</v>
      </c>
      <c r="M195" s="147">
        <f t="shared" si="66"/>
        <v>1.10165138112773E-3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3073256444971575.5</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1.10165138112773E-3</v>
      </c>
      <c r="Z195" s="147">
        <f t="shared" ca="1" si="68"/>
        <v>8.0703454896997885E-7</v>
      </c>
      <c r="AA195" s="147">
        <f t="shared" ca="1" si="55"/>
        <v>1.0378712744173401E-3</v>
      </c>
      <c r="AB195" s="147">
        <f t="shared" ca="1" si="56"/>
        <v>1.0639583791224446E-3</v>
      </c>
      <c r="AC195" s="147">
        <f t="shared" ca="1" si="57"/>
        <v>4.5938862593026338E-4</v>
      </c>
      <c r="AD195" s="147">
        <f t="shared" ca="1" si="58"/>
        <v>1.8940692195729063E-4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1.419201730485163E-3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3959120770550408.5</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1.419201730485163E-3</v>
      </c>
      <c r="AZ195" s="147">
        <f t="shared" ca="1" si="73"/>
        <v>1.0396617732980547E-6</v>
      </c>
      <c r="BA195" s="147">
        <f t="shared" ca="1" si="60"/>
        <v>1.3370370462987243E-3</v>
      </c>
      <c r="BB195" s="147">
        <f t="shared" ca="1" si="61"/>
        <v>1.3706437432766132E-3</v>
      </c>
      <c r="BC195" s="147">
        <f t="shared" ca="1" si="62"/>
        <v>5.9180712161231296E-4</v>
      </c>
      <c r="BD195" s="147">
        <f t="shared" ca="1" si="63"/>
        <v>2.4400335352231406E-4</v>
      </c>
    </row>
    <row r="196" spans="8:56" s="147" customFormat="1" ht="0.25" customHeight="1" x14ac:dyDescent="0.2">
      <c r="H196" s="147">
        <f t="shared" si="64"/>
        <v>555</v>
      </c>
      <c r="I196" s="147">
        <f>IF($H196&gt;$H195,INDEX(Spectra!196:196,1,MATCH($I$20,Spectra!$20:$20,0)),I195)</f>
        <v>1.11633358470597E-3</v>
      </c>
      <c r="J196" s="147">
        <f>((Physics!$C$9*Physics!$C$10)/(Physics!$C$11*Physics!$C$12*$H196))^($J$17-$J$18)</f>
        <v>2.7947169967008005E+18</v>
      </c>
      <c r="K196" s="147">
        <f t="shared" si="65"/>
        <v>1</v>
      </c>
      <c r="L196" s="147">
        <f>INDEX(Photobiology!$21:$421,1+$H196-380,10)</f>
        <v>1</v>
      </c>
      <c r="M196" s="147">
        <f t="shared" si="66"/>
        <v>1.11633358470597E-3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3119836443165707</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1.11633358470597E-3</v>
      </c>
      <c r="Z196" s="147">
        <f t="shared" ca="1" si="68"/>
        <v>7.4181706304013358E-7</v>
      </c>
      <c r="AA196" s="147">
        <f t="shared" ca="1" si="55"/>
        <v>1.0446973422418033E-3</v>
      </c>
      <c r="AB196" s="147">
        <f t="shared" ca="1" si="56"/>
        <v>1.0836283596748393E-3</v>
      </c>
      <c r="AC196" s="147">
        <f t="shared" ca="1" si="57"/>
        <v>4.4876610105179998E-4</v>
      </c>
      <c r="AD196" s="147">
        <f t="shared" ca="1" si="58"/>
        <v>1.8090855540311068E-4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1.4135902111657727E-3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3950584589514859</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1.4135902111657727E-3</v>
      </c>
      <c r="AZ196" s="147">
        <f t="shared" ca="1" si="73"/>
        <v>9.3934765840219002E-7</v>
      </c>
      <c r="BA196" s="147">
        <f t="shared" ca="1" si="60"/>
        <v>1.3228787137250539E-3</v>
      </c>
      <c r="BB196" s="147">
        <f t="shared" ca="1" si="61"/>
        <v>1.3721762587492491E-3</v>
      </c>
      <c r="BC196" s="147">
        <f t="shared" ca="1" si="62"/>
        <v>5.682632648886407E-4</v>
      </c>
      <c r="BD196" s="147">
        <f t="shared" ca="1" si="63"/>
        <v>2.2908077526068046E-4</v>
      </c>
    </row>
    <row r="197" spans="8:56" s="147" customFormat="1" ht="0.25" customHeight="1" x14ac:dyDescent="0.2">
      <c r="H197" s="147">
        <f t="shared" si="64"/>
        <v>556</v>
      </c>
      <c r="I197" s="147">
        <f>IF($H197&gt;$H196,INDEX(Spectra!197:197,1,MATCH($I$20,Spectra!$20:$20,0)),I196)</f>
        <v>1.12867639173253E-3</v>
      </c>
      <c r="J197" s="147">
        <f>((Physics!$C$9*Physics!$C$10)/(Physics!$C$11*Physics!$C$12*$H197))^($J$17-$J$18)</f>
        <v>2.7997525228209823E+18</v>
      </c>
      <c r="K197" s="147">
        <f t="shared" si="65"/>
        <v>1</v>
      </c>
      <c r="L197" s="147">
        <f>INDEX(Photobiology!$21:$421,1+$H197-380,10)</f>
        <v>0.99985670000000004</v>
      </c>
      <c r="M197" s="147">
        <f t="shared" si="66"/>
        <v>1.12867639173253E-3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3160014575201634</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1.12867639173253E-3</v>
      </c>
      <c r="Z197" s="147">
        <f t="shared" ca="1" si="68"/>
        <v>6.8046432378244981E-7</v>
      </c>
      <c r="AA197" s="147">
        <f t="shared" ca="1" si="55"/>
        <v>1.0477209488591226E-3</v>
      </c>
      <c r="AB197" s="147">
        <f t="shared" ca="1" si="56"/>
        <v>1.1001840848996339E-3</v>
      </c>
      <c r="AC197" s="147">
        <f t="shared" ca="1" si="57"/>
        <v>4.3612055776544962E-4</v>
      </c>
      <c r="AD197" s="147">
        <f t="shared" ca="1" si="58"/>
        <v>1.722371460547758E-4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1.4079786918463828E-3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3941991894575096.5</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1.4079786918463828E-3</v>
      </c>
      <c r="AZ197" s="147">
        <f t="shared" ca="1" si="73"/>
        <v>8.4885204959119009E-7</v>
      </c>
      <c r="BA197" s="147">
        <f t="shared" ca="1" si="60"/>
        <v>1.3069900121950092E-3</v>
      </c>
      <c r="BB197" s="147">
        <f t="shared" ca="1" si="61"/>
        <v>1.3724356777494126E-3</v>
      </c>
      <c r="BC197" s="147">
        <f t="shared" ca="1" si="62"/>
        <v>5.4404296652944232E-4</v>
      </c>
      <c r="BD197" s="147">
        <f t="shared" ca="1" si="63"/>
        <v>2.1485895635444982E-4</v>
      </c>
    </row>
    <row r="198" spans="8:56" s="147" customFormat="1" ht="0.25" customHeight="1" x14ac:dyDescent="0.2">
      <c r="H198" s="147">
        <f t="shared" si="64"/>
        <v>557</v>
      </c>
      <c r="I198" s="147">
        <f>IF($H198&gt;$H197,INDEX(Spectra!198:198,1,MATCH($I$20,Spectra!$20:$20,0)),I197)</f>
        <v>1.1397897915647701E-3</v>
      </c>
      <c r="J198" s="147">
        <f>((Physics!$C$9*Physics!$C$10)/(Physics!$C$11*Physics!$C$12*$H198))^($J$17-$J$18)</f>
        <v>2.8047880489411635E+18</v>
      </c>
      <c r="K198" s="147">
        <f t="shared" si="65"/>
        <v>1</v>
      </c>
      <c r="L198" s="147">
        <f>INDEX(Photobiology!$21:$421,1+$H198-380,10)</f>
        <v>0.99930459999999999</v>
      </c>
      <c r="M198" s="147">
        <f t="shared" si="66"/>
        <v>1.1397897915647701E-3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3196868785686007</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1.1397897915647701E-3</v>
      </c>
      <c r="Z198" s="147">
        <f t="shared" ca="1" si="68"/>
        <v>6.2353568295300618E-7</v>
      </c>
      <c r="AA198" s="147">
        <f t="shared" ca="1" si="55"/>
        <v>1.0482270582389975E-3</v>
      </c>
      <c r="AB198" s="147">
        <f t="shared" ca="1" si="56"/>
        <v>1.1147771045888811E-3</v>
      </c>
      <c r="AC198" s="147">
        <f t="shared" ca="1" si="57"/>
        <v>4.2343190756631208E-4</v>
      </c>
      <c r="AD198" s="147">
        <f t="shared" ca="1" si="58"/>
        <v>1.6354501782225416E-4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1.4023810281302504E-3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3933381547761548</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1.4023810281302504E-3</v>
      </c>
      <c r="AZ198" s="147">
        <f t="shared" ca="1" si="73"/>
        <v>7.6718937001099101E-7</v>
      </c>
      <c r="BA198" s="147">
        <f t="shared" ca="1" si="60"/>
        <v>1.2897235529974629E-3</v>
      </c>
      <c r="BB198" s="147">
        <f t="shared" ca="1" si="61"/>
        <v>1.371605776467932E-3</v>
      </c>
      <c r="BC198" s="147">
        <f t="shared" ca="1" si="62"/>
        <v>5.2098455195038801E-4</v>
      </c>
      <c r="BD198" s="147">
        <f t="shared" ca="1" si="63"/>
        <v>2.0122344658332525E-4</v>
      </c>
    </row>
    <row r="199" spans="8:56" s="147" customFormat="1" ht="0.25" customHeight="1" x14ac:dyDescent="0.2">
      <c r="H199" s="147">
        <f t="shared" si="64"/>
        <v>558</v>
      </c>
      <c r="I199" s="147">
        <f>IF($H199&gt;$H198,INDEX(Spectra!199:199,1,MATCH($I$20,Spectra!$20:$20,0)),I198)</f>
        <v>1.15279856969532E-3</v>
      </c>
      <c r="J199" s="147">
        <f>((Physics!$C$9*Physics!$C$10)/(Physics!$C$11*Physics!$C$12*$H199))^($J$17-$J$18)</f>
        <v>2.8098235750613453E+18</v>
      </c>
      <c r="K199" s="147">
        <f t="shared" si="65"/>
        <v>1</v>
      </c>
      <c r="L199" s="147">
        <f>INDEX(Photobiology!$21:$421,1+$H199-380,10)</f>
        <v>0.99832549999999998</v>
      </c>
      <c r="M199" s="147">
        <f t="shared" si="66"/>
        <v>1.15279856969532E-3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3239160598426909.5</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1.15279856969532E-3</v>
      </c>
      <c r="Z199" s="147">
        <f t="shared" ca="1" si="68"/>
        <v>5.7231953070950828E-7</v>
      </c>
      <c r="AA199" s="147">
        <f t="shared" ca="1" si="55"/>
        <v>1.0494570947135527E-3</v>
      </c>
      <c r="AB199" s="147">
        <f t="shared" ca="1" si="56"/>
        <v>1.130686740329994E-3</v>
      </c>
      <c r="AC199" s="147">
        <f t="shared" ca="1" si="57"/>
        <v>4.1143380952425969E-4</v>
      </c>
      <c r="AD199" s="147">
        <f t="shared" ca="1" si="58"/>
        <v>1.5533730166930498E-4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1.3967695088108602E-3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3924675894783610.5</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1.3967695088108602E-3</v>
      </c>
      <c r="AZ199" s="147">
        <f t="shared" ca="1" si="73"/>
        <v>6.9344158711374846E-7</v>
      </c>
      <c r="BA199" s="147">
        <f t="shared" ca="1" si="60"/>
        <v>1.2715575029630195E-3</v>
      </c>
      <c r="BB199" s="147">
        <f t="shared" ca="1" si="61"/>
        <v>1.3699780728623592E-3</v>
      </c>
      <c r="BC199" s="147">
        <f t="shared" ca="1" si="62"/>
        <v>4.9850703769459596E-4</v>
      </c>
      <c r="BD199" s="147">
        <f t="shared" ca="1" si="63"/>
        <v>1.882118977732458E-4</v>
      </c>
    </row>
    <row r="200" spans="8:56" s="147" customFormat="1" ht="0.25" customHeight="1" x14ac:dyDescent="0.2">
      <c r="H200" s="147">
        <f t="shared" si="64"/>
        <v>559</v>
      </c>
      <c r="I200" s="147">
        <f>IF($H200&gt;$H199,INDEX(Spectra!200:200,1,MATCH($I$20,Spectra!$20:$20,0)),I199)</f>
        <v>1.16798298099132E-3</v>
      </c>
      <c r="J200" s="147">
        <f>((Physics!$C$9*Physics!$C$10)/(Physics!$C$11*Physics!$C$12*$H200))^($J$17-$J$18)</f>
        <v>2.814859101181527E+18</v>
      </c>
      <c r="K200" s="147">
        <f t="shared" si="65"/>
        <v>1</v>
      </c>
      <c r="L200" s="147">
        <f>INDEX(Photobiology!$21:$421,1+$H200-380,10)</f>
        <v>0.99689870000000003</v>
      </c>
      <c r="M200" s="147">
        <f t="shared" si="66"/>
        <v>1.16798298099132E-3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3287707524068547.5</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1.16798298099132E-3</v>
      </c>
      <c r="Z200" s="147">
        <f t="shared" ca="1" si="68"/>
        <v>5.2625925972824003E-7</v>
      </c>
      <c r="AA200" s="147">
        <f t="shared" ca="1" si="55"/>
        <v>1.051975407370319E-3</v>
      </c>
      <c r="AB200" s="147">
        <f t="shared" ca="1" si="56"/>
        <v>1.1484437937023162E-3</v>
      </c>
      <c r="AC200" s="147">
        <f t="shared" ca="1" si="57"/>
        <v>4.0026776758572539E-4</v>
      </c>
      <c r="AD200" s="147">
        <f t="shared" ca="1" si="58"/>
        <v>1.476517365249987E-4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1.391171845094728E-3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3915952729472392.5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1.391171845094728E-3</v>
      </c>
      <c r="AZ200" s="147">
        <f t="shared" ca="1" si="73"/>
        <v>6.268216894161767E-7</v>
      </c>
      <c r="BA200" s="147">
        <f t="shared" ca="1" si="60"/>
        <v>1.2529964839243842E-3</v>
      </c>
      <c r="BB200" s="147">
        <f t="shared" ca="1" si="61"/>
        <v>1.3678989312981382E-3</v>
      </c>
      <c r="BC200" s="147">
        <f t="shared" ca="1" si="62"/>
        <v>4.7675459131396331E-4</v>
      </c>
      <c r="BD200" s="147">
        <f t="shared" ca="1" si="63"/>
        <v>1.7586637996949513E-4</v>
      </c>
    </row>
    <row r="201" spans="8:56" s="147" customFormat="1" ht="0.25" customHeight="1" x14ac:dyDescent="0.2">
      <c r="H201" s="147">
        <f t="shared" si="64"/>
        <v>560</v>
      </c>
      <c r="I201" s="147">
        <f>IF($H201&gt;$H200,INDEX(Spectra!201:201,1,MATCH($I$20,Spectra!$20:$20,0)),I200)</f>
        <v>1.18417811064354E-3</v>
      </c>
      <c r="J201" s="147">
        <f>((Physics!$C$9*Physics!$C$10)/(Physics!$C$11*Physics!$C$12*$H201))^($J$17-$J$18)</f>
        <v>2.8198946273017088E+18</v>
      </c>
      <c r="K201" s="147">
        <f t="shared" si="65"/>
        <v>1</v>
      </c>
      <c r="L201" s="147">
        <f>INDEX(Photobiology!$21:$421,1+$H201-380,10)</f>
        <v>0.995</v>
      </c>
      <c r="M201" s="147">
        <f t="shared" si="66"/>
        <v>1.18417811064354E-3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3339257491972007</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1.18417811064354E-3</v>
      </c>
      <c r="Z201" s="147">
        <f t="shared" ca="1" si="68"/>
        <v>4.8424713896357352E-7</v>
      </c>
      <c r="AA201" s="147">
        <f t="shared" ca="1" si="55"/>
        <v>1.0550423034997513E-3</v>
      </c>
      <c r="AB201" s="147">
        <f t="shared" ca="1" si="56"/>
        <v>1.1671685762622561E-3</v>
      </c>
      <c r="AC201" s="147">
        <f t="shared" ca="1" si="57"/>
        <v>3.8935776277959595E-4</v>
      </c>
      <c r="AD201" s="147">
        <f t="shared" ca="1" si="58"/>
        <v>1.4035589474213622E-4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1.3855603257753378E-3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3907134118456280.5</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1.3855603257753378E-3</v>
      </c>
      <c r="AZ201" s="147">
        <f t="shared" ca="1" si="73"/>
        <v>5.6659856957963471E-7</v>
      </c>
      <c r="BA201" s="147">
        <f t="shared" ca="1" si="60"/>
        <v>1.2344635866892114E-3</v>
      </c>
      <c r="BB201" s="147">
        <f t="shared" ca="1" si="61"/>
        <v>1.3656581372559007E-3</v>
      </c>
      <c r="BC201" s="147">
        <f t="shared" ca="1" si="62"/>
        <v>4.5557223511493106E-4</v>
      </c>
      <c r="BD201" s="147">
        <f t="shared" ca="1" si="63"/>
        <v>1.6422492317284769E-4</v>
      </c>
    </row>
    <row r="202" spans="8:56" s="147" customFormat="1" ht="0.25" customHeight="1" x14ac:dyDescent="0.2">
      <c r="H202" s="147">
        <f t="shared" si="64"/>
        <v>561</v>
      </c>
      <c r="I202" s="147">
        <f>IF($H202&gt;$H201,INDEX(Spectra!202:202,1,MATCH($I$20,Spectra!$20:$20,0)),I201)</f>
        <v>1.20324332026054E-3</v>
      </c>
      <c r="J202" s="147">
        <f>((Physics!$C$9*Physics!$C$10)/(Physics!$C$11*Physics!$C$12*$H202))^($J$17-$J$18)</f>
        <v>2.82493015342189E+18</v>
      </c>
      <c r="K202" s="147">
        <f t="shared" si="65"/>
        <v>1</v>
      </c>
      <c r="L202" s="147">
        <f>INDEX(Photobiology!$21:$421,1+$H202-380,10)</f>
        <v>0.9926005</v>
      </c>
      <c r="M202" s="147">
        <f t="shared" si="66"/>
        <v>1.20324332026054E-3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3399078337307471.5</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1.20324332026054E-3</v>
      </c>
      <c r="Z202" s="147">
        <f t="shared" ca="1" si="68"/>
        <v>4.4656691290821575E-7</v>
      </c>
      <c r="AA202" s="147">
        <f t="shared" ca="1" si="55"/>
        <v>1.0605218170711562E-3</v>
      </c>
      <c r="AB202" s="147">
        <f t="shared" ca="1" si="56"/>
        <v>1.1889066760996357E-3</v>
      </c>
      <c r="AC202" s="147">
        <f t="shared" ca="1" si="57"/>
        <v>3.7914197021409612E-4</v>
      </c>
      <c r="AD202" s="147">
        <f t="shared" ca="1" si="58"/>
        <v>1.3356843125216175E-4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1.3804808616210452E-3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3899762012215122.5</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1.3804808616210452E-3</v>
      </c>
      <c r="AZ202" s="147">
        <f t="shared" ca="1" si="73"/>
        <v>5.1234614505858826E-7</v>
      </c>
      <c r="BA202" s="147">
        <f t="shared" ca="1" si="60"/>
        <v>1.2167365047007267E-3</v>
      </c>
      <c r="BB202" s="147">
        <f t="shared" ca="1" si="61"/>
        <v>1.3640324321548304E-3</v>
      </c>
      <c r="BC202" s="147">
        <f t="shared" ca="1" si="62"/>
        <v>4.3498951949679133E-4</v>
      </c>
      <c r="BD202" s="147">
        <f t="shared" ca="1" si="63"/>
        <v>1.5324303900596736E-4</v>
      </c>
    </row>
    <row r="203" spans="8:56" s="147" customFormat="1" ht="0.25" customHeight="1" x14ac:dyDescent="0.2">
      <c r="H203" s="147">
        <f t="shared" si="64"/>
        <v>562</v>
      </c>
      <c r="I203" s="147">
        <f>IF($H203&gt;$H202,INDEX(Spectra!203:203,1,MATCH($I$20,Spectra!$20:$20,0)),I202)</f>
        <v>1.22218472250651E-3</v>
      </c>
      <c r="J203" s="147">
        <f>((Physics!$C$9*Physics!$C$10)/(Physics!$C$11*Physics!$C$12*$H203))^($J$17-$J$18)</f>
        <v>2.8299656795420718E+18</v>
      </c>
      <c r="K203" s="147">
        <f t="shared" si="65"/>
        <v>1</v>
      </c>
      <c r="L203" s="147">
        <f>INDEX(Photobiology!$21:$421,1+$H203-380,10)</f>
        <v>0.98974260000000003</v>
      </c>
      <c r="M203" s="147">
        <f t="shared" si="66"/>
        <v>1.22218472250651E-3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3458740818754074</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1.22218472250651E-3</v>
      </c>
      <c r="Z203" s="147">
        <f t="shared" ca="1" si="68"/>
        <v>4.1167825755964782E-7</v>
      </c>
      <c r="AA203" s="147">
        <f t="shared" ca="1" si="55"/>
        <v>1.0655421953617407E-3</v>
      </c>
      <c r="AB203" s="147">
        <f t="shared" ca="1" si="56"/>
        <v>1.2106472987260485E-3</v>
      </c>
      <c r="AC203" s="147">
        <f t="shared" ca="1" si="57"/>
        <v>3.6885534925246475E-4</v>
      </c>
      <c r="AD203" s="147">
        <f t="shared" ca="1" si="58"/>
        <v>1.2685421890311818E-4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1.3754013974667529E-3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3892338750425114.5</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1.3754013974667529E-3</v>
      </c>
      <c r="AZ203" s="147">
        <f t="shared" ca="1" si="73"/>
        <v>4.6328745591990615E-7</v>
      </c>
      <c r="BA203" s="147">
        <f t="shared" ca="1" si="60"/>
        <v>1.1991217019590291E-3</v>
      </c>
      <c r="BB203" s="147">
        <f t="shared" ca="1" si="61"/>
        <v>1.3624176082746668E-3</v>
      </c>
      <c r="BC203" s="147">
        <f t="shared" ca="1" si="62"/>
        <v>4.1509614175546603E-4</v>
      </c>
      <c r="BD203" s="147">
        <f t="shared" ca="1" si="63"/>
        <v>1.4275703724726669E-4</v>
      </c>
    </row>
    <row r="204" spans="8:56" s="147" customFormat="1" ht="0.25" customHeight="1" x14ac:dyDescent="0.2">
      <c r="H204" s="147">
        <f t="shared" si="64"/>
        <v>563</v>
      </c>
      <c r="I204" s="147">
        <f>IF($H204&gt;$H203,INDEX(Spectra!204:204,1,MATCH($I$20,Spectra!$20:$20,0)),I203)</f>
        <v>1.2420074081299099E-3</v>
      </c>
      <c r="J204" s="147">
        <f>((Physics!$C$9*Physics!$C$10)/(Physics!$C$11*Physics!$C$12*$H204))^($J$17-$J$18)</f>
        <v>2.8350012056622536E+18</v>
      </c>
      <c r="K204" s="147">
        <f t="shared" si="65"/>
        <v>1</v>
      </c>
      <c r="L204" s="147">
        <f>INDEX(Photobiology!$21:$421,1+$H204-380,10)</f>
        <v>0.9864444</v>
      </c>
      <c r="M204" s="147">
        <f t="shared" si="66"/>
        <v>1.2420074081299099E-3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3521092499489745</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1.2420074081299099E-3</v>
      </c>
      <c r="Z204" s="147">
        <f t="shared" ca="1" si="68"/>
        <v>3.7971023083570043E-7</v>
      </c>
      <c r="AA204" s="147">
        <f t="shared" ca="1" si="55"/>
        <v>1.070683664245062E-3</v>
      </c>
      <c r="AB204" s="147">
        <f t="shared" ca="1" si="56"/>
        <v>1.2332450458655533E-3</v>
      </c>
      <c r="AC204" s="147">
        <f t="shared" ca="1" si="57"/>
        <v>3.5869173946791801E-4</v>
      </c>
      <c r="AD204" s="147">
        <f t="shared" ca="1" si="58"/>
        <v>1.2037610320039574E-4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1.3703233188727864E-3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3884868261151450</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1.3703233188727864E-3</v>
      </c>
      <c r="AZ204" s="147">
        <f t="shared" ca="1" si="73"/>
        <v>4.1893935601574487E-7</v>
      </c>
      <c r="BA204" s="147">
        <f t="shared" ca="1" si="60"/>
        <v>1.1812995499441553E-3</v>
      </c>
      <c r="BB204" s="147">
        <f t="shared" ca="1" si="61"/>
        <v>1.3606556878581388E-3</v>
      </c>
      <c r="BC204" s="147">
        <f t="shared" ca="1" si="62"/>
        <v>3.957493744904607E-4</v>
      </c>
      <c r="BD204" s="147">
        <f t="shared" ca="1" si="63"/>
        <v>1.3281255825914177E-4</v>
      </c>
    </row>
    <row r="205" spans="8:56" s="147" customFormat="1" ht="0.25" customHeight="1" x14ac:dyDescent="0.2">
      <c r="H205" s="147">
        <f t="shared" si="64"/>
        <v>564</v>
      </c>
      <c r="I205" s="147">
        <f>IF($H205&gt;$H204,INDEX(Spectra!205:205,1,MATCH($I$20,Spectra!$20:$20,0)),I204)</f>
        <v>1.26170741190382E-3</v>
      </c>
      <c r="J205" s="147">
        <f>((Physics!$C$9*Physics!$C$10)/(Physics!$C$11*Physics!$C$12*$H205))^($J$17-$J$18)</f>
        <v>2.8400367317824348E+18</v>
      </c>
      <c r="K205" s="147">
        <f t="shared" si="65"/>
        <v>1</v>
      </c>
      <c r="L205" s="147">
        <f>INDEX(Photobiology!$21:$421,1+$H205-380,10)</f>
        <v>0.98272409999999999</v>
      </c>
      <c r="M205" s="147">
        <f t="shared" si="66"/>
        <v>1.26170741190382E-3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3583295394568999.5</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1.26170741190382E-3</v>
      </c>
      <c r="Z205" s="147">
        <f t="shared" ca="1" si="68"/>
        <v>3.5012885363295765E-7</v>
      </c>
      <c r="AA205" s="147">
        <f t="shared" ca="1" si="55"/>
        <v>1.0747728417561501E-3</v>
      </c>
      <c r="AB205" s="147">
        <f t="shared" ca="1" si="56"/>
        <v>1.255555326563377E-3</v>
      </c>
      <c r="AC205" s="147">
        <f t="shared" ca="1" si="57"/>
        <v>3.484835871678351E-4</v>
      </c>
      <c r="AD205" s="147">
        <f t="shared" ca="1" si="58"/>
        <v>1.1409102825807365E-4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1.3652438547184938E-3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3877342695240764.5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1.3652438547184938E-3</v>
      </c>
      <c r="AZ205" s="147">
        <f t="shared" ca="1" si="73"/>
        <v>3.7886063065980087E-7</v>
      </c>
      <c r="BA205" s="147">
        <f t="shared" ca="1" si="60"/>
        <v>1.1629693252034018E-3</v>
      </c>
      <c r="BB205" s="147">
        <f t="shared" ca="1" si="61"/>
        <v>1.3585869256828864E-3</v>
      </c>
      <c r="BC205" s="147">
        <f t="shared" ca="1" si="62"/>
        <v>3.7708035267324799E-4</v>
      </c>
      <c r="BD205" s="147">
        <f t="shared" ca="1" si="63"/>
        <v>1.2345340428238905E-4</v>
      </c>
    </row>
    <row r="206" spans="8:56" s="147" customFormat="1" ht="0.25" customHeight="1" x14ac:dyDescent="0.2">
      <c r="H206" s="147">
        <f t="shared" si="64"/>
        <v>565</v>
      </c>
      <c r="I206" s="147">
        <f>IF($H206&gt;$H205,INDEX(Spectra!206:206,1,MATCH($I$20,Spectra!$20:$20,0)),I205)</f>
        <v>1.2832757814587299E-3</v>
      </c>
      <c r="J206" s="147">
        <f>((Physics!$C$9*Physics!$C$10)/(Physics!$C$11*Physics!$C$12*$H206))^($J$17-$J$18)</f>
        <v>2.8450722579026166E+18</v>
      </c>
      <c r="K206" s="147">
        <f t="shared" si="65"/>
        <v>1</v>
      </c>
      <c r="L206" s="147">
        <f>INDEX(Photobiology!$21:$421,1+$H206-380,10)</f>
        <v>0.97860000000000003</v>
      </c>
      <c r="M206" s="147">
        <f t="shared" si="66"/>
        <v>1.2832757814587299E-3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3651012325066533.5</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1.2832757814587299E-3</v>
      </c>
      <c r="Z206" s="147">
        <f t="shared" ca="1" si="68"/>
        <v>3.2328026831352034E-7</v>
      </c>
      <c r="AA206" s="147">
        <f t="shared" ca="1" si="55"/>
        <v>1.0791951506575665E-3</v>
      </c>
      <c r="AB206" s="147">
        <f t="shared" ca="1" si="56"/>
        <v>1.2793990053229431E-3</v>
      </c>
      <c r="AC206" s="147">
        <f t="shared" ca="1" si="57"/>
        <v>3.3865647872695885E-4</v>
      </c>
      <c r="AD206" s="147">
        <f t="shared" ca="1" si="58"/>
        <v>1.082387940801836E-4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1.3601643905642017E-3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3869765973781230</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1.3601643905642017E-3</v>
      </c>
      <c r="AZ206" s="147">
        <f t="shared" ca="1" si="73"/>
        <v>3.4264989294215257E-7</v>
      </c>
      <c r="BA206" s="147">
        <f t="shared" ca="1" si="60"/>
        <v>1.1438560873683861E-3</v>
      </c>
      <c r="BB206" s="147">
        <f t="shared" ca="1" si="61"/>
        <v>1.3560553339403072E-3</v>
      </c>
      <c r="BC206" s="147">
        <f t="shared" ca="1" si="62"/>
        <v>3.5894738266989287E-4</v>
      </c>
      <c r="BD206" s="147">
        <f t="shared" ca="1" si="63"/>
        <v>1.1472401763721098E-4</v>
      </c>
    </row>
    <row r="207" spans="8:56" s="147" customFormat="1" ht="0.25" customHeight="1" x14ac:dyDescent="0.2">
      <c r="H207" s="147">
        <f t="shared" si="64"/>
        <v>566</v>
      </c>
      <c r="I207" s="147">
        <f>IF($H207&gt;$H206,INDEX(Spectra!207:207,1,MATCH($I$20,Spectra!$20:$20,0)),I206)</f>
        <v>1.30491956095781E-3</v>
      </c>
      <c r="J207" s="147">
        <f>((Physics!$C$9*Physics!$C$10)/(Physics!$C$11*Physics!$C$12*$H207))^($J$17-$J$18)</f>
        <v>2.8501077840227983E+18</v>
      </c>
      <c r="K207" s="147">
        <f t="shared" si="65"/>
        <v>1</v>
      </c>
      <c r="L207" s="147">
        <f>INDEX(Photobiology!$21:$421,1+$H207-380,10)</f>
        <v>0.9740837</v>
      </c>
      <c r="M207" s="147">
        <f t="shared" si="66"/>
        <v>1.30491956095781E-3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3719161398209467</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1.30491956095781E-3</v>
      </c>
      <c r="Z207" s="147">
        <f t="shared" ca="1" si="68"/>
        <v>2.9846772658007506E-7</v>
      </c>
      <c r="AA207" s="147">
        <f t="shared" ca="1" si="55"/>
        <v>1.0821737066609948E-3</v>
      </c>
      <c r="AB207" s="147">
        <f t="shared" ca="1" si="56"/>
        <v>1.3028460437754482E-3</v>
      </c>
      <c r="AC207" s="147">
        <f t="shared" ca="1" si="57"/>
        <v>3.2870923740527236E-4</v>
      </c>
      <c r="AD207" s="147">
        <f t="shared" ca="1" si="58"/>
        <v>1.0259251489859084E-4</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1.3550849264099092E-3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3862138096772843</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1.3550849264099092E-3</v>
      </c>
      <c r="AZ207" s="147">
        <f t="shared" ca="1" si="73"/>
        <v>3.0994179979310648E-7</v>
      </c>
      <c r="BA207" s="147">
        <f t="shared" ca="1" si="60"/>
        <v>1.1237759947265169E-3</v>
      </c>
      <c r="BB207" s="147">
        <f t="shared" ca="1" si="61"/>
        <v>1.3529316964618439E-3</v>
      </c>
      <c r="BC207" s="147">
        <f t="shared" ca="1" si="62"/>
        <v>3.4134589296265614E-4</v>
      </c>
      <c r="BD207" s="147">
        <f t="shared" ca="1" si="63"/>
        <v>1.0653650589736179E-4</v>
      </c>
    </row>
    <row r="208" spans="8:56" s="147" customFormat="1" ht="0.25" customHeight="1" x14ac:dyDescent="0.2">
      <c r="H208" s="147">
        <f t="shared" si="64"/>
        <v>567</v>
      </c>
      <c r="I208" s="147">
        <f>IF($H208&gt;$H207,INDEX(Spectra!208:208,1,MATCH($I$20,Spectra!$20:$20,0)),I207)</f>
        <v>1.32714636062229E-3</v>
      </c>
      <c r="J208" s="147">
        <f>((Physics!$C$9*Physics!$C$10)/(Physics!$C$11*Physics!$C$12*$H208))^($J$17-$J$18)</f>
        <v>2.8551433101429796E+18</v>
      </c>
      <c r="K208" s="147">
        <f t="shared" si="65"/>
        <v>1</v>
      </c>
      <c r="L208" s="147">
        <f>INDEX(Photobiology!$21:$421,1+$H208-380,10)</f>
        <v>0.96917120000000001</v>
      </c>
      <c r="M208" s="147">
        <f t="shared" si="66"/>
        <v>1.32714636062229E-3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3789193053111333.5</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1.32714636062229E-3</v>
      </c>
      <c r="Z208" s="147">
        <f t="shared" ca="1" si="68"/>
        <v>2.7564697195488902E-7</v>
      </c>
      <c r="AA208" s="147">
        <f t="shared" ca="1" si="55"/>
        <v>1.0841604606023156E-3</v>
      </c>
      <c r="AB208" s="147">
        <f t="shared" ca="1" si="56"/>
        <v>1.3263381284886711E-3</v>
      </c>
      <c r="AC208" s="147">
        <f t="shared" ca="1" si="57"/>
        <v>3.1891327045753629E-4</v>
      </c>
      <c r="AD208" s="147">
        <f t="shared" ca="1" si="58"/>
        <v>9.7113934938536072E-5</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1.3500054622556166E-3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3854459064215604.5</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1.3500054622556166E-3</v>
      </c>
      <c r="AZ208" s="147">
        <f t="shared" ca="1" si="73"/>
        <v>2.8039478450502929E-7</v>
      </c>
      <c r="BA208" s="147">
        <f t="shared" ca="1" si="60"/>
        <v>1.1028343121766981E-3</v>
      </c>
      <c r="BB208" s="147">
        <f t="shared" ca="1" si="61"/>
        <v>1.3491833089291031E-3</v>
      </c>
      <c r="BC208" s="147">
        <f t="shared" ca="1" si="62"/>
        <v>3.244063125800247E-4</v>
      </c>
      <c r="BD208" s="147">
        <f t="shared" ca="1" si="63"/>
        <v>9.8786649700554748E-5</v>
      </c>
    </row>
    <row r="209" spans="8:56" s="147" customFormat="1" ht="0.25" customHeight="1" x14ac:dyDescent="0.2">
      <c r="H209" s="147">
        <f t="shared" si="64"/>
        <v>568</v>
      </c>
      <c r="I209" s="147">
        <f>IF($H209&gt;$H208,INDEX(Spectra!209:209,1,MATCH($I$20,Spectra!$20:$20,0)),I208)</f>
        <v>1.34955549477864E-3</v>
      </c>
      <c r="J209" s="147">
        <f>((Physics!$C$9*Physics!$C$10)/(Physics!$C$11*Physics!$C$12*$H209))^($J$17-$J$18)</f>
        <v>2.8601788362631613E+18</v>
      </c>
      <c r="K209" s="147">
        <f t="shared" si="65"/>
        <v>1</v>
      </c>
      <c r="L209" s="147">
        <f>INDEX(Photobiology!$21:$421,1+$H209-380,10)</f>
        <v>0.96385679999999996</v>
      </c>
      <c r="M209" s="147">
        <f t="shared" si="66"/>
        <v>1.34955549477864E-3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3859970064528525.5</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1.34955549477864E-3</v>
      </c>
      <c r="Z209" s="147">
        <f t="shared" ca="1" si="68"/>
        <v>2.5457744942405313E-7</v>
      </c>
      <c r="AA209" s="147">
        <f t="shared" ca="1" si="55"/>
        <v>1.0849211578074964E-3</v>
      </c>
      <c r="AB209" s="147">
        <f t="shared" ca="1" si="56"/>
        <v>1.3494367338950995E-3</v>
      </c>
      <c r="AC209" s="147">
        <f t="shared" ca="1" si="57"/>
        <v>3.0918316385378643E-4</v>
      </c>
      <c r="AD209" s="147">
        <f t="shared" ca="1" si="58"/>
        <v>9.1808640843197152E-5</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1.3449273836616503E-3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3846732839059837.5</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1.3449273836616503E-3</v>
      </c>
      <c r="AZ209" s="147">
        <f t="shared" ca="1" si="73"/>
        <v>2.5370441179916639E-7</v>
      </c>
      <c r="BA209" s="147">
        <f t="shared" ca="1" si="60"/>
        <v>1.0812005729994372E-3</v>
      </c>
      <c r="BB209" s="147">
        <f t="shared" ca="1" si="61"/>
        <v>1.344809030051888E-3</v>
      </c>
      <c r="BC209" s="147">
        <f t="shared" ca="1" si="62"/>
        <v>3.0812286359688408E-4</v>
      </c>
      <c r="BD209" s="147">
        <f t="shared" ca="1" si="63"/>
        <v>9.1493795997641674E-5</v>
      </c>
    </row>
    <row r="210" spans="8:56" s="147" customFormat="1" ht="0.25" customHeight="1" x14ac:dyDescent="0.2">
      <c r="H210" s="147">
        <f t="shared" si="64"/>
        <v>569</v>
      </c>
      <c r="I210" s="147">
        <f>IF($H210&gt;$H209,INDEX(Spectra!210:210,1,MATCH($I$20,Spectra!$20:$20,0)),I209)</f>
        <v>1.3750474324736299E-3</v>
      </c>
      <c r="J210" s="147">
        <f>((Physics!$C$9*Physics!$C$10)/(Physics!$C$11*Physics!$C$12*$H210))^($J$17-$J$18)</f>
        <v>2.8652143623833436E+18</v>
      </c>
      <c r="K210" s="147">
        <f t="shared" si="65"/>
        <v>1</v>
      </c>
      <c r="L210" s="147">
        <f>INDEX(Photobiology!$21:$421,1+$H210-380,10)</f>
        <v>0.95813490000000001</v>
      </c>
      <c r="M210" s="147">
        <f t="shared" si="66"/>
        <v>1.3750474324736299E-3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3939805652481785.5</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1.3750474324736299E-3</v>
      </c>
      <c r="Z210" s="147">
        <f t="shared" ca="1" si="68"/>
        <v>2.356240028863838E-7</v>
      </c>
      <c r="AA210" s="147">
        <f t="shared" ca="1" si="55"/>
        <v>1.0868553662437793E-3</v>
      </c>
      <c r="AB210" s="147">
        <f t="shared" ca="1" si="56"/>
        <v>1.3749993058134932E-3</v>
      </c>
      <c r="AC210" s="147">
        <f t="shared" ca="1" si="57"/>
        <v>3.0003534976574608E-4</v>
      </c>
      <c r="AD210" s="147">
        <f t="shared" ca="1" si="58"/>
        <v>8.6900797656441452E-5</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1.3398479195073578E-3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3838951502381923.5</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1.3398479195073578E-3</v>
      </c>
      <c r="AZ210" s="147">
        <f t="shared" ca="1" si="73"/>
        <v>2.295923199430223E-7</v>
      </c>
      <c r="BA210" s="147">
        <f t="shared" ca="1" si="60"/>
        <v>1.0590332136015692E-3</v>
      </c>
      <c r="BB210" s="147">
        <f t="shared" ca="1" si="61"/>
        <v>1.3398010248301751E-3</v>
      </c>
      <c r="BC210" s="147">
        <f t="shared" ca="1" si="62"/>
        <v>2.9235481603650544E-4</v>
      </c>
      <c r="BD210" s="147">
        <f t="shared" ca="1" si="63"/>
        <v>8.4676244756193801E-5</v>
      </c>
    </row>
    <row r="211" spans="8:56" s="147" customFormat="1" ht="0.25" customHeight="1" x14ac:dyDescent="0.2">
      <c r="H211" s="147">
        <f t="shared" si="64"/>
        <v>570</v>
      </c>
      <c r="I211" s="147">
        <f>IF($H211&gt;$H210,INDEX(Spectra!211:211,1,MATCH($I$20,Spectra!$20:$20,0)),I210)</f>
        <v>1.40334079331856E-3</v>
      </c>
      <c r="J211" s="147">
        <f>((Physics!$C$9*Physics!$C$10)/(Physics!$C$11*Physics!$C$12*$H211))^($J$17-$J$18)</f>
        <v>2.8702498885035249E+18</v>
      </c>
      <c r="K211" s="147">
        <f t="shared" si="65"/>
        <v>1</v>
      </c>
      <c r="L211" s="147">
        <f>INDEX(Photobiology!$21:$421,1+$H211-380,10)</f>
        <v>0.95199999999999996</v>
      </c>
      <c r="M211" s="147">
        <f t="shared" si="66"/>
        <v>1.40334079331856E-3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4027938755555045</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1.40334079331856E-3</v>
      </c>
      <c r="Z211" s="147">
        <f t="shared" ca="1" si="68"/>
        <v>2.1848332143017996E-7</v>
      </c>
      <c r="AA211" s="147">
        <f t="shared" ca="1" si="55"/>
        <v>1.0897306128724881E-3</v>
      </c>
      <c r="AB211" s="147">
        <f t="shared" ca="1" si="56"/>
        <v>1.4026994665760134E-3</v>
      </c>
      <c r="AC211" s="147">
        <f t="shared" ca="1" si="57"/>
        <v>2.9133354869293306E-4</v>
      </c>
      <c r="AD211" s="147">
        <f t="shared" ca="1" si="58"/>
        <v>8.2377928910830784E-5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1.3347684553530654E-3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3831119010155158</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1.3347684553530654E-3</v>
      </c>
      <c r="AZ211" s="147">
        <f t="shared" ca="1" si="73"/>
        <v>2.0780743127700805E-7</v>
      </c>
      <c r="BA211" s="147">
        <f t="shared" ca="1" si="60"/>
        <v>1.0364824095614946E-3</v>
      </c>
      <c r="BB211" s="147">
        <f t="shared" ca="1" si="61"/>
        <v>1.3341584661689691E-3</v>
      </c>
      <c r="BC211" s="147">
        <f t="shared" ca="1" si="62"/>
        <v>2.7709793133129639E-4</v>
      </c>
      <c r="BD211" s="147">
        <f t="shared" ca="1" si="63"/>
        <v>7.8352643528216892E-5</v>
      </c>
    </row>
    <row r="212" spans="8:56" s="147" customFormat="1" ht="0.25" customHeight="1" x14ac:dyDescent="0.2">
      <c r="H212" s="147">
        <f t="shared" si="64"/>
        <v>571</v>
      </c>
      <c r="I212" s="147">
        <f>IF($H212&gt;$H211,INDEX(Spectra!212:212,1,MATCH($I$20,Spectra!$20:$20,0)),I211)</f>
        <v>1.4307663770447201E-3</v>
      </c>
      <c r="J212" s="147">
        <f>((Physics!$C$9*Physics!$C$10)/(Physics!$C$11*Physics!$C$12*$H212))^($J$17-$J$18)</f>
        <v>2.8752854146237061E+18</v>
      </c>
      <c r="K212" s="147">
        <f t="shared" si="65"/>
        <v>1</v>
      </c>
      <c r="L212" s="147">
        <f>INDEX(Photobiology!$21:$421,1+$H212-380,10)</f>
        <v>0.94545040000000002</v>
      </c>
      <c r="M212" s="147">
        <f t="shared" si="66"/>
        <v>1.4307663770447201E-3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4113861695650686</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1.4307663770447201E-3</v>
      </c>
      <c r="Z212" s="147">
        <f t="shared" ca="1" si="68"/>
        <v>2.02424827024287E-7</v>
      </c>
      <c r="AA212" s="147">
        <f t="shared" ca="1" si="55"/>
        <v>1.0906889476513376E-3</v>
      </c>
      <c r="AB212" s="147">
        <f t="shared" ca="1" si="56"/>
        <v>1.4287847656125133E-3</v>
      </c>
      <c r="AC212" s="147">
        <f t="shared" ca="1" si="57"/>
        <v>2.8243328282862772E-4</v>
      </c>
      <c r="AD212" s="147">
        <f t="shared" ca="1" si="58"/>
        <v>7.795273067380289E-5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1.3340119394151921E-3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3835665072334385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1.3340119394151921E-3</v>
      </c>
      <c r="AZ212" s="147">
        <f t="shared" ca="1" si="73"/>
        <v>1.887360091884614E-7</v>
      </c>
      <c r="BA212" s="147">
        <f t="shared" ca="1" si="60"/>
        <v>1.0169319755475345E-3</v>
      </c>
      <c r="BB212" s="147">
        <f t="shared" ca="1" si="61"/>
        <v>1.3321643328791022E-3</v>
      </c>
      <c r="BC212" s="147">
        <f t="shared" ca="1" si="62"/>
        <v>2.6333395684055891E-4</v>
      </c>
      <c r="BD212" s="147">
        <f t="shared" ca="1" si="63"/>
        <v>7.2681239297545799E-5</v>
      </c>
    </row>
    <row r="213" spans="8:56" s="147" customFormat="1" ht="0.25" customHeight="1" x14ac:dyDescent="0.2">
      <c r="H213" s="147">
        <f t="shared" si="64"/>
        <v>572</v>
      </c>
      <c r="I213" s="147">
        <f>IF($H213&gt;$H212,INDEX(Spectra!213:213,1,MATCH($I$20,Spectra!$20:$20,0)),I212)</f>
        <v>1.4567738036118101E-3</v>
      </c>
      <c r="J213" s="147">
        <f>((Physics!$C$9*Physics!$C$10)/(Physics!$C$11*Physics!$C$12*$H213))^($J$17-$J$18)</f>
        <v>2.8803209407438884E+18</v>
      </c>
      <c r="K213" s="147">
        <f t="shared" si="65"/>
        <v>1</v>
      </c>
      <c r="L213" s="147">
        <f>INDEX(Photobiology!$21:$421,1+$H213-380,10)</f>
        <v>0.93849919999999998</v>
      </c>
      <c r="M213" s="147">
        <f t="shared" si="66"/>
        <v>1.4567738036118101E-3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4195976092470221.5</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1.4567738036118101E-3</v>
      </c>
      <c r="Z213" s="147">
        <f t="shared" ca="1" si="68"/>
        <v>1.8733528404926434E-7</v>
      </c>
      <c r="AA213" s="147">
        <f t="shared" ref="AA213:AA276" ca="1" si="75">$Y213*O213</f>
        <v>1.0891846129726386E-3</v>
      </c>
      <c r="AB213" s="147">
        <f t="shared" ref="AB213:AB276" ca="1" si="76">$Y213*P213</f>
        <v>1.4524777776649589E-3</v>
      </c>
      <c r="AC213" s="147">
        <f t="shared" ref="AC213:AC276" ca="1" si="77">$Y213*Q213</f>
        <v>2.7329076555757554E-4</v>
      </c>
      <c r="AD213" s="147">
        <f t="shared" ref="AD213:AD276" ca="1" si="78">$Y213*R213</f>
        <v>7.3550906893176318E-5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1.3332554234773187E-3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3840203515602082</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1.3332554234773187E-3</v>
      </c>
      <c r="AZ213" s="147">
        <f t="shared" ca="1" si="73"/>
        <v>1.7145131443748928E-7</v>
      </c>
      <c r="BA213" s="147">
        <f t="shared" ref="BA213:BA276" ca="1" si="80">$AY213*AO213</f>
        <v>9.9683374921586353E-4</v>
      </c>
      <c r="BB213" s="147">
        <f t="shared" ref="BB213:BB276" ca="1" si="81">$AY213*AP213</f>
        <v>1.3293236532334841E-3</v>
      </c>
      <c r="BC213" s="147">
        <f t="shared" ref="BC213:BC276" ca="1" si="82">$AY213*AQ213</f>
        <v>2.50118717444345E-4</v>
      </c>
      <c r="BD213" s="147">
        <f t="shared" ref="BD213:BD276" ca="1" si="83">$AY213*AR213</f>
        <v>6.7314599750404003E-5</v>
      </c>
    </row>
    <row r="214" spans="8:56" s="147" customFormat="1" ht="0.25" customHeight="1" x14ac:dyDescent="0.2">
      <c r="H214" s="147">
        <f t="shared" ref="H214:H277" si="84">MIN(780,H213+$J$14)</f>
        <v>573</v>
      </c>
      <c r="I214" s="147">
        <f>IF($H214&gt;$H213,INDEX(Spectra!214:214,1,MATCH($I$20,Spectra!$20:$20,0)),I213)</f>
        <v>1.4836174926941401E-3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1.4836174926941401E-3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4280765326897693.5</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1.4836174926941401E-3</v>
      </c>
      <c r="Z214" s="147">
        <f t="shared" ref="Z214:Z277" ca="1" si="88">$Y214*N214</f>
        <v>1.7345268830585729E-7</v>
      </c>
      <c r="AA214" s="147">
        <f t="shared" ca="1" si="75"/>
        <v>1.086714206578633E-3</v>
      </c>
      <c r="AB214" s="147">
        <f t="shared" ca="1" si="76"/>
        <v>1.4757558036003538E-3</v>
      </c>
      <c r="AC214" s="147">
        <f t="shared" ca="1" si="77"/>
        <v>2.6438063719809576E-4</v>
      </c>
      <c r="AD214" s="147">
        <f t="shared" ca="1" si="78"/>
        <v>6.9335973350565023E-5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1.3324975219791196E-3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3844730342122800.5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1.3324975219791196E-3</v>
      </c>
      <c r="AZ214" s="147">
        <f t="shared" ref="AZ214:AZ277" ca="1" si="93">$AY214*AN214</f>
        <v>1.5578495028962282E-7</v>
      </c>
      <c r="BA214" s="147">
        <f t="shared" ca="1" si="80"/>
        <v>9.760224549091776E-4</v>
      </c>
      <c r="BB214" s="147">
        <f t="shared" ca="1" si="81"/>
        <v>1.3254366176101522E-3</v>
      </c>
      <c r="BC214" s="147">
        <f t="shared" ca="1" si="82"/>
        <v>2.3745105841667911E-4</v>
      </c>
      <c r="BD214" s="147">
        <f t="shared" ca="1" si="83"/>
        <v>6.2273472191180977E-5</v>
      </c>
    </row>
    <row r="215" spans="8:56" s="147" customFormat="1" ht="0.25" customHeight="1" x14ac:dyDescent="0.2">
      <c r="H215" s="147">
        <f t="shared" si="84"/>
        <v>574</v>
      </c>
      <c r="I215" s="147">
        <f>IF($H215&gt;$H214,INDEX(Spectra!215:215,1,MATCH($I$20,Spectra!$20:$20,0)),I214)</f>
        <v>1.5154596230013901E-3</v>
      </c>
      <c r="J215" s="147">
        <f>((Physics!$C$9*Physics!$C$10)/(Physics!$C$11*Physics!$C$12*$H215))^($J$17-$J$18)</f>
        <v>2.8903919929842509E+18</v>
      </c>
      <c r="K215" s="147">
        <f t="shared" si="85"/>
        <v>1</v>
      </c>
      <c r="L215" s="147">
        <f>INDEX(Photobiology!$21:$421,1+$H215-380,10)</f>
        <v>0.92345759999999999</v>
      </c>
      <c r="M215" s="147">
        <f t="shared" si="86"/>
        <v>1.5154596230013901E-3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4380272360014149.5</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1.5154596230013901E-3</v>
      </c>
      <c r="Z215" s="147">
        <f t="shared" ca="1" si="88"/>
        <v>1.611176052790158E-7</v>
      </c>
      <c r="AA215" s="147">
        <f t="shared" ca="1" si="75"/>
        <v>1.0860117059545021E-3</v>
      </c>
      <c r="AB215" s="147">
        <f t="shared" ca="1" si="76"/>
        <v>1.5024509175975461E-3</v>
      </c>
      <c r="AC215" s="147">
        <f t="shared" ca="1" si="77"/>
        <v>2.5611267628723494E-4</v>
      </c>
      <c r="AD215" s="147">
        <f t="shared" ca="1" si="78"/>
        <v>6.5521957622201207E-5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1.3317410060412463E-3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3849253540590409</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1.3317410060412463E-3</v>
      </c>
      <c r="AZ215" s="147">
        <f t="shared" ca="1" si="93"/>
        <v>1.4158537679828114E-7</v>
      </c>
      <c r="BA215" s="147">
        <f t="shared" ca="1" si="80"/>
        <v>9.5435490323128992E-4</v>
      </c>
      <c r="BB215" s="147">
        <f t="shared" ca="1" si="81"/>
        <v>1.3203093412453883E-3</v>
      </c>
      <c r="BC215" s="147">
        <f t="shared" ca="1" si="82"/>
        <v>2.2506423002097064E-4</v>
      </c>
      <c r="BD215" s="147">
        <f t="shared" ca="1" si="83"/>
        <v>5.7578754614897516E-5</v>
      </c>
    </row>
    <row r="216" spans="8:56" s="147" customFormat="1" ht="0.25" customHeight="1" x14ac:dyDescent="0.2">
      <c r="H216" s="147">
        <f t="shared" si="84"/>
        <v>575</v>
      </c>
      <c r="I216" s="147">
        <f>IF($H216&gt;$H215,INDEX(Spectra!216:216,1,MATCH($I$20,Spectra!$20:$20,0)),I215)</f>
        <v>1.5472522303602301E-3</v>
      </c>
      <c r="J216" s="147">
        <f>((Physics!$C$9*Physics!$C$10)/(Physics!$C$11*Physics!$C$12*$H216))^($J$17-$J$18)</f>
        <v>2.8954275191044326E+18</v>
      </c>
      <c r="K216" s="147">
        <f t="shared" si="85"/>
        <v>1</v>
      </c>
      <c r="L216" s="147">
        <f>INDEX(Photobiology!$21:$421,1+$H216-380,10)</f>
        <v>0.91539999999999999</v>
      </c>
      <c r="M216" s="147">
        <f t="shared" si="86"/>
        <v>1.5472522303602301E-3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4479956686780721</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1.5472522303602301E-3</v>
      </c>
      <c r="Z216" s="147">
        <f t="shared" ca="1" si="88"/>
        <v>1.4962625331087087E-7</v>
      </c>
      <c r="AA216" s="147">
        <f t="shared" ca="1" si="75"/>
        <v>1.0830966755311557E-3</v>
      </c>
      <c r="AB216" s="147">
        <f t="shared" ca="1" si="76"/>
        <v>1.5272261447426775E-3</v>
      </c>
      <c r="AC216" s="147">
        <f t="shared" ca="1" si="77"/>
        <v>2.4786980730370886E-4</v>
      </c>
      <c r="AD216" s="147">
        <f t="shared" ca="1" si="78"/>
        <v>6.1903859759259412E-5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1.3309844901033729E-3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3853769120146487.5</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1.3309844901033729E-3</v>
      </c>
      <c r="AZ216" s="147">
        <f t="shared" ca="1" si="93"/>
        <v>1.2871218962320162E-7</v>
      </c>
      <c r="BA216" s="147">
        <f t="shared" ca="1" si="80"/>
        <v>9.317064458707324E-4</v>
      </c>
      <c r="BB216" s="147">
        <f t="shared" ca="1" si="81"/>
        <v>1.3137575578479649E-3</v>
      </c>
      <c r="BC216" s="147">
        <f t="shared" ca="1" si="82"/>
        <v>2.1322371531456037E-4</v>
      </c>
      <c r="BD216" s="147">
        <f t="shared" ca="1" si="83"/>
        <v>5.325122536609684E-5</v>
      </c>
    </row>
    <row r="217" spans="8:56" s="147" customFormat="1" ht="0.25" customHeight="1" x14ac:dyDescent="0.2">
      <c r="H217" s="147">
        <f t="shared" si="84"/>
        <v>576</v>
      </c>
      <c r="I217" s="147">
        <f>IF($H217&gt;$H216,INDEX(Spectra!217:217,1,MATCH($I$20,Spectra!$20:$20,0)),I216)</f>
        <v>1.57661146011757E-3</v>
      </c>
      <c r="J217" s="147">
        <f>((Physics!$C$9*Physics!$C$10)/(Physics!$C$11*Physics!$C$12*$H217))^($J$17-$J$18)</f>
        <v>2.9004630452246144E+18</v>
      </c>
      <c r="K217" s="147">
        <f t="shared" si="85"/>
        <v>1</v>
      </c>
      <c r="L217" s="147">
        <f>INDEX(Photobiology!$21:$421,1+$H217-380,10)</f>
        <v>0.90700639999999999</v>
      </c>
      <c r="M217" s="147">
        <f t="shared" si="86"/>
        <v>1.57661146011757E-3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4572903276748633</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1.57661146011757E-3</v>
      </c>
      <c r="Z217" s="147">
        <f t="shared" ca="1" si="88"/>
        <v>1.3871942060761249E-7</v>
      </c>
      <c r="AA217" s="147">
        <f t="shared" ca="1" si="75"/>
        <v>1.0762690834148789E-3</v>
      </c>
      <c r="AB217" s="147">
        <f t="shared" ca="1" si="76"/>
        <v>1.5476002326399467E-3</v>
      </c>
      <c r="AC217" s="147">
        <f t="shared" ca="1" si="77"/>
        <v>2.3917195849983537E-4</v>
      </c>
      <c r="AD217" s="147">
        <f t="shared" ca="1" si="78"/>
        <v>5.8350705461243291E-5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1.3302279741654996E-3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3858277080791034.5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1.3302279741654996E-3</v>
      </c>
      <c r="AZ217" s="147">
        <f t="shared" ca="1" si="93"/>
        <v>1.170411724893308E-7</v>
      </c>
      <c r="BA217" s="147">
        <f t="shared" ca="1" si="80"/>
        <v>9.0807613588015583E-4</v>
      </c>
      <c r="BB217" s="147">
        <f t="shared" ca="1" si="81"/>
        <v>1.3057504492128803E-3</v>
      </c>
      <c r="BC217" s="147">
        <f t="shared" ca="1" si="82"/>
        <v>2.0179558368090629E-4</v>
      </c>
      <c r="BD217" s="147">
        <f t="shared" ca="1" si="83"/>
        <v>4.923200336945997E-5</v>
      </c>
    </row>
    <row r="218" spans="8:56" s="147" customFormat="1" ht="0.25" customHeight="1" x14ac:dyDescent="0.2">
      <c r="H218" s="147">
        <f t="shared" si="84"/>
        <v>577</v>
      </c>
      <c r="I218" s="147">
        <f>IF($H218&gt;$H217,INDEX(Spectra!218:218,1,MATCH($I$20,Spectra!$20:$20,0)),I217)</f>
        <v>1.6059875726982199E-3</v>
      </c>
      <c r="J218" s="147">
        <f>((Physics!$C$9*Physics!$C$10)/(Physics!$C$11*Physics!$C$12*$H218))^($J$17-$J$18)</f>
        <v>2.9054985713447956E+18</v>
      </c>
      <c r="K218" s="147">
        <f t="shared" si="85"/>
        <v>1</v>
      </c>
      <c r="L218" s="147">
        <f>INDEX(Photobiology!$21:$421,1+$H218-380,10)</f>
        <v>0.8982772</v>
      </c>
      <c r="M218" s="147">
        <f t="shared" si="86"/>
        <v>1.6059875726982199E-3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4666194598072174</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1.6059875726982199E-3</v>
      </c>
      <c r="Z218" s="147">
        <f t="shared" ca="1" si="88"/>
        <v>1.2860041847635358E-7</v>
      </c>
      <c r="AA218" s="147">
        <f t="shared" ca="1" si="75"/>
        <v>1.0676878401185124E-3</v>
      </c>
      <c r="AB218" s="147">
        <f t="shared" ca="1" si="76"/>
        <v>1.5665621837760513E-3</v>
      </c>
      <c r="AC218" s="147">
        <f t="shared" ca="1" si="77"/>
        <v>2.306198154394644E-4</v>
      </c>
      <c r="AD218" s="147">
        <f t="shared" ca="1" si="78"/>
        <v>5.4909196906823948E-5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1.3294714582276262E-3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3862777422524050</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1.3294714582276262E-3</v>
      </c>
      <c r="AZ218" s="147">
        <f t="shared" ca="1" si="93"/>
        <v>1.064582247004521E-7</v>
      </c>
      <c r="BA218" s="147">
        <f t="shared" ca="1" si="80"/>
        <v>8.8385522644451582E-4</v>
      </c>
      <c r="BB218" s="147">
        <f t="shared" ca="1" si="81"/>
        <v>1.2968342633995962E-3</v>
      </c>
      <c r="BC218" s="147">
        <f t="shared" ca="1" si="82"/>
        <v>1.9091210140148715E-4</v>
      </c>
      <c r="BD218" s="147">
        <f t="shared" ca="1" si="83"/>
        <v>4.5455027998240009E-5</v>
      </c>
    </row>
    <row r="219" spans="8:56" s="147" customFormat="1" ht="0.25" customHeight="1" x14ac:dyDescent="0.2">
      <c r="H219" s="147">
        <f t="shared" si="84"/>
        <v>578</v>
      </c>
      <c r="I219" s="147">
        <f>IF($H219&gt;$H218,INDEX(Spectra!219:219,1,MATCH($I$20,Spectra!$20:$20,0)),I218)</f>
        <v>1.63952811503169E-3</v>
      </c>
      <c r="J219" s="147">
        <f>((Physics!$C$9*Physics!$C$10)/(Physics!$C$11*Physics!$C$12*$H219))^($J$17-$J$18)</f>
        <v>2.9105340974649779E+18</v>
      </c>
      <c r="K219" s="147">
        <f t="shared" si="85"/>
        <v>1</v>
      </c>
      <c r="L219" s="147">
        <f>INDEX(Photobiology!$21:$421,1+$H219-380,10)</f>
        <v>0.88920480000000002</v>
      </c>
      <c r="M219" s="147">
        <f t="shared" si="86"/>
        <v>1.63952811503169E-3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4771902482552216</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1.63952811503169E-3</v>
      </c>
      <c r="Z219" s="147">
        <f t="shared" ca="1" si="88"/>
        <v>1.1951815657676864E-7</v>
      </c>
      <c r="AA219" s="147">
        <f t="shared" ca="1" si="75"/>
        <v>1.060541877433169E-3</v>
      </c>
      <c r="AB219" s="147">
        <f t="shared" ca="1" si="76"/>
        <v>1.5888994868395114E-3</v>
      </c>
      <c r="AC219" s="147">
        <f t="shared" ca="1" si="77"/>
        <v>2.226479180213035E-4</v>
      </c>
      <c r="AD219" s="147">
        <f t="shared" ca="1" si="78"/>
        <v>5.1737277103563019E-5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1.3287135567294271E-3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3867266112624964</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1.3287135567294271E-3</v>
      </c>
      <c r="AZ219" s="147">
        <f t="shared" ca="1" si="93"/>
        <v>9.6860427987106106E-8</v>
      </c>
      <c r="BA219" s="147">
        <f t="shared" ca="1" si="80"/>
        <v>8.5948899387888386E-4</v>
      </c>
      <c r="BB219" s="147">
        <f t="shared" ca="1" si="81"/>
        <v>1.2876828820976224E-3</v>
      </c>
      <c r="BC219" s="147">
        <f t="shared" ca="1" si="82"/>
        <v>1.8043930100385621E-4</v>
      </c>
      <c r="BD219" s="147">
        <f t="shared" ca="1" si="83"/>
        <v>4.1929150738865147E-5</v>
      </c>
    </row>
    <row r="220" spans="8:56" s="147" customFormat="1" ht="0.25" customHeight="1" x14ac:dyDescent="0.2">
      <c r="H220" s="147">
        <f t="shared" si="84"/>
        <v>579</v>
      </c>
      <c r="I220" s="147">
        <f>IF($H220&gt;$H219,INDEX(Spectra!220:220,1,MATCH($I$20,Spectra!$20:$20,0)),I219)</f>
        <v>1.67420993622174E-3</v>
      </c>
      <c r="J220" s="147">
        <f>((Physics!$C$9*Physics!$C$10)/(Physics!$C$11*Physics!$C$12*$H220))^($J$17-$J$18)</f>
        <v>2.9155696235851597E+18</v>
      </c>
      <c r="K220" s="147">
        <f t="shared" si="85"/>
        <v>1</v>
      </c>
      <c r="L220" s="147">
        <f>INDEX(Photobiology!$21:$421,1+$H220-380,10)</f>
        <v>0.87978160000000005</v>
      </c>
      <c r="M220" s="147">
        <f t="shared" si="86"/>
        <v>1.67420993622174E-3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4881275633552553</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1.67420993622174E-3</v>
      </c>
      <c r="Z220" s="147">
        <f t="shared" ca="1" si="88"/>
        <v>1.1114025014316312E-7</v>
      </c>
      <c r="AA220" s="147">
        <f t="shared" ca="1" si="75"/>
        <v>1.0531985929988824E-3</v>
      </c>
      <c r="AB220" s="147">
        <f t="shared" ca="1" si="76"/>
        <v>1.6124198701056042E-3</v>
      </c>
      <c r="AC220" s="147">
        <f t="shared" ca="1" si="77"/>
        <v>2.149685558108714E-4</v>
      </c>
      <c r="AD220" s="147">
        <f t="shared" ca="1" si="78"/>
        <v>4.8745124556076826E-5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1.327957040791554E-3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3871751209557893.5</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1.327957040791554E-3</v>
      </c>
      <c r="AZ220" s="147">
        <f t="shared" ca="1" si="93"/>
        <v>8.8154701808794278E-8</v>
      </c>
      <c r="BA220" s="147">
        <f t="shared" ca="1" si="80"/>
        <v>8.353805915648244E-4</v>
      </c>
      <c r="BB220" s="147">
        <f t="shared" ca="1" si="81"/>
        <v>1.27894613028706E-3</v>
      </c>
      <c r="BC220" s="147">
        <f t="shared" ca="1" si="82"/>
        <v>1.7050968403763551E-4</v>
      </c>
      <c r="BD220" s="147">
        <f t="shared" ca="1" si="83"/>
        <v>3.8663867629758334E-5</v>
      </c>
    </row>
    <row r="221" spans="8:56" s="147" customFormat="1" ht="0.25" customHeight="1" x14ac:dyDescent="0.2">
      <c r="H221" s="147">
        <f t="shared" si="84"/>
        <v>580</v>
      </c>
      <c r="I221" s="147">
        <f>IF($H221&gt;$H220,INDEX(Spectra!221:221,1,MATCH($I$20,Spectra!$20:$20,0)),I220)</f>
        <v>1.7069963791134901E-3</v>
      </c>
      <c r="J221" s="147">
        <f>((Physics!$C$9*Physics!$C$10)/(Physics!$C$11*Physics!$C$12*$H221))^($J$17-$J$18)</f>
        <v>2.9206051497053414E+18</v>
      </c>
      <c r="K221" s="147">
        <f t="shared" si="85"/>
        <v>1</v>
      </c>
      <c r="L221" s="147">
        <f>INDEX(Photobiology!$21:$421,1+$H221-380,10)</f>
        <v>0.87</v>
      </c>
      <c r="M221" s="147">
        <f t="shared" si="86"/>
        <v>1.7069963791134901E-3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4985462415367230</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1.7069963791134901E-3</v>
      </c>
      <c r="Z221" s="147">
        <f t="shared" ca="1" si="88"/>
        <v>1.0322292454318231E-7</v>
      </c>
      <c r="AA221" s="147">
        <f t="shared" ca="1" si="75"/>
        <v>1.0442174810023372E-3</v>
      </c>
      <c r="AB221" s="147">
        <f t="shared" ca="1" si="76"/>
        <v>1.6350311187664445E-3</v>
      </c>
      <c r="AC221" s="147">
        <f t="shared" ca="1" si="77"/>
        <v>2.0688796114855501E-4</v>
      </c>
      <c r="AD221" s="147">
        <f t="shared" ca="1" si="78"/>
        <v>4.5875015589761311E-5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1.3272005248536804E-3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3876228687579291</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1.3272005248536804E-3</v>
      </c>
      <c r="AZ221" s="147">
        <f t="shared" ca="1" si="93"/>
        <v>8.0256479338164489E-8</v>
      </c>
      <c r="BA221" s="147">
        <f t="shared" ca="1" si="80"/>
        <v>8.1188572266769233E-4</v>
      </c>
      <c r="BB221" s="147">
        <f t="shared" ca="1" si="81"/>
        <v>1.2712470779263742E-3</v>
      </c>
      <c r="BC221" s="147">
        <f t="shared" ca="1" si="82"/>
        <v>1.6085670361226607E-4</v>
      </c>
      <c r="BD221" s="147">
        <f t="shared" ca="1" si="83"/>
        <v>3.5668115945285204E-5</v>
      </c>
    </row>
    <row r="222" spans="8:56" s="147" customFormat="1" ht="0.25" customHeight="1" x14ac:dyDescent="0.2">
      <c r="H222" s="147">
        <f t="shared" si="84"/>
        <v>581</v>
      </c>
      <c r="I222" s="147">
        <f>IF($H222&gt;$H221,INDEX(Spectra!222:222,1,MATCH($I$20,Spectra!$20:$20,0)),I221)</f>
        <v>1.7387833588645501E-3</v>
      </c>
      <c r="J222" s="147">
        <f>((Physics!$C$9*Physics!$C$10)/(Physics!$C$11*Physics!$C$12*$H222))^($J$17-$J$18)</f>
        <v>2.9256406758255227E+18</v>
      </c>
      <c r="K222" s="147">
        <f t="shared" si="85"/>
        <v>1</v>
      </c>
      <c r="L222" s="147">
        <f>INDEX(Photobiology!$21:$421,1+$H222-380,10)</f>
        <v>0.85986130000000005</v>
      </c>
      <c r="M222" s="147">
        <f t="shared" si="86"/>
        <v>1.7387833588645501E-3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5087055321142655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1.7387833588645501E-3</v>
      </c>
      <c r="Z222" s="147">
        <f t="shared" ca="1" si="88"/>
        <v>9.5810440640154444E-8</v>
      </c>
      <c r="AA222" s="147">
        <f t="shared" ca="1" si="75"/>
        <v>1.0345726209576897E-3</v>
      </c>
      <c r="AB222" s="147">
        <f t="shared" ca="1" si="76"/>
        <v>1.6582150931482023E-3</v>
      </c>
      <c r="AC222" s="147">
        <f t="shared" ca="1" si="77"/>
        <v>1.9874293791821807E-4</v>
      </c>
      <c r="AD222" s="147">
        <f t="shared" ca="1" si="78"/>
        <v>4.3124261596543258E-5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1.3173602754200241E-3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3854122806485536</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1.3173602754200241E-3</v>
      </c>
      <c r="AZ222" s="147">
        <f t="shared" ca="1" si="93"/>
        <v>7.2589185896194169E-8</v>
      </c>
      <c r="BA222" s="147">
        <f t="shared" ca="1" si="80"/>
        <v>7.8382672915436357E-4</v>
      </c>
      <c r="BB222" s="147">
        <f t="shared" ca="1" si="81"/>
        <v>1.2563190696981618E-3</v>
      </c>
      <c r="BC222" s="147">
        <f t="shared" ca="1" si="82"/>
        <v>1.5057427948050875E-4</v>
      </c>
      <c r="BD222" s="147">
        <f t="shared" ca="1" si="83"/>
        <v>3.2672379134802188E-5</v>
      </c>
    </row>
    <row r="223" spans="8:56" s="147" customFormat="1" ht="0.25" customHeight="1" x14ac:dyDescent="0.2">
      <c r="H223" s="147">
        <f t="shared" si="84"/>
        <v>582</v>
      </c>
      <c r="I223" s="147">
        <f>IF($H223&gt;$H222,INDEX(Spectra!223:223,1,MATCH($I$20,Spectra!$20:$20,0)),I222)</f>
        <v>1.7706986480728699E-3</v>
      </c>
      <c r="J223" s="147">
        <f>((Physics!$C$9*Physics!$C$10)/(Physics!$C$11*Physics!$C$12*$H223))^($J$17-$J$18)</f>
        <v>2.9306762019457044E+18</v>
      </c>
      <c r="K223" s="147">
        <f t="shared" si="85"/>
        <v>1</v>
      </c>
      <c r="L223" s="147">
        <f>INDEX(Photobiology!$21:$421,1+$H223-380,10)</f>
        <v>0.84939200000000004</v>
      </c>
      <c r="M223" s="147">
        <f t="shared" si="86"/>
        <v>1.7706986480728699E-3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5189344388724592</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1.7706986480728699E-3</v>
      </c>
      <c r="Z223" s="147">
        <f t="shared" ca="1" si="88"/>
        <v>8.8936703926891232E-8</v>
      </c>
      <c r="AA223" s="147">
        <f t="shared" ca="1" si="75"/>
        <v>1.0248502756275599E-3</v>
      </c>
      <c r="AB223" s="147">
        <f t="shared" ca="1" si="76"/>
        <v>1.6825816005501715E-3</v>
      </c>
      <c r="AC223" s="147">
        <f t="shared" ca="1" si="77"/>
        <v>1.9088131426225538E-4</v>
      </c>
      <c r="AD223" s="147">
        <f t="shared" ca="1" si="78"/>
        <v>4.0477639885351383E-5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1.307518640426042E-3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3831913763097004</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1.307518640426042E-3</v>
      </c>
      <c r="AZ223" s="147">
        <f t="shared" ca="1" si="93"/>
        <v>6.5672608000814769E-8</v>
      </c>
      <c r="BA223" s="147">
        <f t="shared" ca="1" si="80"/>
        <v>7.5676956126170597E-4</v>
      </c>
      <c r="BB223" s="147">
        <f t="shared" ca="1" si="81"/>
        <v>1.2424512828038805E-3</v>
      </c>
      <c r="BC223" s="147">
        <f t="shared" ca="1" si="82"/>
        <v>1.4095050943792735E-4</v>
      </c>
      <c r="BD223" s="147">
        <f t="shared" ca="1" si="83"/>
        <v>2.9889483864547192E-5</v>
      </c>
    </row>
    <row r="224" spans="8:56" s="147" customFormat="1" ht="0.25" customHeight="1" x14ac:dyDescent="0.2">
      <c r="H224" s="147">
        <f t="shared" si="84"/>
        <v>583</v>
      </c>
      <c r="I224" s="147">
        <f>IF($H224&gt;$H223,INDEX(Spectra!224:224,1,MATCH($I$20,Spectra!$20:$20,0)),I223)</f>
        <v>1.80276138060487E-3</v>
      </c>
      <c r="J224" s="147">
        <f>((Physics!$C$9*Physics!$C$10)/(Physics!$C$11*Physics!$C$12*$H224))^($J$17-$J$18)</f>
        <v>2.9357117280658862E+18</v>
      </c>
      <c r="K224" s="147">
        <f t="shared" si="85"/>
        <v>1</v>
      </c>
      <c r="L224" s="147">
        <f>INDEX(Photobiology!$21:$421,1+$H224-380,10)</f>
        <v>0.83862199999999998</v>
      </c>
      <c r="M224" s="147">
        <f t="shared" si="86"/>
        <v>1.80276138060487E-3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5292387727945966</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1.80276138060487E-3</v>
      </c>
      <c r="Z224" s="147">
        <f t="shared" ca="1" si="88"/>
        <v>8.2564307918046323E-8</v>
      </c>
      <c r="AA224" s="147">
        <f t="shared" ca="1" si="75"/>
        <v>1.0148374777908024E-3</v>
      </c>
      <c r="AB224" s="147">
        <f t="shared" ca="1" si="76"/>
        <v>1.707370064911544E-3</v>
      </c>
      <c r="AC224" s="147">
        <f t="shared" ca="1" si="77"/>
        <v>1.8298028013139433E-4</v>
      </c>
      <c r="AD224" s="147">
        <f t="shared" ca="1" si="78"/>
        <v>3.7954256450426571E-5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1.2976783909923854E-3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3809609671694014.5</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1.2976783909923854E-3</v>
      </c>
      <c r="AZ224" s="147">
        <f t="shared" ca="1" si="93"/>
        <v>5.9432113093382059E-8</v>
      </c>
      <c r="BA224" s="147">
        <f t="shared" ca="1" si="80"/>
        <v>7.3050858503329844E-4</v>
      </c>
      <c r="BB224" s="147">
        <f t="shared" ca="1" si="81"/>
        <v>1.2290130366114144E-3</v>
      </c>
      <c r="BC224" s="147">
        <f t="shared" ca="1" si="82"/>
        <v>1.3171435668572713E-4</v>
      </c>
      <c r="BD224" s="147">
        <f t="shared" ca="1" si="83"/>
        <v>2.7320542236919088E-5</v>
      </c>
    </row>
    <row r="225" spans="8:56" s="147" customFormat="1" ht="0.25" customHeight="1" x14ac:dyDescent="0.2">
      <c r="H225" s="147">
        <f t="shared" si="84"/>
        <v>584</v>
      </c>
      <c r="I225" s="147">
        <f>IF($H225&gt;$H224,INDEX(Spectra!225:225,1,MATCH($I$20,Spectra!$20:$20,0)),I224)</f>
        <v>1.8355376938026201E-3</v>
      </c>
      <c r="J225" s="147">
        <f>((Physics!$C$9*Physics!$C$10)/(Physics!$C$11*Physics!$C$12*$H225))^($J$17-$J$18)</f>
        <v>2.9407472541860675E+18</v>
      </c>
      <c r="K225" s="147">
        <f t="shared" si="85"/>
        <v>1</v>
      </c>
      <c r="L225" s="147">
        <f>INDEX(Photobiology!$21:$421,1+$H225-380,10)</f>
        <v>0.82758129999999996</v>
      </c>
      <c r="M225" s="147">
        <f t="shared" si="86"/>
        <v>1.8355376938026201E-3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5397852433005082</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1.8355376938026201E-3</v>
      </c>
      <c r="Z225" s="147">
        <f t="shared" ca="1" si="88"/>
        <v>7.6681239142528874E-8</v>
      </c>
      <c r="AA225" s="147">
        <f t="shared" ca="1" si="75"/>
        <v>1.0046283261097438E-3</v>
      </c>
      <c r="AB225" s="147">
        <f t="shared" ca="1" si="76"/>
        <v>1.7322923696016105E-3</v>
      </c>
      <c r="AC225" s="147">
        <f t="shared" ca="1" si="77"/>
        <v>1.7547740352753048E-4</v>
      </c>
      <c r="AD225" s="147">
        <f t="shared" ca="1" si="78"/>
        <v>3.5584467947135119E-5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1.2878367559984033E-3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3787202404042197</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1.2878367559984033E-3</v>
      </c>
      <c r="AZ225" s="147">
        <f t="shared" ca="1" si="93"/>
        <v>5.3800539534913696E-8</v>
      </c>
      <c r="BA225" s="147">
        <f t="shared" ca="1" si="80"/>
        <v>7.0486010112980199E-4</v>
      </c>
      <c r="BB225" s="147">
        <f t="shared" ca="1" si="81"/>
        <v>1.2153985141470053E-3</v>
      </c>
      <c r="BC225" s="147">
        <f t="shared" ca="1" si="82"/>
        <v>1.2311719387344736E-4</v>
      </c>
      <c r="BD225" s="147">
        <f t="shared" ca="1" si="83"/>
        <v>2.4966518486487449E-5</v>
      </c>
    </row>
    <row r="226" spans="8:56" s="147" customFormat="1" ht="0.25" customHeight="1" x14ac:dyDescent="0.2">
      <c r="H226" s="147">
        <f t="shared" si="84"/>
        <v>585</v>
      </c>
      <c r="I226" s="147">
        <f>IF($H226&gt;$H225,INDEX(Spectra!226:226,1,MATCH($I$20,Spectra!$20:$20,0)),I225)</f>
        <v>1.86946991763716E-3</v>
      </c>
      <c r="J226" s="147">
        <f>((Physics!$C$9*Physics!$C$10)/(Physics!$C$11*Physics!$C$12*$H226))^($J$17-$J$18)</f>
        <v>2.9457827803062492E+18</v>
      </c>
      <c r="K226" s="147">
        <f t="shared" si="85"/>
        <v>1</v>
      </c>
      <c r="L226" s="147">
        <f>INDEX(Photobiology!$21:$421,1+$H226-380,10)</f>
        <v>0.81630000000000003</v>
      </c>
      <c r="M226" s="147">
        <f t="shared" si="86"/>
        <v>1.86946991763716E-3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5507052291676088</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1.86946991763716E-3</v>
      </c>
      <c r="Z226" s="147">
        <f t="shared" ca="1" si="88"/>
        <v>7.1264567154312066E-8</v>
      </c>
      <c r="AA226" s="147">
        <f t="shared" ca="1" si="75"/>
        <v>9.9423083894738251E-4</v>
      </c>
      <c r="AB226" s="147">
        <f t="shared" ca="1" si="76"/>
        <v>1.7568923086669678E-3</v>
      </c>
      <c r="AC226" s="147">
        <f t="shared" ca="1" si="77"/>
        <v>1.6806534559558067E-4</v>
      </c>
      <c r="AD226" s="147">
        <f t="shared" ca="1" si="78"/>
        <v>3.3393219456802005E-5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1.2779965065647467E-3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3764700102329973.5</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1.2779965065647467E-3</v>
      </c>
      <c r="AZ226" s="147">
        <f t="shared" ca="1" si="93"/>
        <v>4.8717482429549459E-8</v>
      </c>
      <c r="BA226" s="147">
        <f t="shared" ca="1" si="80"/>
        <v>6.7967049210379646E-4</v>
      </c>
      <c r="BB226" s="147">
        <f t="shared" ca="1" si="81"/>
        <v>1.2010368349359242E-3</v>
      </c>
      <c r="BC226" s="147">
        <f t="shared" ca="1" si="82"/>
        <v>1.1489188594017072E-4</v>
      </c>
      <c r="BD226" s="147">
        <f t="shared" ca="1" si="83"/>
        <v>2.2828084798862131E-5</v>
      </c>
    </row>
    <row r="227" spans="8:56" s="147" customFormat="1" ht="0.25" customHeight="1" x14ac:dyDescent="0.2">
      <c r="H227" s="147">
        <f t="shared" si="84"/>
        <v>586</v>
      </c>
      <c r="I227" s="147">
        <f>IF($H227&gt;$H226,INDEX(Spectra!227:227,1,MATCH($I$20,Spectra!$20:$20,0)),I226)</f>
        <v>1.90274821344836E-3</v>
      </c>
      <c r="J227" s="147">
        <f>((Physics!$C$9*Physics!$C$10)/(Physics!$C$11*Physics!$C$12*$H227))^($J$17-$J$18)</f>
        <v>2.950818306426431E+18</v>
      </c>
      <c r="K227" s="147">
        <f t="shared" si="85"/>
        <v>1</v>
      </c>
      <c r="L227" s="147">
        <f>INDEX(Photobiology!$21:$421,1+$H227-380,10)</f>
        <v>0.80479469999999997</v>
      </c>
      <c r="M227" s="147">
        <f t="shared" si="86"/>
        <v>1.90274821344836E-3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5614664260763607</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1.90274821344836E-3</v>
      </c>
      <c r="Z227" s="147">
        <f t="shared" ca="1" si="88"/>
        <v>6.6210690682647963E-8</v>
      </c>
      <c r="AA227" s="147">
        <f t="shared" ca="1" si="75"/>
        <v>9.8249165100691444E-4</v>
      </c>
      <c r="AB227" s="147">
        <f t="shared" ca="1" si="76"/>
        <v>1.7787385013850767E-3</v>
      </c>
      <c r="AC227" s="147">
        <f t="shared" ca="1" si="77"/>
        <v>1.6078222403638644E-4</v>
      </c>
      <c r="AD227" s="147">
        <f t="shared" ca="1" si="78"/>
        <v>3.1315049547290425E-5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1.2681562571310904E-3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3742098698951645.5</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1.2681562571310904E-3</v>
      </c>
      <c r="AZ227" s="147">
        <f t="shared" ca="1" si="93"/>
        <v>4.4128540541893408E-8</v>
      </c>
      <c r="BA227" s="147">
        <f t="shared" ca="1" si="80"/>
        <v>6.54817555994667E-4</v>
      </c>
      <c r="BB227" s="147">
        <f t="shared" ca="1" si="81"/>
        <v>1.1855054412288288E-3</v>
      </c>
      <c r="BC227" s="147">
        <f t="shared" ca="1" si="82"/>
        <v>1.0715920372757715E-4</v>
      </c>
      <c r="BD227" s="147">
        <f t="shared" ca="1" si="83"/>
        <v>2.0871062048612061E-5</v>
      </c>
    </row>
    <row r="228" spans="8:56" s="147" customFormat="1" ht="0.25" customHeight="1" x14ac:dyDescent="0.2">
      <c r="H228" s="147">
        <f t="shared" si="84"/>
        <v>587</v>
      </c>
      <c r="I228" s="147">
        <f>IF($H228&gt;$H227,INDEX(Spectra!228:228,1,MATCH($I$20,Spectra!$20:$20,0)),I227)</f>
        <v>1.93238994911595E-3</v>
      </c>
      <c r="J228" s="147">
        <f>((Physics!$C$9*Physics!$C$10)/(Physics!$C$11*Physics!$C$12*$H228))^($J$17-$J$18)</f>
        <v>2.9558538325466122E+18</v>
      </c>
      <c r="K228" s="147">
        <f t="shared" si="85"/>
        <v>1</v>
      </c>
      <c r="L228" s="147">
        <f>INDEX(Photobiology!$21:$421,1+$H228-380,10)</f>
        <v>0.79308199999999995</v>
      </c>
      <c r="M228" s="147">
        <f t="shared" si="86"/>
        <v>1.93238994911595E-3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5711862237068934</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1.93238994911595E-3</v>
      </c>
      <c r="Z228" s="147">
        <f t="shared" ca="1" si="88"/>
        <v>6.1404202740093162E-8</v>
      </c>
      <c r="AA228" s="147">
        <f t="shared" ca="1" si="75"/>
        <v>9.6787615381370591E-4</v>
      </c>
      <c r="AB228" s="147">
        <f t="shared" ca="1" si="76"/>
        <v>1.7950298743629408E-3</v>
      </c>
      <c r="AC228" s="147">
        <f t="shared" ca="1" si="77"/>
        <v>1.5323852296489482E-4</v>
      </c>
      <c r="AD228" s="147">
        <f t="shared" ca="1" si="78"/>
        <v>2.9269910559259297E-5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1.2583146221371081E-3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3719394098393413</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1.2583146221371081E-3</v>
      </c>
      <c r="AZ228" s="147">
        <f t="shared" ca="1" si="93"/>
        <v>3.9984582927415391E-8</v>
      </c>
      <c r="BA228" s="147">
        <f t="shared" ca="1" si="80"/>
        <v>6.3025204478981333E-4</v>
      </c>
      <c r="BB228" s="147">
        <f t="shared" ca="1" si="81"/>
        <v>1.168869843851736E-3</v>
      </c>
      <c r="BC228" s="147">
        <f t="shared" ca="1" si="82"/>
        <v>9.9784349535472661E-5</v>
      </c>
      <c r="BD228" s="147">
        <f t="shared" ca="1" si="83"/>
        <v>1.9059691581510777E-5</v>
      </c>
    </row>
    <row r="229" spans="8:56" s="147" customFormat="1" ht="0.25" customHeight="1" x14ac:dyDescent="0.2">
      <c r="H229" s="147">
        <f t="shared" si="84"/>
        <v>588</v>
      </c>
      <c r="I229" s="147">
        <f>IF($H229&gt;$H228,INDEX(Spectra!229:229,1,MATCH($I$20,Spectra!$20:$20,0)),I228)</f>
        <v>1.9624481277588299E-3</v>
      </c>
      <c r="J229" s="147">
        <f>((Physics!$C$9*Physics!$C$10)/(Physics!$C$11*Physics!$C$12*$H229))^($J$17-$J$18)</f>
        <v>2.960889358666794E+18</v>
      </c>
      <c r="K229" s="147">
        <f t="shared" si="85"/>
        <v>1</v>
      </c>
      <c r="L229" s="147">
        <f>INDEX(Photobiology!$21:$421,1+$H229-380,10)</f>
        <v>0.781192</v>
      </c>
      <c r="M229" s="147">
        <f t="shared" si="86"/>
        <v>1.9624481277588299E-3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5810591778416692</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1.9624481277588299E-3</v>
      </c>
      <c r="Z229" s="147">
        <f t="shared" ca="1" si="88"/>
        <v>5.6967514211085516E-8</v>
      </c>
      <c r="AA229" s="147">
        <f t="shared" ca="1" si="75"/>
        <v>9.5247419880774807E-4</v>
      </c>
      <c r="AB229" s="147">
        <f t="shared" ca="1" si="76"/>
        <v>1.8097245271122544E-3</v>
      </c>
      <c r="AC229" s="147">
        <f t="shared" ca="1" si="77"/>
        <v>1.4620238551803281E-4</v>
      </c>
      <c r="AD229" s="147">
        <f t="shared" ca="1" si="78"/>
        <v>2.7339649847059363E-5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1.2484743727034515E-3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3696594484705850.5</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1.2484743727034515E-3</v>
      </c>
      <c r="AZ229" s="147">
        <f t="shared" ca="1" si="93"/>
        <v>3.6241712870333952E-8</v>
      </c>
      <c r="BA229" s="147">
        <f t="shared" ca="1" si="80"/>
        <v>6.0594703679162022E-4</v>
      </c>
      <c r="BB229" s="147">
        <f t="shared" ca="1" si="81"/>
        <v>1.1513143515965508E-3</v>
      </c>
      <c r="BC229" s="147">
        <f t="shared" ca="1" si="82"/>
        <v>9.3011340766407138E-5</v>
      </c>
      <c r="BD229" s="147">
        <f t="shared" ca="1" si="83"/>
        <v>1.7392995875880864E-5</v>
      </c>
    </row>
    <row r="230" spans="8:56" s="147" customFormat="1" ht="0.25" customHeight="1" x14ac:dyDescent="0.2">
      <c r="H230" s="147">
        <f t="shared" si="84"/>
        <v>589</v>
      </c>
      <c r="I230" s="147">
        <f>IF($H230&gt;$H229,INDEX(Spectra!230:230,1,MATCH($I$20,Spectra!$20:$20,0)),I229)</f>
        <v>1.9995486947701701E-3</v>
      </c>
      <c r="J230" s="147">
        <f>((Physics!$C$9*Physics!$C$10)/(Physics!$C$11*Physics!$C$12*$H230))^($J$17-$J$18)</f>
        <v>2.9659248847869757E+18</v>
      </c>
      <c r="K230" s="147">
        <f t="shared" si="85"/>
        <v>1</v>
      </c>
      <c r="L230" s="147">
        <f>INDEX(Photobiology!$21:$421,1+$H230-380,10)</f>
        <v>0.76915469999999997</v>
      </c>
      <c r="M230" s="147">
        <f t="shared" si="86"/>
        <v>1.9995486947701701E-3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5930511232162164</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1.9995486947701701E-3</v>
      </c>
      <c r="Z230" s="147">
        <f t="shared" ca="1" si="88"/>
        <v>5.3046827143035753E-8</v>
      </c>
      <c r="AA230" s="147">
        <f t="shared" ca="1" si="75"/>
        <v>9.3934198718304614E-4</v>
      </c>
      <c r="AB230" s="147">
        <f t="shared" ca="1" si="76"/>
        <v>1.829045178018423E-3</v>
      </c>
      <c r="AC230" s="147">
        <f t="shared" ca="1" si="77"/>
        <v>1.397684537644349E-4</v>
      </c>
      <c r="AD230" s="147">
        <f t="shared" ca="1" si="78"/>
        <v>2.5618217877395421E-5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1.2386327377094694E-3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3673691659884334.5</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1.2386327377094694E-3</v>
      </c>
      <c r="AZ230" s="147">
        <f t="shared" ca="1" si="93"/>
        <v>3.2860183351789598E-8</v>
      </c>
      <c r="BA230" s="147">
        <f t="shared" ca="1" si="80"/>
        <v>5.8188117162294136E-4</v>
      </c>
      <c r="BB230" s="147">
        <f t="shared" ca="1" si="81"/>
        <v>1.1330132855322452E-3</v>
      </c>
      <c r="BC230" s="147">
        <f t="shared" ca="1" si="82"/>
        <v>8.6580428365891913E-5</v>
      </c>
      <c r="BD230" s="147">
        <f t="shared" ca="1" si="83"/>
        <v>1.5869362635533723E-5</v>
      </c>
    </row>
    <row r="231" spans="8:56" s="147" customFormat="1" ht="0.25" customHeight="1" x14ac:dyDescent="0.2">
      <c r="H231" s="147">
        <f t="shared" si="84"/>
        <v>590</v>
      </c>
      <c r="I231" s="147">
        <f>IF($H231&gt;$H230,INDEX(Spectra!231:231,1,MATCH($I$20,Spectra!$20:$20,0)),I230)</f>
        <v>2.0369160103900102E-3</v>
      </c>
      <c r="J231" s="147">
        <f>((Physics!$C$9*Physics!$C$10)/(Physics!$C$11*Physics!$C$12*$H231))^($J$17-$J$18)</f>
        <v>2.9709604109071575E+18</v>
      </c>
      <c r="K231" s="147">
        <f t="shared" si="85"/>
        <v>1</v>
      </c>
      <c r="L231" s="147">
        <f>INDEX(Photobiology!$21:$421,1+$H231-380,10)</f>
        <v>0.75700000000000001</v>
      </c>
      <c r="M231" s="147">
        <f t="shared" si="86"/>
        <v>2.0369160103900102E-3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6051596827211673</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2.0369160103900102E-3</v>
      </c>
      <c r="Z231" s="147">
        <f t="shared" ca="1" si="88"/>
        <v>4.9405194140408662E-8</v>
      </c>
      <c r="AA231" s="147">
        <f t="shared" ca="1" si="75"/>
        <v>9.2504911079053999E-4</v>
      </c>
      <c r="AB231" s="147">
        <f t="shared" ca="1" si="76"/>
        <v>1.8468574882085495E-3</v>
      </c>
      <c r="AC231" s="147">
        <f t="shared" ca="1" si="77"/>
        <v>1.3341799868054566E-4</v>
      </c>
      <c r="AD231" s="147">
        <f t="shared" ca="1" si="78"/>
        <v>2.4015443454099257E-5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1.2287924882758128E-3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3650693835887537.5</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1.2287924882758128E-3</v>
      </c>
      <c r="AZ231" s="147">
        <f t="shared" ca="1" si="93"/>
        <v>2.9804238923881014E-8</v>
      </c>
      <c r="BA231" s="147">
        <f t="shared" ca="1" si="80"/>
        <v>5.5804627821055418E-4</v>
      </c>
      <c r="BB231" s="147">
        <f t="shared" ca="1" si="81"/>
        <v>1.1141375475722615E-3</v>
      </c>
      <c r="BC231" s="147">
        <f t="shared" ca="1" si="82"/>
        <v>8.0485907982065741E-5</v>
      </c>
      <c r="BD231" s="147">
        <f t="shared" ca="1" si="83"/>
        <v>1.4487586316020661E-5</v>
      </c>
    </row>
    <row r="232" spans="8:56" s="147" customFormat="1" ht="0.25" customHeight="1" x14ac:dyDescent="0.2">
      <c r="H232" s="147">
        <f t="shared" si="84"/>
        <v>591</v>
      </c>
      <c r="I232" s="147">
        <f>IF($H232&gt;$H231,INDEX(Spectra!232:232,1,MATCH($I$20,Spectra!$20:$20,0)),I231)</f>
        <v>2.06528140461444E-3</v>
      </c>
      <c r="J232" s="147">
        <f>((Physics!$C$9*Physics!$C$10)/(Physics!$C$11*Physics!$C$12*$H232))^($J$17-$J$18)</f>
        <v>2.9759959370273388E+18</v>
      </c>
      <c r="K232" s="147">
        <f t="shared" si="85"/>
        <v>1</v>
      </c>
      <c r="L232" s="147">
        <f>INDEX(Photobiology!$21:$421,1+$H232-380,10)</f>
        <v>0.74475409999999997</v>
      </c>
      <c r="M232" s="147">
        <f t="shared" si="86"/>
        <v>2.06528140461444E-3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6146269068950689</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2.06528140461444E-3</v>
      </c>
      <c r="Z232" s="147">
        <f t="shared" ca="1" si="88"/>
        <v>4.5817648376949971E-8</v>
      </c>
      <c r="AA232" s="147">
        <f t="shared" ca="1" si="75"/>
        <v>9.0553089297881967E-4</v>
      </c>
      <c r="AB232" s="147">
        <f t="shared" ca="1" si="76"/>
        <v>1.8549737991825517E-3</v>
      </c>
      <c r="AC232" s="147">
        <f t="shared" ca="1" si="77"/>
        <v>1.2660175010286519E-4</v>
      </c>
      <c r="AD232" s="147">
        <f t="shared" ca="1" si="78"/>
        <v>2.2405824902381137E-5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1.2306228134661623E-3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3662328492888451.5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1.2306228134661623E-3</v>
      </c>
      <c r="AZ232" s="147">
        <f t="shared" ca="1" si="93"/>
        <v>2.7300997929902773E-8</v>
      </c>
      <c r="BA232" s="147">
        <f t="shared" ca="1" si="80"/>
        <v>5.3957149505549278E-4</v>
      </c>
      <c r="BB232" s="147">
        <f t="shared" ca="1" si="81"/>
        <v>1.1053084923709031E-3</v>
      </c>
      <c r="BC232" s="147">
        <f t="shared" ca="1" si="82"/>
        <v>7.5437178465475745E-5</v>
      </c>
      <c r="BD232" s="147">
        <f t="shared" ca="1" si="83"/>
        <v>1.3350780778731701E-5</v>
      </c>
    </row>
    <row r="233" spans="8:56" s="147" customFormat="1" ht="0.25" customHeight="1" x14ac:dyDescent="0.2">
      <c r="H233" s="147">
        <f t="shared" si="84"/>
        <v>592</v>
      </c>
      <c r="I233" s="147">
        <f>IF($H233&gt;$H232,INDEX(Spectra!233:233,1,MATCH($I$20,Spectra!$20:$20,0)),I232)</f>
        <v>2.0928139128883099E-3</v>
      </c>
      <c r="J233" s="147">
        <f>((Physics!$C$9*Physics!$C$10)/(Physics!$C$11*Physics!$C$12*$H233))^($J$17-$J$18)</f>
        <v>2.9810314631475205E+18</v>
      </c>
      <c r="K233" s="147">
        <f t="shared" si="85"/>
        <v>1</v>
      </c>
      <c r="L233" s="147">
        <f>INDEX(Photobiology!$21:$421,1+$H233-380,10)</f>
        <v>0.73242240000000003</v>
      </c>
      <c r="M233" s="147">
        <f t="shared" si="86"/>
        <v>2.0928139128883099E-3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6238744120832926</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2.0928139128883099E-3</v>
      </c>
      <c r="Z233" s="147">
        <f t="shared" ca="1" si="88"/>
        <v>4.2483285306067539E-8</v>
      </c>
      <c r="AA233" s="147">
        <f t="shared" ca="1" si="75"/>
        <v>8.8479568046309382E-4</v>
      </c>
      <c r="AB233" s="147">
        <f t="shared" ca="1" si="76"/>
        <v>1.8609050175733305E-3</v>
      </c>
      <c r="AC233" s="147">
        <f t="shared" ca="1" si="77"/>
        <v>1.2012751859978899E-4</v>
      </c>
      <c r="AD233" s="147">
        <f t="shared" ca="1" si="78"/>
        <v>2.0867698663078883E-5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1.2324517530961857E-3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3673977452791049.5</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1.2324517530961857E-3</v>
      </c>
      <c r="AZ233" s="147">
        <f t="shared" ca="1" si="93"/>
        <v>2.5018277607151332E-8</v>
      </c>
      <c r="BA233" s="147">
        <f t="shared" ca="1" si="80"/>
        <v>5.2105348727049918E-4</v>
      </c>
      <c r="BB233" s="147">
        <f t="shared" ca="1" si="81"/>
        <v>1.0958813094320912E-3</v>
      </c>
      <c r="BC233" s="147">
        <f t="shared" ca="1" si="82"/>
        <v>7.0742730627721065E-5</v>
      </c>
      <c r="BD233" s="147">
        <f t="shared" ca="1" si="83"/>
        <v>1.228892432433244E-5</v>
      </c>
    </row>
    <row r="234" spans="8:56" s="147" customFormat="1" ht="0.25" customHeight="1" x14ac:dyDescent="0.2">
      <c r="H234" s="147">
        <f t="shared" si="84"/>
        <v>593</v>
      </c>
      <c r="I234" s="147">
        <f>IF($H234&gt;$H233,INDEX(Spectra!234:234,1,MATCH($I$20,Spectra!$20:$20,0)),I233)</f>
        <v>2.1236183123220301E-3</v>
      </c>
      <c r="J234" s="147">
        <f>((Physics!$C$9*Physics!$C$10)/(Physics!$C$11*Physics!$C$12*$H234))^($J$17-$J$18)</f>
        <v>2.9860669892677023E+18</v>
      </c>
      <c r="K234" s="147">
        <f t="shared" si="85"/>
        <v>1</v>
      </c>
      <c r="L234" s="147">
        <f>INDEX(Photobiology!$21:$421,1+$H234-380,10)</f>
        <v>0.72000359999999997</v>
      </c>
      <c r="M234" s="147">
        <f t="shared" si="86"/>
        <v>2.1236183123220301E-3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6341266540229203</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2.1236183123220301E-3</v>
      </c>
      <c r="Z234" s="147">
        <f t="shared" ca="1" si="88"/>
        <v>3.9462349650555359E-8</v>
      </c>
      <c r="AA234" s="147">
        <f t="shared" ca="1" si="75"/>
        <v>8.6471189335778282E-4</v>
      </c>
      <c r="AB234" s="147">
        <f t="shared" ca="1" si="76"/>
        <v>1.8682723228301168E-3</v>
      </c>
      <c r="AC234" s="147">
        <f t="shared" ca="1" si="77"/>
        <v>1.1403830337169301E-4</v>
      </c>
      <c r="AD234" s="147">
        <f t="shared" ca="1" si="78"/>
        <v>1.9449158313401311E-5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1.2342820782865348E-3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3685648969416155.5</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1.2342820782865348E-3</v>
      </c>
      <c r="AZ234" s="147">
        <f t="shared" ca="1" si="93"/>
        <v>2.2936170147967361E-8</v>
      </c>
      <c r="BA234" s="147">
        <f t="shared" ca="1" si="80"/>
        <v>5.0258485089333749E-4</v>
      </c>
      <c r="BB234" s="147">
        <f t="shared" ca="1" si="81"/>
        <v>1.0858707669112835E-3</v>
      </c>
      <c r="BC234" s="147">
        <f t="shared" ca="1" si="82"/>
        <v>6.6280947603986919E-5</v>
      </c>
      <c r="BD234" s="147">
        <f t="shared" ca="1" si="83"/>
        <v>1.1304172413987229E-5</v>
      </c>
    </row>
    <row r="235" spans="8:56" s="147" customFormat="1" ht="0.25" customHeight="1" x14ac:dyDescent="0.2">
      <c r="H235" s="147">
        <f t="shared" si="84"/>
        <v>594</v>
      </c>
      <c r="I235" s="147">
        <f>IF($H235&gt;$H234,INDEX(Spectra!235:235,1,MATCH($I$20,Spectra!$20:$20,0)),I234)</f>
        <v>2.1556202666900598E-3</v>
      </c>
      <c r="J235" s="147">
        <f>((Physics!$C$9*Physics!$C$10)/(Physics!$C$11*Physics!$C$12*$H235))^($J$17-$J$18)</f>
        <v>2.9911025153878835E+18</v>
      </c>
      <c r="K235" s="147">
        <f t="shared" si="85"/>
        <v>1</v>
      </c>
      <c r="L235" s="147">
        <f>INDEX(Photobiology!$21:$421,1+$H235-380,10)</f>
        <v>0.70749649999999997</v>
      </c>
      <c r="M235" s="147">
        <f t="shared" si="86"/>
        <v>2.1556202666900598E-3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6447681201917738</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2.1556202666900598E-3</v>
      </c>
      <c r="Z235" s="147">
        <f t="shared" ca="1" si="88"/>
        <v>3.6684776822584773E-8</v>
      </c>
      <c r="AA235" s="147">
        <f t="shared" ca="1" si="75"/>
        <v>8.4446855071636424E-4</v>
      </c>
      <c r="AB235" s="147">
        <f t="shared" ca="1" si="76"/>
        <v>1.8751611362720828E-3</v>
      </c>
      <c r="AC235" s="147">
        <f t="shared" ca="1" si="77"/>
        <v>1.0821213738784101E-4</v>
      </c>
      <c r="AD235" s="147">
        <f t="shared" ca="1" si="78"/>
        <v>1.8133983043908795E-5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1.2361110179165585E-3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3697334774988895</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1.2361110179165585E-3</v>
      </c>
      <c r="AZ235" s="147">
        <f t="shared" ca="1" si="93"/>
        <v>2.1036384525107574E-8</v>
      </c>
      <c r="BA235" s="147">
        <f t="shared" ca="1" si="80"/>
        <v>4.842489634908476E-4</v>
      </c>
      <c r="BB235" s="147">
        <f t="shared" ca="1" si="81"/>
        <v>1.0752855578195066E-3</v>
      </c>
      <c r="BC235" s="147">
        <f t="shared" ca="1" si="82"/>
        <v>6.2052773099411239E-5</v>
      </c>
      <c r="BD235" s="147">
        <f t="shared" ca="1" si="83"/>
        <v>1.0398685049341616E-5</v>
      </c>
    </row>
    <row r="236" spans="8:56" s="147" customFormat="1" ht="0.25" customHeight="1" x14ac:dyDescent="0.2">
      <c r="H236" s="147">
        <f t="shared" si="84"/>
        <v>595</v>
      </c>
      <c r="I236" s="147">
        <f>IF($H236&gt;$H235,INDEX(Spectra!236:236,1,MATCH($I$20,Spectra!$20:$20,0)),I235)</f>
        <v>2.1841938824021401E-3</v>
      </c>
      <c r="J236" s="147">
        <f>((Physics!$C$9*Physics!$C$10)/(Physics!$C$11*Physics!$C$12*$H236))^($J$17-$J$18)</f>
        <v>2.9961380415080653E+18</v>
      </c>
      <c r="K236" s="147">
        <f t="shared" si="85"/>
        <v>1</v>
      </c>
      <c r="L236" s="147">
        <f>INDEX(Photobiology!$21:$421,1+$H236-380,10)</f>
        <v>0.69489999999999996</v>
      </c>
      <c r="M236" s="147">
        <f t="shared" si="86"/>
        <v>2.1841938824021401E-3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6544146381094246</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2.1841938824021401E-3</v>
      </c>
      <c r="Z236" s="147">
        <f t="shared" ca="1" si="88"/>
        <v>3.405682469196713E-8</v>
      </c>
      <c r="AA236" s="147">
        <f t="shared" ca="1" si="75"/>
        <v>8.224079699592306E-4</v>
      </c>
      <c r="AB236" s="147">
        <f t="shared" ca="1" si="76"/>
        <v>1.8775439822822915E-3</v>
      </c>
      <c r="AC236" s="147">
        <f t="shared" ca="1" si="77"/>
        <v>1.0243869308466037E-4</v>
      </c>
      <c r="AD236" s="147">
        <f t="shared" ca="1" si="78"/>
        <v>1.6893210744662873E-5</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1.2379413431069075E-3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3709043151238193.5</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1.2379413431069075E-3</v>
      </c>
      <c r="AZ236" s="147">
        <f t="shared" ca="1" si="93"/>
        <v>1.9302476598260144E-8</v>
      </c>
      <c r="BA236" s="147">
        <f t="shared" ca="1" si="80"/>
        <v>4.6611834009601457E-4</v>
      </c>
      <c r="BB236" s="147">
        <f t="shared" ca="1" si="81"/>
        <v>1.0641405682414132E-3</v>
      </c>
      <c r="BC236" s="147">
        <f t="shared" ca="1" si="82"/>
        <v>5.8059448991713954E-5</v>
      </c>
      <c r="BD236" s="147">
        <f t="shared" ca="1" si="83"/>
        <v>9.5746097299917551E-6</v>
      </c>
    </row>
    <row r="237" spans="8:56" s="147" customFormat="1" ht="0.25" customHeight="1" x14ac:dyDescent="0.2">
      <c r="H237" s="147">
        <f t="shared" si="84"/>
        <v>596</v>
      </c>
      <c r="I237" s="147">
        <f>IF($H237&gt;$H236,INDEX(Spectra!237:237,1,MATCH($I$20,Spectra!$20:$20,0)),I236)</f>
        <v>2.2106537686342699E-3</v>
      </c>
      <c r="J237" s="147">
        <f>((Physics!$C$9*Physics!$C$10)/(Physics!$C$11*Physics!$C$12*$H237))^($J$17-$J$18)</f>
        <v>3.001173567628247E+18</v>
      </c>
      <c r="K237" s="147">
        <f t="shared" si="85"/>
        <v>1</v>
      </c>
      <c r="L237" s="147">
        <f>INDEX(Photobiology!$21:$421,1+$H237-380,10)</f>
        <v>0.68221920000000003</v>
      </c>
      <c r="M237" s="147">
        <f t="shared" si="86"/>
        <v>2.2106537686342699E-3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6634555657602941</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2.2106537686342699E-3</v>
      </c>
      <c r="Z237" s="147">
        <f t="shared" ca="1" si="88"/>
        <v>3.1595547922828438E-8</v>
      </c>
      <c r="AA237" s="147">
        <f t="shared" ca="1" si="75"/>
        <v>7.9928176593363801E-4</v>
      </c>
      <c r="AB237" s="147">
        <f t="shared" ca="1" si="76"/>
        <v>1.8766505120388552E-3</v>
      </c>
      <c r="AC237" s="147">
        <f t="shared" ca="1" si="77"/>
        <v>9.6826635066181023E-5</v>
      </c>
      <c r="AD237" s="147">
        <f t="shared" ca="1" si="78"/>
        <v>1.5723385462099676E-5</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1.2397716682972567E-3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3720769960788101.5</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1.2397716682972567E-3</v>
      </c>
      <c r="AZ237" s="147">
        <f t="shared" ca="1" si="93"/>
        <v>1.7719312591971711E-8</v>
      </c>
      <c r="BA237" s="147">
        <f t="shared" ca="1" si="80"/>
        <v>4.4825060461788785E-4</v>
      </c>
      <c r="BB237" s="147">
        <f t="shared" ca="1" si="81"/>
        <v>1.0524570464775609E-3</v>
      </c>
      <c r="BC237" s="147">
        <f t="shared" ca="1" si="82"/>
        <v>5.430199907141984E-5</v>
      </c>
      <c r="BD237" s="147">
        <f t="shared" ca="1" si="83"/>
        <v>8.8179379793476525E-6</v>
      </c>
    </row>
    <row r="238" spans="8:56" s="147" customFormat="1" ht="0.25" customHeight="1" x14ac:dyDescent="0.2">
      <c r="H238" s="147">
        <f t="shared" si="84"/>
        <v>597</v>
      </c>
      <c r="I238" s="147">
        <f>IF($H238&gt;$H237,INDEX(Spectra!238:238,1,MATCH($I$20,Spectra!$20:$20,0)),I237)</f>
        <v>2.2344529219108199E-3</v>
      </c>
      <c r="J238" s="147">
        <f>((Physics!$C$9*Physics!$C$10)/(Physics!$C$11*Physics!$C$12*$H238))^($J$17-$J$18)</f>
        <v>3.0062090937484283E+18</v>
      </c>
      <c r="K238" s="147">
        <f t="shared" si="85"/>
        <v>1</v>
      </c>
      <c r="L238" s="147">
        <f>INDEX(Photobiology!$21:$421,1+$H238-380,10)</f>
        <v>0.66947160000000006</v>
      </c>
      <c r="M238" s="147">
        <f t="shared" si="86"/>
        <v>2.2344529219108199E-3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6717232693401053</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2.2344529219108199E-3</v>
      </c>
      <c r="Z238" s="147">
        <f t="shared" ca="1" si="88"/>
        <v>2.9286080666316351E-8</v>
      </c>
      <c r="AA238" s="147">
        <f t="shared" ca="1" si="75"/>
        <v>7.7503340268229935E-4</v>
      </c>
      <c r="AB238" s="147">
        <f t="shared" ca="1" si="76"/>
        <v>1.872169897416809E-3</v>
      </c>
      <c r="AC238" s="147">
        <f t="shared" ca="1" si="77"/>
        <v>9.1389124506152528E-5</v>
      </c>
      <c r="AD238" s="147">
        <f t="shared" ca="1" si="78"/>
        <v>1.4601613575985948E-5</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1.2416006079272802E-3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3732511038354566.5</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1.2416006079272802E-3</v>
      </c>
      <c r="AZ238" s="147">
        <f t="shared" ca="1" si="93"/>
        <v>1.6273162527859688E-8</v>
      </c>
      <c r="BA238" s="147">
        <f t="shared" ca="1" si="80"/>
        <v>4.3065662046322471E-4</v>
      </c>
      <c r="BB238" s="147">
        <f t="shared" ca="1" si="81"/>
        <v>1.0402936933609907E-3</v>
      </c>
      <c r="BC238" s="147">
        <f t="shared" ca="1" si="82"/>
        <v>5.0781464864225761E-5</v>
      </c>
      <c r="BD238" s="147">
        <f t="shared" ca="1" si="83"/>
        <v>8.1135619886588734E-6</v>
      </c>
    </row>
    <row r="239" spans="8:56" s="147" customFormat="1" ht="0.25" customHeight="1" x14ac:dyDescent="0.2">
      <c r="H239" s="147">
        <f t="shared" si="84"/>
        <v>598</v>
      </c>
      <c r="I239" s="147">
        <f>IF($H239&gt;$H238,INDEX(Spectra!239:239,1,MATCH($I$20,Spectra!$20:$20,0)),I238)</f>
        <v>2.25546190725299E-3</v>
      </c>
      <c r="J239" s="147">
        <f>((Physics!$C$9*Physics!$C$10)/(Physics!$C$11*Physics!$C$12*$H239))^($J$17-$J$18)</f>
        <v>3.01124461986861E+18</v>
      </c>
      <c r="K239" s="147">
        <f t="shared" si="85"/>
        <v>1</v>
      </c>
      <c r="L239" s="147">
        <f>INDEX(Photobiology!$21:$421,1+$H239-380,10)</f>
        <v>0.65667439999999999</v>
      </c>
      <c r="M239" s="147">
        <f t="shared" si="86"/>
        <v>2.25546190725299E-3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6791747533534160</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2.25546190725299E-3</v>
      </c>
      <c r="Z239" s="147">
        <f t="shared" ca="1" si="88"/>
        <v>2.7121478342335756E-8</v>
      </c>
      <c r="AA239" s="147">
        <f t="shared" ca="1" si="75"/>
        <v>7.4976515813285338E-4</v>
      </c>
      <c r="AB239" s="147">
        <f t="shared" ca="1" si="76"/>
        <v>1.8641888865065558E-3</v>
      </c>
      <c r="AC239" s="147">
        <f t="shared" ca="1" si="77"/>
        <v>8.6068426380774102E-5</v>
      </c>
      <c r="AD239" s="147">
        <f t="shared" ca="1" si="78"/>
        <v>1.3535252451615917E-5</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1.2434309331176294E-3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3744274707528667</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1.2434309331176294E-3</v>
      </c>
      <c r="AZ239" s="147">
        <f t="shared" ca="1" si="93"/>
        <v>1.495200828455287E-8</v>
      </c>
      <c r="BA239" s="147">
        <f t="shared" ca="1" si="80"/>
        <v>4.133437976488286E-4</v>
      </c>
      <c r="BB239" s="147">
        <f t="shared" ca="1" si="81"/>
        <v>1.0277230217022493E-3</v>
      </c>
      <c r="BC239" s="147">
        <f t="shared" ca="1" si="82"/>
        <v>4.7449324407768734E-5</v>
      </c>
      <c r="BD239" s="147">
        <f t="shared" ca="1" si="83"/>
        <v>7.4619533727322055E-6</v>
      </c>
    </row>
    <row r="240" spans="8:56" s="147" customFormat="1" ht="0.25" customHeight="1" x14ac:dyDescent="0.2">
      <c r="H240" s="147">
        <f t="shared" si="84"/>
        <v>599</v>
      </c>
      <c r="I240" s="147">
        <f>IF($H240&gt;$H239,INDEX(Spectra!240:240,1,MATCH($I$20,Spectra!$20:$20,0)),I239)</f>
        <v>2.27592614016262E-3</v>
      </c>
      <c r="J240" s="147">
        <f>((Physics!$C$9*Physics!$C$10)/(Physics!$C$11*Physics!$C$12*$H240))^($J$17-$J$18)</f>
        <v>3.0162801459887918E+18</v>
      </c>
      <c r="K240" s="147">
        <f t="shared" si="85"/>
        <v>1</v>
      </c>
      <c r="L240" s="147">
        <f>INDEX(Photobiology!$21:$421,1+$H240-380,10)</f>
        <v>0.64384479999999999</v>
      </c>
      <c r="M240" s="147">
        <f t="shared" si="86"/>
        <v>2.27592614016262E-3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6864830830309415</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2.27592614016262E-3</v>
      </c>
      <c r="Z240" s="147">
        <f t="shared" ca="1" si="88"/>
        <v>2.5120079586816887E-8</v>
      </c>
      <c r="AA240" s="147">
        <f t="shared" ca="1" si="75"/>
        <v>7.2433852929429561E-4</v>
      </c>
      <c r="AB240" s="147">
        <f t="shared" ca="1" si="76"/>
        <v>1.8547432486641256E-3</v>
      </c>
      <c r="AC240" s="147">
        <f t="shared" ca="1" si="77"/>
        <v>8.0977452066986026E-5</v>
      </c>
      <c r="AD240" s="147">
        <f t="shared" ca="1" si="78"/>
        <v>1.2544313143779919E-5</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1.2452598727476529E-3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3756052630765274.5</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1.2452598727476529E-3</v>
      </c>
      <c r="AZ240" s="147">
        <f t="shared" ca="1" si="93"/>
        <v>1.374430679347767E-8</v>
      </c>
      <c r="BA240" s="147">
        <f t="shared" ca="1" si="80"/>
        <v>3.9631765236054078E-4</v>
      </c>
      <c r="BB240" s="147">
        <f t="shared" ca="1" si="81"/>
        <v>1.0148120806969722E-3</v>
      </c>
      <c r="BC240" s="147">
        <f t="shared" ca="1" si="82"/>
        <v>4.4306346272361491E-5</v>
      </c>
      <c r="BD240" s="147">
        <f t="shared" ca="1" si="83"/>
        <v>6.8635486510181485E-6</v>
      </c>
    </row>
    <row r="241" spans="8:56" s="147" customFormat="1" ht="0.25" customHeight="1" x14ac:dyDescent="0.2">
      <c r="H241" s="147">
        <f t="shared" si="84"/>
        <v>600</v>
      </c>
      <c r="I241" s="147">
        <f>IF($H241&gt;$H240,INDEX(Spectra!241:241,1,MATCH($I$20,Spectra!$20:$20,0)),I240)</f>
        <v>2.2951950691810401E-3</v>
      </c>
      <c r="J241" s="147">
        <f>((Physics!$C$9*Physics!$C$10)/(Physics!$C$11*Physics!$C$12*$H241))^($J$17-$J$18)</f>
        <v>3.0213156721089736E+18</v>
      </c>
      <c r="K241" s="147">
        <f t="shared" si="85"/>
        <v>1</v>
      </c>
      <c r="L241" s="147">
        <f>INDEX(Photobiology!$21:$421,1+$H241-380,10)</f>
        <v>0.63100000000000001</v>
      </c>
      <c r="M241" s="147">
        <f t="shared" si="86"/>
        <v>2.2951950691810401E-3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6934508833063916</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2.2951950691810401E-3</v>
      </c>
      <c r="Z241" s="147">
        <f t="shared" ca="1" si="88"/>
        <v>2.3263179143191349E-8</v>
      </c>
      <c r="AA241" s="147">
        <f t="shared" ca="1" si="75"/>
        <v>6.9860688476718654E-4</v>
      </c>
      <c r="AB241" s="147">
        <f t="shared" ca="1" si="76"/>
        <v>1.8434387092993436E-3</v>
      </c>
      <c r="AC241" s="147">
        <f t="shared" ca="1" si="77"/>
        <v>7.6085716543351482E-5</v>
      </c>
      <c r="AD241" s="147">
        <f t="shared" ca="1" si="78"/>
        <v>1.1629432088230645E-5</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1.2470901979380021E-3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3767853159563567.5</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1.2470901979380021E-3</v>
      </c>
      <c r="AZ241" s="147">
        <f t="shared" ca="1" si="93"/>
        <v>1.2640007410220414E-8</v>
      </c>
      <c r="BA241" s="147">
        <f t="shared" ca="1" si="80"/>
        <v>3.7958682026797318E-4</v>
      </c>
      <c r="BB241" s="147">
        <f t="shared" ca="1" si="81"/>
        <v>1.001629175548459E-3</v>
      </c>
      <c r="BC241" s="147">
        <f t="shared" ca="1" si="82"/>
        <v>4.1341040061644766E-5</v>
      </c>
      <c r="BD241" s="147">
        <f t="shared" ca="1" si="83"/>
        <v>6.318831440324146E-6</v>
      </c>
    </row>
    <row r="242" spans="8:56" s="147" customFormat="1" ht="0.25" customHeight="1" x14ac:dyDescent="0.2">
      <c r="H242" s="147">
        <f t="shared" si="84"/>
        <v>601</v>
      </c>
      <c r="I242" s="147">
        <f>IF($H242&gt;$H241,INDEX(Spectra!242:242,1,MATCH($I$20,Spectra!$20:$20,0)),I241)</f>
        <v>2.3149794870715701E-3</v>
      </c>
      <c r="J242" s="147">
        <f>((Physics!$C$9*Physics!$C$10)/(Physics!$C$11*Physics!$C$12*$H242))^($J$17-$J$18)</f>
        <v>3.0263511982291548E+18</v>
      </c>
      <c r="K242" s="147">
        <f t="shared" si="85"/>
        <v>1</v>
      </c>
      <c r="L242" s="147">
        <f>INDEX(Photobiology!$21:$421,1+$H242-380,10)</f>
        <v>0.61815549999999997</v>
      </c>
      <c r="M242" s="147">
        <f t="shared" si="86"/>
        <v>2.3149794870715701E-3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7005940944574960</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2.3149794870715701E-3</v>
      </c>
      <c r="Z242" s="147">
        <f t="shared" ca="1" si="88"/>
        <v>2.1557135283200201E-8</v>
      </c>
      <c r="AA242" s="147">
        <f t="shared" ca="1" si="75"/>
        <v>6.7315899516861937E-4</v>
      </c>
      <c r="AB242" s="147">
        <f t="shared" ca="1" si="76"/>
        <v>1.831734464083841E-3</v>
      </c>
      <c r="AC242" s="147">
        <f t="shared" ca="1" si="77"/>
        <v>7.1463416765899369E-5</v>
      </c>
      <c r="AD242" s="147">
        <f t="shared" ca="1" si="78"/>
        <v>1.0784771786625454E-5</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1.2465262748854115E-3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3772426285623590</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1.2465262748854115E-3</v>
      </c>
      <c r="AZ242" s="147">
        <f t="shared" ca="1" si="93"/>
        <v>1.160767760225845E-8</v>
      </c>
      <c r="BA242" s="147">
        <f t="shared" ca="1" si="80"/>
        <v>3.6246989631627947E-4</v>
      </c>
      <c r="BB242" s="147">
        <f t="shared" ca="1" si="81"/>
        <v>9.8631765458190648E-4</v>
      </c>
      <c r="BC242" s="147">
        <f t="shared" ca="1" si="82"/>
        <v>3.8480266105712658E-5</v>
      </c>
      <c r="BD242" s="147">
        <f t="shared" ca="1" si="83"/>
        <v>5.8071794915459181E-6</v>
      </c>
    </row>
    <row r="243" spans="8:56" s="147" customFormat="1" ht="0.25" customHeight="1" x14ac:dyDescent="0.2">
      <c r="H243" s="147">
        <f t="shared" si="84"/>
        <v>602</v>
      </c>
      <c r="I243" s="147">
        <f>IF($H243&gt;$H242,INDEX(Spectra!243:243,1,MATCH($I$20,Spectra!$20:$20,0)),I242)</f>
        <v>2.3372907008526599E-3</v>
      </c>
      <c r="J243" s="147">
        <f>((Physics!$C$9*Physics!$C$10)/(Physics!$C$11*Physics!$C$12*$H243))^($J$17-$J$18)</f>
        <v>3.0313867243493366E+18</v>
      </c>
      <c r="K243" s="147">
        <f t="shared" si="85"/>
        <v>1</v>
      </c>
      <c r="L243" s="147">
        <f>INDEX(Photobiology!$21:$421,1+$H243-380,10)</f>
        <v>0.60531440000000003</v>
      </c>
      <c r="M243" s="147">
        <f t="shared" si="86"/>
        <v>2.3372907008526599E-3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7085232001509910</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2.3372907008526599E-3</v>
      </c>
      <c r="Z243" s="147">
        <f t="shared" ca="1" si="88"/>
        <v>2.0005829397785266E-8</v>
      </c>
      <c r="AA243" s="147">
        <f t="shared" ca="1" si="75"/>
        <v>6.4861219323081819E-4</v>
      </c>
      <c r="AB243" s="147">
        <f t="shared" ca="1" si="76"/>
        <v>1.8210252562669226E-3</v>
      </c>
      <c r="AC243" s="147">
        <f t="shared" ca="1" si="77"/>
        <v>6.7173734742505446E-5</v>
      </c>
      <c r="AD243" s="147">
        <f t="shared" ca="1" si="78"/>
        <v>1.0002342062670923E-5</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1.2459623518328209E-3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3776993732385090.5</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1.2459623518328209E-3</v>
      </c>
      <c r="AZ243" s="147">
        <f t="shared" ca="1" si="93"/>
        <v>1.0664702613901367E-8</v>
      </c>
      <c r="BA243" s="147">
        <f t="shared" ca="1" si="80"/>
        <v>3.4576202840771878E-4</v>
      </c>
      <c r="BB243" s="147">
        <f t="shared" ca="1" si="81"/>
        <v>9.707516956352837E-4</v>
      </c>
      <c r="BC243" s="147">
        <f t="shared" ca="1" si="82"/>
        <v>3.5808957991675273E-5</v>
      </c>
      <c r="BD243" s="147">
        <f t="shared" ca="1" si="83"/>
        <v>5.3320460461744832E-6</v>
      </c>
    </row>
    <row r="244" spans="8:56" s="147" customFormat="1" ht="0.25" customHeight="1" x14ac:dyDescent="0.2">
      <c r="H244" s="147">
        <f t="shared" si="84"/>
        <v>603</v>
      </c>
      <c r="I244" s="147">
        <f>IF($H244&gt;$H243,INDEX(Spectra!244:244,1,MATCH($I$20,Spectra!$20:$20,0)),I243)</f>
        <v>2.3589153464853001E-3</v>
      </c>
      <c r="J244" s="147">
        <f>((Physics!$C$9*Physics!$C$10)/(Physics!$C$11*Physics!$C$12*$H244))^($J$17-$J$18)</f>
        <v>3.0364222504695183E+18</v>
      </c>
      <c r="K244" s="147">
        <f t="shared" si="85"/>
        <v>1</v>
      </c>
      <c r="L244" s="147">
        <f>INDEX(Photobiology!$21:$421,1+$H244-380,10)</f>
        <v>0.59247559999999999</v>
      </c>
      <c r="M244" s="147">
        <f t="shared" si="86"/>
        <v>2.3589153464853001E-3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7162663045041979</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2.3589153464853001E-3</v>
      </c>
      <c r="Z244" s="147">
        <f t="shared" ca="1" si="88"/>
        <v>1.8567989847477856E-8</v>
      </c>
      <c r="AA244" s="147">
        <f t="shared" ca="1" si="75"/>
        <v>6.2411002779634833E-4</v>
      </c>
      <c r="AB244" s="147">
        <f t="shared" ca="1" si="76"/>
        <v>1.8085591659121613E-3</v>
      </c>
      <c r="AC244" s="147">
        <f t="shared" ca="1" si="77"/>
        <v>6.3077396365016932E-5</v>
      </c>
      <c r="AD244" s="147">
        <f t="shared" ca="1" si="78"/>
        <v>9.269098373325872E-6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1.2453984287802305E-3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3781555499848069.5</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1.2453984287802305E-3</v>
      </c>
      <c r="AZ244" s="147">
        <f t="shared" ca="1" si="93"/>
        <v>9.8030416462849939E-9</v>
      </c>
      <c r="BA244" s="147">
        <f t="shared" ca="1" si="80"/>
        <v>3.2950128929452947E-4</v>
      </c>
      <c r="BB244" s="147">
        <f t="shared" ca="1" si="81"/>
        <v>9.5483576675994375E-4</v>
      </c>
      <c r="BC244" s="147">
        <f t="shared" ca="1" si="82"/>
        <v>3.3301953985583365E-5</v>
      </c>
      <c r="BD244" s="147">
        <f t="shared" ca="1" si="83"/>
        <v>4.8936561320647497E-6</v>
      </c>
    </row>
    <row r="245" spans="8:56" s="147" customFormat="1" ht="0.25" customHeight="1" x14ac:dyDescent="0.2">
      <c r="H245" s="147">
        <f t="shared" si="84"/>
        <v>604</v>
      </c>
      <c r="I245" s="147">
        <f>IF($H245&gt;$H244,INDEX(Spectra!245:245,1,MATCH($I$20,Spectra!$20:$20,0)),I244)</f>
        <v>2.3733512859473501E-3</v>
      </c>
      <c r="J245" s="147">
        <f>((Physics!$C$9*Physics!$C$10)/(Physics!$C$11*Physics!$C$12*$H245))^($J$17-$J$18)</f>
        <v>3.0414577765896996E+18</v>
      </c>
      <c r="K245" s="147">
        <f t="shared" si="85"/>
        <v>1</v>
      </c>
      <c r="L245" s="147">
        <f>INDEX(Photobiology!$21:$421,1+$H245-380,10)</f>
        <v>0.57963790000000004</v>
      </c>
      <c r="M245" s="147">
        <f t="shared" si="86"/>
        <v>2.3733512859473501E-3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7218447725223732</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2.3733512859473501E-3</v>
      </c>
      <c r="Z245" s="147">
        <f t="shared" ca="1" si="88"/>
        <v>1.7188308416600758E-8</v>
      </c>
      <c r="AA245" s="147">
        <f t="shared" ca="1" si="75"/>
        <v>5.9811300427416365E-4</v>
      </c>
      <c r="AB245" s="147">
        <f t="shared" ca="1" si="76"/>
        <v>1.7892695344757072E-3</v>
      </c>
      <c r="AC245" s="147">
        <f t="shared" ca="1" si="77"/>
        <v>5.9025246481510595E-5</v>
      </c>
      <c r="AD245" s="147">
        <f t="shared" ca="1" si="78"/>
        <v>8.564760252623921E-6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1.2448345057276399E-3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3786111588012525.5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1.2448345057276399E-3</v>
      </c>
      <c r="AZ245" s="147">
        <f t="shared" ca="1" si="93"/>
        <v>9.0153529057257707E-9</v>
      </c>
      <c r="BA245" s="147">
        <f t="shared" ca="1" si="80"/>
        <v>3.1371323345743402E-4</v>
      </c>
      <c r="BB245" s="147">
        <f t="shared" ca="1" si="81"/>
        <v>9.3848073386806777E-4</v>
      </c>
      <c r="BC245" s="147">
        <f t="shared" ca="1" si="82"/>
        <v>3.0959034157446402E-5</v>
      </c>
      <c r="BD245" s="147">
        <f t="shared" ca="1" si="83"/>
        <v>4.4922591775094486E-6</v>
      </c>
    </row>
    <row r="246" spans="8:56" s="147" customFormat="1" ht="0.25" customHeight="1" x14ac:dyDescent="0.2">
      <c r="H246" s="147">
        <f t="shared" si="84"/>
        <v>605</v>
      </c>
      <c r="I246" s="147">
        <f>IF($H246&gt;$H245,INDEX(Spectra!246:246,1,MATCH($I$20,Spectra!$20:$20,0)),I245)</f>
        <v>2.38785925878891E-3</v>
      </c>
      <c r="J246" s="147">
        <f>((Physics!$C$9*Physics!$C$10)/(Physics!$C$11*Physics!$C$12*$H246))^($J$17-$J$18)</f>
        <v>3.0464933027098813E+18</v>
      </c>
      <c r="K246" s="147">
        <f t="shared" si="85"/>
        <v>1</v>
      </c>
      <c r="L246" s="147">
        <f>INDEX(Photobiology!$21:$421,1+$H246-380,10)</f>
        <v>0.56679999999999997</v>
      </c>
      <c r="M246" s="147">
        <f t="shared" si="86"/>
        <v>2.38785925878891E-3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7274597239714196</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2.38785925878891E-3</v>
      </c>
      <c r="Z246" s="147">
        <f t="shared" ca="1" si="88"/>
        <v>1.5918830898864383E-8</v>
      </c>
      <c r="AA246" s="147">
        <f t="shared" ca="1" si="75"/>
        <v>5.7269700105015578E-4</v>
      </c>
      <c r="AB246" s="147">
        <f t="shared" ca="1" si="76"/>
        <v>1.7686395957997698E-3</v>
      </c>
      <c r="AC246" s="147">
        <f t="shared" ca="1" si="77"/>
        <v>5.52073060631996E-5</v>
      </c>
      <c r="AD246" s="147">
        <f t="shared" ca="1" si="78"/>
        <v>7.9221051485136158E-6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1.2442691971147235E-3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3790657775778206.5</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1.2442691971147235E-3</v>
      </c>
      <c r="AZ246" s="147">
        <f t="shared" ca="1" si="93"/>
        <v>8.2950077014091021E-9</v>
      </c>
      <c r="BA246" s="147">
        <f t="shared" ca="1" si="80"/>
        <v>2.9842179142840393E-4</v>
      </c>
      <c r="BB246" s="147">
        <f t="shared" ca="1" si="81"/>
        <v>9.2160530891893344E-4</v>
      </c>
      <c r="BC246" s="147">
        <f t="shared" ca="1" si="82"/>
        <v>2.8767503837292411E-5</v>
      </c>
      <c r="BD246" s="147">
        <f t="shared" ca="1" si="83"/>
        <v>4.1280621444996336E-6</v>
      </c>
    </row>
    <row r="247" spans="8:56" s="147" customFormat="1" ht="0.25" customHeight="1" x14ac:dyDescent="0.2">
      <c r="H247" s="147">
        <f t="shared" si="84"/>
        <v>606</v>
      </c>
      <c r="I247" s="147">
        <f>IF($H247&gt;$H246,INDEX(Spectra!247:247,1,MATCH($I$20,Spectra!$20:$20,0)),I246)</f>
        <v>2.39635807204932E-3</v>
      </c>
      <c r="J247" s="147">
        <f>((Physics!$C$9*Physics!$C$10)/(Physics!$C$11*Physics!$C$12*$H247))^($J$17-$J$18)</f>
        <v>3.0515288288300636E+18</v>
      </c>
      <c r="K247" s="147">
        <f t="shared" si="85"/>
        <v>1</v>
      </c>
      <c r="L247" s="147">
        <f>INDEX(Photobiology!$21:$421,1+$H247-380,10)</f>
        <v>0.55396109999999998</v>
      </c>
      <c r="M247" s="147">
        <f t="shared" si="86"/>
        <v>2.39635807204932E-3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7312555741058131</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2.39635807204932E-3</v>
      </c>
      <c r="Z247" s="147">
        <f t="shared" ca="1" si="88"/>
        <v>1.471291965496121E-8</v>
      </c>
      <c r="AA247" s="147">
        <f t="shared" ca="1" si="75"/>
        <v>5.4652540370192819E-4</v>
      </c>
      <c r="AB247" s="147">
        <f t="shared" ca="1" si="76"/>
        <v>1.7421403365894953E-3</v>
      </c>
      <c r="AC247" s="147">
        <f t="shared" ca="1" si="77"/>
        <v>5.1449807806898896E-5</v>
      </c>
      <c r="AD247" s="147">
        <f t="shared" ca="1" si="78"/>
        <v>7.3115041500489596E-6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1.2437052740621329E-3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3795202498368593.5</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1.2437052740621329E-3</v>
      </c>
      <c r="AZ247" s="147">
        <f t="shared" ca="1" si="93"/>
        <v>7.6359772711592766E-9</v>
      </c>
      <c r="BA247" s="147">
        <f t="shared" ca="1" si="80"/>
        <v>2.8364564332898032E-4</v>
      </c>
      <c r="BB247" s="147">
        <f t="shared" ca="1" si="81"/>
        <v>9.041675157168002E-4</v>
      </c>
      <c r="BC247" s="147">
        <f t="shared" ca="1" si="82"/>
        <v>2.6702352234113993E-5</v>
      </c>
      <c r="BD247" s="147">
        <f t="shared" ca="1" si="83"/>
        <v>3.794656724638233E-6</v>
      </c>
    </row>
    <row r="248" spans="8:56" s="147" customFormat="1" ht="0.25" customHeight="1" x14ac:dyDescent="0.2">
      <c r="H248" s="147">
        <f t="shared" si="84"/>
        <v>607</v>
      </c>
      <c r="I248" s="147">
        <f>IF($H248&gt;$H247,INDEX(Spectra!248:248,1,MATCH($I$20,Spectra!$20:$20,0)),I247)</f>
        <v>2.4047544628482301E-3</v>
      </c>
      <c r="J248" s="147">
        <f>((Physics!$C$9*Physics!$C$10)/(Physics!$C$11*Physics!$C$12*$H248))^($J$17-$J$18)</f>
        <v>3.0565643549502449E+18</v>
      </c>
      <c r="K248" s="147">
        <f t="shared" si="85"/>
        <v>1</v>
      </c>
      <c r="L248" s="147">
        <f>INDEX(Photobiology!$21:$421,1+$H248-380,10)</f>
        <v>0.54113719999999998</v>
      </c>
      <c r="M248" s="147">
        <f t="shared" si="86"/>
        <v>2.4047544628482301E-3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7350286773549423</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2.4047544628482301E-3</v>
      </c>
      <c r="Z248" s="147">
        <f t="shared" ca="1" si="88"/>
        <v>1.3604345280037405E-8</v>
      </c>
      <c r="AA248" s="147">
        <f t="shared" ca="1" si="75"/>
        <v>5.2111750636260005E-4</v>
      </c>
      <c r="AB248" s="147">
        <f t="shared" ca="1" si="76"/>
        <v>1.7143614803368174E-3</v>
      </c>
      <c r="AC248" s="147">
        <f t="shared" ca="1" si="77"/>
        <v>4.7950803989193709E-5</v>
      </c>
      <c r="AD248" s="147">
        <f t="shared" ca="1" si="78"/>
        <v>6.7423062776660961E-6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1.2431413510095423E-3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3799741541660457.5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1.2431413510095423E-3</v>
      </c>
      <c r="AZ248" s="147">
        <f t="shared" ca="1" si="93"/>
        <v>7.0327862708257531E-9</v>
      </c>
      <c r="BA248" s="147">
        <f t="shared" ca="1" si="80"/>
        <v>2.6939246018782087E-4</v>
      </c>
      <c r="BB248" s="147">
        <f t="shared" ca="1" si="81"/>
        <v>8.8624168484145781E-4</v>
      </c>
      <c r="BC248" s="147">
        <f t="shared" ca="1" si="82"/>
        <v>2.4788238539130272E-5</v>
      </c>
      <c r="BD248" s="147">
        <f t="shared" ca="1" si="83"/>
        <v>3.485445131479494E-6</v>
      </c>
    </row>
    <row r="249" spans="8:56" s="147" customFormat="1" ht="0.25" customHeight="1" x14ac:dyDescent="0.2">
      <c r="H249" s="147">
        <f t="shared" si="84"/>
        <v>608</v>
      </c>
      <c r="I249" s="147">
        <f>IF($H249&gt;$H248,INDEX(Spectra!249:249,1,MATCH($I$20,Spectra!$20:$20,0)),I248)</f>
        <v>2.4143315257581502E-3</v>
      </c>
      <c r="J249" s="147">
        <f>((Physics!$C$9*Physics!$C$10)/(Physics!$C$11*Physics!$C$12*$H249))^($J$17-$J$18)</f>
        <v>3.0615998810704261E+18</v>
      </c>
      <c r="K249" s="147">
        <f t="shared" si="85"/>
        <v>1</v>
      </c>
      <c r="L249" s="147">
        <f>INDEX(Photobiology!$21:$421,1+$H249-380,10)</f>
        <v>0.52835279999999996</v>
      </c>
      <c r="M249" s="147">
        <f t="shared" si="86"/>
        <v>2.4143315257581502E-3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7391717112125733</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2.4143315257581502E-3</v>
      </c>
      <c r="Z249" s="147">
        <f t="shared" ca="1" si="88"/>
        <v>1.2591583922862768E-8</v>
      </c>
      <c r="AA249" s="147">
        <f t="shared" ca="1" si="75"/>
        <v>4.9675836875084239E-4</v>
      </c>
      <c r="AB249" s="147">
        <f t="shared" ca="1" si="76"/>
        <v>1.686388841758336E-3</v>
      </c>
      <c r="AC249" s="147">
        <f t="shared" ca="1" si="77"/>
        <v>4.4689276541783354E-5</v>
      </c>
      <c r="AD249" s="147">
        <f t="shared" ca="1" si="78"/>
        <v>6.2183522777426912E-6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1.2425774279569517E-3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3804274905653799.5</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1.2425774279569517E-3</v>
      </c>
      <c r="AZ249" s="147">
        <f t="shared" ca="1" si="93"/>
        <v>6.4804761888952876E-9</v>
      </c>
      <c r="BA249" s="147">
        <f t="shared" ca="1" si="80"/>
        <v>2.5566527611185465E-4</v>
      </c>
      <c r="BB249" s="147">
        <f t="shared" ca="1" si="81"/>
        <v>8.6792915023107913E-4</v>
      </c>
      <c r="BC249" s="147">
        <f t="shared" ca="1" si="82"/>
        <v>2.3000108191483174E-5</v>
      </c>
      <c r="BD249" s="147">
        <f t="shared" ca="1" si="83"/>
        <v>3.2003824234459249E-6</v>
      </c>
    </row>
    <row r="250" spans="8:56" s="147" customFormat="1" ht="0.25" customHeight="1" x14ac:dyDescent="0.2">
      <c r="H250" s="147">
        <f t="shared" si="84"/>
        <v>609</v>
      </c>
      <c r="I250" s="147">
        <f>IF($H250&gt;$H249,INDEX(Spectra!250:250,1,MATCH($I$20,Spectra!$20:$20,0)),I249)</f>
        <v>2.4240864210737199E-3</v>
      </c>
      <c r="J250" s="147">
        <f>((Physics!$C$9*Physics!$C$10)/(Physics!$C$11*Physics!$C$12*$H250))^($J$17-$J$18)</f>
        <v>3.0666354071906084E+18</v>
      </c>
      <c r="K250" s="147">
        <f t="shared" si="85"/>
        <v>1</v>
      </c>
      <c r="L250" s="147">
        <f>INDEX(Photobiology!$21:$421,1+$H250-380,10)</f>
        <v>0.51563230000000004</v>
      </c>
      <c r="M250" s="147">
        <f t="shared" si="86"/>
        <v>2.4240864210737199E-3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7433789248954632</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2.4240864210737199E-3</v>
      </c>
      <c r="Z250" s="147">
        <f t="shared" ca="1" si="88"/>
        <v>1.166072835647618E-8</v>
      </c>
      <c r="AA250" s="147">
        <f t="shared" ca="1" si="75"/>
        <v>4.7323257520843267E-4</v>
      </c>
      <c r="AB250" s="147">
        <f t="shared" ca="1" si="76"/>
        <v>1.657660593236421E-3</v>
      </c>
      <c r="AC250" s="147">
        <f t="shared" ca="1" si="77"/>
        <v>4.1645804714046509E-5</v>
      </c>
      <c r="AD250" s="147">
        <f t="shared" ca="1" si="78"/>
        <v>5.7370368510267512E-6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1.2420135049043611E-3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3808802590348620</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1.2420135049043611E-3</v>
      </c>
      <c r="AZ250" s="147">
        <f t="shared" ca="1" si="93"/>
        <v>5.9745320834517426E-9</v>
      </c>
      <c r="BA250" s="147">
        <f t="shared" ca="1" si="80"/>
        <v>2.4246711844093429E-4</v>
      </c>
      <c r="BB250" s="147">
        <f t="shared" ca="1" si="81"/>
        <v>8.493248530452444E-4</v>
      </c>
      <c r="BC250" s="147">
        <f t="shared" ca="1" si="82"/>
        <v>2.1337792014256926E-5</v>
      </c>
      <c r="BD250" s="147">
        <f t="shared" ca="1" si="83"/>
        <v>2.9394485217870532E-6</v>
      </c>
    </row>
    <row r="251" spans="8:56" s="147" customFormat="1" ht="0.25" customHeight="1" x14ac:dyDescent="0.2">
      <c r="H251" s="147">
        <f t="shared" si="84"/>
        <v>610</v>
      </c>
      <c r="I251" s="147">
        <f>IF($H251&gt;$H250,INDEX(Spectra!251:251,1,MATCH($I$20,Spectra!$20:$20,0)),I250)</f>
        <v>2.43118621104149E-3</v>
      </c>
      <c r="J251" s="147">
        <f>((Physics!$C$9*Physics!$C$10)/(Physics!$C$11*Physics!$C$12*$H251))^($J$17-$J$18)</f>
        <v>3.0716709333107901E+18</v>
      </c>
      <c r="K251" s="147">
        <f t="shared" si="85"/>
        <v>1</v>
      </c>
      <c r="L251" s="147">
        <f>INDEX(Photobiology!$21:$421,1+$H251-380,10)</f>
        <v>0.503</v>
      </c>
      <c r="M251" s="147">
        <f t="shared" si="86"/>
        <v>2.43118621104149E-3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7467804017922137</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2.43118621104149E-3</v>
      </c>
      <c r="Z251" s="147">
        <f t="shared" ca="1" si="88"/>
        <v>1.0792181461985836E-8</v>
      </c>
      <c r="AA251" s="147">
        <f t="shared" ca="1" si="75"/>
        <v>4.5002229240862391E-4</v>
      </c>
      <c r="AB251" s="147">
        <f t="shared" ca="1" si="76"/>
        <v>1.6264416945108574E-3</v>
      </c>
      <c r="AC251" s="147">
        <f t="shared" ca="1" si="77"/>
        <v>3.8728796341890934E-5</v>
      </c>
      <c r="AD251" s="147">
        <f t="shared" ca="1" si="78"/>
        <v>5.292643757713102E-6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1.2414495818517707E-3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3813324595744918.5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1.2414495818517707E-3</v>
      </c>
      <c r="AZ251" s="147">
        <f t="shared" ca="1" si="93"/>
        <v>5.5108691808149215E-9</v>
      </c>
      <c r="BA251" s="147">
        <f t="shared" ca="1" si="80"/>
        <v>2.2979728339909015E-4</v>
      </c>
      <c r="BB251" s="147">
        <f t="shared" ca="1" si="81"/>
        <v>8.3051859721259798E-4</v>
      </c>
      <c r="BC251" s="147">
        <f t="shared" ca="1" si="82"/>
        <v>1.9776291838898708E-5</v>
      </c>
      <c r="BD251" s="147">
        <f t="shared" ca="1" si="83"/>
        <v>2.7026109106996676E-6</v>
      </c>
    </row>
    <row r="252" spans="8:56" s="147" customFormat="1" ht="0.25" customHeight="1" x14ac:dyDescent="0.2">
      <c r="H252" s="147">
        <f t="shared" si="84"/>
        <v>611</v>
      </c>
      <c r="I252" s="147">
        <f>IF($H252&gt;$H251,INDEX(Spectra!252:252,1,MATCH($I$20,Spectra!$20:$20,0)),I251)</f>
        <v>2.4372561487866098E-3</v>
      </c>
      <c r="J252" s="147">
        <f>((Physics!$C$9*Physics!$C$10)/(Physics!$C$11*Physics!$C$12*$H252))^($J$17-$J$18)</f>
        <v>3.0767064594309714E+18</v>
      </c>
      <c r="K252" s="147">
        <f t="shared" si="85"/>
        <v>1</v>
      </c>
      <c r="L252" s="147">
        <f>INDEX(Photobiology!$21:$421,1+$H252-380,10)</f>
        <v>0.49046879999999998</v>
      </c>
      <c r="M252" s="147">
        <f t="shared" si="86"/>
        <v>2.4372561487866098E-3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7498721736259615</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2.4372561487866098E-3</v>
      </c>
      <c r="Z252" s="147">
        <f t="shared" ca="1" si="88"/>
        <v>9.9890943258019202E-9</v>
      </c>
      <c r="AA252" s="147">
        <f t="shared" ca="1" si="75"/>
        <v>4.2748985398487378E-4</v>
      </c>
      <c r="AB252" s="147">
        <f t="shared" ca="1" si="76"/>
        <v>1.5940556997839478E-3</v>
      </c>
      <c r="AC252" s="147">
        <f t="shared" ca="1" si="77"/>
        <v>3.5998273317578229E-5</v>
      </c>
      <c r="AD252" s="147">
        <f t="shared" ca="1" si="78"/>
        <v>4.8822383995648732E-6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1.2388170172327974E-3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3811476318973156.5</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1.2388170172327974E-3</v>
      </c>
      <c r="AZ252" s="147">
        <f t="shared" ca="1" si="93"/>
        <v>5.0772915451286201E-9</v>
      </c>
      <c r="BA252" s="147">
        <f t="shared" ca="1" si="80"/>
        <v>2.1728602718859818E-4</v>
      </c>
      <c r="BB252" s="147">
        <f t="shared" ca="1" si="81"/>
        <v>8.1023216549988705E-4</v>
      </c>
      <c r="BC252" s="147">
        <f t="shared" ca="1" si="82"/>
        <v>1.8297327344528417E-5</v>
      </c>
      <c r="BD252" s="147">
        <f t="shared" ca="1" si="83"/>
        <v>2.4815610844102227E-6</v>
      </c>
    </row>
    <row r="253" spans="8:56" s="147" customFormat="1" ht="0.25" customHeight="1" x14ac:dyDescent="0.2">
      <c r="H253" s="147">
        <f t="shared" si="84"/>
        <v>612</v>
      </c>
      <c r="I253" s="147">
        <f>IF($H253&gt;$H252,INDEX(Spectra!253:253,1,MATCH($I$20,Spectra!$20:$20,0)),I252)</f>
        <v>2.4395285768057801E-3</v>
      </c>
      <c r="J253" s="147">
        <f>((Physics!$C$9*Physics!$C$10)/(Physics!$C$11*Physics!$C$12*$H253))^($J$17-$J$18)</f>
        <v>3.0817419855511532E+18</v>
      </c>
      <c r="K253" s="147">
        <f t="shared" si="85"/>
        <v>1</v>
      </c>
      <c r="L253" s="147">
        <f>INDEX(Photobiology!$21:$421,1+$H253-380,10)</f>
        <v>0.47803040000000002</v>
      </c>
      <c r="M253" s="147">
        <f t="shared" si="86"/>
        <v>2.4395285768057801E-3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7517997640094223</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2.4395285768057801E-3</v>
      </c>
      <c r="Z253" s="147">
        <f t="shared" ca="1" si="88"/>
        <v>9.2360307965009158E-9</v>
      </c>
      <c r="AA253" s="147">
        <f t="shared" ca="1" si="75"/>
        <v>4.0518374085024881E-4</v>
      </c>
      <c r="AB253" s="147">
        <f t="shared" ca="1" si="76"/>
        <v>1.5588075304787804E-3</v>
      </c>
      <c r="AC253" s="147">
        <f t="shared" ca="1" si="77"/>
        <v>3.3397146216471133E-5</v>
      </c>
      <c r="AD253" s="147">
        <f t="shared" ca="1" si="78"/>
        <v>4.4933676856185666E-6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1.2361830670534985E-3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3809597259566162.5</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1.2361830670534985E-3</v>
      </c>
      <c r="AZ253" s="147">
        <f t="shared" ca="1" si="93"/>
        <v>4.6801767300338747E-9</v>
      </c>
      <c r="BA253" s="147">
        <f t="shared" ca="1" si="80"/>
        <v>2.053188817899826E-4</v>
      </c>
      <c r="BB253" s="147">
        <f t="shared" ca="1" si="81"/>
        <v>7.8989502000277731E-4</v>
      </c>
      <c r="BC253" s="147">
        <f t="shared" ca="1" si="82"/>
        <v>1.6923346187962395E-5</v>
      </c>
      <c r="BD253" s="147">
        <f t="shared" ca="1" si="83"/>
        <v>2.2769255912058387E-6</v>
      </c>
    </row>
    <row r="254" spans="8:56" s="147" customFormat="1" ht="0.25" customHeight="1" x14ac:dyDescent="0.2">
      <c r="H254" s="147">
        <f t="shared" si="84"/>
        <v>613</v>
      </c>
      <c r="I254" s="147">
        <f>IF($H254&gt;$H253,INDEX(Spectra!254:254,1,MATCH($I$20,Spectra!$20:$20,0)),I253)</f>
        <v>2.4397750660262799E-3</v>
      </c>
      <c r="J254" s="147">
        <f>((Physics!$C$9*Physics!$C$10)/(Physics!$C$11*Physics!$C$12*$H254))^($J$17-$J$18)</f>
        <v>3.0867775116713344E+18</v>
      </c>
      <c r="K254" s="147">
        <f t="shared" si="85"/>
        <v>1</v>
      </c>
      <c r="L254" s="147">
        <f>INDEX(Photobiology!$21:$421,1+$H254-380,10)</f>
        <v>0.46567760000000002</v>
      </c>
      <c r="M254" s="147">
        <f t="shared" si="86"/>
        <v>2.4397750660262799E-3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7531042807346366</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2.4397750660262799E-3</v>
      </c>
      <c r="Z254" s="147">
        <f t="shared" ca="1" si="88"/>
        <v>8.5370413312832153E-9</v>
      </c>
      <c r="AA254" s="147">
        <f t="shared" ca="1" si="75"/>
        <v>3.8345700735228439E-4</v>
      </c>
      <c r="AB254" s="147">
        <f t="shared" ca="1" si="76"/>
        <v>1.521992680563844E-3</v>
      </c>
      <c r="AC254" s="147">
        <f t="shared" ca="1" si="77"/>
        <v>3.0960745587873493E-5</v>
      </c>
      <c r="AD254" s="147">
        <f t="shared" ca="1" si="78"/>
        <v>4.1309539485437157E-6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1.2335505024345253E-3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3807695950425768.5</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1.2335505024345253E-3</v>
      </c>
      <c r="AZ254" s="147">
        <f t="shared" ca="1" si="93"/>
        <v>4.316328898573672E-9</v>
      </c>
      <c r="BA254" s="147">
        <f t="shared" ca="1" si="80"/>
        <v>1.938758989171319E-4</v>
      </c>
      <c r="BB254" s="147">
        <f t="shared" ca="1" si="81"/>
        <v>7.6951964218121768E-4</v>
      </c>
      <c r="BC254" s="147">
        <f t="shared" ca="1" si="82"/>
        <v>1.5653755875894127E-5</v>
      </c>
      <c r="BD254" s="147">
        <f t="shared" ca="1" si="83"/>
        <v>2.0886107042070653E-6</v>
      </c>
    </row>
    <row r="255" spans="8:56" s="147" customFormat="1" ht="0.25" customHeight="1" x14ac:dyDescent="0.2">
      <c r="H255" s="147">
        <f t="shared" si="84"/>
        <v>614</v>
      </c>
      <c r="I255" s="147">
        <f>IF($H255&gt;$H254,INDEX(Spectra!255:255,1,MATCH($I$20,Spectra!$20:$20,0)),I254)</f>
        <v>2.4395252002411098E-3</v>
      </c>
      <c r="J255" s="147">
        <f>((Physics!$C$9*Physics!$C$10)/(Physics!$C$11*Physics!$C$12*$H255))^($J$17-$J$18)</f>
        <v>3.0918130377915162E+18</v>
      </c>
      <c r="K255" s="147">
        <f t="shared" si="85"/>
        <v>1</v>
      </c>
      <c r="L255" s="147">
        <f>INDEX(Photobiology!$21:$421,1+$H255-380,10)</f>
        <v>0.45340320000000001</v>
      </c>
      <c r="M255" s="147">
        <f t="shared" si="86"/>
        <v>2.4395252002411098E-3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7542555820126423</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2.4395252002411098E-3</v>
      </c>
      <c r="Z255" s="147">
        <f t="shared" ca="1" si="88"/>
        <v>7.8934009236561416E-9</v>
      </c>
      <c r="AA255" s="147">
        <f t="shared" ca="1" si="75"/>
        <v>3.6256223525983372E-4</v>
      </c>
      <c r="AB255" s="147">
        <f t="shared" ca="1" si="76"/>
        <v>1.4846438068375344E-3</v>
      </c>
      <c r="AC255" s="147">
        <f t="shared" ca="1" si="77"/>
        <v>2.8664421102833039E-5</v>
      </c>
      <c r="AD255" s="147">
        <f t="shared" ca="1" si="78"/>
        <v>3.7981455747593888E-6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1.2309165522552264E-3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3805763844696091</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1.2309165522552264E-3</v>
      </c>
      <c r="AZ255" s="147">
        <f t="shared" ca="1" si="93"/>
        <v>3.9827905239735787E-9</v>
      </c>
      <c r="BA255" s="147">
        <f t="shared" ca="1" si="80"/>
        <v>1.8293881799617175E-4</v>
      </c>
      <c r="BB255" s="147">
        <f t="shared" ca="1" si="81"/>
        <v>7.4910996445493342E-4</v>
      </c>
      <c r="BC255" s="147">
        <f t="shared" ca="1" si="82"/>
        <v>1.4463269488998911E-5</v>
      </c>
      <c r="BD255" s="147">
        <f t="shared" ca="1" si="83"/>
        <v>1.9164385985372074E-6</v>
      </c>
    </row>
    <row r="256" spans="8:56" s="147" customFormat="1" ht="0.25" customHeight="1" x14ac:dyDescent="0.2">
      <c r="H256" s="147">
        <f t="shared" si="84"/>
        <v>615</v>
      </c>
      <c r="I256" s="147">
        <f>IF($H256&gt;$H255,INDEX(Spectra!256:256,1,MATCH($I$20,Spectra!$20:$20,0)),I255)</f>
        <v>2.4388510128297799E-3</v>
      </c>
      <c r="J256" s="147">
        <f>((Physics!$C$9*Physics!$C$10)/(Physics!$C$11*Physics!$C$12*$H256))^($J$17-$J$18)</f>
        <v>3.0968485639116979E+18</v>
      </c>
      <c r="K256" s="147">
        <f t="shared" si="85"/>
        <v>1</v>
      </c>
      <c r="L256" s="147">
        <f>INDEX(Photobiology!$21:$421,1+$H256-380,10)</f>
        <v>0.44119999999999998</v>
      </c>
      <c r="M256" s="147">
        <f t="shared" si="86"/>
        <v>2.4388510128297799E-3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7552752256676494</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2.4388510128297799E-3</v>
      </c>
      <c r="Z256" s="147">
        <f t="shared" ca="1" si="88"/>
        <v>7.3007980609464595E-9</v>
      </c>
      <c r="AA256" s="147">
        <f t="shared" ca="1" si="75"/>
        <v>3.424902865826988E-4</v>
      </c>
      <c r="AB256" s="147">
        <f t="shared" ca="1" si="76"/>
        <v>1.4468434856592413E-3</v>
      </c>
      <c r="AC256" s="147">
        <f t="shared" ca="1" si="77"/>
        <v>2.6534699019588009E-5</v>
      </c>
      <c r="AD256" s="147">
        <f t="shared" ca="1" si="78"/>
        <v>3.495214940526871E-6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1.2282839876362533E-3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3803809503187065</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1.2282839876362533E-3</v>
      </c>
      <c r="AZ256" s="147">
        <f t="shared" ca="1" si="93"/>
        <v>3.67691724834863E-9</v>
      </c>
      <c r="BA256" s="147">
        <f t="shared" ca="1" si="80"/>
        <v>1.7248914866774669E-4</v>
      </c>
      <c r="BB256" s="147">
        <f t="shared" ca="1" si="81"/>
        <v>7.2867701909723199E-4</v>
      </c>
      <c r="BC256" s="147">
        <f t="shared" ca="1" si="82"/>
        <v>1.3363729785482437E-5</v>
      </c>
      <c r="BD256" s="147">
        <f t="shared" ca="1" si="83"/>
        <v>1.7603029140410202E-6</v>
      </c>
    </row>
    <row r="257" spans="8:56" s="147" customFormat="1" ht="0.25" customHeight="1" x14ac:dyDescent="0.2">
      <c r="H257" s="147">
        <f t="shared" si="84"/>
        <v>616</v>
      </c>
      <c r="I257" s="147">
        <f>IF($H257&gt;$H256,INDEX(Spectra!257:257,1,MATCH($I$20,Spectra!$20:$20,0)),I256)</f>
        <v>2.4360158240331999E-3</v>
      </c>
      <c r="J257" s="147">
        <f>((Physics!$C$9*Physics!$C$10)/(Physics!$C$11*Physics!$C$12*$H257))^($J$17-$J$18)</f>
        <v>3.1018840900318797E+18</v>
      </c>
      <c r="K257" s="147">
        <f t="shared" si="85"/>
        <v>1</v>
      </c>
      <c r="L257" s="147">
        <f>INDEX(Photobiology!$21:$421,1+$H257-380,10)</f>
        <v>0.42908000000000002</v>
      </c>
      <c r="M257" s="147">
        <f t="shared" si="86"/>
        <v>2.4360158240331999E-3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7556238727634482</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2.4360158240331999E-3</v>
      </c>
      <c r="Z257" s="147">
        <f t="shared" ca="1" si="88"/>
        <v>0</v>
      </c>
      <c r="AA257" s="147">
        <f t="shared" ca="1" si="75"/>
        <v>3.2299377412438595E-4</v>
      </c>
      <c r="AB257" s="147">
        <f t="shared" ca="1" si="76"/>
        <v>1.4076687960283528E-3</v>
      </c>
      <c r="AC257" s="147">
        <f t="shared" ca="1" si="77"/>
        <v>2.4530679348014326E-5</v>
      </c>
      <c r="AD257" s="147">
        <f t="shared" ca="1" si="78"/>
        <v>3.2148588032930942E-6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1.2256514230172802E-3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3801828648982234.5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1.2256514230172802E-3</v>
      </c>
      <c r="AZ257" s="147">
        <f t="shared" ca="1" si="93"/>
        <v>0</v>
      </c>
      <c r="BA257" s="147">
        <f t="shared" ca="1" si="80"/>
        <v>1.6251034782928419E-4</v>
      </c>
      <c r="BB257" s="147">
        <f t="shared" ca="1" si="81"/>
        <v>7.0825125435049641E-4</v>
      </c>
      <c r="BC257" s="147">
        <f t="shared" ca="1" si="82"/>
        <v>1.2342309829784012E-5</v>
      </c>
      <c r="BD257" s="147">
        <f t="shared" ca="1" si="83"/>
        <v>1.617516695984365E-6</v>
      </c>
    </row>
    <row r="258" spans="8:56" s="147" customFormat="1" ht="0.25" customHeight="1" x14ac:dyDescent="0.2">
      <c r="H258" s="147">
        <f t="shared" si="84"/>
        <v>617</v>
      </c>
      <c r="I258" s="147">
        <f>IF($H258&gt;$H257,INDEX(Spectra!258:258,1,MATCH($I$20,Spectra!$20:$20,0)),I257)</f>
        <v>2.43047488141885E-3</v>
      </c>
      <c r="J258" s="147">
        <f>((Physics!$C$9*Physics!$C$10)/(Physics!$C$11*Physics!$C$12*$H258))^($J$17-$J$18)</f>
        <v>3.1069196161520604E+18</v>
      </c>
      <c r="K258" s="147">
        <f t="shared" si="85"/>
        <v>1</v>
      </c>
      <c r="L258" s="147">
        <f>INDEX(Photobiology!$21:$421,1+$H258-380,10)</f>
        <v>0.41703600000000002</v>
      </c>
      <c r="M258" s="147">
        <f t="shared" si="86"/>
        <v>2.43047488141885E-3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7551290085645078</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2.43047488141885E-3</v>
      </c>
      <c r="Z258" s="147">
        <f t="shared" ca="1" si="88"/>
        <v>0</v>
      </c>
      <c r="AA258" s="147">
        <f t="shared" ca="1" si="75"/>
        <v>3.0403296386644681E-4</v>
      </c>
      <c r="AB258" s="147">
        <f t="shared" ca="1" si="76"/>
        <v>1.3671251074739332E-3</v>
      </c>
      <c r="AC258" s="147">
        <f t="shared" ca="1" si="77"/>
        <v>2.2652025894823682E-5</v>
      </c>
      <c r="AD258" s="147">
        <f t="shared" ca="1" si="78"/>
        <v>2.9518360482320076E-6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1.2230174728379813E-3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3799816977257044</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1.2230174728379813E-3</v>
      </c>
      <c r="AZ258" s="147">
        <f t="shared" ca="1" si="93"/>
        <v>0</v>
      </c>
      <c r="BA258" s="147">
        <f t="shared" ca="1" si="80"/>
        <v>1.5298970171224877E-4</v>
      </c>
      <c r="BB258" s="147">
        <f t="shared" ca="1" si="81"/>
        <v>6.8793876734905466E-4</v>
      </c>
      <c r="BC258" s="147">
        <f t="shared" ca="1" si="82"/>
        <v>1.1398522846849986E-5</v>
      </c>
      <c r="BD258" s="147">
        <f t="shared" ca="1" si="83"/>
        <v>1.4853669509364567E-6</v>
      </c>
    </row>
    <row r="259" spans="8:56" s="147" customFormat="1" ht="0.25" customHeight="1" x14ac:dyDescent="0.2">
      <c r="H259" s="147">
        <f t="shared" si="84"/>
        <v>618</v>
      </c>
      <c r="I259" s="147">
        <f>IF($H259&gt;$H258,INDEX(Spectra!259:259,1,MATCH($I$20,Spectra!$20:$20,0)),I258)</f>
        <v>2.4250228550073299E-3</v>
      </c>
      <c r="J259" s="147">
        <f>((Physics!$C$9*Physics!$C$10)/(Physics!$C$11*Physics!$C$12*$H259))^($J$17-$J$18)</f>
        <v>3.1119551422722427E+18</v>
      </c>
      <c r="K259" s="147">
        <f t="shared" si="85"/>
        <v>1</v>
      </c>
      <c r="L259" s="147">
        <f>INDEX(Photobiology!$21:$421,1+$H259-380,10)</f>
        <v>0.405032</v>
      </c>
      <c r="M259" s="147">
        <f t="shared" si="86"/>
        <v>2.4250228550073299E-3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7546562343767775</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2.4250228550073299E-3</v>
      </c>
      <c r="Z259" s="147">
        <f t="shared" ca="1" si="88"/>
        <v>0</v>
      </c>
      <c r="AA259" s="147">
        <f t="shared" ca="1" si="75"/>
        <v>2.8597809524530442E-4</v>
      </c>
      <c r="AB259" s="147">
        <f t="shared" ca="1" si="76"/>
        <v>1.3270889073570512E-3</v>
      </c>
      <c r="AC259" s="147">
        <f t="shared" ca="1" si="77"/>
        <v>2.0903697010163182E-5</v>
      </c>
      <c r="AD259" s="147">
        <f t="shared" ca="1" si="78"/>
        <v>2.7097932888708406E-6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1.2203849082190082E-3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3797783090683581.5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1.2203849082190082E-3</v>
      </c>
      <c r="AZ259" s="147">
        <f t="shared" ca="1" si="93"/>
        <v>0</v>
      </c>
      <c r="BA259" s="147">
        <f t="shared" ca="1" si="80"/>
        <v>1.4391755145645119E-4</v>
      </c>
      <c r="BB259" s="147">
        <f t="shared" ca="1" si="81"/>
        <v>6.6785320025303577E-4</v>
      </c>
      <c r="BC259" s="147">
        <f t="shared" ca="1" si="82"/>
        <v>1.051971790884785E-5</v>
      </c>
      <c r="BD259" s="147">
        <f t="shared" ca="1" si="83"/>
        <v>1.3636947079911663E-6</v>
      </c>
    </row>
    <row r="260" spans="8:56" s="147" customFormat="1" ht="0.25" customHeight="1" x14ac:dyDescent="0.2">
      <c r="H260" s="147">
        <f t="shared" si="84"/>
        <v>619</v>
      </c>
      <c r="I260" s="147">
        <f>IF($H260&gt;$H259,INDEX(Spectra!260:260,1,MATCH($I$20,Spectra!$20:$20,0)),I259)</f>
        <v>2.4197914308205499E-3</v>
      </c>
      <c r="J260" s="147">
        <f>((Physics!$C$9*Physics!$C$10)/(Physics!$C$11*Physics!$C$12*$H260))^($J$17-$J$18)</f>
        <v>3.1169906683924239E+18</v>
      </c>
      <c r="K260" s="147">
        <f t="shared" si="85"/>
        <v>1</v>
      </c>
      <c r="L260" s="147">
        <f>INDEX(Photobiology!$21:$421,1+$H260-380,10)</f>
        <v>0.39303199999999999</v>
      </c>
      <c r="M260" s="147">
        <f t="shared" si="86"/>
        <v>2.4197914308205499E-3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7542467309323606</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2.4197914308205499E-3</v>
      </c>
      <c r="Z260" s="147">
        <f t="shared" ca="1" si="88"/>
        <v>0</v>
      </c>
      <c r="AA260" s="147">
        <f t="shared" ca="1" si="75"/>
        <v>2.6881704984128569E-4</v>
      </c>
      <c r="AB260" s="147">
        <f t="shared" ca="1" si="76"/>
        <v>1.2878347776055742E-3</v>
      </c>
      <c r="AC260" s="147">
        <f t="shared" ca="1" si="77"/>
        <v>1.9285737703639782E-5</v>
      </c>
      <c r="AD260" s="147">
        <f t="shared" ca="1" si="78"/>
        <v>2.4884893095415451E-6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1.2177509580397093E-3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3795718372635708</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1.2177509580397093E-3</v>
      </c>
      <c r="AZ260" s="147">
        <f t="shared" ca="1" si="93"/>
        <v>0</v>
      </c>
      <c r="BA260" s="147">
        <f t="shared" ca="1" si="80"/>
        <v>1.3528117167958934E-4</v>
      </c>
      <c r="BB260" s="147">
        <f t="shared" ca="1" si="81"/>
        <v>6.4809801962735568E-4</v>
      </c>
      <c r="BC260" s="147">
        <f t="shared" ca="1" si="82"/>
        <v>9.7054751355764819E-6</v>
      </c>
      <c r="BD260" s="147">
        <f t="shared" ca="1" si="83"/>
        <v>1.2523229077384565E-6</v>
      </c>
    </row>
    <row r="261" spans="8:56" s="147" customFormat="1" ht="0.25" customHeight="1" x14ac:dyDescent="0.2">
      <c r="H261" s="147">
        <f t="shared" si="84"/>
        <v>620</v>
      </c>
      <c r="I261" s="147">
        <f>IF($H261&gt;$H260,INDEX(Spectra!261:261,1,MATCH($I$20,Spectra!$20:$20,0)),I260)</f>
        <v>2.4133444433545701E-3</v>
      </c>
      <c r="J261" s="147">
        <f>((Physics!$C$9*Physics!$C$10)/(Physics!$C$11*Physics!$C$12*$H261))^($J$17-$J$18)</f>
        <v>3.1220261945126062E+18</v>
      </c>
      <c r="K261" s="147">
        <f t="shared" si="85"/>
        <v>1</v>
      </c>
      <c r="L261" s="147">
        <f>INDEX(Photobiology!$21:$421,1+$H261-380,10)</f>
        <v>0.38100000000000001</v>
      </c>
      <c r="M261" s="147">
        <f t="shared" si="86"/>
        <v>2.4133444433545701E-3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7534524568534412</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2.4133444433545701E-3</v>
      </c>
      <c r="Z261" s="147">
        <f t="shared" ca="1" si="88"/>
        <v>0</v>
      </c>
      <c r="AA261" s="147">
        <f t="shared" ca="1" si="75"/>
        <v>2.5237066847491748E-4</v>
      </c>
      <c r="AB261" s="147">
        <f t="shared" ca="1" si="76"/>
        <v>1.2487826688693791E-3</v>
      </c>
      <c r="AC261" s="147">
        <f t="shared" ca="1" si="77"/>
        <v>1.7786348547523182E-5</v>
      </c>
      <c r="AD261" s="147">
        <f t="shared" ca="1" si="78"/>
        <v>2.2861925646675479E-6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1.2151183934207362E-3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3793631453693613</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1.2151183934207362E-3</v>
      </c>
      <c r="AZ261" s="147">
        <f t="shared" ca="1" si="93"/>
        <v>0</v>
      </c>
      <c r="BA261" s="147">
        <f t="shared" ca="1" si="80"/>
        <v>1.2706857575518665E-4</v>
      </c>
      <c r="BB261" s="147">
        <f t="shared" ca="1" si="81"/>
        <v>6.2876179755716661E-4</v>
      </c>
      <c r="BC261" s="147">
        <f t="shared" ca="1" si="82"/>
        <v>8.9554225595108244E-6</v>
      </c>
      <c r="BD261" s="147">
        <f t="shared" ca="1" si="83"/>
        <v>1.1510974506265777E-6</v>
      </c>
    </row>
    <row r="262" spans="8:56" s="147" customFormat="1" ht="0.25" customHeight="1" x14ac:dyDescent="0.2">
      <c r="H262" s="147">
        <f t="shared" si="84"/>
        <v>621</v>
      </c>
      <c r="I262" s="147">
        <f>IF($H262&gt;$H261,INDEX(Spectra!262:262,1,MATCH($I$20,Spectra!$20:$20,0)),I261)</f>
        <v>2.4033261759951702E-3</v>
      </c>
      <c r="J262" s="147">
        <f>((Physics!$C$9*Physics!$C$10)/(Physics!$C$11*Physics!$C$12*$H262))^($J$17-$J$18)</f>
        <v>3.1270617206327875E+18</v>
      </c>
      <c r="K262" s="147">
        <f t="shared" si="85"/>
        <v>1</v>
      </c>
      <c r="L262" s="147">
        <f>INDEX(Photobiology!$21:$421,1+$H262-380,10)</f>
        <v>0.36891839999999998</v>
      </c>
      <c r="M262" s="147">
        <f t="shared" si="86"/>
        <v>2.4033261759951702E-3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7515349287149274</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2.4033261759951702E-3</v>
      </c>
      <c r="Z262" s="147">
        <f t="shared" ca="1" si="88"/>
        <v>0</v>
      </c>
      <c r="AA262" s="147">
        <f t="shared" ca="1" si="75"/>
        <v>2.3640630362579371E-4</v>
      </c>
      <c r="AB262" s="147">
        <f t="shared" ca="1" si="76"/>
        <v>1.2088562432423387E-3</v>
      </c>
      <c r="AC262" s="147">
        <f t="shared" ca="1" si="77"/>
        <v>1.6390684520287059E-5</v>
      </c>
      <c r="AD262" s="147">
        <f t="shared" ca="1" si="78"/>
        <v>2.0976567329750484E-6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1.209008072384067E-3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3780642863088250</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1.209008072384067E-3</v>
      </c>
      <c r="AZ262" s="147">
        <f t="shared" ca="1" si="93"/>
        <v>0</v>
      </c>
      <c r="BA262" s="147">
        <f t="shared" ca="1" si="80"/>
        <v>1.1892565075055285E-4</v>
      </c>
      <c r="BB262" s="147">
        <f t="shared" ca="1" si="81"/>
        <v>6.0812259735267904E-4</v>
      </c>
      <c r="BC262" s="147">
        <f t="shared" ca="1" si="82"/>
        <v>8.2454350536593371E-6</v>
      </c>
      <c r="BD262" s="147">
        <f t="shared" ca="1" si="83"/>
        <v>1.055239171689827E-6</v>
      </c>
    </row>
    <row r="263" spans="8:56" s="147" customFormat="1" ht="0.25" customHeight="1" x14ac:dyDescent="0.2">
      <c r="H263" s="147">
        <f t="shared" si="84"/>
        <v>622</v>
      </c>
      <c r="I263" s="147">
        <f>IF($H263&gt;$H262,INDEX(Spectra!263:263,1,MATCH($I$20,Spectra!$20:$20,0)),I262)</f>
        <v>2.3925403029353802E-3</v>
      </c>
      <c r="J263" s="147">
        <f>((Physics!$C$9*Physics!$C$10)/(Physics!$C$11*Physics!$C$12*$H263))^($J$17-$J$18)</f>
        <v>3.1320972467529692E+18</v>
      </c>
      <c r="K263" s="147">
        <f t="shared" si="85"/>
        <v>1</v>
      </c>
      <c r="L263" s="147">
        <f>INDEX(Photobiology!$21:$421,1+$H263-380,10)</f>
        <v>0.35682720000000001</v>
      </c>
      <c r="M263" s="147">
        <f t="shared" si="86"/>
        <v>2.3925403029353802E-3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7493668895569419</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2.3925403029353802E-3</v>
      </c>
      <c r="Z263" s="147">
        <f t="shared" ca="1" si="88"/>
        <v>0</v>
      </c>
      <c r="AA263" s="147">
        <f t="shared" ca="1" si="75"/>
        <v>2.2123461300198018E-4</v>
      </c>
      <c r="AB263" s="147">
        <f t="shared" ca="1" si="76"/>
        <v>1.1692153057220969E-3</v>
      </c>
      <c r="AC263" s="147">
        <f t="shared" ca="1" si="77"/>
        <v>1.5073003908492895E-5</v>
      </c>
      <c r="AD263" s="147">
        <f t="shared" ca="1" si="78"/>
        <v>1.922587966471601E-6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1.2028977513473976E-3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3767592735120521.5</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1.2028977513473976E-3</v>
      </c>
      <c r="AZ263" s="147">
        <f t="shared" ca="1" si="93"/>
        <v>0</v>
      </c>
      <c r="BA263" s="147">
        <f t="shared" ca="1" si="80"/>
        <v>1.1123015072046683E-4</v>
      </c>
      <c r="BB263" s="147">
        <f t="shared" ca="1" si="81"/>
        <v>5.8784650790146247E-4</v>
      </c>
      <c r="BC263" s="147">
        <f t="shared" ca="1" si="82"/>
        <v>7.5782558334886051E-6</v>
      </c>
      <c r="BD263" s="147">
        <f t="shared" ca="1" si="83"/>
        <v>9.6661976343673633E-7</v>
      </c>
    </row>
    <row r="264" spans="8:56" s="147" customFormat="1" ht="0.25" customHeight="1" x14ac:dyDescent="0.2">
      <c r="H264" s="147">
        <f t="shared" si="84"/>
        <v>623</v>
      </c>
      <c r="I264" s="147">
        <f>IF($H264&gt;$H263,INDEX(Spectra!264:264,1,MATCH($I$20,Spectra!$20:$20,0)),I263)</f>
        <v>2.3789023582556999E-3</v>
      </c>
      <c r="J264" s="147">
        <f>((Physics!$C$9*Physics!$C$10)/(Physics!$C$11*Physics!$C$12*$H264))^($J$17-$J$18)</f>
        <v>3.137132772873151E+18</v>
      </c>
      <c r="K264" s="147">
        <f t="shared" si="85"/>
        <v>1</v>
      </c>
      <c r="L264" s="147">
        <f>INDEX(Photobiology!$21:$421,1+$H264-380,10)</f>
        <v>0.34477679999999999</v>
      </c>
      <c r="M264" s="147">
        <f t="shared" si="86"/>
        <v>2.3789023582556999E-3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7462932551549182</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2.3789023582556999E-3</v>
      </c>
      <c r="Z264" s="147">
        <f t="shared" ca="1" si="88"/>
        <v>0</v>
      </c>
      <c r="AA264" s="147">
        <f t="shared" ca="1" si="75"/>
        <v>2.0666928338558638E-4</v>
      </c>
      <c r="AB264" s="147">
        <f t="shared" ca="1" si="76"/>
        <v>1.128494185099906E-3</v>
      </c>
      <c r="AC264" s="147">
        <f t="shared" ca="1" si="77"/>
        <v>1.3845211725048173E-5</v>
      </c>
      <c r="AD264" s="147">
        <f t="shared" ca="1" si="78"/>
        <v>1.7594837622130807E-6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1.1967874303107284E-3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3754481069790428.5</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1.1967874303107284E-3</v>
      </c>
      <c r="AZ264" s="147">
        <f t="shared" ca="1" si="93"/>
        <v>0</v>
      </c>
      <c r="BA264" s="147">
        <f t="shared" ca="1" si="80"/>
        <v>1.0397198511693182E-4</v>
      </c>
      <c r="BB264" s="147">
        <f t="shared" ca="1" si="81"/>
        <v>5.6772723404108216E-4</v>
      </c>
      <c r="BC264" s="147">
        <f t="shared" ca="1" si="82"/>
        <v>6.9653028444084391E-6</v>
      </c>
      <c r="BD264" s="147">
        <f t="shared" ca="1" si="83"/>
        <v>8.8516791920642087E-7</v>
      </c>
    </row>
    <row r="265" spans="8:56" s="147" customFormat="1" ht="0.25" customHeight="1" x14ac:dyDescent="0.2">
      <c r="H265" s="147">
        <f t="shared" si="84"/>
        <v>624</v>
      </c>
      <c r="I265" s="147">
        <f>IF($H265&gt;$H264,INDEX(Spectra!265:265,1,MATCH($I$20,Spectra!$20:$20,0)),I264)</f>
        <v>2.3647117824926E-3</v>
      </c>
      <c r="J265" s="147">
        <f>((Physics!$C$9*Physics!$C$10)/(Physics!$C$11*Physics!$C$12*$H265))^($J$17-$J$18)</f>
        <v>3.1421682989933322E+18</v>
      </c>
      <c r="K265" s="147">
        <f t="shared" si="85"/>
        <v>1</v>
      </c>
      <c r="L265" s="147">
        <f>INDEX(Photobiology!$21:$421,1+$H265-380,10)</f>
        <v>0.33281759999999999</v>
      </c>
      <c r="M265" s="147">
        <f t="shared" si="86"/>
        <v>2.3647117824926E-3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7430322399204264</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2.3647117824926E-3</v>
      </c>
      <c r="Z265" s="147">
        <f t="shared" ca="1" si="88"/>
        <v>0</v>
      </c>
      <c r="AA265" s="147">
        <f t="shared" ca="1" si="75"/>
        <v>1.9292122723580678E-4</v>
      </c>
      <c r="AB265" s="147">
        <f t="shared" ca="1" si="76"/>
        <v>1.0875214899212168E-3</v>
      </c>
      <c r="AC265" s="147">
        <f t="shared" ca="1" si="77"/>
        <v>1.2722149389810189E-5</v>
      </c>
      <c r="AD265" s="147">
        <f t="shared" ca="1" si="78"/>
        <v>1.6102977825239859E-6</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1.1906771092740592E-3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3741307867097968.5</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1.1906771092740592E-3</v>
      </c>
      <c r="AZ265" s="147">
        <f t="shared" ca="1" si="93"/>
        <v>0</v>
      </c>
      <c r="BA265" s="147">
        <f t="shared" ca="1" si="80"/>
        <v>9.7139486876749278E-5</v>
      </c>
      <c r="BB265" s="147">
        <f t="shared" ca="1" si="81"/>
        <v>5.4758763984670273E-4</v>
      </c>
      <c r="BC265" s="147">
        <f t="shared" ca="1" si="82"/>
        <v>6.4058428478944387E-6</v>
      </c>
      <c r="BD265" s="147">
        <f t="shared" ca="1" si="83"/>
        <v>8.1081539110235616E-7</v>
      </c>
    </row>
    <row r="266" spans="8:56" s="147" customFormat="1" ht="0.25" customHeight="1" x14ac:dyDescent="0.2">
      <c r="H266" s="147">
        <f t="shared" si="84"/>
        <v>625</v>
      </c>
      <c r="I266" s="147">
        <f>IF($H266&gt;$H265,INDEX(Spectra!266:266,1,MATCH($I$20,Spectra!$20:$20,0)),I265)</f>
        <v>2.3475757168205501E-3</v>
      </c>
      <c r="J266" s="147">
        <f>((Physics!$C$9*Physics!$C$10)/(Physics!$C$11*Physics!$C$12*$H266))^($J$17-$J$18)</f>
        <v>3.147203825113514E+18</v>
      </c>
      <c r="K266" s="147">
        <f t="shared" si="85"/>
        <v>1</v>
      </c>
      <c r="L266" s="147">
        <f>INDEX(Photobiology!$21:$421,1+$H266-380,10)</f>
        <v>0.32100000000000001</v>
      </c>
      <c r="M266" s="147">
        <f t="shared" si="86"/>
        <v>2.3475757168205501E-3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7388299275721235</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2.3475757168205501E-3</v>
      </c>
      <c r="Z266" s="147">
        <f t="shared" ca="1" si="88"/>
        <v>0</v>
      </c>
      <c r="AA266" s="147">
        <f t="shared" ca="1" si="75"/>
        <v>1.7978697345455671E-4</v>
      </c>
      <c r="AB266" s="147">
        <f t="shared" ca="1" si="76"/>
        <v>1.0449646409497473E-3</v>
      </c>
      <c r="AC266" s="147">
        <f t="shared" ca="1" si="77"/>
        <v>1.1667451312598133E-5</v>
      </c>
      <c r="AD266" s="147">
        <f t="shared" ca="1" si="78"/>
        <v>1.4734512035109846E-6</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1.1845654026770643E-3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3728068766402386.5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1.1845654026770643E-3</v>
      </c>
      <c r="AZ266" s="147">
        <f t="shared" ca="1" si="93"/>
        <v>0</v>
      </c>
      <c r="BA266" s="147">
        <f t="shared" ca="1" si="80"/>
        <v>9.0718875255160566E-5</v>
      </c>
      <c r="BB266" s="147">
        <f t="shared" ca="1" si="81"/>
        <v>5.2727967486662826E-4</v>
      </c>
      <c r="BC266" s="147">
        <f t="shared" ca="1" si="82"/>
        <v>5.8872900513050089E-6</v>
      </c>
      <c r="BD266" s="147">
        <f t="shared" ca="1" si="83"/>
        <v>7.43490105859454E-7</v>
      </c>
    </row>
    <row r="267" spans="8:56" s="147" customFormat="1" ht="0.25" customHeight="1" x14ac:dyDescent="0.2">
      <c r="H267" s="147">
        <f t="shared" si="84"/>
        <v>626</v>
      </c>
      <c r="I267" s="147">
        <f>IF($H267&gt;$H266,INDEX(Spectra!267:267,1,MATCH($I$20,Spectra!$20:$20,0)),I266)</f>
        <v>2.3301109988544998E-3</v>
      </c>
      <c r="J267" s="147">
        <f>((Physics!$C$9*Physics!$C$10)/(Physics!$C$11*Physics!$C$12*$H267))^($J$17-$J$18)</f>
        <v>3.1522393512336957E+18</v>
      </c>
      <c r="K267" s="147">
        <f t="shared" si="85"/>
        <v>1</v>
      </c>
      <c r="L267" s="147">
        <f>INDEX(Photobiology!$21:$421,1+$H267-380,10)</f>
        <v>0.3093381</v>
      </c>
      <c r="M267" s="147">
        <f t="shared" si="86"/>
        <v>2.3301109988544998E-3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7345067583331607</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2.3301109988544998E-3</v>
      </c>
      <c r="Z267" s="147">
        <f t="shared" ca="1" si="88"/>
        <v>0</v>
      </c>
      <c r="AA267" s="147">
        <f t="shared" ca="1" si="75"/>
        <v>1.6746111629897483E-4</v>
      </c>
      <c r="AB267" s="147">
        <f t="shared" ca="1" si="76"/>
        <v>1.0019640402844268E-3</v>
      </c>
      <c r="AC267" s="147">
        <f t="shared" ca="1" si="77"/>
        <v>1.0695209484742155E-5</v>
      </c>
      <c r="AD267" s="147">
        <f t="shared" ca="1" si="78"/>
        <v>1.3485587309200384E-6</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1.1784550816403949E-3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3714772482008170.5</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1.1784550816403949E-3</v>
      </c>
      <c r="AZ267" s="147">
        <f t="shared" ca="1" si="93"/>
        <v>0</v>
      </c>
      <c r="BA267" s="147">
        <f t="shared" ca="1" si="80"/>
        <v>8.4693563343856383E-5</v>
      </c>
      <c r="BB267" s="147">
        <f t="shared" ca="1" si="81"/>
        <v>5.067439342909412E-4</v>
      </c>
      <c r="BC267" s="147">
        <f t="shared" ca="1" si="82"/>
        <v>5.4091088247294125E-6</v>
      </c>
      <c r="BD267" s="147">
        <f t="shared" ca="1" si="83"/>
        <v>6.8203441386462349E-7</v>
      </c>
    </row>
    <row r="268" spans="8:56" s="147" customFormat="1" ht="0.25" customHeight="1" x14ac:dyDescent="0.2">
      <c r="H268" s="147">
        <f t="shared" si="84"/>
        <v>627</v>
      </c>
      <c r="I268" s="147">
        <f>IF($H268&gt;$H267,INDEX(Spectra!268:268,1,MATCH($I$20,Spectra!$20:$20,0)),I267)</f>
        <v>2.3108364422283001E-3</v>
      </c>
      <c r="J268" s="147">
        <f>((Physics!$C$9*Physics!$C$10)/(Physics!$C$11*Physics!$C$12*$H268))^($J$17-$J$18)</f>
        <v>3.157274877353877E+18</v>
      </c>
      <c r="K268" s="147">
        <f t="shared" si="85"/>
        <v>1</v>
      </c>
      <c r="L268" s="147">
        <f>INDEX(Photobiology!$21:$421,1+$H268-380,10)</f>
        <v>0.29785040000000002</v>
      </c>
      <c r="M268" s="147">
        <f t="shared" si="86"/>
        <v>2.3108364422283001E-3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7295945844721226</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2.3108364422283001E-3</v>
      </c>
      <c r="Z268" s="147">
        <f t="shared" ca="1" si="88"/>
        <v>0</v>
      </c>
      <c r="AA268" s="147">
        <f t="shared" ca="1" si="75"/>
        <v>1.5579335776401288E-4</v>
      </c>
      <c r="AB268" s="147">
        <f t="shared" ca="1" si="76"/>
        <v>9.5827383171832707E-4</v>
      </c>
      <c r="AC268" s="147">
        <f t="shared" ca="1" si="77"/>
        <v>9.797946515047993E-6</v>
      </c>
      <c r="AD268" s="147">
        <f t="shared" ca="1" si="78"/>
        <v>1.2325031031540018E-6</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1.1723447606037257E-3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3701414660251588.5</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1.1723447606037257E-3</v>
      </c>
      <c r="AZ268" s="147">
        <f t="shared" ca="1" si="93"/>
        <v>0</v>
      </c>
      <c r="BA268" s="147">
        <f t="shared" ca="1" si="80"/>
        <v>7.9037842477238331E-5</v>
      </c>
      <c r="BB268" s="147">
        <f t="shared" ca="1" si="81"/>
        <v>4.8615613174047715E-4</v>
      </c>
      <c r="BC268" s="147">
        <f t="shared" ca="1" si="82"/>
        <v>4.9707417849597964E-6</v>
      </c>
      <c r="BD268" s="147">
        <f t="shared" ca="1" si="83"/>
        <v>6.2527945682608199E-7</v>
      </c>
    </row>
    <row r="269" spans="8:56" s="147" customFormat="1" ht="0.25" customHeight="1" x14ac:dyDescent="0.2">
      <c r="H269" s="147">
        <f t="shared" si="84"/>
        <v>628</v>
      </c>
      <c r="I269" s="147">
        <f>IF($H269&gt;$H268,INDEX(Spectra!269:269,1,MATCH($I$20,Spectra!$20:$20,0)),I268)</f>
        <v>2.29123886091587E-3</v>
      </c>
      <c r="J269" s="147">
        <f>((Physics!$C$9*Physics!$C$10)/(Physics!$C$11*Physics!$C$12*$H269))^($J$17-$J$18)</f>
        <v>3.1623104034740588E+18</v>
      </c>
      <c r="K269" s="147">
        <f t="shared" si="85"/>
        <v>1</v>
      </c>
      <c r="L269" s="147">
        <f>INDEX(Photobiology!$21:$421,1+$H269-380,10)</f>
        <v>0.2865936</v>
      </c>
      <c r="M269" s="147">
        <f t="shared" si="86"/>
        <v>2.29123886091587E-3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7245608486718308</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2.29123886091587E-3</v>
      </c>
      <c r="Z269" s="147">
        <f t="shared" ca="1" si="88"/>
        <v>0</v>
      </c>
      <c r="AA269" s="147">
        <f t="shared" ca="1" si="75"/>
        <v>1.4484662181383511E-4</v>
      </c>
      <c r="AB269" s="147">
        <f t="shared" ca="1" si="76"/>
        <v>9.149833267181435E-4</v>
      </c>
      <c r="AC269" s="147">
        <f t="shared" ca="1" si="77"/>
        <v>8.9656176627637985E-6</v>
      </c>
      <c r="AD269" s="147">
        <f t="shared" ca="1" si="78"/>
        <v>1.1260064258084951E-6</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1.1662344395670563E-3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3687995301132640.5</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1.1662344395670563E-3</v>
      </c>
      <c r="AZ269" s="147">
        <f t="shared" ca="1" si="93"/>
        <v>0</v>
      </c>
      <c r="BA269" s="147">
        <f t="shared" ca="1" si="80"/>
        <v>7.3726542306774335E-5</v>
      </c>
      <c r="BB269" s="147">
        <f t="shared" ca="1" si="81"/>
        <v>4.6572406109670825E-4</v>
      </c>
      <c r="BC269" s="147">
        <f t="shared" ca="1" si="82"/>
        <v>4.563475362025891E-6</v>
      </c>
      <c r="BD269" s="147">
        <f t="shared" ca="1" si="83"/>
        <v>5.731342529808341E-7</v>
      </c>
    </row>
    <row r="270" spans="8:56" s="147" customFormat="1" ht="0.25" customHeight="1" x14ac:dyDescent="0.2">
      <c r="H270" s="147">
        <f t="shared" si="84"/>
        <v>629</v>
      </c>
      <c r="I270" s="147">
        <f>IF($H270&gt;$H269,INDEX(Spectra!270:270,1,MATCH($I$20,Spectra!$20:$20,0)),I269)</f>
        <v>2.2734713776515702E-3</v>
      </c>
      <c r="J270" s="147">
        <f>((Physics!$C$9*Physics!$C$10)/(Physics!$C$11*Physics!$C$12*$H270))^($J$17-$J$18)</f>
        <v>3.167345929594241E+18</v>
      </c>
      <c r="K270" s="147">
        <f t="shared" si="85"/>
        <v>1</v>
      </c>
      <c r="L270" s="147">
        <f>INDEX(Photobiology!$21:$421,1+$H270-380,10)</f>
        <v>0.27562449999999999</v>
      </c>
      <c r="M270" s="147">
        <f t="shared" si="86"/>
        <v>2.2734713776515702E-3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7200870314053712</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2.2734713776515702E-3</v>
      </c>
      <c r="Z270" s="147">
        <f t="shared" ca="1" si="88"/>
        <v>0</v>
      </c>
      <c r="AA270" s="147">
        <f t="shared" ca="1" si="75"/>
        <v>1.3470136034875342E-4</v>
      </c>
      <c r="AB270" s="147">
        <f t="shared" ca="1" si="76"/>
        <v>8.7329037252627652E-4</v>
      </c>
      <c r="AC270" s="147">
        <f t="shared" ca="1" si="77"/>
        <v>8.214052087455122E-6</v>
      </c>
      <c r="AD270" s="147">
        <f t="shared" ca="1" si="78"/>
        <v>1.0298370646486083E-6</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1.1601241185303873E-3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3674514404651329</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1.1601241185303873E-3</v>
      </c>
      <c r="AZ270" s="147">
        <f t="shared" ca="1" si="93"/>
        <v>0</v>
      </c>
      <c r="BA270" s="147">
        <f t="shared" ca="1" si="80"/>
        <v>6.8736425923630621E-5</v>
      </c>
      <c r="BB270" s="147">
        <f t="shared" ca="1" si="81"/>
        <v>4.4562919665812946E-4</v>
      </c>
      <c r="BC270" s="147">
        <f t="shared" ca="1" si="82"/>
        <v>4.1915284402502892E-6</v>
      </c>
      <c r="BD270" s="147">
        <f t="shared" ca="1" si="83"/>
        <v>5.2551302321189483E-7</v>
      </c>
    </row>
    <row r="271" spans="8:56" s="147" customFormat="1" ht="0.25" customHeight="1" x14ac:dyDescent="0.2">
      <c r="H271" s="147">
        <f t="shared" si="84"/>
        <v>630</v>
      </c>
      <c r="I271" s="147">
        <f>IF($H271&gt;$H270,INDEX(Spectra!271:271,1,MATCH($I$20,Spectra!$20:$20,0)),I270)</f>
        <v>2.2555812125377999E-3</v>
      </c>
      <c r="J271" s="147">
        <f>((Physics!$C$9*Physics!$C$10)/(Physics!$C$11*Physics!$C$12*$H271))^($J$17-$J$18)</f>
        <v>3.1723814557144223E+18</v>
      </c>
      <c r="K271" s="147">
        <f t="shared" si="85"/>
        <v>1</v>
      </c>
      <c r="L271" s="147">
        <f>INDEX(Photobiology!$21:$421,1+$H271-380,10)</f>
        <v>0.26500000000000001</v>
      </c>
      <c r="M271" s="147">
        <f t="shared" si="86"/>
        <v>2.2555812125377999E-3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7155564010512767</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2.2555812125377999E-3</v>
      </c>
      <c r="Z271" s="147">
        <f t="shared" ca="1" si="88"/>
        <v>0</v>
      </c>
      <c r="AA271" s="147">
        <f t="shared" ca="1" si="75"/>
        <v>1.2518250171463535E-4</v>
      </c>
      <c r="AB271" s="147">
        <f t="shared" ca="1" si="76"/>
        <v>8.3268840507015444E-4</v>
      </c>
      <c r="AC271" s="147">
        <f t="shared" ca="1" si="77"/>
        <v>7.5223633438135623E-6</v>
      </c>
      <c r="AD271" s="147">
        <f t="shared" ca="1" si="78"/>
        <v>9.4273144568623616E-7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1.1540137974937179E-3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3660971970807649.5</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1.1540137974937179E-3</v>
      </c>
      <c r="AZ271" s="147">
        <f t="shared" ca="1" si="93"/>
        <v>0</v>
      </c>
      <c r="BA271" s="147">
        <f t="shared" ca="1" si="80"/>
        <v>6.404661174710385E-5</v>
      </c>
      <c r="BB271" s="147">
        <f t="shared" ca="1" si="81"/>
        <v>4.2602496559316087E-4</v>
      </c>
      <c r="BC271" s="147">
        <f t="shared" ca="1" si="82"/>
        <v>3.848636014641549E-6</v>
      </c>
      <c r="BD271" s="147">
        <f t="shared" ca="1" si="83"/>
        <v>4.8232583673148689E-7</v>
      </c>
    </row>
    <row r="272" spans="8:56" s="147" customFormat="1" ht="0.25" customHeight="1" x14ac:dyDescent="0.2">
      <c r="H272" s="147">
        <f t="shared" si="84"/>
        <v>631</v>
      </c>
      <c r="I272" s="147">
        <f>IF($H272&gt;$H271,INDEX(Spectra!272:272,1,MATCH($I$20,Spectra!$20:$20,0)),I271)</f>
        <v>2.2347016621744298E-3</v>
      </c>
      <c r="J272" s="147">
        <f>((Physics!$C$9*Physics!$C$10)/(Physics!$C$11*Physics!$C$12*$H272))^($J$17-$J$18)</f>
        <v>3.1774169818346035E+18</v>
      </c>
      <c r="K272" s="147">
        <f t="shared" si="85"/>
        <v>1</v>
      </c>
      <c r="L272" s="147">
        <f>INDEX(Photobiology!$21:$421,1+$H272-380,10)</f>
        <v>0.25476320000000002</v>
      </c>
      <c r="M272" s="147">
        <f t="shared" si="86"/>
        <v>2.2347016621744298E-3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7100579010727049</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2.2347016621744298E-3</v>
      </c>
      <c r="Z272" s="147">
        <f t="shared" ca="1" si="88"/>
        <v>0</v>
      </c>
      <c r="AA272" s="147">
        <f t="shared" ca="1" si="75"/>
        <v>1.1610392485827251E-4</v>
      </c>
      <c r="AB272" s="147">
        <f t="shared" ca="1" si="76"/>
        <v>7.9238051537380936E-4</v>
      </c>
      <c r="AC272" s="147">
        <f t="shared" ca="1" si="77"/>
        <v>6.8806464178350694E-6</v>
      </c>
      <c r="AD272" s="147">
        <f t="shared" ca="1" si="78"/>
        <v>8.6212331954861113E-7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1.1545832627876116E-3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3668592466123361.5</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1.1545832627876116E-3</v>
      </c>
      <c r="AZ272" s="147">
        <f t="shared" ca="1" si="93"/>
        <v>0</v>
      </c>
      <c r="BA272" s="147">
        <f t="shared" ca="1" si="80"/>
        <v>5.9986373418130359E-5</v>
      </c>
      <c r="BB272" s="147">
        <f t="shared" ca="1" si="81"/>
        <v>4.0939213331923132E-4</v>
      </c>
      <c r="BC272" s="147">
        <f t="shared" ca="1" si="82"/>
        <v>3.5549618661230563E-6</v>
      </c>
      <c r="BD272" s="147">
        <f t="shared" ca="1" si="83"/>
        <v>4.4542552236756989E-7</v>
      </c>
    </row>
    <row r="273" spans="8:56" s="147" customFormat="1" ht="0.25" customHeight="1" x14ac:dyDescent="0.2">
      <c r="H273" s="147">
        <f t="shared" si="84"/>
        <v>632</v>
      </c>
      <c r="I273" s="147">
        <f>IF($H273&gt;$H272,INDEX(Spectra!273:273,1,MATCH($I$20,Spectra!$20:$20,0)),I272)</f>
        <v>2.2131850666110499E-3</v>
      </c>
      <c r="J273" s="147">
        <f>((Physics!$C$9*Physics!$C$10)/(Physics!$C$11*Physics!$C$12*$H273))^($J$17-$J$18)</f>
        <v>3.1824525079547853E+18</v>
      </c>
      <c r="K273" s="147">
        <f t="shared" si="85"/>
        <v>1</v>
      </c>
      <c r="L273" s="147">
        <f>INDEX(Photobiology!$21:$421,1+$H273-380,10)</f>
        <v>0.24488960000000001</v>
      </c>
      <c r="M273" s="147">
        <f t="shared" si="86"/>
        <v>2.2131850666110499E-3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7043356365804414</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2.2131850666110499E-3</v>
      </c>
      <c r="Z273" s="147">
        <f t="shared" ca="1" si="88"/>
        <v>0</v>
      </c>
      <c r="AA273" s="147">
        <f t="shared" ca="1" si="75"/>
        <v>1.0758359004348312E-4</v>
      </c>
      <c r="AB273" s="147">
        <f t="shared" ca="1" si="76"/>
        <v>7.5334385163866862E-4</v>
      </c>
      <c r="AC273" s="147">
        <f t="shared" ca="1" si="77"/>
        <v>6.2898719593086039E-6</v>
      </c>
      <c r="AD273" s="147">
        <f t="shared" ca="1" si="78"/>
        <v>7.8768363113220576E-7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1.1551513425211795E-3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3676214287073865</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1.1551513425211795E-3</v>
      </c>
      <c r="AZ273" s="147">
        <f t="shared" ca="1" si="93"/>
        <v>0</v>
      </c>
      <c r="BA273" s="147">
        <f t="shared" ca="1" si="80"/>
        <v>5.6152253305357294E-5</v>
      </c>
      <c r="BB273" s="147">
        <f t="shared" ca="1" si="81"/>
        <v>3.9320081032944175E-4</v>
      </c>
      <c r="BC273" s="147">
        <f t="shared" ca="1" si="82"/>
        <v>3.2829401154451919E-6</v>
      </c>
      <c r="BD273" s="147">
        <f t="shared" ca="1" si="83"/>
        <v>4.1112413856000039E-7</v>
      </c>
    </row>
    <row r="274" spans="8:56" s="147" customFormat="1" ht="0.25" customHeight="1" x14ac:dyDescent="0.2">
      <c r="H274" s="147">
        <f t="shared" si="84"/>
        <v>633</v>
      </c>
      <c r="I274" s="147">
        <f>IF($H274&gt;$H273,INDEX(Spectra!274:274,1,MATCH($I$20,Spectra!$20:$20,0)),I273)</f>
        <v>2.19217945783355E-3</v>
      </c>
      <c r="J274" s="147">
        <f>((Physics!$C$9*Physics!$C$10)/(Physics!$C$11*Physics!$C$12*$H274))^($J$17-$J$18)</f>
        <v>3.187488034074967E+18</v>
      </c>
      <c r="K274" s="147">
        <f t="shared" si="85"/>
        <v>1</v>
      </c>
      <c r="L274" s="147">
        <f>INDEX(Photobiology!$21:$421,1+$H274-380,10)</f>
        <v>0.2353344</v>
      </c>
      <c r="M274" s="147">
        <f t="shared" si="86"/>
        <v>2.19217945783355E-3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6987545790389389</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2.19217945783355E-3</v>
      </c>
      <c r="Z274" s="147">
        <f t="shared" ca="1" si="88"/>
        <v>0</v>
      </c>
      <c r="AA274" s="147">
        <f t="shared" ca="1" si="75"/>
        <v>9.9654505191601136E-5</v>
      </c>
      <c r="AB274" s="147">
        <f t="shared" ca="1" si="76"/>
        <v>7.1598554054355787E-4</v>
      </c>
      <c r="AC274" s="147">
        <f t="shared" ca="1" si="77"/>
        <v>5.7500867178974011E-6</v>
      </c>
      <c r="AD274" s="147">
        <f t="shared" ca="1" si="78"/>
        <v>7.1966840203271825E-7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1.1557208078150731E-3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3683846245642000.5</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1.1557208078150731E-3</v>
      </c>
      <c r="AZ274" s="147">
        <f t="shared" ca="1" si="93"/>
        <v>0</v>
      </c>
      <c r="BA274" s="147">
        <f t="shared" ca="1" si="80"/>
        <v>5.2538027774546197E-5</v>
      </c>
      <c r="BB274" s="147">
        <f t="shared" ca="1" si="81"/>
        <v>3.774688173196732E-4</v>
      </c>
      <c r="BC274" s="147">
        <f t="shared" ca="1" si="82"/>
        <v>3.0314556788989366E-6</v>
      </c>
      <c r="BD274" s="147">
        <f t="shared" ca="1" si="83"/>
        <v>3.7941042827680253E-7</v>
      </c>
    </row>
    <row r="275" spans="8:56" s="147" customFormat="1" ht="0.25" customHeight="1" x14ac:dyDescent="0.2">
      <c r="H275" s="147">
        <f t="shared" si="84"/>
        <v>634</v>
      </c>
      <c r="I275" s="147">
        <f>IF($H275&gt;$H274,INDEX(Spectra!275:275,1,MATCH($I$20,Spectra!$20:$20,0)),I274)</f>
        <v>2.1712413803493301E-3</v>
      </c>
      <c r="J275" s="147">
        <f>((Physics!$C$9*Physics!$C$10)/(Physics!$C$11*Physics!$C$12*$H275))^($J$17-$J$18)</f>
        <v>3.1925235601951483E+18</v>
      </c>
      <c r="K275" s="147">
        <f t="shared" si="85"/>
        <v>1</v>
      </c>
      <c r="L275" s="147">
        <f>INDEX(Photobiology!$21:$421,1+$H275-380,10)</f>
        <v>0.2260528</v>
      </c>
      <c r="M275" s="147">
        <f t="shared" si="86"/>
        <v>2.1712413803493301E-3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6931739261635871</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2.1712413803493301E-3</v>
      </c>
      <c r="Z275" s="147">
        <f t="shared" ca="1" si="88"/>
        <v>0</v>
      </c>
      <c r="AA275" s="147">
        <f t="shared" ca="1" si="75"/>
        <v>9.22658168372546E-5</v>
      </c>
      <c r="AB275" s="147">
        <f t="shared" ca="1" si="76"/>
        <v>6.8013919115304734E-4</v>
      </c>
      <c r="AC275" s="147">
        <f t="shared" ca="1" si="77"/>
        <v>5.2565753818257285E-6</v>
      </c>
      <c r="AD275" s="147">
        <f t="shared" ca="1" si="78"/>
        <v>6.5772546638370118E-7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1.156288887548641E-3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3691479515890875</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1.156288887548641E-3</v>
      </c>
      <c r="AZ275" s="147">
        <f t="shared" ca="1" si="93"/>
        <v>0</v>
      </c>
      <c r="BA275" s="147">
        <f t="shared" ca="1" si="80"/>
        <v>4.9135918131935723E-5</v>
      </c>
      <c r="BB275" s="147">
        <f t="shared" ca="1" si="81"/>
        <v>3.6220633773572427E-4</v>
      </c>
      <c r="BC275" s="147">
        <f t="shared" ca="1" si="82"/>
        <v>2.7993753967552598E-6</v>
      </c>
      <c r="BD275" s="147">
        <f t="shared" ca="1" si="83"/>
        <v>3.5026996754955965E-7</v>
      </c>
    </row>
    <row r="276" spans="8:56" s="147" customFormat="1" ht="0.25" customHeight="1" x14ac:dyDescent="0.2">
      <c r="H276" s="147">
        <f t="shared" si="84"/>
        <v>635</v>
      </c>
      <c r="I276" s="147">
        <f>IF($H276&gt;$H275,INDEX(Spectra!276:276,1,MATCH($I$20,Spectra!$20:$20,0)),I275)</f>
        <v>2.1448400212380498E-3</v>
      </c>
      <c r="J276" s="147">
        <f>((Physics!$C$9*Physics!$C$10)/(Physics!$C$11*Physics!$C$12*$H276))^($J$17-$J$18)</f>
        <v>3.1975590863153306E+18</v>
      </c>
      <c r="K276" s="147">
        <f t="shared" si="85"/>
        <v>1</v>
      </c>
      <c r="L276" s="147">
        <f>INDEX(Photobiology!$21:$421,1+$H276-380,10)</f>
        <v>0.217</v>
      </c>
      <c r="M276" s="147">
        <f t="shared" si="86"/>
        <v>2.1448400212380498E-3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6858252698602493</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2.1448400212380498E-3</v>
      </c>
      <c r="Z276" s="147">
        <f t="shared" ca="1" si="88"/>
        <v>0</v>
      </c>
      <c r="AA276" s="147">
        <f t="shared" ca="1" si="75"/>
        <v>8.517095379135659E-5</v>
      </c>
      <c r="AB276" s="147">
        <f t="shared" ca="1" si="76"/>
        <v>6.4412977581812623E-4</v>
      </c>
      <c r="AC276" s="147">
        <f t="shared" ca="1" si="77"/>
        <v>4.7937174474670411E-6</v>
      </c>
      <c r="AD276" s="147">
        <f t="shared" ca="1" si="78"/>
        <v>6.0012838278242754E-7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1.1568583528425347E-3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3699122937711433.5</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1.1568583528425347E-3</v>
      </c>
      <c r="AZ276" s="147">
        <f t="shared" ca="1" si="93"/>
        <v>0</v>
      </c>
      <c r="BA276" s="147">
        <f t="shared" ca="1" si="80"/>
        <v>4.5938498133871201E-5</v>
      </c>
      <c r="BB276" s="147">
        <f t="shared" ca="1" si="81"/>
        <v>3.4742307309225867E-4</v>
      </c>
      <c r="BC276" s="147">
        <f t="shared" ca="1" si="82"/>
        <v>2.5855784186030651E-6</v>
      </c>
      <c r="BD276" s="147">
        <f t="shared" ca="1" si="83"/>
        <v>3.2369012398369402E-7</v>
      </c>
    </row>
    <row r="277" spans="8:56" s="147" customFormat="1" ht="0.25" customHeight="1" x14ac:dyDescent="0.2">
      <c r="H277" s="147">
        <f t="shared" si="84"/>
        <v>636</v>
      </c>
      <c r="I277" s="147">
        <f>IF($H277&gt;$H276,INDEX(Spectra!277:277,1,MATCH($I$20,Spectra!$20:$20,0)),I276)</f>
        <v>2.1160953262496498E-3</v>
      </c>
      <c r="J277" s="147">
        <f>((Physics!$C$9*Physics!$C$10)/(Physics!$C$11*Physics!$C$12*$H277))^($J$17-$J$18)</f>
        <v>3.2025946124355118E+18</v>
      </c>
      <c r="K277" s="147">
        <f t="shared" si="85"/>
        <v>1</v>
      </c>
      <c r="L277" s="147">
        <f>INDEX(Photobiology!$21:$421,1+$H277-380,10)</f>
        <v>0.2081616</v>
      </c>
      <c r="M277" s="147">
        <f t="shared" si="86"/>
        <v>2.1160953262496498E-3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6776995491247095</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2.1160953262496498E-3</v>
      </c>
      <c r="Z277" s="147">
        <f t="shared" ca="1" si="88"/>
        <v>0</v>
      </c>
      <c r="AA277" s="147">
        <f t="shared" ref="AA277:AA340" ca="1" si="95">$Y277*O277</f>
        <v>7.849697934629601E-5</v>
      </c>
      <c r="AB277" s="147">
        <f t="shared" ref="AB277:AB340" ca="1" si="96">$Y277*P277</f>
        <v>6.090482085151954E-4</v>
      </c>
      <c r="AC277" s="147">
        <f t="shared" ref="AC277:AC340" ca="1" si="97">$Y277*Q277</f>
        <v>4.3633885627267782E-6</v>
      </c>
      <c r="AD277" s="147">
        <f t="shared" ref="AD277:AD340" ca="1" si="98">$Y277*R277</f>
        <v>5.4710375002988943E-7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1.1574278181364283E-3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3706772094646714.5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1.1574278181364283E-3</v>
      </c>
      <c r="AZ277" s="147">
        <f t="shared" ca="1" si="93"/>
        <v>0</v>
      </c>
      <c r="BA277" s="147">
        <f t="shared" ref="BA277:BA340" ca="1" si="100">$AY277*AO277</f>
        <v>4.293501639933444E-5</v>
      </c>
      <c r="BB277" s="147">
        <f t="shared" ref="BB277:BB340" ca="1" si="101">$AY277*AP277</f>
        <v>3.3312740233257238E-4</v>
      </c>
      <c r="BC277" s="147">
        <f t="shared" ref="BC277:BC340" ca="1" si="102">$AY277*AQ277</f>
        <v>2.3866161609973151E-6</v>
      </c>
      <c r="BD277" s="147">
        <f t="shared" ref="BD277:BD340" ca="1" si="103">$AY277*AR277</f>
        <v>2.9924601781226472E-7</v>
      </c>
    </row>
    <row r="278" spans="8:56" s="147" customFormat="1" ht="0.25" customHeight="1" x14ac:dyDescent="0.2">
      <c r="H278" s="147">
        <f t="shared" ref="H278:H341" si="104">MIN(780,H277+$J$14)</f>
        <v>637</v>
      </c>
      <c r="I278" s="147">
        <f>IF($H278&gt;$H277,INDEX(Spectra!278:278,1,MATCH($I$20,Spectra!$20:$20,0)),I277)</f>
        <v>2.0882375422464402E-3</v>
      </c>
      <c r="J278" s="147">
        <f>((Physics!$C$9*Physics!$C$10)/(Physics!$C$11*Physics!$C$12*$H278))^($J$17-$J$18)</f>
        <v>3.2076301385556936E+18</v>
      </c>
      <c r="K278" s="147">
        <f t="shared" ref="K278:K341" si="105">(H278&lt;&gt;H277)*1</f>
        <v>1</v>
      </c>
      <c r="L278" s="147">
        <f>INDEX(Photobiology!$21:$421,1+$H278-380,10)</f>
        <v>0.1995488</v>
      </c>
      <c r="M278" s="147">
        <f t="shared" ref="M278:M341" si="106">$I278*$J$15*IF($J$18,1,$J278)</f>
        <v>2.0882375422464402E-3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6698293676973150</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2.0882375422464402E-3</v>
      </c>
      <c r="Z278" s="147">
        <f t="shared" ref="Z278:Z341" ca="1" si="108">$Y278*N278</f>
        <v>0</v>
      </c>
      <c r="AA278" s="147">
        <f t="shared" ca="1" si="95"/>
        <v>7.2325480804442778E-5</v>
      </c>
      <c r="AB278" s="147">
        <f t="shared" ca="1" si="96"/>
        <v>5.7585656112496282E-4</v>
      </c>
      <c r="AC278" s="147">
        <f t="shared" ca="1" si="97"/>
        <v>3.9739160428949756E-6</v>
      </c>
      <c r="AD278" s="147">
        <f t="shared" ca="1" si="98"/>
        <v>4.9863980152531622E-7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1.1579958978699962E-3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3714422542331661</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1.1579958978699962E-3</v>
      </c>
      <c r="AZ278" s="147">
        <f t="shared" ref="AZ278:AZ341" ca="1" si="113">$AY278*AN278</f>
        <v>0</v>
      </c>
      <c r="BA278" s="147">
        <f t="shared" ca="1" si="100"/>
        <v>4.0106840523957955E-5</v>
      </c>
      <c r="BB278" s="147">
        <f t="shared" ca="1" si="101"/>
        <v>3.193312647884259E-4</v>
      </c>
      <c r="BC278" s="147">
        <f t="shared" ca="1" si="102"/>
        <v>2.2036661936466028E-6</v>
      </c>
      <c r="BD278" s="147">
        <f t="shared" ca="1" si="103"/>
        <v>2.7651205047288706E-7</v>
      </c>
    </row>
    <row r="279" spans="8:56" s="147" customFormat="1" ht="0.25" customHeight="1" x14ac:dyDescent="0.2">
      <c r="H279" s="147">
        <f t="shared" si="104"/>
        <v>638</v>
      </c>
      <c r="I279" s="147">
        <f>IF($H279&gt;$H278,INDEX(Spectra!279:279,1,MATCH($I$20,Spectra!$20:$20,0)),I278)</f>
        <v>2.0608322179082599E-3</v>
      </c>
      <c r="J279" s="147">
        <f>((Physics!$C$9*Physics!$C$10)/(Physics!$C$11*Physics!$C$12*$H279))^($J$17-$J$18)</f>
        <v>3.2126656646758748E+18</v>
      </c>
      <c r="K279" s="147">
        <f t="shared" si="105"/>
        <v>1</v>
      </c>
      <c r="L279" s="147">
        <f>INDEX(Photobiology!$21:$421,1+$H279-380,10)</f>
        <v>0.1911552</v>
      </c>
      <c r="M279" s="147">
        <f t="shared" si="106"/>
        <v>2.0608322179082599E-3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6620764907131697</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2.0608322179082599E-3</v>
      </c>
      <c r="Z279" s="147">
        <f t="shared" ca="1" si="108"/>
        <v>0</v>
      </c>
      <c r="AA279" s="147">
        <f t="shared" ca="1" si="95"/>
        <v>6.6590641041160649E-5</v>
      </c>
      <c r="AB279" s="147">
        <f t="shared" ca="1" si="96"/>
        <v>5.4438531701821017E-4</v>
      </c>
      <c r="AC279" s="147">
        <f t="shared" ca="1" si="97"/>
        <v>3.620882206864813E-6</v>
      </c>
      <c r="AD279" s="147">
        <f t="shared" ca="1" si="98"/>
        <v>4.5442999070651457E-7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1.1585653631638899E-3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3722083162519364.5</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1.1585653631638899E-3</v>
      </c>
      <c r="AZ279" s="147">
        <f t="shared" ca="1" si="113"/>
        <v>0</v>
      </c>
      <c r="BA279" s="147">
        <f t="shared" ca="1" si="100"/>
        <v>3.7436143297233195E-5</v>
      </c>
      <c r="BB279" s="147">
        <f t="shared" ca="1" si="101"/>
        <v>3.0604430920264683E-4</v>
      </c>
      <c r="BC279" s="147">
        <f t="shared" ca="1" si="102"/>
        <v>2.0355993430789548E-6</v>
      </c>
      <c r="BD279" s="147">
        <f t="shared" ca="1" si="103"/>
        <v>2.5547293110054306E-7</v>
      </c>
    </row>
    <row r="280" spans="8:56" s="147" customFormat="1" ht="0.25" customHeight="1" x14ac:dyDescent="0.2">
      <c r="H280" s="147">
        <f t="shared" si="104"/>
        <v>639</v>
      </c>
      <c r="I280" s="147">
        <f>IF($H280&gt;$H279,INDEX(Spectra!280:280,1,MATCH($I$20,Spectra!$20:$20,0)),I279)</f>
        <v>2.0346402058061702E-3</v>
      </c>
      <c r="J280" s="147">
        <f>((Physics!$C$9*Physics!$C$10)/(Physics!$C$11*Physics!$C$12*$H280))^($J$17-$J$18)</f>
        <v>3.2177011907960566E+18</v>
      </c>
      <c r="K280" s="147">
        <f t="shared" si="105"/>
        <v>1</v>
      </c>
      <c r="L280" s="147">
        <f>INDEX(Photobiology!$21:$421,1+$H280-380,10)</f>
        <v>0.18297440000000001</v>
      </c>
      <c r="M280" s="147">
        <f t="shared" si="106"/>
        <v>2.0346402058061702E-3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6546864213064047</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2.0346402058061702E-3</v>
      </c>
      <c r="Z280" s="147">
        <f t="shared" ca="1" si="108"/>
        <v>0</v>
      </c>
      <c r="AA280" s="147">
        <f t="shared" ca="1" si="95"/>
        <v>6.1273393261873391E-5</v>
      </c>
      <c r="AB280" s="147">
        <f t="shared" ca="1" si="96"/>
        <v>5.1478228383081332E-4</v>
      </c>
      <c r="AC280" s="147">
        <f t="shared" ca="1" si="97"/>
        <v>3.2981517736118021E-6</v>
      </c>
      <c r="AD280" s="147">
        <f t="shared" ca="1" si="98"/>
        <v>4.1445417528251107E-7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1.159133442897458E-3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3729745059502683.5</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1.159133442897458E-3</v>
      </c>
      <c r="AZ280" s="147">
        <f t="shared" ca="1" si="113"/>
        <v>0</v>
      </c>
      <c r="BA280" s="147">
        <f t="shared" ca="1" si="100"/>
        <v>3.4907419546201236E-5</v>
      </c>
      <c r="BB280" s="147">
        <f t="shared" ca="1" si="101"/>
        <v>2.9327119325404293E-4</v>
      </c>
      <c r="BC280" s="147">
        <f t="shared" ca="1" si="102"/>
        <v>1.8789553109367795E-6</v>
      </c>
      <c r="BD280" s="147">
        <f t="shared" ca="1" si="103"/>
        <v>2.3611432318476931E-7</v>
      </c>
    </row>
    <row r="281" spans="8:56" s="147" customFormat="1" ht="0.25" customHeight="1" x14ac:dyDescent="0.2">
      <c r="H281" s="147">
        <f t="shared" si="104"/>
        <v>640</v>
      </c>
      <c r="I281" s="147">
        <f>IF($H281&gt;$H280,INDEX(Spectra!281:281,1,MATCH($I$20,Spectra!$20:$20,0)),I280)</f>
        <v>2.0092529416157801E-3</v>
      </c>
      <c r="J281" s="147">
        <f>((Physics!$C$9*Physics!$C$10)/(Physics!$C$11*Physics!$C$12*$H281))^($J$17-$J$18)</f>
        <v>3.2227367169162388E+18</v>
      </c>
      <c r="K281" s="147">
        <f t="shared" si="105"/>
        <v>1</v>
      </c>
      <c r="L281" s="147">
        <f>INDEX(Photobiology!$21:$421,1+$H281-380,10)</f>
        <v>0.17499999999999999</v>
      </c>
      <c r="M281" s="147">
        <f t="shared" si="106"/>
        <v>2.0092529416157801E-3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6475293228517135</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2.0092529416157801E-3</v>
      </c>
      <c r="Z281" s="147">
        <f t="shared" ca="1" si="108"/>
        <v>0</v>
      </c>
      <c r="AA281" s="147">
        <f t="shared" ca="1" si="95"/>
        <v>5.6322172907608581E-5</v>
      </c>
      <c r="AB281" s="147">
        <f t="shared" ca="1" si="96"/>
        <v>4.868741358005694E-4</v>
      </c>
      <c r="AC281" s="147">
        <f t="shared" ca="1" si="97"/>
        <v>3.007851653598823E-6</v>
      </c>
      <c r="AD281" s="147">
        <f t="shared" ca="1" si="98"/>
        <v>3.7842470827685764E-7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1.1597029081913516E-3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3737417142942811</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1.1597029081913516E-3</v>
      </c>
      <c r="AZ281" s="147">
        <f t="shared" ca="1" si="113"/>
        <v>0</v>
      </c>
      <c r="BA281" s="147">
        <f t="shared" ca="1" si="100"/>
        <v>3.2508096100675053E-5</v>
      </c>
      <c r="BB281" s="147">
        <f t="shared" ca="1" si="101"/>
        <v>2.8101456990129559E-4</v>
      </c>
      <c r="BC281" s="147">
        <f t="shared" ca="1" si="102"/>
        <v>1.7360752535624535E-6</v>
      </c>
      <c r="BD281" s="147">
        <f t="shared" ca="1" si="103"/>
        <v>2.1841960543166736E-7</v>
      </c>
    </row>
    <row r="282" spans="8:56" s="147" customFormat="1" ht="0.25" customHeight="1" x14ac:dyDescent="0.2">
      <c r="H282" s="147">
        <f t="shared" si="104"/>
        <v>641</v>
      </c>
      <c r="I282" s="147">
        <f>IF($H282&gt;$H281,INDEX(Spectra!282:282,1,MATCH($I$20,Spectra!$20:$20,0)),I281)</f>
        <v>1.98318923897094E-3</v>
      </c>
      <c r="J282" s="147">
        <f>((Physics!$C$9*Physics!$C$10)/(Physics!$C$11*Physics!$C$12*$H282))^($J$17-$J$18)</f>
        <v>3.2277722430364201E+18</v>
      </c>
      <c r="K282" s="147">
        <f t="shared" si="105"/>
        <v>1</v>
      </c>
      <c r="L282" s="147">
        <f>INDEX(Photobiology!$21:$421,1+$H282-380,10)</f>
        <v>0.1672235</v>
      </c>
      <c r="M282" s="147">
        <f t="shared" si="106"/>
        <v>1.98318923897094E-3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6401283178238922</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1.98318923897094E-3</v>
      </c>
      <c r="Z282" s="147">
        <f t="shared" ca="1" si="108"/>
        <v>0</v>
      </c>
      <c r="AA282" s="147">
        <f t="shared" ca="1" si="95"/>
        <v>5.16747720863224E-5</v>
      </c>
      <c r="AB282" s="147">
        <f t="shared" ca="1" si="96"/>
        <v>4.6022087798483529E-4</v>
      </c>
      <c r="AC282" s="147">
        <f t="shared" ca="1" si="97"/>
        <v>2.740767528257839E-6</v>
      </c>
      <c r="AD282" s="147">
        <f t="shared" ca="1" si="98"/>
        <v>3.4545569991482596E-7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1.1546151306751043E-3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3726834670182970.5</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1.1546151306751043E-3</v>
      </c>
      <c r="AZ282" s="147">
        <f t="shared" ca="1" si="113"/>
        <v>0</v>
      </c>
      <c r="BA282" s="147">
        <f t="shared" ca="1" si="100"/>
        <v>3.008511369092279E-5</v>
      </c>
      <c r="BB282" s="147">
        <f t="shared" ca="1" si="101"/>
        <v>2.6794114183959535E-4</v>
      </c>
      <c r="BC282" s="147">
        <f t="shared" ca="1" si="102"/>
        <v>1.595678110592994E-6</v>
      </c>
      <c r="BD282" s="147">
        <f t="shared" ca="1" si="103"/>
        <v>2.0112471884255776E-7</v>
      </c>
    </row>
    <row r="283" spans="8:56" s="147" customFormat="1" ht="0.25" customHeight="1" x14ac:dyDescent="0.2">
      <c r="H283" s="147">
        <f t="shared" si="104"/>
        <v>642</v>
      </c>
      <c r="I283" s="147">
        <f>IF($H283&gt;$H282,INDEX(Spectra!283:283,1,MATCH($I$20,Spectra!$20:$20,0)),I282)</f>
        <v>1.9566595704024101E-3</v>
      </c>
      <c r="J283" s="147">
        <f>((Physics!$C$9*Physics!$C$10)/(Physics!$C$11*Physics!$C$12*$H283))^($J$17-$J$18)</f>
        <v>3.2328077691566019E+18</v>
      </c>
      <c r="K283" s="147">
        <f t="shared" si="105"/>
        <v>1</v>
      </c>
      <c r="L283" s="147">
        <f>INDEX(Photobiology!$21:$421,1+$H283-380,10)</f>
        <v>0.15964639999999999</v>
      </c>
      <c r="M283" s="147">
        <f t="shared" si="106"/>
        <v>1.9566595704024101E-3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6325504260791530</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1.9566595704024101E-3</v>
      </c>
      <c r="Z283" s="147">
        <f t="shared" ca="1" si="108"/>
        <v>0</v>
      </c>
      <c r="AA283" s="147">
        <f t="shared" ca="1" si="95"/>
        <v>4.7353313929265767E-5</v>
      </c>
      <c r="AB283" s="147">
        <f t="shared" ca="1" si="96"/>
        <v>4.3468757684145861E-4</v>
      </c>
      <c r="AC283" s="147">
        <f t="shared" ca="1" si="97"/>
        <v>2.4966976118334754E-6</v>
      </c>
      <c r="AD283" s="147">
        <f t="shared" ca="1" si="98"/>
        <v>3.1506132402619608E-7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1.1495259675985317E-3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3716196478899793.5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1.1495259675985317E-3</v>
      </c>
      <c r="AZ283" s="147">
        <f t="shared" ca="1" si="113"/>
        <v>0</v>
      </c>
      <c r="BA283" s="147">
        <f t="shared" ca="1" si="100"/>
        <v>2.7819792894448824E-5</v>
      </c>
      <c r="BB283" s="147">
        <f t="shared" ca="1" si="101"/>
        <v>2.5537638990975458E-4</v>
      </c>
      <c r="BC283" s="147">
        <f t="shared" ca="1" si="102"/>
        <v>1.4667951346557263E-6</v>
      </c>
      <c r="BD283" s="147">
        <f t="shared" ca="1" si="103"/>
        <v>1.8509667130271558E-7</v>
      </c>
    </row>
    <row r="284" spans="8:56" s="147" customFormat="1" ht="0.25" customHeight="1" x14ac:dyDescent="0.2">
      <c r="H284" s="147">
        <f t="shared" si="104"/>
        <v>643</v>
      </c>
      <c r="I284" s="147">
        <f>IF($H284&gt;$H283,INDEX(Spectra!284:284,1,MATCH($I$20,Spectra!$20:$20,0)),I283)</f>
        <v>1.9289120875115699E-3</v>
      </c>
      <c r="J284" s="147">
        <f>((Physics!$C$9*Physics!$C$10)/(Physics!$C$11*Physics!$C$12*$H284))^($J$17-$J$18)</f>
        <v>3.2378432952767836E+18</v>
      </c>
      <c r="K284" s="147">
        <f t="shared" si="105"/>
        <v>1</v>
      </c>
      <c r="L284" s="147">
        <f>INDEX(Photobiology!$21:$421,1+$H284-380,10)</f>
        <v>0.15227760000000001</v>
      </c>
      <c r="M284" s="147">
        <f t="shared" si="106"/>
        <v>1.9289120875115699E-3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6245515069727681</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1.9289120875115699E-3</v>
      </c>
      <c r="Z284" s="147">
        <f t="shared" ca="1" si="108"/>
        <v>0</v>
      </c>
      <c r="AA284" s="147">
        <f t="shared" ca="1" si="95"/>
        <v>4.3354228078910046E-5</v>
      </c>
      <c r="AB284" s="147">
        <f t="shared" ca="1" si="96"/>
        <v>4.0992468118960883E-4</v>
      </c>
      <c r="AC284" s="147">
        <f t="shared" ca="1" si="97"/>
        <v>2.2722584390886292E-6</v>
      </c>
      <c r="AD284" s="147">
        <f t="shared" ca="1" si="98"/>
        <v>2.8706262577555933E-7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1.1444381900822846E-3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3705511520616622.5</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1.1444381900822846E-3</v>
      </c>
      <c r="AZ284" s="147">
        <f t="shared" ca="1" si="113"/>
        <v>0</v>
      </c>
      <c r="BA284" s="147">
        <f t="shared" ca="1" si="100"/>
        <v>2.5722392760289426E-5</v>
      </c>
      <c r="BB284" s="147">
        <f t="shared" ca="1" si="101"/>
        <v>2.4321142640352679E-4</v>
      </c>
      <c r="BC284" s="147">
        <f t="shared" ca="1" si="102"/>
        <v>1.3481481879169312E-6</v>
      </c>
      <c r="BD284" s="147">
        <f t="shared" ca="1" si="103"/>
        <v>1.7031643588623566E-7</v>
      </c>
    </row>
    <row r="285" spans="8:56" s="147" customFormat="1" ht="0.25" customHeight="1" x14ac:dyDescent="0.2">
      <c r="H285" s="147">
        <f t="shared" si="104"/>
        <v>644</v>
      </c>
      <c r="I285" s="147">
        <f>IF($H285&gt;$H284,INDEX(Spectra!285:285,1,MATCH($I$20,Spectra!$20:$20,0)),I284)</f>
        <v>1.8997712089358801E-3</v>
      </c>
      <c r="J285" s="147">
        <f>((Physics!$C$9*Physics!$C$10)/(Physics!$C$11*Physics!$C$12*$H285))^($J$17-$J$18)</f>
        <v>3.2428788213969644E+18</v>
      </c>
      <c r="K285" s="147">
        <f t="shared" si="105"/>
        <v>1</v>
      </c>
      <c r="L285" s="147">
        <f>INDEX(Photobiology!$21:$421,1+$H285-380,10)</f>
        <v>0.1451259</v>
      </c>
      <c r="M285" s="147">
        <f t="shared" si="106"/>
        <v>1.8997712089358801E-3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6160727818957873</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1.8997712089358801E-3</v>
      </c>
      <c r="Z285" s="147">
        <f t="shared" ca="1" si="108"/>
        <v>0</v>
      </c>
      <c r="AA285" s="147">
        <f t="shared" ca="1" si="95"/>
        <v>3.9680521241043728E-5</v>
      </c>
      <c r="AB285" s="147">
        <f t="shared" ca="1" si="96"/>
        <v>3.8576754168651977E-4</v>
      </c>
      <c r="AC285" s="147">
        <f t="shared" ca="1" si="97"/>
        <v>2.0669510753222375E-6</v>
      </c>
      <c r="AD285" s="147">
        <f t="shared" ca="1" si="98"/>
        <v>2.6139711972232347E-7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1.1393490270057117E-3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3694770829856060.5</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1.1393490270057117E-3</v>
      </c>
      <c r="AZ285" s="147">
        <f t="shared" ca="1" si="113"/>
        <v>0</v>
      </c>
      <c r="BA285" s="147">
        <f t="shared" ca="1" si="100"/>
        <v>2.3797583127068299E-5</v>
      </c>
      <c r="BB285" s="147">
        <f t="shared" ca="1" si="101"/>
        <v>2.3135621342377981E-4</v>
      </c>
      <c r="BC285" s="147">
        <f t="shared" ca="1" si="102"/>
        <v>1.2396117413822144E-6</v>
      </c>
      <c r="BD285" s="147">
        <f t="shared" ca="1" si="103"/>
        <v>1.567675900218239E-7</v>
      </c>
    </row>
    <row r="286" spans="8:56" s="147" customFormat="1" ht="0.25" customHeight="1" x14ac:dyDescent="0.2">
      <c r="H286" s="147">
        <f t="shared" si="104"/>
        <v>645</v>
      </c>
      <c r="I286" s="147">
        <f>IF($H286&gt;$H285,INDEX(Spectra!286:286,1,MATCH($I$20,Spectra!$20:$20,0)),I285)</f>
        <v>1.86938888008522E-3</v>
      </c>
      <c r="J286" s="147">
        <f>((Physics!$C$9*Physics!$C$10)/(Physics!$C$11*Physics!$C$12*$H286))^($J$17-$J$18)</f>
        <v>3.2479143475171466E+18</v>
      </c>
      <c r="K286" s="147">
        <f t="shared" si="105"/>
        <v>1</v>
      </c>
      <c r="L286" s="147">
        <f>INDEX(Photobiology!$21:$421,1+$H286-380,10)</f>
        <v>0.13819999999999999</v>
      </c>
      <c r="M286" s="147">
        <f t="shared" si="106"/>
        <v>1.86938888008522E-3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6071614964717797</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1.86938888008522E-3</v>
      </c>
      <c r="Z286" s="147">
        <f t="shared" ca="1" si="108"/>
        <v>0</v>
      </c>
      <c r="AA286" s="147">
        <f t="shared" ca="1" si="95"/>
        <v>3.6334563906664387E-5</v>
      </c>
      <c r="AB286" s="147">
        <f t="shared" ca="1" si="96"/>
        <v>3.6215670773890972E-4</v>
      </c>
      <c r="AC286" s="147">
        <f t="shared" ca="1" si="97"/>
        <v>1.8787358244856462E-6</v>
      </c>
      <c r="AD286" s="147">
        <f t="shared" ca="1" si="98"/>
        <v>2.3804237182341164E-7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1.1342612494894648E-3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3683983386049558.5</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1.1342612494894648E-3</v>
      </c>
      <c r="AZ286" s="147">
        <f t="shared" ca="1" si="113"/>
        <v>0</v>
      </c>
      <c r="BA286" s="147">
        <f t="shared" ca="1" si="100"/>
        <v>2.2046182201826931E-5</v>
      </c>
      <c r="BB286" s="147">
        <f t="shared" ca="1" si="101"/>
        <v>2.1974043186359402E-4</v>
      </c>
      <c r="BC286" s="147">
        <f t="shared" ca="1" si="102"/>
        <v>1.1399325557369122E-6</v>
      </c>
      <c r="BD286" s="147">
        <f t="shared" ca="1" si="103"/>
        <v>1.4443342472623997E-7</v>
      </c>
    </row>
    <row r="287" spans="8:56" s="147" customFormat="1" ht="0.25" customHeight="1" x14ac:dyDescent="0.2">
      <c r="H287" s="147">
        <f t="shared" si="104"/>
        <v>646</v>
      </c>
      <c r="I287" s="147">
        <f>IF($H287&gt;$H286,INDEX(Spectra!287:287,1,MATCH($I$20,Spectra!$20:$20,0)),I286)</f>
        <v>1.8373103902514501E-3</v>
      </c>
      <c r="J287" s="147">
        <f>((Physics!$C$9*Physics!$C$10)/(Physics!$C$11*Physics!$C$12*$H287))^($J$17-$J$18)</f>
        <v>3.2529498736373284E+18</v>
      </c>
      <c r="K287" s="147">
        <f t="shared" si="105"/>
        <v>1</v>
      </c>
      <c r="L287" s="147">
        <f>INDEX(Photobiology!$21:$421,1+$H287-380,10)</f>
        <v>0.13150029999999999</v>
      </c>
      <c r="M287" s="147">
        <f t="shared" si="106"/>
        <v>1.8373103902514501E-3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5976678601801005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1.8373103902514501E-3</v>
      </c>
      <c r="Z287" s="147">
        <f t="shared" ca="1" si="108"/>
        <v>0</v>
      </c>
      <c r="AA287" s="147">
        <f t="shared" ca="1" si="95"/>
        <v>3.3292064271356275E-5</v>
      </c>
      <c r="AB287" s="147">
        <f t="shared" ca="1" si="96"/>
        <v>3.3897458044944125E-4</v>
      </c>
      <c r="AC287" s="147">
        <f t="shared" ca="1" si="97"/>
        <v>1.7050240421533457E-6</v>
      </c>
      <c r="AD287" s="147">
        <f t="shared" ca="1" si="98"/>
        <v>2.1660235921713369E-7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1.1291734719732177E-3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3673144702969902</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1.1291734719732177E-3</v>
      </c>
      <c r="AZ287" s="147">
        <f t="shared" ca="1" si="113"/>
        <v>0</v>
      </c>
      <c r="BA287" s="147">
        <f t="shared" ca="1" si="100"/>
        <v>2.0460623312154706E-5</v>
      </c>
      <c r="BB287" s="147">
        <f t="shared" ca="1" si="101"/>
        <v>2.083268597116988E-4</v>
      </c>
      <c r="BC287" s="147">
        <f t="shared" ca="1" si="102"/>
        <v>1.047872981991146E-6</v>
      </c>
      <c r="BD287" s="147">
        <f t="shared" ca="1" si="103"/>
        <v>1.3311938978439462E-7</v>
      </c>
    </row>
    <row r="288" spans="8:56" s="147" customFormat="1" ht="0.25" customHeight="1" x14ac:dyDescent="0.2">
      <c r="H288" s="147">
        <f t="shared" si="104"/>
        <v>647</v>
      </c>
      <c r="I288" s="147">
        <f>IF($H288&gt;$H287,INDEX(Spectra!288:288,1,MATCH($I$20,Spectra!$20:$20,0)),I287)</f>
        <v>1.8068020029866499E-3</v>
      </c>
      <c r="J288" s="147">
        <f>((Physics!$C$9*Physics!$C$10)/(Physics!$C$11*Physics!$C$12*$H288))^($J$17-$J$18)</f>
        <v>3.2579853997575096E+18</v>
      </c>
      <c r="K288" s="147">
        <f t="shared" si="105"/>
        <v>1</v>
      </c>
      <c r="L288" s="147">
        <f>INDEX(Photobiology!$21:$421,1+$H288-380,10)</f>
        <v>0.12502479999999999</v>
      </c>
      <c r="M288" s="147">
        <f t="shared" si="106"/>
        <v>1.8068020029866499E-3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5886534545983130</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1.8068020029866499E-3</v>
      </c>
      <c r="Z288" s="147">
        <f t="shared" ca="1" si="108"/>
        <v>0</v>
      </c>
      <c r="AA288" s="147">
        <f t="shared" ca="1" si="95"/>
        <v>3.0561875200318882E-5</v>
      </c>
      <c r="AB288" s="147">
        <f t="shared" ca="1" si="96"/>
        <v>3.1691668492786436E-4</v>
      </c>
      <c r="AC288" s="147">
        <f t="shared" ca="1" si="97"/>
        <v>1.548429316559559E-6</v>
      </c>
      <c r="AD288" s="147">
        <f t="shared" ca="1" si="98"/>
        <v>1.9711487131783155E-7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1.1240843088966448E-3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3662250266481779.5</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1.1240843088966448E-3</v>
      </c>
      <c r="AZ288" s="147">
        <f t="shared" ca="1" si="113"/>
        <v>0</v>
      </c>
      <c r="BA288" s="147">
        <f t="shared" ca="1" si="100"/>
        <v>1.9013773676555858E-5</v>
      </c>
      <c r="BB288" s="147">
        <f t="shared" ca="1" si="101"/>
        <v>1.9716663594908929E-4</v>
      </c>
      <c r="BC288" s="147">
        <f t="shared" ca="1" si="102"/>
        <v>9.6334025272442457E-7</v>
      </c>
      <c r="BD288" s="147">
        <f t="shared" ca="1" si="103"/>
        <v>1.2263310176338837E-7</v>
      </c>
    </row>
    <row r="289" spans="8:56" s="147" customFormat="1" ht="0.25" customHeight="1" x14ac:dyDescent="0.2">
      <c r="H289" s="147">
        <f t="shared" si="104"/>
        <v>648</v>
      </c>
      <c r="I289" s="147">
        <f>IF($H289&gt;$H288,INDEX(Spectra!289:289,1,MATCH($I$20,Spectra!$20:$20,0)),I288)</f>
        <v>1.7790185034060599E-3</v>
      </c>
      <c r="J289" s="147">
        <f>((Physics!$C$9*Physics!$C$10)/(Physics!$C$11*Physics!$C$12*$H289))^($J$17-$J$18)</f>
        <v>3.2630209258776914E+18</v>
      </c>
      <c r="K289" s="147">
        <f t="shared" si="105"/>
        <v>1</v>
      </c>
      <c r="L289" s="147">
        <f>INDEX(Photobiology!$21:$421,1+$H289-380,10)</f>
        <v>0.1187792</v>
      </c>
      <c r="M289" s="147">
        <f t="shared" si="106"/>
        <v>1.7790185034060599E-3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5804974604137587</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1.7790185034060599E-3</v>
      </c>
      <c r="Z289" s="147">
        <f t="shared" ca="1" si="108"/>
        <v>0</v>
      </c>
      <c r="AA289" s="147">
        <f t="shared" ca="1" si="95"/>
        <v>2.8106891237162682E-5</v>
      </c>
      <c r="AB289" s="147">
        <f t="shared" ca="1" si="96"/>
        <v>2.9622259198363964E-4</v>
      </c>
      <c r="AC289" s="147">
        <f t="shared" ca="1" si="97"/>
        <v>1.4089826546975993E-6</v>
      </c>
      <c r="AD289" s="147">
        <f t="shared" ca="1" si="98"/>
        <v>1.7959013890033835E-7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1.1189965313803979E-3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3651309097878791</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1.1189965313803979E-3</v>
      </c>
      <c r="AZ289" s="147">
        <f t="shared" ca="1" si="113"/>
        <v>0</v>
      </c>
      <c r="BA289" s="147">
        <f t="shared" ca="1" si="100"/>
        <v>1.7679138098932044E-5</v>
      </c>
      <c r="BB289" s="147">
        <f t="shared" ca="1" si="101"/>
        <v>1.8632299344361868E-4</v>
      </c>
      <c r="BC289" s="147">
        <f t="shared" ca="1" si="102"/>
        <v>8.8624525285327507E-7</v>
      </c>
      <c r="BD289" s="147">
        <f t="shared" ca="1" si="103"/>
        <v>1.1296158084631979E-7</v>
      </c>
    </row>
    <row r="290" spans="8:56" s="147" customFormat="1" ht="0.25" customHeight="1" x14ac:dyDescent="0.2">
      <c r="H290" s="147">
        <f t="shared" si="104"/>
        <v>649</v>
      </c>
      <c r="I290" s="147">
        <f>IF($H290&gt;$H289,INDEX(Spectra!290:290,1,MATCH($I$20,Spectra!$20:$20,0)),I289)</f>
        <v>1.7499507837314199E-3</v>
      </c>
      <c r="J290" s="147">
        <f>((Physics!$C$9*Physics!$C$10)/(Physics!$C$11*Physics!$C$12*$H290))^($J$17-$J$18)</f>
        <v>3.2680564519978732E+18</v>
      </c>
      <c r="K290" s="147">
        <f t="shared" si="105"/>
        <v>1</v>
      </c>
      <c r="L290" s="147">
        <f>INDEX(Photobiology!$21:$421,1+$H290-380,10)</f>
        <v>0.1127691</v>
      </c>
      <c r="M290" s="147">
        <f t="shared" si="106"/>
        <v>1.7499507837314199E-3</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5718937949452202</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1.7499507837314199E-3</v>
      </c>
      <c r="Z290" s="147">
        <f t="shared" ca="1" si="108"/>
        <v>0</v>
      </c>
      <c r="AA290" s="147">
        <f t="shared" ca="1" si="95"/>
        <v>2.5819298848408488E-5</v>
      </c>
      <c r="AB290" s="147">
        <f t="shared" ca="1" si="96"/>
        <v>2.762559804737606E-4</v>
      </c>
      <c r="AC290" s="147">
        <f t="shared" ca="1" si="97"/>
        <v>1.2809639736913995E-6</v>
      </c>
      <c r="AD290" s="147">
        <f t="shared" ca="1" si="98"/>
        <v>1.6352187604976369E-7</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1.1139073683038251E-3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3640312161913286.5</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1.1139073683038251E-3</v>
      </c>
      <c r="AZ290" s="147">
        <f t="shared" ca="1" si="113"/>
        <v>0</v>
      </c>
      <c r="BA290" s="147">
        <f t="shared" ca="1" si="100"/>
        <v>1.6434923484165127E-5</v>
      </c>
      <c r="BB290" s="147">
        <f t="shared" ca="1" si="101"/>
        <v>1.7584698669728335E-4</v>
      </c>
      <c r="BC290" s="147">
        <f t="shared" ca="1" si="102"/>
        <v>8.1538019359839998E-7</v>
      </c>
      <c r="BD290" s="147">
        <f t="shared" ca="1" si="103"/>
        <v>1.0408762595157214E-7</v>
      </c>
    </row>
    <row r="291" spans="8:56" s="147" customFormat="1" ht="0.25" customHeight="1" x14ac:dyDescent="0.2">
      <c r="H291" s="147">
        <f t="shared" si="104"/>
        <v>650</v>
      </c>
      <c r="I291" s="147">
        <f>IF($H291&gt;$H290,INDEX(Spectra!291:291,1,MATCH($I$20,Spectra!$20:$20,0)),I290)</f>
        <v>1.718361895774E-3</v>
      </c>
      <c r="J291" s="147">
        <f>((Physics!$C$9*Physics!$C$10)/(Physics!$C$11*Physics!$C$12*$H291))^($J$17-$J$18)</f>
        <v>3.2730919781180544E+18</v>
      </c>
      <c r="K291" s="147">
        <f t="shared" si="105"/>
        <v>1</v>
      </c>
      <c r="L291" s="147">
        <f>INDEX(Photobiology!$21:$421,1+$H291-380,10)</f>
        <v>0.107</v>
      </c>
      <c r="M291" s="147">
        <f t="shared" si="106"/>
        <v>1.718361895774E-3</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5624356536561612</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1.718361895774E-3</v>
      </c>
      <c r="Z291" s="147">
        <f t="shared" ca="1" si="108"/>
        <v>0</v>
      </c>
      <c r="AA291" s="147">
        <f t="shared" ca="1" si="95"/>
        <v>2.3654969857224883E-5</v>
      </c>
      <c r="AB291" s="147">
        <f t="shared" ca="1" si="96"/>
        <v>2.5691056867527495E-4</v>
      </c>
      <c r="AC291" s="147">
        <f t="shared" ca="1" si="97"/>
        <v>1.163331003438998E-6</v>
      </c>
      <c r="AD291" s="147">
        <f t="shared" ca="1" si="98"/>
        <v>1.4876735296282363E-7</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1.108819590787578E-3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3629268507786965</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1.108819590787578E-3</v>
      </c>
      <c r="AZ291" s="147">
        <f t="shared" ca="1" si="113"/>
        <v>0</v>
      </c>
      <c r="BA291" s="147">
        <f t="shared" ca="1" si="100"/>
        <v>1.52640104867818E-5</v>
      </c>
      <c r="BB291" s="147">
        <f t="shared" ca="1" si="101"/>
        <v>1.6577850819906001E-4</v>
      </c>
      <c r="BC291" s="147">
        <f t="shared" ca="1" si="102"/>
        <v>7.5067086296319022E-7</v>
      </c>
      <c r="BD291" s="147">
        <f t="shared" ca="1" si="103"/>
        <v>9.5996166954393634E-8</v>
      </c>
    </row>
    <row r="292" spans="8:56" s="147" customFormat="1" ht="0.25" customHeight="1" x14ac:dyDescent="0.2">
      <c r="H292" s="147">
        <f t="shared" si="104"/>
        <v>651</v>
      </c>
      <c r="I292" s="147">
        <f>IF($H292&gt;$H291,INDEX(Spectra!292:292,1,MATCH($I$20,Spectra!$20:$20,0)),I291)</f>
        <v>1.68773757978906E-3</v>
      </c>
      <c r="J292" s="147">
        <f>((Physics!$C$9*Physics!$C$10)/(Physics!$C$11*Physics!$C$12*$H292))^($J$17-$J$18)</f>
        <v>3.2781275042382362E+18</v>
      </c>
      <c r="K292" s="147">
        <f t="shared" si="105"/>
        <v>1</v>
      </c>
      <c r="L292" s="147">
        <f>INDEX(Photobiology!$21:$421,1+$H292-380,10)</f>
        <v>0.1014762</v>
      </c>
      <c r="M292" s="147">
        <f t="shared" si="106"/>
        <v>1.68773757978906E-3</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5532618980242992</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1.68773757978906E-3</v>
      </c>
      <c r="Z292" s="147">
        <f t="shared" ca="1" si="108"/>
        <v>0</v>
      </c>
      <c r="AA292" s="147">
        <f t="shared" ca="1" si="95"/>
        <v>2.164455936576278E-5</v>
      </c>
      <c r="AB292" s="147">
        <f t="shared" ca="1" si="96"/>
        <v>2.3876423541275833E-4</v>
      </c>
      <c r="AC292" s="147">
        <f t="shared" ca="1" si="97"/>
        <v>1.0565237249479517E-6</v>
      </c>
      <c r="AD292" s="147">
        <f t="shared" ca="1" si="98"/>
        <v>1.3542490727106406E-7</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1.1090800761288236E-3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3635705901960533.5</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1.1090800761288236E-3</v>
      </c>
      <c r="AZ292" s="147">
        <f t="shared" ca="1" si="113"/>
        <v>0</v>
      </c>
      <c r="BA292" s="147">
        <f t="shared" ca="1" si="100"/>
        <v>1.4223508344321712E-5</v>
      </c>
      <c r="BB292" s="147">
        <f t="shared" ca="1" si="101"/>
        <v>1.5690155836994469E-4</v>
      </c>
      <c r="BC292" s="147">
        <f t="shared" ca="1" si="102"/>
        <v>6.9428412765664364E-7</v>
      </c>
      <c r="BD292" s="147">
        <f t="shared" ca="1" si="103"/>
        <v>8.899313984861487E-8</v>
      </c>
    </row>
    <row r="293" spans="8:56" s="147" customFormat="1" ht="0.25" customHeight="1" x14ac:dyDescent="0.2">
      <c r="H293" s="147">
        <f t="shared" si="104"/>
        <v>652</v>
      </c>
      <c r="I293" s="147">
        <f>IF($H293&gt;$H292,INDEX(Spectra!293:293,1,MATCH($I$20,Spectra!$20:$20,0)),I292)</f>
        <v>1.66042454821838E-3</v>
      </c>
      <c r="J293" s="147">
        <f>((Physics!$C$9*Physics!$C$10)/(Physics!$C$11*Physics!$C$12*$H293))^($J$17-$J$18)</f>
        <v>3.2831630303584179E+18</v>
      </c>
      <c r="K293" s="147">
        <f t="shared" si="105"/>
        <v>1</v>
      </c>
      <c r="L293" s="147">
        <f>INDEX(Photobiology!$21:$421,1+$H293-380,10)</f>
        <v>9.6188640000000006E-2</v>
      </c>
      <c r="M293" s="147">
        <f t="shared" si="106"/>
        <v>1.66042454821838E-3</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5451444491410163</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1.66042454821838E-3</v>
      </c>
      <c r="Z293" s="147">
        <f t="shared" ca="1" si="108"/>
        <v>0</v>
      </c>
      <c r="AA293" s="147">
        <f t="shared" ca="1" si="95"/>
        <v>1.980952903006456E-5</v>
      </c>
      <c r="AB293" s="147">
        <f t="shared" ca="1" si="96"/>
        <v>2.2209838756969048E-4</v>
      </c>
      <c r="AC293" s="147">
        <f t="shared" ca="1" si="97"/>
        <v>9.6138581341844202E-7</v>
      </c>
      <c r="AD293" s="147">
        <f t="shared" ca="1" si="98"/>
        <v>1.2343313819282238E-7</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1.1093405614700695E-3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3642145919495582.5</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1.1093405614700695E-3</v>
      </c>
      <c r="AZ293" s="147">
        <f t="shared" ca="1" si="113"/>
        <v>0</v>
      </c>
      <c r="BA293" s="147">
        <f t="shared" ca="1" si="100"/>
        <v>1.3234876634562519E-5</v>
      </c>
      <c r="BB293" s="147">
        <f t="shared" ca="1" si="101"/>
        <v>1.483853935022365E-4</v>
      </c>
      <c r="BC293" s="147">
        <f t="shared" ca="1" si="102"/>
        <v>6.423081850911702E-7</v>
      </c>
      <c r="BD293" s="147">
        <f t="shared" ca="1" si="103"/>
        <v>8.2466491460730469E-8</v>
      </c>
    </row>
    <row r="294" spans="8:56" s="147" customFormat="1" ht="0.25" customHeight="1" x14ac:dyDescent="0.2">
      <c r="H294" s="147">
        <f t="shared" si="104"/>
        <v>653</v>
      </c>
      <c r="I294" s="147">
        <f>IF($H294&gt;$H293,INDEX(Spectra!294:294,1,MATCH($I$20,Spectra!$20:$20,0)),I293)</f>
        <v>1.6319758653988901E-3</v>
      </c>
      <c r="J294" s="147">
        <f>((Physics!$C$9*Physics!$C$10)/(Physics!$C$11*Physics!$C$12*$H294))^($J$17-$J$18)</f>
        <v>3.2881985564785997E+18</v>
      </c>
      <c r="K294" s="147">
        <f t="shared" si="105"/>
        <v>1</v>
      </c>
      <c r="L294" s="147">
        <f>INDEX(Photobiology!$21:$421,1+$H294-380,10)</f>
        <v>9.1122960000000003E-2</v>
      </c>
      <c r="M294" s="147">
        <f t="shared" si="106"/>
        <v>1.6319758653988901E-3</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5366260684812544</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1.6319758653988901E-3</v>
      </c>
      <c r="Z294" s="147">
        <f t="shared" ca="1" si="108"/>
        <v>0</v>
      </c>
      <c r="AA294" s="147">
        <f t="shared" ca="1" si="95"/>
        <v>1.8090452467946697E-5</v>
      </c>
      <c r="AB294" s="147">
        <f t="shared" ca="1" si="96"/>
        <v>2.062540057967079E-4</v>
      </c>
      <c r="AC294" s="147">
        <f t="shared" ca="1" si="97"/>
        <v>8.7473906385380508E-7</v>
      </c>
      <c r="AD294" s="147">
        <f t="shared" ca="1" si="98"/>
        <v>1.1238601797069456E-7</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1.1095996612509895E-3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3648584004394647</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1.1095996612509895E-3</v>
      </c>
      <c r="AZ294" s="147">
        <f t="shared" ca="1" si="113"/>
        <v>0</v>
      </c>
      <c r="BA294" s="147">
        <f t="shared" ca="1" si="100"/>
        <v>1.2299912244967217E-5</v>
      </c>
      <c r="BB294" s="147">
        <f t="shared" ca="1" si="101"/>
        <v>1.4023453398788379E-4</v>
      </c>
      <c r="BC294" s="147">
        <f t="shared" ca="1" si="102"/>
        <v>5.9474541843053033E-7</v>
      </c>
      <c r="BD294" s="147">
        <f t="shared" ca="1" si="103"/>
        <v>7.6412580672049383E-8</v>
      </c>
    </row>
    <row r="295" spans="8:56" s="147" customFormat="1" ht="0.25" customHeight="1" x14ac:dyDescent="0.2">
      <c r="H295" s="147">
        <f t="shared" si="104"/>
        <v>654</v>
      </c>
      <c r="I295" s="147">
        <f>IF($H295&gt;$H294,INDEX(Spectra!295:295,1,MATCH($I$20,Spectra!$20:$20,0)),I294)</f>
        <v>1.60048939990295E-3</v>
      </c>
      <c r="J295" s="147">
        <f>((Physics!$C$9*Physics!$C$10)/(Physics!$C$11*Physics!$C$12*$H295))^($J$17-$J$18)</f>
        <v>3.2932340825987809E+18</v>
      </c>
      <c r="K295" s="147">
        <f t="shared" si="105"/>
        <v>1</v>
      </c>
      <c r="L295" s="147">
        <f>INDEX(Photobiology!$21:$421,1+$H295-380,10)</f>
        <v>8.6264850000000004E-2</v>
      </c>
      <c r="M295" s="147">
        <f t="shared" si="106"/>
        <v>1.60048939990295E-3</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5270786240598465</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1.60048939990295E-3</v>
      </c>
      <c r="Z295" s="147">
        <f t="shared" ca="1" si="108"/>
        <v>0</v>
      </c>
      <c r="AA295" s="147">
        <f t="shared" ca="1" si="95"/>
        <v>1.6467755533481434E-5</v>
      </c>
      <c r="AB295" s="147">
        <f t="shared" ca="1" si="96"/>
        <v>1.9100720645261776E-4</v>
      </c>
      <c r="AC295" s="147">
        <f t="shared" ca="1" si="97"/>
        <v>7.9384274235186327E-7</v>
      </c>
      <c r="AD295" s="147">
        <f t="shared" ca="1" si="98"/>
        <v>1.0213875213148655E-7</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1.1098601465922354E-3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3655029261675629</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1.1098601465922354E-3</v>
      </c>
      <c r="AZ295" s="147">
        <f t="shared" ca="1" si="113"/>
        <v>0</v>
      </c>
      <c r="BA295" s="147">
        <f t="shared" ca="1" si="100"/>
        <v>1.1419573020316828E-5</v>
      </c>
      <c r="BB295" s="147">
        <f t="shared" ca="1" si="101"/>
        <v>1.3245403947475715E-4</v>
      </c>
      <c r="BC295" s="147">
        <f t="shared" ca="1" si="102"/>
        <v>5.5049063270974878E-7</v>
      </c>
      <c r="BD295" s="147">
        <f t="shared" ca="1" si="103"/>
        <v>7.0828166947106009E-8</v>
      </c>
    </row>
    <row r="296" spans="8:56" s="147" customFormat="1" ht="0.25" customHeight="1" x14ac:dyDescent="0.2">
      <c r="H296" s="147">
        <f t="shared" si="104"/>
        <v>655</v>
      </c>
      <c r="I296" s="147">
        <f>IF($H296&gt;$H295,INDEX(Spectra!296:296,1,MATCH($I$20,Spectra!$20:$20,0)),I295)</f>
        <v>1.5695589420550999E-3</v>
      </c>
      <c r="J296" s="147">
        <f>((Physics!$C$9*Physics!$C$10)/(Physics!$C$11*Physics!$C$12*$H296))^($J$17-$J$18)</f>
        <v>3.2982696087189627E+18</v>
      </c>
      <c r="K296" s="147">
        <f t="shared" si="105"/>
        <v>1</v>
      </c>
      <c r="L296" s="147">
        <f>INDEX(Photobiology!$21:$421,1+$H296-380,10)</f>
        <v>8.1600000000000006E-2</v>
      </c>
      <c r="M296" s="147">
        <f t="shared" si="106"/>
        <v>1.5695589420550999E-3</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5176828557673423</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1.5695589420550999E-3</v>
      </c>
      <c r="Z296" s="147">
        <f t="shared" ca="1" si="108"/>
        <v>0</v>
      </c>
      <c r="AA296" s="147">
        <f t="shared" ca="1" si="95"/>
        <v>1.4978536417873128E-5</v>
      </c>
      <c r="AB296" s="147">
        <f t="shared" ca="1" si="96"/>
        <v>1.7679198011520236E-4</v>
      </c>
      <c r="AC296" s="147">
        <f t="shared" ca="1" si="97"/>
        <v>7.2042755440329083E-7</v>
      </c>
      <c r="AD296" s="147">
        <f t="shared" ca="1" si="98"/>
        <v>9.2904391162760238E-8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1.1101206319334811E-3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3661477142318090</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1.1101206319334811E-3</v>
      </c>
      <c r="AZ296" s="147">
        <f t="shared" ca="1" si="113"/>
        <v>0</v>
      </c>
      <c r="BA296" s="147">
        <f t="shared" ca="1" si="100"/>
        <v>1.0594047708635999E-5</v>
      </c>
      <c r="BB296" s="147">
        <f t="shared" ca="1" si="101"/>
        <v>1.2504176773972344E-4</v>
      </c>
      <c r="BC296" s="147">
        <f t="shared" ca="1" si="102"/>
        <v>5.0954537005746779E-7</v>
      </c>
      <c r="BD296" s="147">
        <f t="shared" ca="1" si="103"/>
        <v>6.5709594373027441E-8</v>
      </c>
    </row>
    <row r="297" spans="8:56" s="147" customFormat="1" ht="0.25" customHeight="1" x14ac:dyDescent="0.2">
      <c r="H297" s="147">
        <f t="shared" si="104"/>
        <v>656</v>
      </c>
      <c r="I297" s="147">
        <f>IF($H297&gt;$H296,INDEX(Spectra!297:297,1,MATCH($I$20,Spectra!$20:$20,0)),I296)</f>
        <v>1.54047771612181E-3</v>
      </c>
      <c r="J297" s="147">
        <f>((Physics!$C$9*Physics!$C$10)/(Physics!$C$11*Physics!$C$12*$H297))^($J$17-$J$18)</f>
        <v>3.3033051348391444E+18</v>
      </c>
      <c r="K297" s="147">
        <f t="shared" si="105"/>
        <v>1</v>
      </c>
      <c r="L297" s="147">
        <f>INDEX(Photobiology!$21:$421,1+$H297-380,10)</f>
        <v>7.7120640000000004E-2</v>
      </c>
      <c r="M297" s="147">
        <f t="shared" si="106"/>
        <v>1.54047771612181E-3</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5088667949770453</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1.54047771612181E-3</v>
      </c>
      <c r="Z297" s="147">
        <f t="shared" ca="1" si="108"/>
        <v>0</v>
      </c>
      <c r="AA297" s="147">
        <f t="shared" ca="1" si="95"/>
        <v>1.3627204519807982E-5</v>
      </c>
      <c r="AB297" s="147">
        <f t="shared" ca="1" si="96"/>
        <v>1.6369732402596801E-4</v>
      </c>
      <c r="AC297" s="147">
        <f t="shared" ca="1" si="97"/>
        <v>6.5470302935176922E-7</v>
      </c>
      <c r="AD297" s="147">
        <f t="shared" ca="1" si="98"/>
        <v>8.4603498312724643E-8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1.1103811172747267E-3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3667927646322031</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1.1103811172747267E-3</v>
      </c>
      <c r="AZ297" s="147">
        <f t="shared" ca="1" si="113"/>
        <v>0</v>
      </c>
      <c r="BA297" s="147">
        <f t="shared" ca="1" si="100"/>
        <v>9.8225312977127866E-6</v>
      </c>
      <c r="BB297" s="147">
        <f t="shared" ca="1" si="101"/>
        <v>1.1799353904608155E-4</v>
      </c>
      <c r="BC297" s="147">
        <f t="shared" ca="1" si="102"/>
        <v>4.7191197484175885E-7</v>
      </c>
      <c r="BD297" s="147">
        <f t="shared" ca="1" si="103"/>
        <v>6.0982464075063172E-8</v>
      </c>
    </row>
    <row r="298" spans="8:56" s="147" customFormat="1" ht="0.25" customHeight="1" x14ac:dyDescent="0.2">
      <c r="H298" s="147">
        <f t="shared" si="104"/>
        <v>657</v>
      </c>
      <c r="I298" s="147">
        <f>IF($H298&gt;$H297,INDEX(Spectra!298:298,1,MATCH($I$20,Spectra!$20:$20,0)),I297)</f>
        <v>1.51137285423586E-3</v>
      </c>
      <c r="J298" s="147">
        <f>((Physics!$C$9*Physics!$C$10)/(Physics!$C$11*Physics!$C$12*$H298))^($J$17-$J$18)</f>
        <v>3.3083406609593257E+18</v>
      </c>
      <c r="K298" s="147">
        <f t="shared" si="105"/>
        <v>1</v>
      </c>
      <c r="L298" s="147">
        <f>INDEX(Photobiology!$21:$421,1+$H298-380,10)</f>
        <v>7.2825520000000005E-2</v>
      </c>
      <c r="M298" s="147">
        <f t="shared" si="106"/>
        <v>1.51137285423586E-3</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5000136267538648</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1.51137285423586E-3</v>
      </c>
      <c r="Z298" s="147">
        <f t="shared" ca="1" si="108"/>
        <v>0</v>
      </c>
      <c r="AA298" s="147">
        <f t="shared" ca="1" si="95"/>
        <v>1.2387211913317108E-5</v>
      </c>
      <c r="AB298" s="147">
        <f t="shared" ca="1" si="96"/>
        <v>1.5145165097726706E-4</v>
      </c>
      <c r="AC298" s="147">
        <f t="shared" ca="1" si="97"/>
        <v>5.9472521814181089E-7</v>
      </c>
      <c r="AD298" s="147">
        <f t="shared" ca="1" si="98"/>
        <v>7.6985403625353695E-8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1.1106416026159726E-3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3674380773687451.5</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1.1106416026159726E-3</v>
      </c>
      <c r="AZ298" s="147">
        <f t="shared" ca="1" si="113"/>
        <v>0</v>
      </c>
      <c r="BA298" s="147">
        <f t="shared" ca="1" si="100"/>
        <v>9.1028185750405115E-6</v>
      </c>
      <c r="BB298" s="147">
        <f t="shared" ca="1" si="101"/>
        <v>1.112951737149414E-4</v>
      </c>
      <c r="BC298" s="147">
        <f t="shared" ca="1" si="102"/>
        <v>4.3703747062938527E-7</v>
      </c>
      <c r="BD298" s="147">
        <f t="shared" ca="1" si="103"/>
        <v>5.6573195569090844E-8</v>
      </c>
    </row>
    <row r="299" spans="8:56" s="147" customFormat="1" ht="0.25" customHeight="1" x14ac:dyDescent="0.2">
      <c r="H299" s="147">
        <f t="shared" si="104"/>
        <v>658</v>
      </c>
      <c r="I299" s="147">
        <f>IF($H299&gt;$H298,INDEX(Spectra!299:299,1,MATCH($I$20,Spectra!$20:$20,0)),I298)</f>
        <v>1.4820395114742901E-3</v>
      </c>
      <c r="J299" s="147">
        <f>((Physics!$C$9*Physics!$C$10)/(Physics!$C$11*Physics!$C$12*$H299))^($J$17-$J$18)</f>
        <v>3.3133761870795075E+18</v>
      </c>
      <c r="K299" s="147">
        <f t="shared" si="105"/>
        <v>1</v>
      </c>
      <c r="L299" s="147">
        <f>INDEX(Photobiology!$21:$421,1+$H299-380,10)</f>
        <v>6.8710080000000007E-2</v>
      </c>
      <c r="M299" s="147">
        <f t="shared" si="106"/>
        <v>1.4820395114742901E-3</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4910554425629859</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1.4820395114742901E-3</v>
      </c>
      <c r="Z299" s="147">
        <f t="shared" ca="1" si="108"/>
        <v>0</v>
      </c>
      <c r="AA299" s="147">
        <f t="shared" ca="1" si="95"/>
        <v>1.1249554295401631E-5</v>
      </c>
      <c r="AB299" s="147">
        <f t="shared" ca="1" si="96"/>
        <v>1.3998722768791326E-4</v>
      </c>
      <c r="AC299" s="147">
        <f t="shared" ca="1" si="97"/>
        <v>5.402034019323788E-7</v>
      </c>
      <c r="AD299" s="147">
        <f t="shared" ca="1" si="98"/>
        <v>7.0012139337850056E-8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1.1109007023968926E-3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3680831933531762.5</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1.1109007023968926E-3</v>
      </c>
      <c r="AZ299" s="147">
        <f t="shared" ca="1" si="113"/>
        <v>0</v>
      </c>
      <c r="BA299" s="147">
        <f t="shared" ca="1" si="100"/>
        <v>8.4323917626068283E-6</v>
      </c>
      <c r="BB299" s="147">
        <f t="shared" ca="1" si="101"/>
        <v>1.0493101456546041E-4</v>
      </c>
      <c r="BC299" s="147">
        <f t="shared" ca="1" si="102"/>
        <v>4.0492330602366735E-7</v>
      </c>
      <c r="BD299" s="147">
        <f t="shared" ca="1" si="103"/>
        <v>5.2479393541510167E-8</v>
      </c>
    </row>
    <row r="300" spans="8:56" s="147" customFormat="1" ht="0.25" customHeight="1" x14ac:dyDescent="0.2">
      <c r="H300" s="147">
        <f t="shared" si="104"/>
        <v>659</v>
      </c>
      <c r="I300" s="147">
        <f>IF($H300&gt;$H299,INDEX(Spectra!300:300,1,MATCH($I$20,Spectra!$20:$20,0)),I299)</f>
        <v>1.4522604621770099E-3</v>
      </c>
      <c r="J300" s="147">
        <f>((Physics!$C$9*Physics!$C$10)/(Physics!$C$11*Physics!$C$12*$H300))^($J$17-$J$18)</f>
        <v>3.3184117131996892E+18</v>
      </c>
      <c r="K300" s="147">
        <f t="shared" si="105"/>
        <v>1</v>
      </c>
      <c r="L300" s="147">
        <f>INDEX(Photobiology!$21:$421,1+$H300-380,10)</f>
        <v>6.4769759999999996E-2</v>
      </c>
      <c r="M300" s="147">
        <f t="shared" si="106"/>
        <v>1.4522604621770099E-3</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4819198128304984</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1.4522604621770099E-3</v>
      </c>
      <c r="Z300" s="147">
        <f t="shared" ca="1" si="108"/>
        <v>0</v>
      </c>
      <c r="AA300" s="147">
        <f t="shared" ca="1" si="95"/>
        <v>1.0205818488367424E-5</v>
      </c>
      <c r="AB300" s="147">
        <f t="shared" ca="1" si="96"/>
        <v>1.2924159621470352E-4</v>
      </c>
      <c r="AC300" s="147">
        <f t="shared" ca="1" si="97"/>
        <v>4.904283580771763E-7</v>
      </c>
      <c r="AD300" s="147">
        <f t="shared" ca="1" si="98"/>
        <v>6.3648074049785598E-8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1.1111611877381385E-3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3687290300643117.5</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1.1111611877381385E-3</v>
      </c>
      <c r="AZ300" s="147">
        <f t="shared" ca="1" si="113"/>
        <v>0</v>
      </c>
      <c r="BA300" s="147">
        <f t="shared" ca="1" si="100"/>
        <v>7.8087296932772766E-6</v>
      </c>
      <c r="BB300" s="147">
        <f t="shared" ca="1" si="101"/>
        <v>9.8886012044855254E-5</v>
      </c>
      <c r="BC300" s="147">
        <f t="shared" ca="1" si="102"/>
        <v>3.752391330991694E-7</v>
      </c>
      <c r="BD300" s="147">
        <f t="shared" ca="1" si="103"/>
        <v>4.8698750258880616E-8</v>
      </c>
    </row>
    <row r="301" spans="8:56" s="147" customFormat="1" ht="0.25" customHeight="1" x14ac:dyDescent="0.2">
      <c r="H301" s="147">
        <f t="shared" si="104"/>
        <v>660</v>
      </c>
      <c r="I301" s="147">
        <f>IF($H301&gt;$H300,INDEX(Spectra!301:301,1,MATCH($I$20,Spectra!$20:$20,0)),I300)</f>
        <v>1.42027989271851E-3</v>
      </c>
      <c r="J301" s="147">
        <f>((Physics!$C$9*Physics!$C$10)/(Physics!$C$11*Physics!$C$12*$H301))^($J$17-$J$18)</f>
        <v>3.3234472393198705E+18</v>
      </c>
      <c r="K301" s="147">
        <f t="shared" si="105"/>
        <v>1</v>
      </c>
      <c r="L301" s="147">
        <f>INDEX(Photobiology!$21:$421,1+$H301-380,10)</f>
        <v>6.0999999999999999E-2</v>
      </c>
      <c r="M301" s="147">
        <f t="shared" si="106"/>
        <v>1.42027989271851E-3</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4720225288516854</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1.42027989271851E-3</v>
      </c>
      <c r="Z301" s="147">
        <f t="shared" ca="1" si="108"/>
        <v>0</v>
      </c>
      <c r="AA301" s="147">
        <f t="shared" ca="1" si="95"/>
        <v>9.2382815761821843E-6</v>
      </c>
      <c r="AB301" s="147">
        <f t="shared" ca="1" si="96"/>
        <v>1.1903039116498506E-4</v>
      </c>
      <c r="AC301" s="147">
        <f t="shared" ca="1" si="97"/>
        <v>4.4440557843162178E-7</v>
      </c>
      <c r="AD301" s="147">
        <f t="shared" ca="1" si="98"/>
        <v>5.7797580094233406E-8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1.1114216730793841E-3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3693751291115951</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1.1114216730793841E-3</v>
      </c>
      <c r="AZ301" s="147">
        <f t="shared" ca="1" si="113"/>
        <v>0</v>
      </c>
      <c r="BA301" s="147">
        <f t="shared" ca="1" si="100"/>
        <v>7.2292978436285072E-6</v>
      </c>
      <c r="BB301" s="147">
        <f t="shared" ca="1" si="101"/>
        <v>9.31456941509351E-5</v>
      </c>
      <c r="BC301" s="147">
        <f t="shared" ca="1" si="102"/>
        <v>3.477638415065393E-7</v>
      </c>
      <c r="BD301" s="147">
        <f t="shared" ca="1" si="103"/>
        <v>4.5228749275128997E-8</v>
      </c>
    </row>
    <row r="302" spans="8:56" s="147" customFormat="1" ht="0.25" customHeight="1" x14ac:dyDescent="0.2">
      <c r="H302" s="147">
        <f t="shared" si="104"/>
        <v>661</v>
      </c>
      <c r="I302" s="147">
        <f>IF($H302&gt;$H301,INDEX(Spectra!302:302,1,MATCH($I$20,Spectra!$20:$20,0)),I301)</f>
        <v>1.38915584516323E-3</v>
      </c>
      <c r="J302" s="147">
        <f>((Physics!$C$9*Physics!$C$10)/(Physics!$C$11*Physics!$C$12*$H302))^($J$17-$J$18)</f>
        <v>3.3284827654400527E+18</v>
      </c>
      <c r="K302" s="147">
        <f t="shared" si="105"/>
        <v>1</v>
      </c>
      <c r="L302" s="147">
        <f>INDEX(Photobiology!$21:$421,1+$H302-380,10)</f>
        <v>5.7396210000000003E-2</v>
      </c>
      <c r="M302" s="147">
        <f t="shared" si="106"/>
        <v>1.38915584516323E-3</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4623781289136121</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1.38915584516323E-3</v>
      </c>
      <c r="Z302" s="147">
        <f t="shared" ca="1" si="108"/>
        <v>0</v>
      </c>
      <c r="AA302" s="147">
        <f t="shared" ca="1" si="95"/>
        <v>8.3620513930769675E-6</v>
      </c>
      <c r="AB302" s="147">
        <f t="shared" ca="1" si="96"/>
        <v>1.0958578149505366E-4</v>
      </c>
      <c r="AC302" s="147">
        <f t="shared" ca="1" si="97"/>
        <v>4.0299411068185302E-7</v>
      </c>
      <c r="AD302" s="147">
        <f t="shared" ca="1" si="98"/>
        <v>5.2508701791324932E-8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1.1142800840314587E-3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3708862055571804</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1.1142800840314587E-3</v>
      </c>
      <c r="AZ302" s="147">
        <f t="shared" ca="1" si="113"/>
        <v>0</v>
      </c>
      <c r="BA302" s="147">
        <f t="shared" ca="1" si="100"/>
        <v>6.7074312514290471E-6</v>
      </c>
      <c r="BB302" s="147">
        <f t="shared" ca="1" si="101"/>
        <v>8.7901767276956066E-5</v>
      </c>
      <c r="BC302" s="147">
        <f t="shared" ca="1" si="102"/>
        <v>3.2325265237752616E-7</v>
      </c>
      <c r="BD302" s="147">
        <f t="shared" ca="1" si="103"/>
        <v>4.2118672896305108E-8</v>
      </c>
    </row>
    <row r="303" spans="8:56" s="147" customFormat="1" ht="0.25" customHeight="1" x14ac:dyDescent="0.2">
      <c r="H303" s="147">
        <f t="shared" si="104"/>
        <v>662</v>
      </c>
      <c r="I303" s="147">
        <f>IF($H303&gt;$H302,INDEX(Spectra!303:303,1,MATCH($I$20,Spectra!$20:$20,0)),I302)</f>
        <v>1.3630775107381799E-3</v>
      </c>
      <c r="J303" s="147">
        <f>((Physics!$C$9*Physics!$C$10)/(Physics!$C$11*Physics!$C$12*$H303))^($J$17-$J$18)</f>
        <v>3.3335182915602345E+18</v>
      </c>
      <c r="K303" s="147">
        <f t="shared" si="105"/>
        <v>1</v>
      </c>
      <c r="L303" s="147">
        <f>INDEX(Photobiology!$21:$421,1+$H303-380,10)</f>
        <v>5.3955040000000003E-2</v>
      </c>
      <c r="M303" s="147">
        <f t="shared" si="106"/>
        <v>1.3630775107381799E-3</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4543843814860115</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1.3630775107381799E-3</v>
      </c>
      <c r="Z303" s="147">
        <f t="shared" ca="1" si="108"/>
        <v>0</v>
      </c>
      <c r="AA303" s="147">
        <f t="shared" ca="1" si="95"/>
        <v>7.593609396896649E-6</v>
      </c>
      <c r="AB303" s="147">
        <f t="shared" ca="1" si="96"/>
        <v>1.0116652238497912E-4</v>
      </c>
      <c r="AC303" s="147">
        <f t="shared" ca="1" si="97"/>
        <v>3.6653154263749655E-7</v>
      </c>
      <c r="AD303" s="147">
        <f t="shared" ca="1" si="98"/>
        <v>4.7839386163373604E-8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1.1171384949835331E-3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3724001607233678.5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1.1171384949835331E-3</v>
      </c>
      <c r="AZ303" s="147">
        <f t="shared" ca="1" si="113"/>
        <v>0</v>
      </c>
      <c r="BA303" s="147">
        <f t="shared" ca="1" si="100"/>
        <v>6.2235003558586139E-6</v>
      </c>
      <c r="BB303" s="147">
        <f t="shared" ca="1" si="101"/>
        <v>8.2913125386881837E-5</v>
      </c>
      <c r="BC303" s="147">
        <f t="shared" ca="1" si="102"/>
        <v>3.00398541301072E-7</v>
      </c>
      <c r="BD303" s="147">
        <f t="shared" ca="1" si="103"/>
        <v>3.9207762903039063E-8</v>
      </c>
    </row>
    <row r="304" spans="8:56" s="147" customFormat="1" ht="0.25" customHeight="1" x14ac:dyDescent="0.2">
      <c r="H304" s="147">
        <f t="shared" si="104"/>
        <v>663</v>
      </c>
      <c r="I304" s="147">
        <f>IF($H304&gt;$H303,INDEX(Spectra!304:304,1,MATCH($I$20,Spectra!$20:$20,0)),I303)</f>
        <v>1.33670654070888E-3</v>
      </c>
      <c r="J304" s="147">
        <f>((Physics!$C$9*Physics!$C$10)/(Physics!$C$11*Physics!$C$12*$H304))^($J$17-$J$18)</f>
        <v>3.3385538176804157E+18</v>
      </c>
      <c r="K304" s="147">
        <f t="shared" si="105"/>
        <v>1</v>
      </c>
      <c r="L304" s="147">
        <f>INDEX(Photobiology!$21:$421,1+$H304-380,10)</f>
        <v>5.0673759999999998E-2</v>
      </c>
      <c r="M304" s="147">
        <f t="shared" si="106"/>
        <v>1.33670654070888E-3</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4462666724602013.5</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1.33670654070888E-3</v>
      </c>
      <c r="Z304" s="147">
        <f t="shared" ca="1" si="108"/>
        <v>0</v>
      </c>
      <c r="AA304" s="147">
        <f t="shared" ca="1" si="95"/>
        <v>6.8937699082670929E-6</v>
      </c>
      <c r="AB304" s="147">
        <f t="shared" ca="1" si="96"/>
        <v>9.3295834020738506E-5</v>
      </c>
      <c r="AC304" s="147">
        <f t="shared" ca="1" si="97"/>
        <v>3.3324094059872376E-7</v>
      </c>
      <c r="AD304" s="147">
        <f t="shared" ca="1" si="98"/>
        <v>4.3557518323577356E-8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1.1199982914959334E-3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3739174571869291.5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1.1199982914959334E-3</v>
      </c>
      <c r="AZ304" s="147">
        <f t="shared" ca="1" si="113"/>
        <v>0</v>
      </c>
      <c r="BA304" s="147">
        <f t="shared" ca="1" si="100"/>
        <v>5.7761447887661471E-6</v>
      </c>
      <c r="BB304" s="147">
        <f t="shared" ca="1" si="101"/>
        <v>7.8170616754446131E-5</v>
      </c>
      <c r="BC304" s="147">
        <f t="shared" ca="1" si="102"/>
        <v>2.792155740699362E-7</v>
      </c>
      <c r="BD304" s="147">
        <f t="shared" ca="1" si="103"/>
        <v>3.6495928327199042E-8</v>
      </c>
    </row>
    <row r="305" spans="8:56" s="147" customFormat="1" ht="0.25" customHeight="1" x14ac:dyDescent="0.2">
      <c r="H305" s="147">
        <f t="shared" si="104"/>
        <v>664</v>
      </c>
      <c r="I305" s="147">
        <f>IF($H305&gt;$H304,INDEX(Spectra!305:305,1,MATCH($I$20,Spectra!$20:$20,0)),I304)</f>
        <v>1.3086619201275701E-3</v>
      </c>
      <c r="J305" s="147">
        <f>((Physics!$C$9*Physics!$C$10)/(Physics!$C$11*Physics!$C$12*$H305))^($J$17-$J$18)</f>
        <v>3.343589343800597E+18</v>
      </c>
      <c r="K305" s="147">
        <f t="shared" si="105"/>
        <v>1</v>
      </c>
      <c r="L305" s="147">
        <f>INDEX(Photobiology!$21:$421,1+$H305-380,10)</f>
        <v>4.7549649999999999E-2</v>
      </c>
      <c r="M305" s="147">
        <f t="shared" si="106"/>
        <v>1.3086619201275701E-3</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4375628050776171.5</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1.3086619201275701E-3</v>
      </c>
      <c r="Z305" s="147">
        <f t="shared" ca="1" si="108"/>
        <v>0</v>
      </c>
      <c r="AA305" s="147">
        <f t="shared" ca="1" si="95"/>
        <v>6.2513078663997853E-6</v>
      </c>
      <c r="AB305" s="147">
        <f t="shared" ca="1" si="96"/>
        <v>8.5854765269969229E-5</v>
      </c>
      <c r="AC305" s="147">
        <f t="shared" ca="1" si="97"/>
        <v>3.0269350212550695E-7</v>
      </c>
      <c r="AD305" s="147">
        <f t="shared" ca="1" si="98"/>
        <v>3.9606260414084869E-8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1.1228567024480079E-3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3754371704920237</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1.1228567024480079E-3</v>
      </c>
      <c r="AZ305" s="147">
        <f t="shared" ca="1" si="113"/>
        <v>0</v>
      </c>
      <c r="BA305" s="147">
        <f t="shared" ca="1" si="100"/>
        <v>5.3637404962228158E-6</v>
      </c>
      <c r="BB305" s="147">
        <f t="shared" ca="1" si="101"/>
        <v>7.3665013964101556E-5</v>
      </c>
      <c r="BC305" s="147">
        <f t="shared" ca="1" si="102"/>
        <v>2.5971675527622425E-7</v>
      </c>
      <c r="BD305" s="147">
        <f t="shared" ca="1" si="103"/>
        <v>3.3982921242578224E-8</v>
      </c>
    </row>
    <row r="306" spans="8:56" s="147" customFormat="1" ht="0.25" customHeight="1" x14ac:dyDescent="0.2">
      <c r="H306" s="147">
        <f t="shared" si="104"/>
        <v>665</v>
      </c>
      <c r="I306" s="147">
        <f>IF($H306&gt;$H305,INDEX(Spectra!306:306,1,MATCH($I$20,Spectra!$20:$20,0)),I305)</f>
        <v>1.2804405926621499E-3</v>
      </c>
      <c r="J306" s="147">
        <f>((Physics!$C$9*Physics!$C$10)/(Physics!$C$11*Physics!$C$12*$H306))^($J$17-$J$18)</f>
        <v>3.3486248699207788E+18</v>
      </c>
      <c r="K306" s="147">
        <f t="shared" si="105"/>
        <v>1</v>
      </c>
      <c r="L306" s="147">
        <f>INDEX(Photobiology!$21:$421,1+$H306-380,10)</f>
        <v>4.4580000000000002E-2</v>
      </c>
      <c r="M306" s="147">
        <f t="shared" si="106"/>
        <v>1.2804405926621499E-3</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4287715213044576.5</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1.2804405926621499E-3</v>
      </c>
      <c r="Z306" s="147">
        <f t="shared" ca="1" si="108"/>
        <v>0</v>
      </c>
      <c r="AA306" s="147">
        <f t="shared" ca="1" si="95"/>
        <v>5.6697141178724401E-6</v>
      </c>
      <c r="AB306" s="147">
        <f t="shared" ca="1" si="96"/>
        <v>7.8924309426746668E-5</v>
      </c>
      <c r="AC306" s="147">
        <f t="shared" ca="1" si="97"/>
        <v>2.7478255118529737E-7</v>
      </c>
      <c r="AD306" s="147">
        <f t="shared" ca="1" si="98"/>
        <v>3.6021354752771603E-8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1.1257151134000825E-3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3769597625177206</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1.1257151134000825E-3</v>
      </c>
      <c r="AZ306" s="147">
        <f t="shared" ca="1" si="113"/>
        <v>0</v>
      </c>
      <c r="BA306" s="147">
        <f t="shared" ca="1" si="100"/>
        <v>4.984598979228761E-6</v>
      </c>
      <c r="BB306" s="147">
        <f t="shared" ca="1" si="101"/>
        <v>6.9387278445799653E-5</v>
      </c>
      <c r="BC306" s="147">
        <f t="shared" ca="1" si="102"/>
        <v>2.4157846333565772E-7</v>
      </c>
      <c r="BD306" s="147">
        <f t="shared" ca="1" si="103"/>
        <v>3.166861757017112E-8</v>
      </c>
    </row>
    <row r="307" spans="8:56" s="147" customFormat="1" ht="0.25" customHeight="1" x14ac:dyDescent="0.2">
      <c r="H307" s="147">
        <f t="shared" si="104"/>
        <v>666</v>
      </c>
      <c r="I307" s="147">
        <f>IF($H307&gt;$H306,INDEX(Spectra!307:307,1,MATCH($I$20,Spectra!$20:$20,0)),I306)</f>
        <v>1.2514370277161399E-3</v>
      </c>
      <c r="J307" s="147">
        <f>((Physics!$C$9*Physics!$C$10)/(Physics!$C$11*Physics!$C$12*$H307))^($J$17-$J$18)</f>
        <v>3.353660396040961E+18</v>
      </c>
      <c r="K307" s="147">
        <f t="shared" si="105"/>
        <v>1</v>
      </c>
      <c r="L307" s="147">
        <f>INDEX(Photobiology!$21:$421,1+$H307-380,10)</f>
        <v>4.1758719999999999E-2</v>
      </c>
      <c r="M307" s="147">
        <f t="shared" si="106"/>
        <v>1.2514370277161399E-3</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4196894797990833</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1.2514370277161399E-3</v>
      </c>
      <c r="Z307" s="147">
        <f t="shared" ca="1" si="108"/>
        <v>0</v>
      </c>
      <c r="AA307" s="147">
        <f t="shared" ca="1" si="95"/>
        <v>5.1413037697067726E-6</v>
      </c>
      <c r="AB307" s="147">
        <f t="shared" ca="1" si="96"/>
        <v>7.2440308355268163E-5</v>
      </c>
      <c r="AC307" s="147">
        <f t="shared" ca="1" si="97"/>
        <v>2.4916111221828346E-7</v>
      </c>
      <c r="AD307" s="147">
        <f t="shared" ca="1" si="98"/>
        <v>3.2735965776918189E-8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1.1285735243521571E-3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3784852332640198.5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1.1285735243521571E-3</v>
      </c>
      <c r="AZ307" s="147">
        <f t="shared" ca="1" si="113"/>
        <v>0</v>
      </c>
      <c r="BA307" s="147">
        <f t="shared" ca="1" si="100"/>
        <v>4.6365411815664547E-6</v>
      </c>
      <c r="BB307" s="147">
        <f t="shared" ca="1" si="101"/>
        <v>6.5328268458591656E-5</v>
      </c>
      <c r="BC307" s="147">
        <f t="shared" ca="1" si="102"/>
        <v>2.2469898869851446E-7</v>
      </c>
      <c r="BD307" s="147">
        <f t="shared" ca="1" si="103"/>
        <v>2.9522016251470771E-8</v>
      </c>
    </row>
    <row r="308" spans="8:56" s="147" customFormat="1" ht="0.25" customHeight="1" x14ac:dyDescent="0.2">
      <c r="H308" s="147">
        <f t="shared" si="104"/>
        <v>667</v>
      </c>
      <c r="I308" s="147">
        <f>IF($H308&gt;$H307,INDEX(Spectra!308:308,1,MATCH($I$20,Spectra!$20:$20,0)),I307)</f>
        <v>1.22301310637086E-3</v>
      </c>
      <c r="J308" s="147">
        <f>((Physics!$C$9*Physics!$C$10)/(Physics!$C$11*Physics!$C$12*$H308))^($J$17-$J$18)</f>
        <v>3.3586959221611418E+18</v>
      </c>
      <c r="K308" s="147">
        <f t="shared" si="105"/>
        <v>1</v>
      </c>
      <c r="L308" s="147">
        <f>INDEX(Photobiology!$21:$421,1+$H308-380,10)</f>
        <v>3.9084960000000002E-2</v>
      </c>
      <c r="M308" s="147">
        <f t="shared" si="106"/>
        <v>1.22301310637086E-3</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4107729133117438.5</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1.22301310637086E-3</v>
      </c>
      <c r="Z308" s="147">
        <f t="shared" ca="1" si="108"/>
        <v>0</v>
      </c>
      <c r="AA308" s="147">
        <f t="shared" ca="1" si="95"/>
        <v>4.6654280968729197E-6</v>
      </c>
      <c r="AB308" s="147">
        <f t="shared" ca="1" si="96"/>
        <v>6.6454373955630877E-5</v>
      </c>
      <c r="AC308" s="147">
        <f t="shared" ca="1" si="97"/>
        <v>2.2601282205733494E-7</v>
      </c>
      <c r="AD308" s="147">
        <f t="shared" ca="1" si="98"/>
        <v>2.9738542091892558E-8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1.1314319353042314E-3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3800135827309211</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1.1314319353042314E-3</v>
      </c>
      <c r="AZ308" s="147">
        <f t="shared" ca="1" si="113"/>
        <v>0</v>
      </c>
      <c r="BA308" s="147">
        <f t="shared" ca="1" si="100"/>
        <v>4.3160734036050511E-6</v>
      </c>
      <c r="BB308" s="147">
        <f t="shared" ca="1" si="101"/>
        <v>6.14781644958519E-5</v>
      </c>
      <c r="BC308" s="147">
        <f t="shared" ca="1" si="102"/>
        <v>2.0908862164422195E-7</v>
      </c>
      <c r="BD308" s="147">
        <f t="shared" ca="1" si="103"/>
        <v>2.751167265247063E-8</v>
      </c>
    </row>
    <row r="309" spans="8:56" s="147" customFormat="1" ht="0.25" customHeight="1" x14ac:dyDescent="0.2">
      <c r="H309" s="147">
        <f t="shared" si="104"/>
        <v>668</v>
      </c>
      <c r="I309" s="147">
        <f>IF($H309&gt;$H308,INDEX(Spectra!309:309,1,MATCH($I$20,Spectra!$20:$20,0)),I308)</f>
        <v>1.1989291961409399E-3</v>
      </c>
      <c r="J309" s="147">
        <f>((Physics!$C$9*Physics!$C$10)/(Physics!$C$11*Physics!$C$12*$H309))^($J$17-$J$18)</f>
        <v>3.3637314482813235E+18</v>
      </c>
      <c r="K309" s="147">
        <f t="shared" si="105"/>
        <v>1</v>
      </c>
      <c r="L309" s="147">
        <f>INDEX(Photobiology!$21:$421,1+$H309-380,10)</f>
        <v>3.656384E-2</v>
      </c>
      <c r="M309" s="147">
        <f t="shared" si="106"/>
        <v>1.1989291961409399E-3</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4032875841321927</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1.1989291961409399E-3</v>
      </c>
      <c r="Z309" s="147">
        <f t="shared" ca="1" si="108"/>
        <v>0</v>
      </c>
      <c r="AA309" s="147">
        <f t="shared" ca="1" si="95"/>
        <v>4.2489091567877998E-6</v>
      </c>
      <c r="AB309" s="147">
        <f t="shared" ca="1" si="96"/>
        <v>6.1122729241380879E-5</v>
      </c>
      <c r="AC309" s="147">
        <f t="shared" ca="1" si="97"/>
        <v>2.0573625005778529E-7</v>
      </c>
      <c r="AD309" s="147">
        <f t="shared" ca="1" si="98"/>
        <v>2.7097838012418681E-8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1.1342917318166318E-3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3815452769837089.5</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1.1342917318166318E-3</v>
      </c>
      <c r="AZ309" s="147">
        <f t="shared" ca="1" si="113"/>
        <v>0</v>
      </c>
      <c r="BA309" s="147">
        <f t="shared" ca="1" si="100"/>
        <v>4.0198391542195971E-6</v>
      </c>
      <c r="BB309" s="147">
        <f t="shared" ca="1" si="101"/>
        <v>5.7827440208916886E-5</v>
      </c>
      <c r="BC309" s="147">
        <f t="shared" ca="1" si="102"/>
        <v>1.94644461179734E-7</v>
      </c>
      <c r="BD309" s="147">
        <f t="shared" ca="1" si="103"/>
        <v>2.5636921434999968E-8</v>
      </c>
    </row>
    <row r="310" spans="8:56" s="147" customFormat="1" ht="0.25" customHeight="1" x14ac:dyDescent="0.2">
      <c r="H310" s="147">
        <f t="shared" si="104"/>
        <v>669</v>
      </c>
      <c r="I310" s="147">
        <f>IF($H310&gt;$H309,INDEX(Spectra!310:310,1,MATCH($I$20,Spectra!$20:$20,0)),I309)</f>
        <v>1.1738795884169899E-3</v>
      </c>
      <c r="J310" s="147">
        <f>((Physics!$C$9*Physics!$C$10)/(Physics!$C$11*Physics!$C$12*$H310))^($J$17-$J$18)</f>
        <v>3.3687669744015053E+18</v>
      </c>
      <c r="K310" s="147">
        <f t="shared" si="105"/>
        <v>1</v>
      </c>
      <c r="L310" s="147">
        <f>INDEX(Photobiology!$21:$421,1+$H310-380,10)</f>
        <v>3.4200479999999998E-2</v>
      </c>
      <c r="M310" s="147">
        <f t="shared" si="106"/>
        <v>1.1738795884169899E-3</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3954526789383187.5</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1.1738795884169899E-3</v>
      </c>
      <c r="Z310" s="147">
        <f t="shared" ca="1" si="108"/>
        <v>0</v>
      </c>
      <c r="AA310" s="147">
        <f t="shared" ca="1" si="95"/>
        <v>3.865925909737789E-6</v>
      </c>
      <c r="AB310" s="147">
        <f t="shared" ca="1" si="96"/>
        <v>5.612271357038092E-5</v>
      </c>
      <c r="AC310" s="147">
        <f t="shared" ca="1" si="97"/>
        <v>1.8699901843482649E-7</v>
      </c>
      <c r="AD310" s="147">
        <f t="shared" ca="1" si="98"/>
        <v>2.4668844774665361E-8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1.1371501427687063E-3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3830793845895174.5</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1.1371501427687063E-3</v>
      </c>
      <c r="AZ310" s="147">
        <f t="shared" ca="1" si="113"/>
        <v>0</v>
      </c>
      <c r="BA310" s="147">
        <f t="shared" ca="1" si="100"/>
        <v>3.7449651936787529E-6</v>
      </c>
      <c r="BB310" s="147">
        <f t="shared" ca="1" si="101"/>
        <v>5.4366693465714744E-5</v>
      </c>
      <c r="BC310" s="147">
        <f t="shared" ca="1" si="102"/>
        <v>1.8114801774305493E-7</v>
      </c>
      <c r="BD310" s="147">
        <f t="shared" ca="1" si="103"/>
        <v>2.389698282025581E-8</v>
      </c>
    </row>
    <row r="311" spans="8:56" s="147" customFormat="1" ht="0.25" customHeight="1" x14ac:dyDescent="0.2">
      <c r="H311" s="147">
        <f t="shared" si="104"/>
        <v>670</v>
      </c>
      <c r="I311" s="147">
        <f>IF($H311&gt;$H310,INDEX(Spectra!311:311,1,MATCH($I$20,Spectra!$20:$20,0)),I310)</f>
        <v>1.1427611684694801E-3</v>
      </c>
      <c r="J311" s="147">
        <f>((Physics!$C$9*Physics!$C$10)/(Physics!$C$11*Physics!$C$12*$H311))^($J$17-$J$18)</f>
        <v>3.3738025005216865E+18</v>
      </c>
      <c r="K311" s="147">
        <f t="shared" si="105"/>
        <v>1</v>
      </c>
      <c r="L311" s="147">
        <f>INDEX(Photobiology!$21:$421,1+$H311-380,10)</f>
        <v>3.2000000000000001E-2</v>
      </c>
      <c r="M311" s="147">
        <f t="shared" si="106"/>
        <v>1.1427611684694801E-3</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3855450487681416</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1.1427611684694801E-3</v>
      </c>
      <c r="Z311" s="147">
        <f t="shared" ca="1" si="108"/>
        <v>0</v>
      </c>
      <c r="AA311" s="147">
        <f t="shared" ca="1" si="95"/>
        <v>3.4974205561008437E-6</v>
      </c>
      <c r="AB311" s="147">
        <f t="shared" ca="1" si="96"/>
        <v>5.1210784794856501E-5</v>
      </c>
      <c r="AC311" s="147">
        <f t="shared" ca="1" si="97"/>
        <v>1.6912865293348305E-7</v>
      </c>
      <c r="AD311" s="147">
        <f t="shared" ca="1" si="98"/>
        <v>2.2344980507667976E-8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1.1400085537207809E-3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3846163709159282</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1.1400085537207809E-3</v>
      </c>
      <c r="AZ311" s="147">
        <f t="shared" ca="1" si="113"/>
        <v>0</v>
      </c>
      <c r="BA311" s="147">
        <f t="shared" ca="1" si="100"/>
        <v>3.4889961786624499E-6</v>
      </c>
      <c r="BB311" s="147">
        <f t="shared" ca="1" si="101"/>
        <v>5.1087431319600093E-5</v>
      </c>
      <c r="BC311" s="147">
        <f t="shared" ca="1" si="102"/>
        <v>1.6872126595067556E-7</v>
      </c>
      <c r="BD311" s="147">
        <f t="shared" ca="1" si="103"/>
        <v>2.2291157255179288E-8</v>
      </c>
    </row>
    <row r="312" spans="8:56" s="147" customFormat="1" ht="0.25" customHeight="1" x14ac:dyDescent="0.2">
      <c r="H312" s="147">
        <f t="shared" si="104"/>
        <v>671</v>
      </c>
      <c r="I312" s="147">
        <f>IF($H312&gt;$H311,INDEX(Spectra!312:312,1,MATCH($I$20,Spectra!$20:$20,0)),I311)</f>
        <v>1.11254642977833E-3</v>
      </c>
      <c r="J312" s="147">
        <f>((Physics!$C$9*Physics!$C$10)/(Physics!$C$11*Physics!$C$12*$H312))^($J$17-$J$18)</f>
        <v>3.3788380266418683E+18</v>
      </c>
      <c r="K312" s="147">
        <f t="shared" si="105"/>
        <v>1</v>
      </c>
      <c r="L312" s="147">
        <f>INDEX(Photobiology!$21:$421,1+$H312-380,10)</f>
        <v>2.9962610000000001E-2</v>
      </c>
      <c r="M312" s="147">
        <f t="shared" si="106"/>
        <v>1.11254642977833E-3</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3759114183339668.5</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1.11254642977833E-3</v>
      </c>
      <c r="Z312" s="147">
        <f t="shared" ca="1" si="108"/>
        <v>0</v>
      </c>
      <c r="AA312" s="147">
        <f t="shared" ca="1" si="95"/>
        <v>3.1637371568963391E-6</v>
      </c>
      <c r="AB312" s="147">
        <f t="shared" ca="1" si="96"/>
        <v>4.6708148016026608E-5</v>
      </c>
      <c r="AC312" s="147">
        <f t="shared" ca="1" si="97"/>
        <v>1.5297513409452037E-7</v>
      </c>
      <c r="AD312" s="147">
        <f t="shared" ca="1" si="98"/>
        <v>2.0246342438392005E-8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1.1344746257796342E-3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3833206005844531</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1.1344746257796342E-3</v>
      </c>
      <c r="AZ312" s="147">
        <f t="shared" ca="1" si="113"/>
        <v>0</v>
      </c>
      <c r="BA312" s="147">
        <f t="shared" ca="1" si="100"/>
        <v>3.2260941485832879E-6</v>
      </c>
      <c r="BB312" s="147">
        <f t="shared" ca="1" si="101"/>
        <v>4.7628761661568965E-5</v>
      </c>
      <c r="BC312" s="147">
        <f t="shared" ca="1" si="102"/>
        <v>1.5599026104469971E-7</v>
      </c>
      <c r="BD312" s="147">
        <f t="shared" ca="1" si="103"/>
        <v>2.0645396134862939E-8</v>
      </c>
    </row>
    <row r="313" spans="8:56" s="147" customFormat="1" ht="0.25" customHeight="1" x14ac:dyDescent="0.2">
      <c r="H313" s="147">
        <f t="shared" si="104"/>
        <v>672</v>
      </c>
      <c r="I313" s="147">
        <f>IF($H313&gt;$H312,INDEX(Spectra!313:313,1,MATCH($I$20,Spectra!$20:$20,0)),I312)</f>
        <v>1.0924019575424199E-3</v>
      </c>
      <c r="J313" s="147">
        <f>((Physics!$C$9*Physics!$C$10)/(Physics!$C$11*Physics!$C$12*$H313))^($J$17-$J$18)</f>
        <v>3.3838735527620506E+18</v>
      </c>
      <c r="K313" s="147">
        <f t="shared" si="105"/>
        <v>1</v>
      </c>
      <c r="L313" s="147">
        <f>INDEX(Photobiology!$21:$421,1+$H313-380,10)</f>
        <v>2.807664E-2</v>
      </c>
      <c r="M313" s="147">
        <f t="shared" si="106"/>
        <v>1.0924019575424199E-3</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3696550093113287</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1.0924019575424199E-3</v>
      </c>
      <c r="Z313" s="147">
        <f t="shared" ca="1" si="108"/>
        <v>0</v>
      </c>
      <c r="AA313" s="147">
        <f t="shared" ca="1" si="95"/>
        <v>2.8858528713376879E-6</v>
      </c>
      <c r="AB313" s="147">
        <f t="shared" ca="1" si="96"/>
        <v>4.2943522593145826E-5</v>
      </c>
      <c r="AC313" s="147">
        <f t="shared" ca="1" si="97"/>
        <v>1.3949972997816701E-7</v>
      </c>
      <c r="AD313" s="147">
        <f t="shared" ca="1" si="98"/>
        <v>1.8494583621584677E-8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1.1289420833988132E-3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3820197258613333</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1.1289420833988132E-3</v>
      </c>
      <c r="AZ313" s="147">
        <f t="shared" ca="1" si="113"/>
        <v>0</v>
      </c>
      <c r="BA313" s="147">
        <f t="shared" ca="1" si="100"/>
        <v>2.982382748818815E-6</v>
      </c>
      <c r="BB313" s="147">
        <f t="shared" ca="1" si="101"/>
        <v>4.4379955134699085E-5</v>
      </c>
      <c r="BC313" s="147">
        <f t="shared" ca="1" si="102"/>
        <v>1.4416590405002843E-7</v>
      </c>
      <c r="BD313" s="147">
        <f t="shared" ca="1" si="103"/>
        <v>1.9113215260358588E-8</v>
      </c>
    </row>
    <row r="314" spans="8:56" s="147" customFormat="1" ht="0.25" customHeight="1" x14ac:dyDescent="0.2">
      <c r="H314" s="147">
        <f t="shared" si="104"/>
        <v>673</v>
      </c>
      <c r="I314" s="147">
        <f>IF($H314&gt;$H313,INDEX(Spectra!314:314,1,MATCH($I$20,Spectra!$20:$20,0)),I313)</f>
        <v>1.0713112593353799E-3</v>
      </c>
      <c r="J314" s="147">
        <f>((Physics!$C$9*Physics!$C$10)/(Physics!$C$11*Physics!$C$12*$H314))^($J$17-$J$18)</f>
        <v>3.3889090788822323E+18</v>
      </c>
      <c r="K314" s="147">
        <f t="shared" si="105"/>
        <v>1</v>
      </c>
      <c r="L314" s="147">
        <f>INDEX(Photobiology!$21:$421,1+$H314-380,10)</f>
        <v>2.632936E-2</v>
      </c>
      <c r="M314" s="147">
        <f t="shared" si="106"/>
        <v>1.0713112593353799E-3</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3630576453070426.5</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1.0713112593353799E-3</v>
      </c>
      <c r="Z314" s="147">
        <f t="shared" ca="1" si="108"/>
        <v>0</v>
      </c>
      <c r="AA314" s="147">
        <f t="shared" ca="1" si="95"/>
        <v>2.6287192894815949E-6</v>
      </c>
      <c r="AB314" s="147">
        <f t="shared" ca="1" si="96"/>
        <v>3.9412684181941158E-5</v>
      </c>
      <c r="AC314" s="147">
        <f t="shared" ca="1" si="97"/>
        <v>1.2716464648310958E-7</v>
      </c>
      <c r="AD314" s="147">
        <f t="shared" ca="1" si="98"/>
        <v>1.6872402416650699E-8</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1.1234081554576665E-3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3807128097320828</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1.1234081554576665E-3</v>
      </c>
      <c r="AZ314" s="147">
        <f t="shared" ca="1" si="113"/>
        <v>0</v>
      </c>
      <c r="BA314" s="147">
        <f t="shared" ca="1" si="100"/>
        <v>2.7565515273726945E-6</v>
      </c>
      <c r="BB314" s="147">
        <f t="shared" ca="1" si="101"/>
        <v>4.1329287312763184E-5</v>
      </c>
      <c r="BC314" s="147">
        <f t="shared" ca="1" si="102"/>
        <v>1.3334854805282501E-7</v>
      </c>
      <c r="BD314" s="147">
        <f t="shared" ca="1" si="103"/>
        <v>1.7692892062749425E-8</v>
      </c>
    </row>
    <row r="315" spans="8:56" s="147" customFormat="1" ht="0.25" customHeight="1" x14ac:dyDescent="0.2">
      <c r="H315" s="147">
        <f t="shared" si="104"/>
        <v>674</v>
      </c>
      <c r="I315" s="147">
        <f>IF($H315&gt;$H314,INDEX(Spectra!315:315,1,MATCH($I$20,Spectra!$20:$20,0)),I314)</f>
        <v>1.04520377390206E-3</v>
      </c>
      <c r="J315" s="147">
        <f>((Physics!$C$9*Physics!$C$10)/(Physics!$C$11*Physics!$C$12*$H315))^($J$17-$J$18)</f>
        <v>3.3939446050024136E+18</v>
      </c>
      <c r="K315" s="147">
        <f t="shared" si="105"/>
        <v>1</v>
      </c>
      <c r="L315" s="147">
        <f>INDEX(Photobiology!$21:$421,1+$H315-380,10)</f>
        <v>2.4708049999999999E-2</v>
      </c>
      <c r="M315" s="147">
        <f t="shared" si="106"/>
        <v>1.04520377390206E-3</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3547363709563059</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1.04520377390206E-3</v>
      </c>
      <c r="Z315" s="147">
        <f t="shared" ca="1" si="108"/>
        <v>0</v>
      </c>
      <c r="AA315" s="147">
        <f t="shared" ca="1" si="95"/>
        <v>2.3817580997793194E-6</v>
      </c>
      <c r="AB315" s="147">
        <f t="shared" ca="1" si="96"/>
        <v>3.5965252819215099E-5</v>
      </c>
      <c r="AC315" s="147">
        <f t="shared" ca="1" si="97"/>
        <v>1.1539049663878742E-7</v>
      </c>
      <c r="AD315" s="147">
        <f t="shared" ca="1" si="98"/>
        <v>1.5317774867666861E-8</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1.1178756130768457E-3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3794007906065926</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1.1178756130768457E-3</v>
      </c>
      <c r="AZ315" s="147">
        <f t="shared" ca="1" si="113"/>
        <v>0</v>
      </c>
      <c r="BA315" s="147">
        <f t="shared" ca="1" si="100"/>
        <v>2.547359053298862E-6</v>
      </c>
      <c r="BB315" s="147">
        <f t="shared" ca="1" si="101"/>
        <v>3.8465876270851641E-5</v>
      </c>
      <c r="BC315" s="147">
        <f t="shared" ca="1" si="102"/>
        <v>1.2341346768368378E-7</v>
      </c>
      <c r="BD315" s="147">
        <f t="shared" ca="1" si="103"/>
        <v>1.6382802472325098E-8</v>
      </c>
    </row>
    <row r="316" spans="8:56" s="147" customFormat="1" ht="0.25" customHeight="1" x14ac:dyDescent="0.2">
      <c r="H316" s="147">
        <f t="shared" si="104"/>
        <v>675</v>
      </c>
      <c r="I316" s="147">
        <f>IF($H316&gt;$H315,INDEX(Spectra!316:316,1,MATCH($I$20,Spectra!$20:$20,0)),I315)</f>
        <v>1.0187101220232801E-3</v>
      </c>
      <c r="J316" s="147">
        <f>((Physics!$C$9*Physics!$C$10)/(Physics!$C$11*Physics!$C$12*$H316))^($J$17-$J$18)</f>
        <v>3.3989801311225948E+18</v>
      </c>
      <c r="K316" s="147">
        <f t="shared" si="105"/>
        <v>1</v>
      </c>
      <c r="L316" s="147">
        <f>INDEX(Photobiology!$21:$421,1+$H316-380,10)</f>
        <v>2.3199999999999998E-2</v>
      </c>
      <c r="M316" s="147">
        <f t="shared" si="106"/>
        <v>1.0187101220232801E-3</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3462575464130603</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1.0187101220232801E-3</v>
      </c>
      <c r="Z316" s="147">
        <f t="shared" ca="1" si="108"/>
        <v>0</v>
      </c>
      <c r="AA316" s="147">
        <f t="shared" ca="1" si="95"/>
        <v>2.1555498697963799E-6</v>
      </c>
      <c r="AB316" s="147">
        <f t="shared" ca="1" si="96"/>
        <v>3.2767829785000829E-5</v>
      </c>
      <c r="AC316" s="147">
        <f t="shared" ca="1" si="97"/>
        <v>1.0451965851958854E-7</v>
      </c>
      <c r="AD316" s="147">
        <f t="shared" ca="1" si="98"/>
        <v>1.3903355745373727E-8</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1.112341685135699E-3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3780827286795666.5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1.112341685135699E-3</v>
      </c>
      <c r="AZ316" s="147">
        <f t="shared" ca="1" si="113"/>
        <v>0</v>
      </c>
      <c r="BA316" s="147">
        <f t="shared" ca="1" si="100"/>
        <v>2.3536705120797339E-6</v>
      </c>
      <c r="BB316" s="147">
        <f t="shared" ca="1" si="101"/>
        <v>3.5779582644074898E-5</v>
      </c>
      <c r="BC316" s="147">
        <f t="shared" ca="1" si="102"/>
        <v>1.1412625689492272E-7</v>
      </c>
      <c r="BD316" s="147">
        <f t="shared" ca="1" si="103"/>
        <v>1.5181239318732022E-8</v>
      </c>
    </row>
    <row r="317" spans="8:56" s="147" customFormat="1" ht="0.25" customHeight="1" x14ac:dyDescent="0.2">
      <c r="H317" s="147">
        <f t="shared" si="104"/>
        <v>676</v>
      </c>
      <c r="I317" s="147">
        <f>IF($H317&gt;$H316,INDEX(Spectra!317:317,1,MATCH($I$20,Spectra!$20:$20,0)),I316)</f>
        <v>9.9209266277347995E-4</v>
      </c>
      <c r="J317" s="147">
        <f>((Physics!$C$9*Physics!$C$10)/(Physics!$C$11*Physics!$C$12*$H317))^($J$17-$J$18)</f>
        <v>3.4040156572427771E+18</v>
      </c>
      <c r="K317" s="147">
        <f t="shared" si="105"/>
        <v>1</v>
      </c>
      <c r="L317" s="147">
        <f>INDEX(Photobiology!$21:$421,1+$H317-380,10)</f>
        <v>2.1800770000000001E-2</v>
      </c>
      <c r="M317" s="147">
        <f t="shared" si="106"/>
        <v>9.9209266277347995E-4</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3377098957516604</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9.9209266277347995E-4</v>
      </c>
      <c r="Z317" s="147">
        <f t="shared" ca="1" si="108"/>
        <v>0</v>
      </c>
      <c r="AA317" s="147">
        <f t="shared" ca="1" si="95"/>
        <v>1.9490255615782679E-6</v>
      </c>
      <c r="AB317" s="147">
        <f t="shared" ca="1" si="96"/>
        <v>2.9813277399739566E-5</v>
      </c>
      <c r="AC317" s="147">
        <f t="shared" ca="1" si="97"/>
        <v>9.4645640028589986E-8</v>
      </c>
      <c r="AD317" s="147">
        <f t="shared" ca="1" si="98"/>
        <v>1.2613763742300856E-8</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1.1068077571945523E-3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3767590935048018</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1.1068077571945523E-3</v>
      </c>
      <c r="AZ317" s="147">
        <f t="shared" ca="1" si="113"/>
        <v>0</v>
      </c>
      <c r="BA317" s="147">
        <f t="shared" ca="1" si="100"/>
        <v>2.1743902474741298E-6</v>
      </c>
      <c r="BB317" s="147">
        <f t="shared" ca="1" si="101"/>
        <v>3.3260569230677768E-5</v>
      </c>
      <c r="BC317" s="147">
        <f t="shared" ca="1" si="102"/>
        <v>1.0558946003636029E-7</v>
      </c>
      <c r="BD317" s="147">
        <f t="shared" ca="1" si="103"/>
        <v>1.4072285867298695E-8</v>
      </c>
    </row>
    <row r="318" spans="8:56" s="147" customFormat="1" ht="0.25" customHeight="1" x14ac:dyDescent="0.2">
      <c r="H318" s="147">
        <f t="shared" si="104"/>
        <v>677</v>
      </c>
      <c r="I318" s="147">
        <f>IF($H318&gt;$H317,INDEX(Spectra!318:318,1,MATCH($I$20,Spectra!$20:$20,0)),I317)</f>
        <v>9.6577841903054099E-4</v>
      </c>
      <c r="J318" s="147">
        <f>((Physics!$C$9*Physics!$C$10)/(Physics!$C$11*Physics!$C$12*$H318))^($J$17-$J$18)</f>
        <v>3.4090511833629583E+18</v>
      </c>
      <c r="K318" s="147">
        <f t="shared" si="105"/>
        <v>1</v>
      </c>
      <c r="L318" s="147">
        <f>INDEX(Photobiology!$21:$421,1+$H318-380,10)</f>
        <v>2.0501120000000001E-2</v>
      </c>
      <c r="M318" s="147">
        <f t="shared" si="106"/>
        <v>9.6577841903054099E-4</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3292388062262473</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9.6577841903054099E-4</v>
      </c>
      <c r="Z318" s="147">
        <f t="shared" ca="1" si="108"/>
        <v>0</v>
      </c>
      <c r="AA318" s="147">
        <f t="shared" ca="1" si="95"/>
        <v>1.7613673650595202E-6</v>
      </c>
      <c r="AB318" s="147">
        <f t="shared" ca="1" si="96"/>
        <v>2.7099162970945562E-5</v>
      </c>
      <c r="AC318" s="147">
        <f t="shared" ca="1" si="97"/>
        <v>8.5761123609912048E-8</v>
      </c>
      <c r="AD318" s="147">
        <f t="shared" ca="1" si="98"/>
        <v>1.1435492526214926E-8</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1.1012752148137311E-3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3754303574269046</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1.1012752148137311E-3</v>
      </c>
      <c r="AZ318" s="147">
        <f t="shared" ca="1" si="113"/>
        <v>0</v>
      </c>
      <c r="BA318" s="147">
        <f t="shared" ca="1" si="100"/>
        <v>2.0084837112729867E-6</v>
      </c>
      <c r="BB318" s="147">
        <f t="shared" ca="1" si="101"/>
        <v>3.0901121762544411E-5</v>
      </c>
      <c r="BC318" s="147">
        <f t="shared" ca="1" si="102"/>
        <v>9.7793239075459334E-8</v>
      </c>
      <c r="BD318" s="147">
        <f t="shared" ca="1" si="103"/>
        <v>1.3039869436044945E-8</v>
      </c>
    </row>
    <row r="319" spans="8:56" s="147" customFormat="1" ht="0.25" customHeight="1" x14ac:dyDescent="0.2">
      <c r="H319" s="147">
        <f t="shared" si="104"/>
        <v>678</v>
      </c>
      <c r="I319" s="147">
        <f>IF($H319&gt;$H318,INDEX(Spectra!319:319,1,MATCH($I$20,Spectra!$20:$20,0)),I318)</f>
        <v>9.4349072864995099E-4</v>
      </c>
      <c r="J319" s="147">
        <f>((Physics!$C$9*Physics!$C$10)/(Physics!$C$11*Physics!$C$12*$H319))^($J$17-$J$18)</f>
        <v>3.4140867094831396E+18</v>
      </c>
      <c r="K319" s="147">
        <f t="shared" si="105"/>
        <v>1</v>
      </c>
      <c r="L319" s="147">
        <f>INDEX(Photobiology!$21:$421,1+$H319-380,10)</f>
        <v>1.9281079999999999E-2</v>
      </c>
      <c r="M319" s="147">
        <f t="shared" si="106"/>
        <v>9.4349072864995099E-4</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3221159157204361</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9.4349072864995099E-4</v>
      </c>
      <c r="Z319" s="147">
        <f t="shared" ca="1" si="108"/>
        <v>0</v>
      </c>
      <c r="AA319" s="147">
        <f t="shared" ca="1" si="95"/>
        <v>1.5972071498096425E-6</v>
      </c>
      <c r="AB319" s="147">
        <f t="shared" ca="1" si="96"/>
        <v>2.470634256950048E-5</v>
      </c>
      <c r="AC319" s="147">
        <f t="shared" ca="1" si="97"/>
        <v>7.7932334186485957E-8</v>
      </c>
      <c r="AD319" s="147">
        <f t="shared" ca="1" si="98"/>
        <v>1.0403777915750145E-8</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1.0957412868725846E-3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3740955764543643.5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1.0957412868725846E-3</v>
      </c>
      <c r="AZ319" s="147">
        <f t="shared" ca="1" si="113"/>
        <v>0</v>
      </c>
      <c r="BA319" s="147">
        <f t="shared" ca="1" si="100"/>
        <v>1.8549475523079923E-6</v>
      </c>
      <c r="BB319" s="147">
        <f t="shared" ca="1" si="101"/>
        <v>2.869319091217419E-5</v>
      </c>
      <c r="BC319" s="147">
        <f t="shared" ca="1" si="102"/>
        <v>9.0508230295675491E-8</v>
      </c>
      <c r="BD319" s="147">
        <f t="shared" ca="1" si="103"/>
        <v>1.2082629596215302E-8</v>
      </c>
    </row>
    <row r="320" spans="8:56" s="147" customFormat="1" ht="0.25" customHeight="1" x14ac:dyDescent="0.2">
      <c r="H320" s="147">
        <f t="shared" si="104"/>
        <v>679</v>
      </c>
      <c r="I320" s="147">
        <f>IF($H320&gt;$H319,INDEX(Spectra!320:320,1,MATCH($I$20,Spectra!$20:$20,0)),I319)</f>
        <v>9.2066774021789101E-4</v>
      </c>
      <c r="J320" s="147">
        <f>((Physics!$C$9*Physics!$C$10)/(Physics!$C$11*Physics!$C$12*$H320))^($J$17-$J$18)</f>
        <v>3.4191222356033213E+18</v>
      </c>
      <c r="K320" s="147">
        <f t="shared" si="105"/>
        <v>1</v>
      </c>
      <c r="L320" s="147">
        <f>INDEX(Photobiology!$21:$421,1+$H320-380,10)</f>
        <v>1.8120689999999998E-2</v>
      </c>
      <c r="M320" s="147">
        <f t="shared" si="106"/>
        <v>9.2066774021789101E-4</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3147875542181653.5</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9.2066774021789101E-4</v>
      </c>
      <c r="Z320" s="147">
        <f t="shared" ca="1" si="108"/>
        <v>0</v>
      </c>
      <c r="AA320" s="147">
        <f t="shared" ca="1" si="95"/>
        <v>1.4465071200433395E-6</v>
      </c>
      <c r="AB320" s="147">
        <f t="shared" ca="1" si="96"/>
        <v>2.2488230222562204E-5</v>
      </c>
      <c r="AC320" s="147">
        <f t="shared" ca="1" si="97"/>
        <v>7.0799349222755814E-8</v>
      </c>
      <c r="AD320" s="147">
        <f t="shared" ca="1" si="98"/>
        <v>9.4573752278402413E-9</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1.0902087444917637E-3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3727556959740969</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1.0902087444917637E-3</v>
      </c>
      <c r="AZ320" s="147">
        <f t="shared" ca="1" si="113"/>
        <v>0</v>
      </c>
      <c r="BA320" s="147">
        <f t="shared" ca="1" si="100"/>
        <v>1.7128814689082345E-6</v>
      </c>
      <c r="BB320" s="147">
        <f t="shared" ca="1" si="101"/>
        <v>2.662943879295582E-5</v>
      </c>
      <c r="BC320" s="147">
        <f t="shared" ca="1" si="102"/>
        <v>8.3837052451416629E-8</v>
      </c>
      <c r="BD320" s="147">
        <f t="shared" ca="1" si="103"/>
        <v>1.1198951286042744E-8</v>
      </c>
    </row>
    <row r="321" spans="8:56" s="147" customFormat="1" ht="0.25" customHeight="1" x14ac:dyDescent="0.2">
      <c r="H321" s="147">
        <f t="shared" si="104"/>
        <v>680</v>
      </c>
      <c r="I321" s="147">
        <f>IF($H321&gt;$H320,INDEX(Spectra!321:321,1,MATCH($I$20,Spectra!$20:$20,0)),I320)</f>
        <v>8.9640532226937901E-4</v>
      </c>
      <c r="J321" s="147">
        <f>((Physics!$C$9*Physics!$C$10)/(Physics!$C$11*Physics!$C$12*$H321))^($J$17-$J$18)</f>
        <v>3.4241577617235031E+18</v>
      </c>
      <c r="K321" s="147">
        <f t="shared" si="105"/>
        <v>1</v>
      </c>
      <c r="L321" s="147">
        <f>INDEX(Photobiology!$21:$421,1+$H321-380,10)</f>
        <v>1.7000000000000001E-2</v>
      </c>
      <c r="M321" s="147">
        <f t="shared" si="106"/>
        <v>8.9640532226937901E-4</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3069433241898952.5</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8.9640532226937901E-4</v>
      </c>
      <c r="Z321" s="147">
        <f t="shared" ca="1" si="108"/>
        <v>0</v>
      </c>
      <c r="AA321" s="147">
        <f t="shared" ca="1" si="95"/>
        <v>1.3069410317623091E-6</v>
      </c>
      <c r="AB321" s="147">
        <f t="shared" ca="1" si="96"/>
        <v>2.0414555528298382E-5</v>
      </c>
      <c r="AC321" s="147">
        <f t="shared" ca="1" si="97"/>
        <v>6.4092980542260604E-8</v>
      </c>
      <c r="AD321" s="147">
        <f t="shared" ca="1" si="98"/>
        <v>8.5843090360208125E-9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1.0846748165506169E-3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3714097692037812</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1.0846748165506169E-3</v>
      </c>
      <c r="AZ321" s="147">
        <f t="shared" ca="1" si="113"/>
        <v>0</v>
      </c>
      <c r="BA321" s="147">
        <f t="shared" ca="1" si="100"/>
        <v>1.5814341890344686E-6</v>
      </c>
      <c r="BB321" s="147">
        <f t="shared" ca="1" si="101"/>
        <v>2.470216733716044E-5</v>
      </c>
      <c r="BC321" s="147">
        <f t="shared" ca="1" si="102"/>
        <v>7.7554249383369108E-8</v>
      </c>
      <c r="BD321" s="147">
        <f t="shared" ca="1" si="103"/>
        <v>1.0387247372970831E-8</v>
      </c>
    </row>
    <row r="322" spans="8:56" s="147" customFormat="1" ht="0.25" customHeight="1" x14ac:dyDescent="0.2">
      <c r="H322" s="147">
        <f t="shared" si="104"/>
        <v>681</v>
      </c>
      <c r="I322" s="147">
        <f>IF($H322&gt;$H321,INDEX(Spectra!322:322,1,MATCH($I$20,Spectra!$20:$20,0)),I321)</f>
        <v>8.7304883662033699E-4</v>
      </c>
      <c r="J322" s="147">
        <f>((Physics!$C$9*Physics!$C$10)/(Physics!$C$11*Physics!$C$12*$H322))^($J$17-$J$18)</f>
        <v>3.4291932878436844E+18</v>
      </c>
      <c r="K322" s="147">
        <f t="shared" si="105"/>
        <v>1</v>
      </c>
      <c r="L322" s="147">
        <f>INDEX(Photobiology!$21:$421,1+$H322-380,10)</f>
        <v>1.5903790000000001E-2</v>
      </c>
      <c r="M322" s="147">
        <f t="shared" si="106"/>
        <v>8.7304883662033699E-4</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2993853210498197</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8.7304883662033699E-4</v>
      </c>
      <c r="Z322" s="147">
        <f t="shared" ca="1" si="108"/>
        <v>0</v>
      </c>
      <c r="AA322" s="147">
        <f t="shared" ca="1" si="95"/>
        <v>1.1810080832497947E-6</v>
      </c>
      <c r="AB322" s="147">
        <f t="shared" ca="1" si="96"/>
        <v>1.852941389866271E-5</v>
      </c>
      <c r="AC322" s="147">
        <f t="shared" ca="1" si="97"/>
        <v>5.8145052518914452E-8</v>
      </c>
      <c r="AD322" s="147">
        <f t="shared" ca="1" si="98"/>
        <v>7.7966142171356946E-9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1.0728102634810026E-3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3678873754658868.5</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1.0728102634810026E-3</v>
      </c>
      <c r="AZ322" s="147">
        <f t="shared" ca="1" si="113"/>
        <v>0</v>
      </c>
      <c r="BA322" s="147">
        <f t="shared" ca="1" si="100"/>
        <v>1.4512333558212916E-6</v>
      </c>
      <c r="BB322" s="147">
        <f t="shared" ca="1" si="101"/>
        <v>2.2769110470068106E-5</v>
      </c>
      <c r="BC322" s="147">
        <f t="shared" ca="1" si="102"/>
        <v>7.1449163547834787E-8</v>
      </c>
      <c r="BD322" s="147">
        <f t="shared" ca="1" si="103"/>
        <v>9.5805496802723018E-9</v>
      </c>
    </row>
    <row r="323" spans="8:56" s="147" customFormat="1" ht="0.25" customHeight="1" x14ac:dyDescent="0.2">
      <c r="H323" s="147">
        <f t="shared" si="104"/>
        <v>682</v>
      </c>
      <c r="I323" s="147">
        <f>IF($H323&gt;$H322,INDEX(Spectra!323:323,1,MATCH($I$20,Spectra!$20:$20,0)),I322)</f>
        <v>8.5592335085090299E-4</v>
      </c>
      <c r="J323" s="147">
        <f>((Physics!$C$9*Physics!$C$10)/(Physics!$C$11*Physics!$C$12*$H323))^($J$17-$J$18)</f>
        <v>3.4342288139638666E+18</v>
      </c>
      <c r="K323" s="147">
        <f t="shared" si="105"/>
        <v>1</v>
      </c>
      <c r="L323" s="147">
        <f>INDEX(Photobiology!$21:$421,1+$H323-380,10)</f>
        <v>1.483718E-2</v>
      </c>
      <c r="M323" s="147">
        <f t="shared" si="106"/>
        <v>8.5592335085090299E-4</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2939436634036675</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8.5592335085090299E-4</v>
      </c>
      <c r="Z323" s="147">
        <f t="shared" ca="1" si="108"/>
        <v>0</v>
      </c>
      <c r="AA323" s="147">
        <f t="shared" ca="1" si="95"/>
        <v>1.0739783837136789E-6</v>
      </c>
      <c r="AB323" s="147">
        <f t="shared" ca="1" si="96"/>
        <v>1.6919807207285567E-5</v>
      </c>
      <c r="AC323" s="147">
        <f t="shared" ca="1" si="97"/>
        <v>5.3067247752755987E-8</v>
      </c>
      <c r="AD323" s="147">
        <f t="shared" ca="1" si="98"/>
        <v>7.1259299428746335E-9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1.0609457104113886E-3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3643530328746155</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1.0609457104113886E-3</v>
      </c>
      <c r="AZ323" s="147">
        <f t="shared" ca="1" si="113"/>
        <v>0</v>
      </c>
      <c r="BA323" s="147">
        <f t="shared" ca="1" si="100"/>
        <v>1.3312322395957939E-6</v>
      </c>
      <c r="BB323" s="147">
        <f t="shared" ca="1" si="101"/>
        <v>2.097266870884129E-5</v>
      </c>
      <c r="BC323" s="147">
        <f t="shared" ca="1" si="102"/>
        <v>6.5778634045506096E-8</v>
      </c>
      <c r="BD323" s="147">
        <f t="shared" ca="1" si="103"/>
        <v>8.8328292458302865E-9</v>
      </c>
    </row>
    <row r="324" spans="8:56" s="147" customFormat="1" ht="0.25" customHeight="1" x14ac:dyDescent="0.2">
      <c r="H324" s="147">
        <f t="shared" si="104"/>
        <v>683</v>
      </c>
      <c r="I324" s="147">
        <f>IF($H324&gt;$H323,INDEX(Spectra!324:324,1,MATCH($I$20,Spectra!$20:$20,0)),I323)</f>
        <v>8.3732759627441495E-4</v>
      </c>
      <c r="J324" s="147">
        <f>((Physics!$C$9*Physics!$C$10)/(Physics!$C$11*Physics!$C$12*$H324))^($J$17-$J$18)</f>
        <v>3.4392643400840484E+18</v>
      </c>
      <c r="K324" s="147">
        <f t="shared" si="105"/>
        <v>1</v>
      </c>
      <c r="L324" s="147">
        <f>INDEX(Photobiology!$21:$421,1+$H324-380,10)</f>
        <v>1.3810680000000001E-2</v>
      </c>
      <c r="M324" s="147">
        <f t="shared" si="106"/>
        <v>8.3732759627441495E-4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2879790942834888</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8.3732759627441495E-4</v>
      </c>
      <c r="Z324" s="147">
        <f t="shared" ca="1" si="108"/>
        <v>0</v>
      </c>
      <c r="AA324" s="147">
        <f t="shared" ca="1" si="95"/>
        <v>9.741469255056543E-7</v>
      </c>
      <c r="AB324" s="147">
        <f t="shared" ca="1" si="96"/>
        <v>1.5405655512814452E-5</v>
      </c>
      <c r="AC324" s="147">
        <f t="shared" ca="1" si="97"/>
        <v>4.8397535064661187E-8</v>
      </c>
      <c r="AD324" s="147">
        <f t="shared" ca="1" si="98"/>
        <v>6.4987925393444306E-9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1.0490811573417743E-3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3608067414299667</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1.0490811573417743E-3</v>
      </c>
      <c r="AZ324" s="147">
        <f t="shared" ca="1" si="113"/>
        <v>0</v>
      </c>
      <c r="BA324" s="147">
        <f t="shared" ca="1" si="100"/>
        <v>1.2205010184514202E-6</v>
      </c>
      <c r="BB324" s="147">
        <f t="shared" ca="1" si="101"/>
        <v>1.930162458146837E-5</v>
      </c>
      <c r="BC324" s="147">
        <f t="shared" ca="1" si="102"/>
        <v>6.0636890894354561E-8</v>
      </c>
      <c r="BD324" s="147">
        <f t="shared" ca="1" si="103"/>
        <v>8.1422860405345793E-9</v>
      </c>
    </row>
    <row r="325" spans="8:56" s="147" customFormat="1" ht="0.25" customHeight="1" x14ac:dyDescent="0.2">
      <c r="H325" s="147">
        <f t="shared" si="104"/>
        <v>684</v>
      </c>
      <c r="I325" s="147">
        <f>IF($H325&gt;$H324,INDEX(Spectra!325:325,1,MATCH($I$20,Spectra!$20:$20,0)),I324)</f>
        <v>8.1297446128858497E-4</v>
      </c>
      <c r="J325" s="147">
        <f>((Physics!$C$9*Physics!$C$10)/(Physics!$C$11*Physics!$C$12*$H325))^($J$17-$J$18)</f>
        <v>3.4442998662042296E+18</v>
      </c>
      <c r="K325" s="147">
        <f t="shared" si="105"/>
        <v>1</v>
      </c>
      <c r="L325" s="147">
        <f>INDEX(Photobiology!$21:$421,1+$H325-380,10)</f>
        <v>1.283478E-2</v>
      </c>
      <c r="M325" s="147">
        <f t="shared" si="106"/>
        <v>8.1297446128858497E-4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2800127828243729</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8.1297446128858497E-4</v>
      </c>
      <c r="Z325" s="147">
        <f t="shared" ca="1" si="108"/>
        <v>0</v>
      </c>
      <c r="AA325" s="147">
        <f t="shared" ca="1" si="95"/>
        <v>8.7648402620444915E-7</v>
      </c>
      <c r="AB325" s="147">
        <f t="shared" ca="1" si="96"/>
        <v>1.3909342653078659E-5</v>
      </c>
      <c r="AC325" s="147">
        <f t="shared" ca="1" si="97"/>
        <v>4.3738026017325873E-8</v>
      </c>
      <c r="AD325" s="147">
        <f t="shared" ca="1" si="98"/>
        <v>5.88408964770223E-9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1.03721660427216E-3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3572485011319406</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1.03721660427216E-3</v>
      </c>
      <c r="AZ325" s="147">
        <f t="shared" ca="1" si="113"/>
        <v>0</v>
      </c>
      <c r="BA325" s="147">
        <f t="shared" ca="1" si="100"/>
        <v>1.118243965397901E-6</v>
      </c>
      <c r="BB325" s="147">
        <f t="shared" ca="1" si="101"/>
        <v>1.7745946325813241E-5</v>
      </c>
      <c r="BC325" s="147">
        <f t="shared" ca="1" si="102"/>
        <v>5.5802253309842207E-8</v>
      </c>
      <c r="BD325" s="147">
        <f t="shared" ca="1" si="103"/>
        <v>7.5070937332387399E-9</v>
      </c>
    </row>
    <row r="326" spans="8:56" s="147" customFormat="1" ht="0.25" customHeight="1" x14ac:dyDescent="0.2">
      <c r="H326" s="147">
        <f t="shared" si="104"/>
        <v>685</v>
      </c>
      <c r="I326" s="147">
        <f>IF($H326&gt;$H325,INDEX(Spectra!326:326,1,MATCH($I$20,Spectra!$20:$20,0)),I325)</f>
        <v>7.8927784302567901E-4</v>
      </c>
      <c r="J326" s="147">
        <f>((Physics!$C$9*Physics!$C$10)/(Physics!$C$11*Physics!$C$12*$H326))^($J$17-$J$18)</f>
        <v>3.4493353923244114E+18</v>
      </c>
      <c r="K326" s="147">
        <f t="shared" si="105"/>
        <v>1</v>
      </c>
      <c r="L326" s="147">
        <f>INDEX(Photobiology!$21:$421,1+$H326-380,10)</f>
        <v>1.192E-2</v>
      </c>
      <c r="M326" s="147">
        <f t="shared" si="106"/>
        <v>7.8927784302567901E-4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2722483998325945.5</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7.8927784302567901E-4</v>
      </c>
      <c r="Z326" s="147">
        <f t="shared" ca="1" si="108"/>
        <v>0</v>
      </c>
      <c r="AA326" s="147">
        <f t="shared" ca="1" si="95"/>
        <v>7.8803394114507048E-7</v>
      </c>
      <c r="AB326" s="147">
        <f t="shared" ca="1" si="96"/>
        <v>1.2544703109265839E-5</v>
      </c>
      <c r="AC326" s="147">
        <f t="shared" ca="1" si="97"/>
        <v>3.9542819935586514E-8</v>
      </c>
      <c r="AD326" s="147">
        <f t="shared" ca="1" si="98"/>
        <v>5.3309798712561926E-9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1.0253520512025459E-3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3536783119805373.5</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1.0253520512025459E-3</v>
      </c>
      <c r="AZ326" s="147">
        <f t="shared" ca="1" si="113"/>
        <v>0</v>
      </c>
      <c r="BA326" s="147">
        <f t="shared" ca="1" si="100"/>
        <v>1.0237360963698507E-6</v>
      </c>
      <c r="BB326" s="147">
        <f t="shared" ca="1" si="101"/>
        <v>1.6296842966608142E-5</v>
      </c>
      <c r="BC326" s="147">
        <f t="shared" ca="1" si="102"/>
        <v>5.1370137765247545E-8</v>
      </c>
      <c r="BD326" s="147">
        <f t="shared" ca="1" si="103"/>
        <v>6.9254840918347956E-9</v>
      </c>
    </row>
    <row r="327" spans="8:56" s="147" customFormat="1" ht="0.25" customHeight="1" x14ac:dyDescent="0.2">
      <c r="H327" s="147">
        <f t="shared" si="104"/>
        <v>686</v>
      </c>
      <c r="I327" s="147">
        <f>IF($H327&gt;$H326,INDEX(Spectra!327:327,1,MATCH($I$20,Spectra!$20:$20,0)),I326)</f>
        <v>7.6858625476197099E-4</v>
      </c>
      <c r="J327" s="147">
        <f>((Physics!$C$9*Physics!$C$10)/(Physics!$C$11*Physics!$C$12*$H327))^($J$17-$J$18)</f>
        <v>3.4543709184445932E+18</v>
      </c>
      <c r="K327" s="147">
        <f t="shared" si="105"/>
        <v>1</v>
      </c>
      <c r="L327" s="147">
        <f>INDEX(Photobiology!$21:$421,1+$H327-380,10)</f>
        <v>1.106831E-2</v>
      </c>
      <c r="M327" s="147">
        <f t="shared" si="106"/>
        <v>7.6858625476197099E-4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2654982006766000</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7.6858625476197099E-4</v>
      </c>
      <c r="Z327" s="147">
        <f t="shared" ca="1" si="108"/>
        <v>0</v>
      </c>
      <c r="AA327" s="147">
        <f t="shared" ca="1" si="95"/>
        <v>7.1014449312238019E-7</v>
      </c>
      <c r="AB327" s="147">
        <f t="shared" ca="1" si="96"/>
        <v>1.1336032388735263E-5</v>
      </c>
      <c r="AC327" s="147">
        <f t="shared" ca="1" si="97"/>
        <v>3.5892978097384042E-8</v>
      </c>
      <c r="AD327" s="147">
        <f t="shared" ca="1" si="98"/>
        <v>4.8459286504116791E-9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1.0134888836932576E-3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3500966525996863.5</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1.0134888836932576E-3</v>
      </c>
      <c r="AZ327" s="147">
        <f t="shared" ca="1" si="113"/>
        <v>0</v>
      </c>
      <c r="BA327" s="147">
        <f t="shared" ca="1" si="100"/>
        <v>9.3642521595498955E-7</v>
      </c>
      <c r="BB327" s="147">
        <f t="shared" ca="1" si="101"/>
        <v>1.4948150243368595E-5</v>
      </c>
      <c r="BC327" s="147">
        <f t="shared" ca="1" si="102"/>
        <v>4.7329930868475128E-8</v>
      </c>
      <c r="BD327" s="147">
        <f t="shared" ca="1" si="103"/>
        <v>6.390037276797152E-9</v>
      </c>
    </row>
    <row r="328" spans="8:56" s="147" customFormat="1" ht="0.25" customHeight="1" x14ac:dyDescent="0.2">
      <c r="H328" s="147">
        <f t="shared" si="104"/>
        <v>687</v>
      </c>
      <c r="I328" s="147">
        <f>IF($H328&gt;$H327,INDEX(Spectra!328:328,1,MATCH($I$20,Spectra!$20:$20,0)),I327)</f>
        <v>7.4818808996760303E-4</v>
      </c>
      <c r="J328" s="147">
        <f>((Physics!$C$9*Physics!$C$10)/(Physics!$C$11*Physics!$C$12*$H328))^($J$17-$J$18)</f>
        <v>3.4594064445647744E+18</v>
      </c>
      <c r="K328" s="147">
        <f t="shared" si="105"/>
        <v>1</v>
      </c>
      <c r="L328" s="147">
        <f>INDEX(Photobiology!$21:$421,1+$H328-380,10)</f>
        <v>1.027339E-2</v>
      </c>
      <c r="M328" s="147">
        <f t="shared" si="106"/>
        <v>7.4818808996760303E-4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2588286700180535</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7.4818808996760303E-4</v>
      </c>
      <c r="Z328" s="147">
        <f t="shared" ca="1" si="108"/>
        <v>0</v>
      </c>
      <c r="AA328" s="147">
        <f t="shared" ca="1" si="95"/>
        <v>6.3948608694047985E-7</v>
      </c>
      <c r="AB328" s="147">
        <f t="shared" ca="1" si="96"/>
        <v>1.0233192962913897E-5</v>
      </c>
      <c r="AC328" s="147">
        <f t="shared" ca="1" si="97"/>
        <v>3.2621000722587493E-8</v>
      </c>
      <c r="AD328" s="147">
        <f t="shared" ca="1" si="98"/>
        <v>4.4023910945356739E-9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1.0016243306236433E-3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3465025664392310</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1.0016243306236433E-3</v>
      </c>
      <c r="AZ328" s="147">
        <f t="shared" ca="1" si="113"/>
        <v>0</v>
      </c>
      <c r="BA328" s="147">
        <f t="shared" ca="1" si="100"/>
        <v>8.5610133650032598E-7</v>
      </c>
      <c r="BB328" s="147">
        <f t="shared" ca="1" si="101"/>
        <v>1.3699516457238756E-5</v>
      </c>
      <c r="BC328" s="147">
        <f t="shared" ca="1" si="102"/>
        <v>4.3670820815190851E-8</v>
      </c>
      <c r="BD328" s="147">
        <f t="shared" ca="1" si="103"/>
        <v>5.8936276750926605E-9</v>
      </c>
    </row>
    <row r="329" spans="8:56" s="147" customFormat="1" ht="0.25" customHeight="1" x14ac:dyDescent="0.2">
      <c r="H329" s="147">
        <f t="shared" si="104"/>
        <v>688</v>
      </c>
      <c r="I329" s="147">
        <f>IF($H329&gt;$H328,INDEX(Spectra!329:329,1,MATCH($I$20,Spectra!$20:$20,0)),I328)</f>
        <v>7.2908810173455798E-4</v>
      </c>
      <c r="J329" s="147">
        <f>((Physics!$C$9*Physics!$C$10)/(Physics!$C$11*Physics!$C$12*$H329))^($J$17-$J$18)</f>
        <v>3.4644419706849562E+18</v>
      </c>
      <c r="K329" s="147">
        <f t="shared" si="105"/>
        <v>1</v>
      </c>
      <c r="L329" s="147">
        <f>INDEX(Photobiology!$21:$421,1+$H329-380,10)</f>
        <v>9.5333109999999992E-3</v>
      </c>
      <c r="M329" s="147">
        <f t="shared" si="106"/>
        <v>7.2908810173455798E-4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2525883419976226</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7.2908810173455798E-4</v>
      </c>
      <c r="Z329" s="147">
        <f t="shared" ca="1" si="108"/>
        <v>0</v>
      </c>
      <c r="AA329" s="147">
        <f t="shared" ca="1" si="95"/>
        <v>5.7645496581263167E-7</v>
      </c>
      <c r="AB329" s="147">
        <f t="shared" ca="1" si="96"/>
        <v>9.245128765234888E-6</v>
      </c>
      <c r="AC329" s="147">
        <f t="shared" ca="1" si="97"/>
        <v>2.9600976930423054E-8</v>
      </c>
      <c r="AD329" s="147">
        <f t="shared" ca="1" si="98"/>
        <v>4.0035321298397179E-9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9.8975977755402897E-4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3428965314253984</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9.8975977755402897E-4</v>
      </c>
      <c r="AZ329" s="147">
        <f t="shared" ca="1" si="113"/>
        <v>0</v>
      </c>
      <c r="BA329" s="147">
        <f t="shared" ca="1" si="100"/>
        <v>7.8255554764264806E-7</v>
      </c>
      <c r="BB329" s="147">
        <f t="shared" ca="1" si="101"/>
        <v>1.2550549883296108E-5</v>
      </c>
      <c r="BC329" s="147">
        <f t="shared" ca="1" si="102"/>
        <v>4.0184246968693577E-8</v>
      </c>
      <c r="BD329" s="147">
        <f t="shared" ca="1" si="103"/>
        <v>5.4349194025158065E-9</v>
      </c>
    </row>
    <row r="330" spans="8:56" s="147" customFormat="1" ht="0.25" customHeight="1" x14ac:dyDescent="0.2">
      <c r="H330" s="147">
        <f t="shared" si="104"/>
        <v>689</v>
      </c>
      <c r="I330" s="147">
        <f>IF($H330&gt;$H329,INDEX(Spectra!330:330,1,MATCH($I$20,Spectra!$20:$20,0)),I329)</f>
        <v>7.0986689483005995E-4</v>
      </c>
      <c r="J330" s="147">
        <f>((Physics!$C$9*Physics!$C$10)/(Physics!$C$11*Physics!$C$12*$H330))^($J$17-$J$18)</f>
        <v>3.4694774968051379E+18</v>
      </c>
      <c r="K330" s="147">
        <f t="shared" si="105"/>
        <v>1</v>
      </c>
      <c r="L330" s="147">
        <f>INDEX(Photobiology!$21:$421,1+$H330-380,10)</f>
        <v>8.8461570000000003E-3</v>
      </c>
      <c r="M330" s="147">
        <f t="shared" si="106"/>
        <v>7.0986689483005995E-4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2462867217339832.5</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7.0986689483005995E-4</v>
      </c>
      <c r="Z330" s="147">
        <f t="shared" ca="1" si="108"/>
        <v>0</v>
      </c>
      <c r="AA330" s="147">
        <f t="shared" ca="1" si="95"/>
        <v>5.1939824907683759E-7</v>
      </c>
      <c r="AB330" s="147">
        <f t="shared" ca="1" si="96"/>
        <v>8.3473248163066758E-6</v>
      </c>
      <c r="AC330" s="147">
        <f t="shared" ca="1" si="97"/>
        <v>2.689685664511097E-8</v>
      </c>
      <c r="AD330" s="147">
        <f t="shared" ca="1" si="98"/>
        <v>3.6387209135473009E-9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9.7789522448441489E-4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3392785475581886</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9.7789522448441489E-4</v>
      </c>
      <c r="AZ330" s="147">
        <f t="shared" ca="1" si="113"/>
        <v>0</v>
      </c>
      <c r="BA330" s="147">
        <f t="shared" ca="1" si="100"/>
        <v>7.1551028943165468E-7</v>
      </c>
      <c r="BB330" s="147">
        <f t="shared" ca="1" si="101"/>
        <v>1.1499069944712234E-5</v>
      </c>
      <c r="BC330" s="147">
        <f t="shared" ca="1" si="102"/>
        <v>3.7052450055714477E-8</v>
      </c>
      <c r="BD330" s="147">
        <f t="shared" ca="1" si="103"/>
        <v>5.0126126890891516E-9</v>
      </c>
    </row>
    <row r="331" spans="8:56" s="147" customFormat="1" ht="0.25" customHeight="1" x14ac:dyDescent="0.2">
      <c r="H331" s="147">
        <f t="shared" si="104"/>
        <v>690</v>
      </c>
      <c r="I331" s="147">
        <f>IF($H331&gt;$H330,INDEX(Spectra!331:331,1,MATCH($I$20,Spectra!$20:$20,0)),I330)</f>
        <v>6.9063386994923598E-4</v>
      </c>
      <c r="J331" s="147">
        <f>((Physics!$C$9*Physics!$C$10)/(Physics!$C$11*Physics!$C$12*$H331))^($J$17-$J$18)</f>
        <v>3.4745130229253192E+18</v>
      </c>
      <c r="K331" s="147">
        <f t="shared" si="105"/>
        <v>1</v>
      </c>
      <c r="L331" s="147">
        <f>INDEX(Photobiology!$21:$421,1+$H331-380,10)</f>
        <v>8.2100000000000003E-3</v>
      </c>
      <c r="M331" s="147">
        <f t="shared" si="106"/>
        <v>6.9063386994923598E-4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2399616375211931.5</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6.9063386994923598E-4</v>
      </c>
      <c r="Z331" s="147">
        <f t="shared" ca="1" si="108"/>
        <v>0</v>
      </c>
      <c r="AA331" s="147">
        <f t="shared" ca="1" si="95"/>
        <v>4.6801011387270959E-7</v>
      </c>
      <c r="AB331" s="147">
        <f t="shared" ca="1" si="96"/>
        <v>7.5364039790470473E-6</v>
      </c>
      <c r="AC331" s="147">
        <f t="shared" ca="1" si="97"/>
        <v>2.4400094625306509E-8</v>
      </c>
      <c r="AD331" s="147">
        <f t="shared" ca="1" si="98"/>
        <v>3.3067825946717397E-9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9.6603067141480059E-4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3356486148376014.5</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9.6603067141480059E-4</v>
      </c>
      <c r="AZ331" s="147">
        <f t="shared" ca="1" si="113"/>
        <v>0</v>
      </c>
      <c r="BA331" s="147">
        <f t="shared" ca="1" si="100"/>
        <v>6.5463358257625378E-7</v>
      </c>
      <c r="BB331" s="147">
        <f t="shared" ca="1" si="101"/>
        <v>1.0541616495679728E-5</v>
      </c>
      <c r="BC331" s="147">
        <f t="shared" ca="1" si="102"/>
        <v>3.4129863621084905E-8</v>
      </c>
      <c r="BD331" s="147">
        <f t="shared" ca="1" si="103"/>
        <v>4.6253934959609215E-9</v>
      </c>
    </row>
    <row r="332" spans="8:56" s="147" customFormat="1" ht="0.25" customHeight="1" x14ac:dyDescent="0.2">
      <c r="H332" s="147">
        <f t="shared" si="104"/>
        <v>691</v>
      </c>
      <c r="I332" s="147">
        <f>IF($H332&gt;$H331,INDEX(Spectra!332:332,1,MATCH($I$20,Spectra!$20:$20,0)),I331)</f>
        <v>6.7235787604647099E-4</v>
      </c>
      <c r="J332" s="147">
        <f>((Physics!$C$9*Physics!$C$10)/(Physics!$C$11*Physics!$C$12*$H332))^($J$17-$J$18)</f>
        <v>3.4795485490455009E+18</v>
      </c>
      <c r="K332" s="147">
        <f t="shared" si="105"/>
        <v>1</v>
      </c>
      <c r="L332" s="147">
        <f>INDEX(Photobiology!$21:$421,1+$H332-380,10)</f>
        <v>7.6237809999999996E-3</v>
      </c>
      <c r="M332" s="147">
        <f t="shared" si="106"/>
        <v>6.7235787604647099E-4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2339501872036813</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6.7235787604647099E-4</v>
      </c>
      <c r="Z332" s="147">
        <f t="shared" ca="1" si="108"/>
        <v>0</v>
      </c>
      <c r="AA332" s="147">
        <f t="shared" ca="1" si="95"/>
        <v>4.2244043644636959E-7</v>
      </c>
      <c r="AB332" s="147">
        <f t="shared" ca="1" si="96"/>
        <v>6.8158934968458907E-6</v>
      </c>
      <c r="AC332" s="147">
        <f t="shared" ca="1" si="97"/>
        <v>2.2154192015731221E-8</v>
      </c>
      <c r="AD332" s="147">
        <f t="shared" ca="1" si="98"/>
        <v>3.0077727877576065E-9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9.6864660930986437E-4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3370452903961983</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9.6864660930986437E-4</v>
      </c>
      <c r="AZ332" s="147">
        <f t="shared" ca="1" si="113"/>
        <v>0</v>
      </c>
      <c r="BA332" s="147">
        <f t="shared" ca="1" si="100"/>
        <v>6.0859775868955989E-7</v>
      </c>
      <c r="BB332" s="147">
        <f t="shared" ca="1" si="101"/>
        <v>9.8194612725568876E-6</v>
      </c>
      <c r="BC332" s="147">
        <f t="shared" ca="1" si="102"/>
        <v>3.191690577676003E-8</v>
      </c>
      <c r="BD332" s="147">
        <f t="shared" ca="1" si="103"/>
        <v>4.3332115473493992E-9</v>
      </c>
    </row>
    <row r="333" spans="8:56" s="147" customFormat="1" ht="0.25" customHeight="1" x14ac:dyDescent="0.2">
      <c r="H333" s="147">
        <f t="shared" si="104"/>
        <v>692</v>
      </c>
      <c r="I333" s="147">
        <f>IF($H333&gt;$H332,INDEX(Spectra!333:333,1,MATCH($I$20,Spectra!$20:$20,0)),I332)</f>
        <v>6.5655161409143505E-4</v>
      </c>
      <c r="J333" s="147">
        <f>((Physics!$C$9*Physics!$C$10)/(Physics!$C$11*Physics!$C$12*$H333))^($J$17-$J$18)</f>
        <v>3.4845840751656827E+18</v>
      </c>
      <c r="K333" s="147">
        <f t="shared" si="105"/>
        <v>1</v>
      </c>
      <c r="L333" s="147">
        <f>INDEX(Photobiology!$21:$421,1+$H333-380,10)</f>
        <v>7.0854239999999999E-3</v>
      </c>
      <c r="M333" s="147">
        <f t="shared" si="106"/>
        <v>6.5655161409143505E-4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2287809298987339.5</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6.5655161409143505E-4</v>
      </c>
      <c r="Z333" s="147">
        <f t="shared" ca="1" si="108"/>
        <v>0</v>
      </c>
      <c r="AA333" s="147">
        <f t="shared" ca="1" si="95"/>
        <v>3.8284049858962854E-7</v>
      </c>
      <c r="AB333" s="147">
        <f t="shared" ca="1" si="96"/>
        <v>6.1884454179093574E-6</v>
      </c>
      <c r="AC333" s="147">
        <f t="shared" ca="1" si="97"/>
        <v>2.0188962133311628E-8</v>
      </c>
      <c r="AD333" s="147">
        <f t="shared" ca="1" si="98"/>
        <v>2.7432630436421021E-9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9.7126254720492826E-4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3384446004795150</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9.7126254720492826E-4</v>
      </c>
      <c r="AZ333" s="147">
        <f t="shared" ca="1" si="113"/>
        <v>0</v>
      </c>
      <c r="BA333" s="147">
        <f t="shared" ca="1" si="100"/>
        <v>5.6635096137557132E-7</v>
      </c>
      <c r="BB333" s="147">
        <f t="shared" ca="1" si="101"/>
        <v>9.1548099659385485E-6</v>
      </c>
      <c r="BC333" s="147">
        <f t="shared" ca="1" si="102"/>
        <v>2.9866323326551548E-8</v>
      </c>
      <c r="BD333" s="147">
        <f t="shared" ca="1" si="103"/>
        <v>4.0582165883608791E-9</v>
      </c>
    </row>
    <row r="334" spans="8:56" s="147" customFormat="1" ht="0.25" customHeight="1" x14ac:dyDescent="0.2">
      <c r="H334" s="147">
        <f t="shared" si="104"/>
        <v>693</v>
      </c>
      <c r="I334" s="147">
        <f>IF($H334&gt;$H333,INDEX(Spectra!334:334,1,MATCH($I$20,Spectra!$20:$20,0)),I333)</f>
        <v>6.4115380390864104E-4</v>
      </c>
      <c r="J334" s="147">
        <f>((Physics!$C$9*Physics!$C$10)/(Physics!$C$11*Physics!$C$12*$H334))^($J$17-$J$18)</f>
        <v>3.489619601285865E+18</v>
      </c>
      <c r="K334" s="147">
        <f t="shared" si="105"/>
        <v>1</v>
      </c>
      <c r="L334" s="147">
        <f>INDEX(Photobiology!$21:$421,1+$H334-380,10)</f>
        <v>6.5914759999999998E-3</v>
      </c>
      <c r="M334" s="147">
        <f t="shared" si="106"/>
        <v>6.4115380390864104E-4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2237382881558587.5</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6.4115380390864104E-4</v>
      </c>
      <c r="Z334" s="147">
        <f t="shared" ca="1" si="108"/>
        <v>0</v>
      </c>
      <c r="AA334" s="147">
        <f t="shared" ca="1" si="95"/>
        <v>3.4723864173605747E-7</v>
      </c>
      <c r="AB334" s="147">
        <f t="shared" ca="1" si="96"/>
        <v>5.6223867026215375E-6</v>
      </c>
      <c r="AC334" s="147">
        <f t="shared" ca="1" si="97"/>
        <v>1.8401114172177999E-8</v>
      </c>
      <c r="AD334" s="147">
        <f t="shared" ca="1" si="98"/>
        <v>2.5020578389871978E-9</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9.7387709953966628E-4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3398460615797045</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9.7387709953966628E-4</v>
      </c>
      <c r="AZ334" s="147">
        <f t="shared" ca="1" si="113"/>
        <v>0</v>
      </c>
      <c r="BA334" s="147">
        <f t="shared" ca="1" si="100"/>
        <v>5.2743625507709062E-7</v>
      </c>
      <c r="BB334" s="147">
        <f t="shared" ca="1" si="101"/>
        <v>8.540093844970255E-6</v>
      </c>
      <c r="BC334" s="147">
        <f t="shared" ca="1" si="102"/>
        <v>2.7950272756788422E-8</v>
      </c>
      <c r="BD334" s="147">
        <f t="shared" ca="1" si="103"/>
        <v>3.8004872095565797E-9</v>
      </c>
    </row>
    <row r="335" spans="8:56" s="147" customFormat="1" ht="0.25" customHeight="1" x14ac:dyDescent="0.2">
      <c r="H335" s="147">
        <f t="shared" si="104"/>
        <v>694</v>
      </c>
      <c r="I335" s="147">
        <f>IF($H335&gt;$H334,INDEX(Spectra!335:335,1,MATCH($I$20,Spectra!$20:$20,0)),I334)</f>
        <v>6.2671898996814702E-4</v>
      </c>
      <c r="J335" s="147">
        <f>((Physics!$C$9*Physics!$C$10)/(Physics!$C$11*Physics!$C$12*$H335))^($J$17-$J$18)</f>
        <v>3.4946551274060457E+18</v>
      </c>
      <c r="K335" s="147">
        <f t="shared" si="105"/>
        <v>1</v>
      </c>
      <c r="L335" s="147">
        <f>INDEX(Photobiology!$21:$421,1+$H335-380,10)</f>
        <v>6.1384849999999999E-3</v>
      </c>
      <c r="M335" s="147">
        <f t="shared" si="106"/>
        <v>6.2671898996814702E-4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2190166731734923</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6.2671898996814702E-4</v>
      </c>
      <c r="Z335" s="147">
        <f t="shared" ca="1" si="108"/>
        <v>0</v>
      </c>
      <c r="AA335" s="147">
        <f t="shared" ca="1" si="95"/>
        <v>3.1542390733702863E-7</v>
      </c>
      <c r="AB335" s="147">
        <f t="shared" ca="1" si="96"/>
        <v>5.1145032645724552E-6</v>
      </c>
      <c r="AC335" s="147">
        <f t="shared" ca="1" si="97"/>
        <v>1.6789801741246658E-8</v>
      </c>
      <c r="AD335" s="147">
        <f t="shared" ca="1" si="98"/>
        <v>2.2849108951955696E-9</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9.7649303743473016E-4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3412506400147583.5</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9.7649303743473016E-4</v>
      </c>
      <c r="AZ335" s="147">
        <f t="shared" ca="1" si="113"/>
        <v>0</v>
      </c>
      <c r="BA335" s="147">
        <f t="shared" ca="1" si="100"/>
        <v>4.9146308678267518E-7</v>
      </c>
      <c r="BB335" s="147">
        <f t="shared" ca="1" si="101"/>
        <v>7.9689253201758479E-6</v>
      </c>
      <c r="BC335" s="147">
        <f t="shared" ca="1" si="102"/>
        <v>2.6160248472876419E-8</v>
      </c>
      <c r="BD335" s="147">
        <f t="shared" ca="1" si="103"/>
        <v>3.560127610670662E-9</v>
      </c>
    </row>
    <row r="336" spans="8:56" s="147" customFormat="1" ht="0.25" customHeight="1" x14ac:dyDescent="0.2">
      <c r="H336" s="147">
        <f t="shared" si="104"/>
        <v>695</v>
      </c>
      <c r="I336" s="147">
        <f>IF($H336&gt;$H335,INDEX(Spectra!336:336,1,MATCH($I$20,Spectra!$20:$20,0)),I335)</f>
        <v>6.1035795843874304E-4</v>
      </c>
      <c r="J336" s="147">
        <f>((Physics!$C$9*Physics!$C$10)/(Physics!$C$11*Physics!$C$12*$H336))^($J$17-$J$18)</f>
        <v>3.4996906535262275E+18</v>
      </c>
      <c r="K336" s="147">
        <f t="shared" si="105"/>
        <v>1</v>
      </c>
      <c r="L336" s="147">
        <f>INDEX(Photobiology!$21:$421,1+$H336-380,10)</f>
        <v>5.7229999999999998E-3</v>
      </c>
      <c r="M336" s="147">
        <f t="shared" si="106"/>
        <v>6.1035795843874304E-4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2136064042453418.5</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6.1035795843874304E-4</v>
      </c>
      <c r="Z336" s="147">
        <f t="shared" ca="1" si="108"/>
        <v>0</v>
      </c>
      <c r="AA336" s="147">
        <f t="shared" ca="1" si="95"/>
        <v>2.8556817801473471E-7</v>
      </c>
      <c r="AB336" s="147">
        <f t="shared" ca="1" si="96"/>
        <v>4.6353818261017876E-6</v>
      </c>
      <c r="AC336" s="147">
        <f t="shared" ca="1" si="97"/>
        <v>1.5265052540552963E-8</v>
      </c>
      <c r="AD336" s="147">
        <f t="shared" ca="1" si="98"/>
        <v>2.0803501691221962E-9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9.7910897532979394E-4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3426578529745321.5</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9.7910897532979394E-4</v>
      </c>
      <c r="AZ336" s="147">
        <f t="shared" ca="1" si="113"/>
        <v>0</v>
      </c>
      <c r="BA336" s="147">
        <f t="shared" ca="1" si="100"/>
        <v>4.5809571628755072E-7</v>
      </c>
      <c r="BB336" s="147">
        <f t="shared" ca="1" si="101"/>
        <v>7.4358724864113808E-6</v>
      </c>
      <c r="BC336" s="147">
        <f t="shared" ca="1" si="102"/>
        <v>2.4487515472998145E-8</v>
      </c>
      <c r="BD336" s="147">
        <f t="shared" ca="1" si="103"/>
        <v>3.3372048226038231E-9</v>
      </c>
    </row>
    <row r="337" spans="8:56" s="147" customFormat="1" ht="0.25" customHeight="1" x14ac:dyDescent="0.2">
      <c r="H337" s="147">
        <f t="shared" si="104"/>
        <v>696</v>
      </c>
      <c r="I337" s="147">
        <f>IF($H337&gt;$H336,INDEX(Spectra!337:337,1,MATCH($I$20,Spectra!$20:$20,0)),I336)</f>
        <v>5.9114440508081702E-4</v>
      </c>
      <c r="J337" s="147">
        <f>((Physics!$C$9*Physics!$C$10)/(Physics!$C$11*Physics!$C$12*$H337))^($J$17-$J$18)</f>
        <v>3.5047261796464092E+18</v>
      </c>
      <c r="K337" s="147">
        <f t="shared" si="105"/>
        <v>1</v>
      </c>
      <c r="L337" s="147">
        <f>INDEX(Photobiology!$21:$421,1+$H337-380,10)</f>
        <v>5.3430589999999998E-3</v>
      </c>
      <c r="M337" s="147">
        <f t="shared" si="106"/>
        <v>5.9114440508081702E-4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2071799272438241.2</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5.9114440508081702E-4</v>
      </c>
      <c r="Z337" s="147">
        <f t="shared" ca="1" si="108"/>
        <v>0</v>
      </c>
      <c r="AA337" s="147">
        <f t="shared" ca="1" si="95"/>
        <v>2.5715195422099099E-7</v>
      </c>
      <c r="AB337" s="147">
        <f t="shared" ca="1" si="96"/>
        <v>4.1769554289724435E-6</v>
      </c>
      <c r="AC337" s="147">
        <f t="shared" ca="1" si="97"/>
        <v>1.3809133302687886E-8</v>
      </c>
      <c r="AD337" s="147">
        <f t="shared" ca="1" si="98"/>
        <v>1.8842077653105454E-9</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9.8172491322485772E-4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3440677004590258</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9.8172491322485772E-4</v>
      </c>
      <c r="AZ337" s="147">
        <f t="shared" ca="1" si="113"/>
        <v>0</v>
      </c>
      <c r="BA337" s="147">
        <f t="shared" ca="1" si="100"/>
        <v>4.270572093272057E-7</v>
      </c>
      <c r="BB337" s="147">
        <f t="shared" ca="1" si="101"/>
        <v>6.9367504298572574E-6</v>
      </c>
      <c r="BC337" s="147">
        <f t="shared" ca="1" si="102"/>
        <v>2.2933093972932676E-8</v>
      </c>
      <c r="BD337" s="147">
        <f t="shared" ca="1" si="103"/>
        <v>3.129140171163779E-9</v>
      </c>
    </row>
    <row r="338" spans="8:56" s="147" customFormat="1" ht="0.25" customHeight="1" x14ac:dyDescent="0.2">
      <c r="H338" s="147">
        <f t="shared" si="104"/>
        <v>697</v>
      </c>
      <c r="I338" s="147">
        <f>IF($H338&gt;$H337,INDEX(Spectra!338:338,1,MATCH($I$20,Spectra!$20:$20,0)),I337)</f>
        <v>5.7293920648385005E-4</v>
      </c>
      <c r="J338" s="147">
        <f>((Physics!$C$9*Physics!$C$10)/(Physics!$C$11*Physics!$C$12*$H338))^($J$17-$J$18)</f>
        <v>3.5097617057665905E+18</v>
      </c>
      <c r="K338" s="147">
        <f t="shared" si="105"/>
        <v>1</v>
      </c>
      <c r="L338" s="147">
        <f>INDEX(Photobiology!$21:$421,1+$H338-380,10)</f>
        <v>4.9957960000000003E-3</v>
      </c>
      <c r="M338" s="147">
        <f t="shared" si="106"/>
        <v>5.7293920648385005E-4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2010880086649314.2</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5.7293920648385005E-4</v>
      </c>
      <c r="Z338" s="147">
        <f t="shared" ca="1" si="108"/>
        <v>0</v>
      </c>
      <c r="AA338" s="147">
        <f t="shared" ca="1" si="95"/>
        <v>2.3174817963065251E-7</v>
      </c>
      <c r="AB338" s="147">
        <f t="shared" ca="1" si="96"/>
        <v>3.765654393399234E-6</v>
      </c>
      <c r="AC338" s="147">
        <f t="shared" ca="1" si="97"/>
        <v>1.2501533485477609E-8</v>
      </c>
      <c r="AD338" s="147">
        <f t="shared" ca="1" si="98"/>
        <v>1.7073473765377435E-9</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9.8434085111992172E-4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3454801824682394</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9.8434085111992172E-4</v>
      </c>
      <c r="AZ338" s="147">
        <f t="shared" ca="1" si="113"/>
        <v>0</v>
      </c>
      <c r="BA338" s="147">
        <f t="shared" ca="1" si="100"/>
        <v>3.9815603086949717E-7</v>
      </c>
      <c r="BB338" s="147">
        <f t="shared" ca="1" si="101"/>
        <v>6.469599930802708E-6</v>
      </c>
      <c r="BC338" s="147">
        <f t="shared" ca="1" si="102"/>
        <v>2.1478317371436693E-8</v>
      </c>
      <c r="BD338" s="147">
        <f t="shared" ca="1" si="103"/>
        <v>2.9333160495203444E-9</v>
      </c>
    </row>
    <row r="339" spans="8:56" s="147" customFormat="1" ht="0.25" customHeight="1" x14ac:dyDescent="0.2">
      <c r="H339" s="147">
        <f t="shared" si="104"/>
        <v>698</v>
      </c>
      <c r="I339" s="147">
        <f>IF($H339&gt;$H338,INDEX(Spectra!339:339,1,MATCH($I$20,Spectra!$20:$20,0)),I338)</f>
        <v>5.5604794174997298E-4</v>
      </c>
      <c r="J339" s="147">
        <f>((Physics!$C$9*Physics!$C$10)/(Physics!$C$11*Physics!$C$12*$H339))^($J$17-$J$18)</f>
        <v>3.5147972318867727E+18</v>
      </c>
      <c r="K339" s="147">
        <f t="shared" si="105"/>
        <v>1</v>
      </c>
      <c r="L339" s="147">
        <f>INDEX(Photobiology!$21:$421,1+$H339-380,10)</f>
        <v>4.6764040000000003E-3</v>
      </c>
      <c r="M339" s="147">
        <f t="shared" si="106"/>
        <v>5.5604794174997298E-4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1954395766459142.5</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5.5604794174997298E-4</v>
      </c>
      <c r="Z339" s="147">
        <f t="shared" ca="1" si="108"/>
        <v>0</v>
      </c>
      <c r="AA339" s="147">
        <f t="shared" ca="1" si="95"/>
        <v>2.0915076071395133E-7</v>
      </c>
      <c r="AB339" s="147">
        <f t="shared" ca="1" si="96"/>
        <v>3.3989097696997199E-6</v>
      </c>
      <c r="AC339" s="147">
        <f t="shared" ca="1" si="97"/>
        <v>1.1332257052864451E-8</v>
      </c>
      <c r="AD339" s="147">
        <f t="shared" ca="1" si="98"/>
        <v>1.5491718076330946E-9</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9.8695540345465974E-4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3468948120058131</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9.8695540345465974E-4</v>
      </c>
      <c r="AZ339" s="147">
        <f t="shared" ca="1" si="113"/>
        <v>0</v>
      </c>
      <c r="BA339" s="147">
        <f t="shared" ca="1" si="100"/>
        <v>3.7123143154462876E-7</v>
      </c>
      <c r="BB339" s="147">
        <f t="shared" ca="1" si="101"/>
        <v>6.032883338265022E-6</v>
      </c>
      <c r="BC339" s="147">
        <f t="shared" ca="1" si="102"/>
        <v>2.0114151122405968E-8</v>
      </c>
      <c r="BD339" s="147">
        <f t="shared" ca="1" si="103"/>
        <v>2.7496972322408203E-9</v>
      </c>
    </row>
    <row r="340" spans="8:56" s="147" customFormat="1" ht="0.25" customHeight="1" x14ac:dyDescent="0.2">
      <c r="H340" s="147">
        <f t="shared" si="104"/>
        <v>699</v>
      </c>
      <c r="I340" s="147">
        <f>IF($H340&gt;$H339,INDEX(Spectra!340:340,1,MATCH($I$20,Spectra!$20:$20,0)),I339)</f>
        <v>5.3923186185595698E-4</v>
      </c>
      <c r="J340" s="147">
        <f>((Physics!$C$9*Physics!$C$10)/(Physics!$C$11*Physics!$C$12*$H340))^($J$17-$J$18)</f>
        <v>3.519832758006954E+18</v>
      </c>
      <c r="K340" s="147">
        <f t="shared" si="105"/>
        <v>1</v>
      </c>
      <c r="L340" s="147">
        <f>INDEX(Photobiology!$21:$421,1+$H340-380,10)</f>
        <v>4.3800749999999998E-3</v>
      </c>
      <c r="M340" s="147">
        <f t="shared" si="106"/>
        <v>5.3923186185595698E-4</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1898005971521677.8</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5.3923186185595698E-4</v>
      </c>
      <c r="Z340" s="147">
        <f t="shared" ca="1" si="108"/>
        <v>0</v>
      </c>
      <c r="AA340" s="147">
        <f t="shared" ca="1" si="95"/>
        <v>1.8861467756742405E-7</v>
      </c>
      <c r="AB340" s="147">
        <f t="shared" ca="1" si="96"/>
        <v>3.0652095955340018E-6</v>
      </c>
      <c r="AC340" s="147">
        <f t="shared" ca="1" si="97"/>
        <v>1.0272366968355979E-8</v>
      </c>
      <c r="AD340" s="147">
        <f t="shared" ca="1" si="98"/>
        <v>1.404957831428459E-9</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9.8957134134972351E-4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3483125623667638</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9.8957134134972351E-4</v>
      </c>
      <c r="AZ340" s="147">
        <f t="shared" ca="1" si="113"/>
        <v>0</v>
      </c>
      <c r="BA340" s="147">
        <f t="shared" ca="1" si="100"/>
        <v>3.4613622206267171E-7</v>
      </c>
      <c r="BB340" s="147">
        <f t="shared" ca="1" si="101"/>
        <v>5.6251193327683681E-6</v>
      </c>
      <c r="BC340" s="147">
        <f t="shared" ca="1" si="102"/>
        <v>1.8851334052712232E-8</v>
      </c>
      <c r="BD340" s="147">
        <f t="shared" ca="1" si="103"/>
        <v>2.5783083384598778E-9</v>
      </c>
    </row>
    <row r="341" spans="8:56" s="147" customFormat="1" ht="0.25" customHeight="1" x14ac:dyDescent="0.2">
      <c r="H341" s="147">
        <f t="shared" si="104"/>
        <v>700</v>
      </c>
      <c r="I341" s="147">
        <f>IF($H341&gt;$H340,INDEX(Spectra!341:341,1,MATCH($I$20,Spectra!$20:$20,0)),I340)</f>
        <v>5.22510775981168E-4</v>
      </c>
      <c r="J341" s="147">
        <f>((Physics!$C$9*Physics!$C$10)/(Physics!$C$11*Physics!$C$12*$H341))^($J$17-$J$18)</f>
        <v>3.5248682841271352E+18</v>
      </c>
      <c r="K341" s="147">
        <f t="shared" si="105"/>
        <v>1</v>
      </c>
      <c r="L341" s="147">
        <f>INDEX(Photobiology!$21:$421,1+$H341-380,10)</f>
        <v>4.1019999999999997E-3</v>
      </c>
      <c r="M341" s="147">
        <f t="shared" si="106"/>
        <v>5.22510775981168E-4</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1841781662370677.5</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5.22510775981168E-4</v>
      </c>
      <c r="Z341" s="147">
        <f t="shared" ca="1" si="108"/>
        <v>0</v>
      </c>
      <c r="AA341" s="147">
        <f t="shared" ref="AA341:AA404" ca="1" si="115">$Y341*O341</f>
        <v>1.6996126018960238E-7</v>
      </c>
      <c r="AB341" s="147">
        <f t="shared" ref="AB341:AB404" ca="1" si="116">$Y341*P341</f>
        <v>2.7620285375907729E-6</v>
      </c>
      <c r="AC341" s="147">
        <f t="shared" ref="AC341:AC404" ca="1" si="117">$Y341*Q341</f>
        <v>9.3006918124647907E-9</v>
      </c>
      <c r="AD341" s="147">
        <f t="shared" ref="AD341:AD404" ca="1" si="118">$Y341*R341</f>
        <v>1.273980548889524E-9</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9.9218727924478729E-4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3497329472524344</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9.9218727924478729E-4</v>
      </c>
      <c r="AZ341" s="147">
        <f t="shared" ca="1" si="113"/>
        <v>0</v>
      </c>
      <c r="BA341" s="147">
        <f t="shared" ref="BA341:BA404" ca="1" si="120">$AY341*AO341</f>
        <v>3.2273669381818593E-7</v>
      </c>
      <c r="BB341" s="147">
        <f t="shared" ref="BB341:BB404" ca="1" si="121">$AY341*AP341</f>
        <v>5.2447714111974933E-6</v>
      </c>
      <c r="BC341" s="147">
        <f t="shared" ref="BC341:BC404" ca="1" si="122">$AY341*AQ341</f>
        <v>1.7660933570557211E-8</v>
      </c>
      <c r="BD341" s="147">
        <f t="shared" ref="BD341:BD404" ca="1" si="123">$AY341*AR341</f>
        <v>2.4191411023818479E-9</v>
      </c>
    </row>
    <row r="342" spans="8:56" s="147" customFormat="1" ht="0.25" customHeight="1" x14ac:dyDescent="0.2">
      <c r="H342" s="147">
        <f t="shared" ref="H342:H405" si="124">MIN(780,H341+$J$14)</f>
        <v>701</v>
      </c>
      <c r="I342" s="147">
        <f>IF($H342&gt;$H341,INDEX(Spectra!342:342,1,MATCH($I$20,Spectra!$20:$20,0)),I341)</f>
        <v>5.0787674472547095E-4</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5.0787674472547095E-4</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1792756056342444</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5.0787674472547095E-4</v>
      </c>
      <c r="Z342" s="147">
        <f t="shared" ref="Z342:Z405" ca="1" si="128">$Y342*N342</f>
        <v>0</v>
      </c>
      <c r="AA342" s="147">
        <f t="shared" ca="1" si="115"/>
        <v>1.5362103411432627E-7</v>
      </c>
      <c r="AB342" s="147">
        <f t="shared" ca="1" si="116"/>
        <v>2.4965849503493395E-6</v>
      </c>
      <c r="AC342" s="147">
        <f t="shared" ca="1" si="117"/>
        <v>8.4510690322318366E-9</v>
      </c>
      <c r="AD342" s="147">
        <f t="shared" ca="1" si="118"/>
        <v>1.1591017006497061E-9</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9.9598371453741186E-4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3515726708889886.5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9.9598371453741186E-4</v>
      </c>
      <c r="AZ342" s="147">
        <f t="shared" ref="AZ342:AZ405" ca="1" si="133">$AY342*AN342</f>
        <v>0</v>
      </c>
      <c r="BA342" s="147">
        <f t="shared" ca="1" si="120"/>
        <v>3.0126216602213271E-7</v>
      </c>
      <c r="BB342" s="147">
        <f t="shared" ca="1" si="121"/>
        <v>4.8959870250629914E-6</v>
      </c>
      <c r="BC342" s="147">
        <f t="shared" ca="1" si="122"/>
        <v>1.6573169009902533E-8</v>
      </c>
      <c r="BD342" s="147">
        <f t="shared" ca="1" si="123"/>
        <v>2.2730838325030081E-9</v>
      </c>
    </row>
    <row r="343" spans="8:56" s="147" customFormat="1" ht="0.25" customHeight="1" x14ac:dyDescent="0.2">
      <c r="H343" s="147">
        <f t="shared" si="124"/>
        <v>702</v>
      </c>
      <c r="I343" s="147">
        <f>IF($H343&gt;$H342,INDEX(Spectra!343:343,1,MATCH($I$20,Spectra!$20:$20,0)),I342)</f>
        <v>4.9498119406334105E-4</v>
      </c>
      <c r="J343" s="147">
        <f>((Physics!$C$9*Physics!$C$10)/(Physics!$C$11*Physics!$C$12*$H343))^($J$17-$J$18)</f>
        <v>3.5349393363674993E+18</v>
      </c>
      <c r="K343" s="147">
        <f t="shared" si="125"/>
        <v>1</v>
      </c>
      <c r="L343" s="147">
        <f>INDEX(Photobiology!$21:$421,1+$H343-380,10)</f>
        <v>3.5890990000000001E-3</v>
      </c>
      <c r="M343" s="147">
        <f t="shared" si="126"/>
        <v>4.9498119406334105E-4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1749728493656659.2</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4.9498119406334105E-4</v>
      </c>
      <c r="Z343" s="147">
        <f t="shared" ca="1" si="128"/>
        <v>0</v>
      </c>
      <c r="AA343" s="147">
        <f t="shared" ca="1" si="115"/>
        <v>1.3920702607479184E-7</v>
      </c>
      <c r="AB343" s="147">
        <f t="shared" ca="1" si="116"/>
        <v>2.2624897406963631E-6</v>
      </c>
      <c r="AC343" s="147">
        <f t="shared" ca="1" si="117"/>
        <v>7.7019073796255873E-9</v>
      </c>
      <c r="AD343" s="147">
        <f t="shared" ca="1" si="118"/>
        <v>1.0571808342804837E-9</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9.9978014983003621E-4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3534162179353587</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9.9978014983003621E-4</v>
      </c>
      <c r="AZ343" s="147">
        <f t="shared" ca="1" si="133"/>
        <v>0</v>
      </c>
      <c r="BA343" s="147">
        <f t="shared" ca="1" si="120"/>
        <v>2.8117516999774989E-7</v>
      </c>
      <c r="BB343" s="147">
        <f t="shared" ca="1" si="121"/>
        <v>4.56985509565212E-6</v>
      </c>
      <c r="BC343" s="147">
        <f t="shared" ca="1" si="122"/>
        <v>1.5556579131355364E-8</v>
      </c>
      <c r="BD343" s="147">
        <f t="shared" ca="1" si="123"/>
        <v>2.1353304440069913E-9</v>
      </c>
    </row>
    <row r="344" spans="8:56" s="147" customFormat="1" ht="0.25" customHeight="1" x14ac:dyDescent="0.2">
      <c r="H344" s="147">
        <f t="shared" si="124"/>
        <v>703</v>
      </c>
      <c r="I344" s="147">
        <f>IF($H344&gt;$H343,INDEX(Spectra!344:344,1,MATCH($I$20,Spectra!$20:$20,0)),I343)</f>
        <v>4.8239516182878501E-4</v>
      </c>
      <c r="J344" s="147">
        <f>((Physics!$C$9*Physics!$C$10)/(Physics!$C$11*Physics!$C$12*$H344))^($J$17-$J$18)</f>
        <v>3.539974862487681E+18</v>
      </c>
      <c r="K344" s="147">
        <f t="shared" si="125"/>
        <v>1</v>
      </c>
      <c r="L344" s="147">
        <f>INDEX(Photobiology!$21:$421,1+$H344-380,10)</f>
        <v>3.3542189999999999E-3</v>
      </c>
      <c r="M344" s="147">
        <f t="shared" si="126"/>
        <v>4.8239516182878501E-4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1707666746659575.8</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4.8239516182878501E-4</v>
      </c>
      <c r="Z344" s="147">
        <f t="shared" ca="1" si="128"/>
        <v>0</v>
      </c>
      <c r="AA344" s="147">
        <f t="shared" ca="1" si="115"/>
        <v>1.2611111997141377E-7</v>
      </c>
      <c r="AB344" s="147">
        <f t="shared" ca="1" si="116"/>
        <v>2.0497356342234536E-6</v>
      </c>
      <c r="AC344" s="147">
        <f t="shared" ca="1" si="117"/>
        <v>7.0140256529905341E-9</v>
      </c>
      <c r="AD344" s="147">
        <f t="shared" ca="1" si="118"/>
        <v>9.6418250575366573E-10</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1.0035765851226608E-3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3552635883915447.5</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1.0035765851226608E-3</v>
      </c>
      <c r="AZ344" s="147">
        <f t="shared" ca="1" si="133"/>
        <v>0</v>
      </c>
      <c r="BA344" s="147">
        <f t="shared" ca="1" si="120"/>
        <v>2.6236201591886185E-7</v>
      </c>
      <c r="BB344" s="147">
        <f t="shared" ca="1" si="121"/>
        <v>4.2642771963129955E-6</v>
      </c>
      <c r="BC344" s="147">
        <f t="shared" ca="1" si="122"/>
        <v>1.4592003547683487E-8</v>
      </c>
      <c r="BD344" s="147">
        <f t="shared" ca="1" si="123"/>
        <v>2.0058886637480668E-9</v>
      </c>
    </row>
    <row r="345" spans="8:56" s="147" customFormat="1" ht="0.25" customHeight="1" x14ac:dyDescent="0.2">
      <c r="H345" s="147">
        <f t="shared" si="124"/>
        <v>704</v>
      </c>
      <c r="I345" s="147">
        <f>IF($H345&gt;$H344,INDEX(Spectra!345:345,1,MATCH($I$20,Spectra!$20:$20,0)),I344)</f>
        <v>4.70005082896921E-4</v>
      </c>
      <c r="J345" s="147">
        <f>((Physics!$C$9*Physics!$C$10)/(Physics!$C$11*Physics!$C$12*$H345))^($J$17-$J$18)</f>
        <v>3.5450103886078623E+18</v>
      </c>
      <c r="K345" s="147">
        <f t="shared" si="125"/>
        <v>1</v>
      </c>
      <c r="L345" s="147">
        <f>INDEX(Photobiology!$21:$421,1+$H345-380,10)</f>
        <v>3.1340930000000001E-3</v>
      </c>
      <c r="M345" s="147">
        <f t="shared" si="126"/>
        <v>4.70005082896921E-4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1666172901568084.5</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4.70005082896921E-4</v>
      </c>
      <c r="Z345" s="147">
        <f t="shared" ca="1" si="128"/>
        <v>0</v>
      </c>
      <c r="AA345" s="147">
        <f t="shared" ca="1" si="115"/>
        <v>1.1417833478814902E-7</v>
      </c>
      <c r="AB345" s="147">
        <f t="shared" ca="1" si="116"/>
        <v>1.8557304689035712E-6</v>
      </c>
      <c r="AC345" s="147">
        <f t="shared" ca="1" si="117"/>
        <v>6.392069127398126E-9</v>
      </c>
      <c r="AD345" s="147">
        <f t="shared" ca="1" si="118"/>
        <v>8.7938421015096817E-10</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1.0073730204152851E-3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3571147822575466</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1.0073730204152851E-3</v>
      </c>
      <c r="AZ345" s="147">
        <f t="shared" ca="1" si="133"/>
        <v>0</v>
      </c>
      <c r="BA345" s="147">
        <f t="shared" ca="1" si="120"/>
        <v>2.4472112784948521E-7</v>
      </c>
      <c r="BB345" s="147">
        <f t="shared" ca="1" si="121"/>
        <v>3.9774310439660786E-6</v>
      </c>
      <c r="BC345" s="147">
        <f t="shared" ca="1" si="122"/>
        <v>1.3700273077647877E-8</v>
      </c>
      <c r="BD345" s="147">
        <f t="shared" ca="1" si="123"/>
        <v>1.8848049949272027E-9</v>
      </c>
    </row>
    <row r="346" spans="8:56" s="147" customFormat="1" ht="0.25" customHeight="1" x14ac:dyDescent="0.2">
      <c r="H346" s="147">
        <f t="shared" si="124"/>
        <v>705</v>
      </c>
      <c r="I346" s="147">
        <f>IF($H346&gt;$H345,INDEX(Spectra!346:346,1,MATCH($I$20,Spectra!$20:$20,0)),I345)</f>
        <v>4.5767173025142101E-4</v>
      </c>
      <c r="J346" s="147">
        <f>((Physics!$C$9*Physics!$C$10)/(Physics!$C$11*Physics!$C$12*$H346))^($J$17-$J$18)</f>
        <v>3.5500459147280435E+18</v>
      </c>
      <c r="K346" s="147">
        <f t="shared" si="125"/>
        <v>1</v>
      </c>
      <c r="L346" s="147">
        <f>INDEX(Photobiology!$21:$421,1+$H346-380,10)</f>
        <v>2.9290000000000002E-3</v>
      </c>
      <c r="M346" s="147">
        <f t="shared" si="126"/>
        <v>4.5767173025142101E-4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1624755656265572.2</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4.5767173025142101E-4</v>
      </c>
      <c r="Z346" s="147">
        <f t="shared" ca="1" si="128"/>
        <v>0</v>
      </c>
      <c r="AA346" s="147">
        <f t="shared" ca="1" si="115"/>
        <v>1.0326950688566088E-7</v>
      </c>
      <c r="AB346" s="147">
        <f t="shared" ca="1" si="116"/>
        <v>1.678167816899398E-6</v>
      </c>
      <c r="AC346" s="147">
        <f t="shared" ca="1" si="117"/>
        <v>5.8261611261005895E-9</v>
      </c>
      <c r="AD346" s="147">
        <f t="shared" ca="1" si="118"/>
        <v>8.0207886070022036E-10</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1.0111680701475837E-3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3589693076530869.5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1.0111680701475837E-3</v>
      </c>
      <c r="AZ346" s="147">
        <f t="shared" ca="1" si="133"/>
        <v>0</v>
      </c>
      <c r="BA346" s="147">
        <f t="shared" ca="1" si="120"/>
        <v>2.2816097451617093E-7</v>
      </c>
      <c r="BB346" s="147">
        <f t="shared" ca="1" si="121"/>
        <v>3.7077005212136524E-6</v>
      </c>
      <c r="BC346" s="147">
        <f t="shared" ca="1" si="122"/>
        <v>1.287216953297874E-8</v>
      </c>
      <c r="BD346" s="147">
        <f t="shared" ca="1" si="123"/>
        <v>1.7720922662950436E-9</v>
      </c>
    </row>
    <row r="347" spans="8:56" s="147" customFormat="1" ht="0.25" customHeight="1" x14ac:dyDescent="0.2">
      <c r="H347" s="147">
        <f t="shared" si="124"/>
        <v>706</v>
      </c>
      <c r="I347" s="147">
        <f>IF($H347&gt;$H346,INDEX(Spectra!347:347,1,MATCH($I$20,Spectra!$20:$20,0)),I346)</f>
        <v>4.4527366011651802E-4</v>
      </c>
      <c r="J347" s="147">
        <f>((Physics!$C$9*Physics!$C$10)/(Physics!$C$11*Physics!$C$12*$H347))^($J$17-$J$18)</f>
        <v>3.5550814408482253E+18</v>
      </c>
      <c r="K347" s="147">
        <f t="shared" si="125"/>
        <v>1</v>
      </c>
      <c r="L347" s="147">
        <f>INDEX(Photobiology!$21:$421,1+$H347-380,10)</f>
        <v>2.7381390000000001E-3</v>
      </c>
      <c r="M347" s="147">
        <f t="shared" si="126"/>
        <v>4.4527366011651802E-4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1582984125178793.8</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4.4527366011651802E-4</v>
      </c>
      <c r="Z347" s="147">
        <f t="shared" ca="1" si="128"/>
        <v>0</v>
      </c>
      <c r="AA347" s="147">
        <f t="shared" ca="1" si="115"/>
        <v>9.3275035773887961E-8</v>
      </c>
      <c r="AB347" s="147">
        <f t="shared" ca="1" si="116"/>
        <v>1.5152529071667074E-6</v>
      </c>
      <c r="AC347" s="147">
        <f t="shared" ca="1" si="117"/>
        <v>5.3032092919877294E-9</v>
      </c>
      <c r="AD347" s="147">
        <f t="shared" ca="1" si="118"/>
        <v>7.3112599170151906E-10</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1.0149645054402083E-3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3608281476410182</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1.0149645054402083E-3</v>
      </c>
      <c r="AZ347" s="147">
        <f t="shared" ca="1" si="133"/>
        <v>0</v>
      </c>
      <c r="BA347" s="147">
        <f t="shared" ca="1" si="120"/>
        <v>2.1261273467060394E-7</v>
      </c>
      <c r="BB347" s="147">
        <f t="shared" ca="1" si="121"/>
        <v>3.4538937630778656E-6</v>
      </c>
      <c r="BC347" s="147">
        <f t="shared" ca="1" si="122"/>
        <v>1.208822725979288E-8</v>
      </c>
      <c r="BD347" s="147">
        <f t="shared" ca="1" si="123"/>
        <v>1.6665412689976587E-9</v>
      </c>
    </row>
    <row r="348" spans="8:56" s="147" customFormat="1" ht="0.25" customHeight="1" x14ac:dyDescent="0.2">
      <c r="H348" s="147">
        <f t="shared" si="124"/>
        <v>707</v>
      </c>
      <c r="I348" s="147">
        <f>IF($H348&gt;$H347,INDEX(Spectra!348:348,1,MATCH($I$20,Spectra!$20:$20,0)),I347)</f>
        <v>4.3405581188399398E-4</v>
      </c>
      <c r="J348" s="147">
        <f>((Physics!$C$9*Physics!$C$10)/(Physics!$C$11*Physics!$C$12*$H348))^($J$17-$J$18)</f>
        <v>3.560116966968407E+18</v>
      </c>
      <c r="K348" s="147">
        <f t="shared" si="125"/>
        <v>1</v>
      </c>
      <c r="L348" s="147">
        <f>INDEX(Photobiology!$21:$421,1+$H348-380,10)</f>
        <v>2.559876E-3</v>
      </c>
      <c r="M348" s="147">
        <f t="shared" si="126"/>
        <v>4.3405581188399398E-4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1545289460499454</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4.3405581188399398E-4</v>
      </c>
      <c r="Z348" s="147">
        <f t="shared" ca="1" si="128"/>
        <v>0</v>
      </c>
      <c r="AA348" s="147">
        <f t="shared" ca="1" si="115"/>
        <v>8.438044983024844E-8</v>
      </c>
      <c r="AB348" s="147">
        <f t="shared" ca="1" si="116"/>
        <v>1.3700190401656877E-6</v>
      </c>
      <c r="AC348" s="147">
        <f t="shared" ca="1" si="117"/>
        <v>4.8353817443876929E-9</v>
      </c>
      <c r="AD348" s="147">
        <f t="shared" ca="1" si="118"/>
        <v>6.6760388202629582E-10</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1.0187609407328326E-3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3626908110387653</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1.0187609407328326E-3</v>
      </c>
      <c r="AZ348" s="147">
        <f t="shared" ca="1" si="133"/>
        <v>0</v>
      </c>
      <c r="BA348" s="147">
        <f t="shared" ca="1" si="120"/>
        <v>1.9804712687846267E-7</v>
      </c>
      <c r="BB348" s="147">
        <f t="shared" ca="1" si="121"/>
        <v>3.2155355324538539E-6</v>
      </c>
      <c r="BC348" s="147">
        <f t="shared" ca="1" si="122"/>
        <v>1.1348996879763756E-8</v>
      </c>
      <c r="BD348" s="147">
        <f t="shared" ca="1" si="123"/>
        <v>1.5669154525035407E-9</v>
      </c>
    </row>
    <row r="349" spans="8:56" s="147" customFormat="1" ht="0.25" customHeight="1" x14ac:dyDescent="0.2">
      <c r="H349" s="147">
        <f t="shared" si="124"/>
        <v>708</v>
      </c>
      <c r="I349" s="147">
        <f>IF($H349&gt;$H348,INDEX(Spectra!349:349,1,MATCH($I$20,Spectra!$20:$20,0)),I348)</f>
        <v>4.23229645152545E-4</v>
      </c>
      <c r="J349" s="147">
        <f>((Physics!$C$9*Physics!$C$10)/(Physics!$C$11*Physics!$C$12*$H349))^($J$17-$J$18)</f>
        <v>3.5651524930885883E+18</v>
      </c>
      <c r="K349" s="147">
        <f t="shared" si="125"/>
        <v>1</v>
      </c>
      <c r="L349" s="147">
        <f>INDEX(Photobiology!$21:$421,1+$H349-380,10)</f>
        <v>2.3932440000000001E-3</v>
      </c>
      <c r="M349" s="147">
        <f t="shared" si="126"/>
        <v>4.23229645152545E-4</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1508878224564594.2</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4.23229645152545E-4</v>
      </c>
      <c r="Z349" s="147">
        <f t="shared" ca="1" si="128"/>
        <v>0</v>
      </c>
      <c r="AA349" s="147">
        <f t="shared" ca="1" si="115"/>
        <v>7.6337931096164543E-8</v>
      </c>
      <c r="AB349" s="147">
        <f t="shared" ca="1" si="116"/>
        <v>1.2384715168311834E-6</v>
      </c>
      <c r="AC349" s="147">
        <f t="shared" ca="1" si="117"/>
        <v>4.4142851989410448E-9</v>
      </c>
      <c r="AD349" s="147">
        <f t="shared" ca="1" si="118"/>
        <v>6.0975964666062613E-10</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1.022557376025457E-3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3645572978463283</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1.022557376025457E-3</v>
      </c>
      <c r="AZ349" s="147">
        <f t="shared" ca="1" si="133"/>
        <v>0</v>
      </c>
      <c r="BA349" s="147">
        <f t="shared" ca="1" si="120"/>
        <v>1.8443867391371168E-7</v>
      </c>
      <c r="BB349" s="147">
        <f t="shared" ca="1" si="121"/>
        <v>2.9922482960207334E-6</v>
      </c>
      <c r="BC349" s="147">
        <f t="shared" ca="1" si="122"/>
        <v>1.0665273431945516E-8</v>
      </c>
      <c r="BD349" s="147">
        <f t="shared" ca="1" si="123"/>
        <v>1.4732290883611567E-9</v>
      </c>
    </row>
    <row r="350" spans="8:56" s="147" customFormat="1" ht="0.25" customHeight="1" x14ac:dyDescent="0.2">
      <c r="H350" s="147">
        <f t="shared" si="124"/>
        <v>709</v>
      </c>
      <c r="I350" s="147">
        <f>IF($H350&gt;$H349,INDEX(Spectra!350:350,1,MATCH($I$20,Spectra!$20:$20,0)),I349)</f>
        <v>4.0859989087875699E-4</v>
      </c>
      <c r="J350" s="147">
        <f>((Physics!$C$9*Physics!$C$10)/(Physics!$C$11*Physics!$C$12*$H350))^($J$17-$J$18)</f>
        <v>3.5701880192087706E+18</v>
      </c>
      <c r="K350" s="147">
        <f t="shared" si="125"/>
        <v>1</v>
      </c>
      <c r="L350" s="147">
        <f>INDEX(Photobiology!$21:$421,1+$H350-380,10)</f>
        <v>2.2372749999999999E-3</v>
      </c>
      <c r="M350" s="147">
        <f t="shared" si="126"/>
        <v>4.0859989087875699E-4</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1458778435065349.2</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4.0859989087875699E-4</v>
      </c>
      <c r="Z350" s="147">
        <f t="shared" ca="1" si="128"/>
        <v>0</v>
      </c>
      <c r="AA350" s="147">
        <f t="shared" ca="1" si="115"/>
        <v>6.8377965938887355E-8</v>
      </c>
      <c r="AB350" s="147">
        <f t="shared" ca="1" si="116"/>
        <v>1.1081760220490033E-6</v>
      </c>
      <c r="AC350" s="147">
        <f t="shared" ca="1" si="117"/>
        <v>3.9879349349766678E-9</v>
      </c>
      <c r="AD350" s="147">
        <f t="shared" ca="1" si="118"/>
        <v>5.5158125069396044E-10</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1.0263538113180815E-3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3664276080637074</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1.0263538113180815E-3</v>
      </c>
      <c r="AZ350" s="147">
        <f t="shared" ca="1" si="133"/>
        <v>0</v>
      </c>
      <c r="BA350" s="147">
        <f t="shared" ca="1" si="120"/>
        <v>1.7175723126264701E-7</v>
      </c>
      <c r="BB350" s="147">
        <f t="shared" ca="1" si="121"/>
        <v>2.7836049622901087E-6</v>
      </c>
      <c r="BC350" s="147">
        <f t="shared" ca="1" si="122"/>
        <v>1.0017213198464476E-8</v>
      </c>
      <c r="BD350" s="147">
        <f t="shared" ca="1" si="123"/>
        <v>1.3855058005126177E-9</v>
      </c>
    </row>
    <row r="351" spans="8:56" s="147" customFormat="1" ht="0.25" customHeight="1" x14ac:dyDescent="0.2">
      <c r="H351" s="147">
        <f t="shared" si="124"/>
        <v>710</v>
      </c>
      <c r="I351" s="147">
        <f>IF($H351&gt;$H350,INDEX(Spectra!351:351,1,MATCH($I$20,Spectra!$20:$20,0)),I350)</f>
        <v>3.92938258443514E-4</v>
      </c>
      <c r="J351" s="147">
        <f>((Physics!$C$9*Physics!$C$10)/(Physics!$C$11*Physics!$C$12*$H351))^($J$17-$J$18)</f>
        <v>3.5752235453289513E+18</v>
      </c>
      <c r="K351" s="147">
        <f t="shared" si="125"/>
        <v>1</v>
      </c>
      <c r="L351" s="147">
        <f>INDEX(Photobiology!$21:$421,1+$H351-380,10)</f>
        <v>2.091E-3</v>
      </c>
      <c r="M351" s="147">
        <f t="shared" si="126"/>
        <v>3.92938258443514E-4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1404842113447803.8</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3.92938258443514E-4</v>
      </c>
      <c r="Z351" s="147">
        <f t="shared" ca="1" si="128"/>
        <v>0</v>
      </c>
      <c r="AA351" s="147">
        <f t="shared" ca="1" si="115"/>
        <v>6.1017810400659511E-8</v>
      </c>
      <c r="AB351" s="147">
        <f t="shared" ca="1" si="116"/>
        <v>9.8755993679833047E-7</v>
      </c>
      <c r="AC351" s="147">
        <f t="shared" ca="1" si="117"/>
        <v>3.5914556821737183E-9</v>
      </c>
      <c r="AD351" s="147">
        <f t="shared" ca="1" si="118"/>
        <v>4.9730265988611128E-10</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1.0301502466107059E-3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3683017416909021.5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1.0301502466107059E-3</v>
      </c>
      <c r="AZ351" s="147">
        <f t="shared" ca="1" si="133"/>
        <v>0</v>
      </c>
      <c r="BA351" s="147">
        <f t="shared" ca="1" si="120"/>
        <v>1.5996791119519008E-7</v>
      </c>
      <c r="BB351" s="147">
        <f t="shared" ca="1" si="121"/>
        <v>2.589045710299289E-6</v>
      </c>
      <c r="BC351" s="147">
        <f t="shared" ca="1" si="122"/>
        <v>9.4155732540218532E-9</v>
      </c>
      <c r="BD351" s="147">
        <f t="shared" ca="1" si="123"/>
        <v>1.3037581521105094E-9</v>
      </c>
    </row>
    <row r="352" spans="8:56" s="147" customFormat="1" ht="0.25" customHeight="1" x14ac:dyDescent="0.2">
      <c r="H352" s="147">
        <f t="shared" si="124"/>
        <v>711</v>
      </c>
      <c r="I352" s="147">
        <f>IF($H352&gt;$H351,INDEX(Spectra!352:352,1,MATCH($I$20,Spectra!$20:$20,0)),I351)</f>
        <v>3.8099388604735798E-4</v>
      </c>
      <c r="J352" s="147">
        <f>((Physics!$C$9*Physics!$C$10)/(Physics!$C$11*Physics!$C$12*$H352))^($J$17-$J$18)</f>
        <v>3.5802590714491336E+18</v>
      </c>
      <c r="K352" s="147">
        <f t="shared" si="125"/>
        <v>1</v>
      </c>
      <c r="L352" s="147">
        <f>INDEX(Photobiology!$21:$421,1+$H352-380,10)</f>
        <v>1.9535870000000001E-3</v>
      </c>
      <c r="M352" s="147">
        <f t="shared" si="126"/>
        <v>3.8099388604735798E-4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1364056816687711</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3.8099388604735798E-4</v>
      </c>
      <c r="Z352" s="147">
        <f t="shared" ca="1" si="128"/>
        <v>0</v>
      </c>
      <c r="AA352" s="147">
        <f t="shared" ca="1" si="115"/>
        <v>5.491455376543594E-8</v>
      </c>
      <c r="AB352" s="147">
        <f t="shared" ca="1" si="116"/>
        <v>8.8731571090999448E-7</v>
      </c>
      <c r="AC352" s="147">
        <f t="shared" ca="1" si="117"/>
        <v>3.261307664565384E-9</v>
      </c>
      <c r="AD352" s="147">
        <f t="shared" ca="1" si="118"/>
        <v>4.5217497377758586E-10</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1.0124912802586992E-3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3624981090909355</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1.0124912802586992E-3</v>
      </c>
      <c r="AZ352" s="147">
        <f t="shared" ca="1" si="133"/>
        <v>0</v>
      </c>
      <c r="BA352" s="147">
        <f t="shared" ca="1" si="120"/>
        <v>1.4593543068008758E-7</v>
      </c>
      <c r="BB352" s="147">
        <f t="shared" ca="1" si="121"/>
        <v>2.3580415671584979E-6</v>
      </c>
      <c r="BC352" s="147">
        <f t="shared" ca="1" si="122"/>
        <v>8.6669253590144647E-9</v>
      </c>
      <c r="BD352" s="147">
        <f t="shared" ca="1" si="123"/>
        <v>1.201655026149432E-9</v>
      </c>
    </row>
    <row r="353" spans="8:56" s="147" customFormat="1" ht="0.25" customHeight="1" x14ac:dyDescent="0.2">
      <c r="H353" s="147">
        <f t="shared" si="124"/>
        <v>712</v>
      </c>
      <c r="I353" s="147">
        <f>IF($H353&gt;$H352,INDEX(Spectra!353:353,1,MATCH($I$20,Spectra!$20:$20,0)),I352)</f>
        <v>3.6949522018690702E-4</v>
      </c>
      <c r="J353" s="147">
        <f>((Physics!$C$9*Physics!$C$10)/(Physics!$C$11*Physics!$C$12*$H353))^($J$17-$J$18)</f>
        <v>3.5852945975693153E+18</v>
      </c>
      <c r="K353" s="147">
        <f t="shared" si="125"/>
        <v>1</v>
      </c>
      <c r="L353" s="147">
        <f>INDEX(Photobiology!$21:$421,1+$H353-380,10)</f>
        <v>1.8245799999999999E-3</v>
      </c>
      <c r="M353" s="147">
        <f t="shared" si="126"/>
        <v>3.6949522018690702E-4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1324749216763802.2</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3.6949522018690702E-4</v>
      </c>
      <c r="Z353" s="147">
        <f t="shared" ca="1" si="128"/>
        <v>0</v>
      </c>
      <c r="AA353" s="147">
        <f t="shared" ca="1" si="115"/>
        <v>4.9449545317613771E-8</v>
      </c>
      <c r="AB353" s="147">
        <f t="shared" ca="1" si="116"/>
        <v>7.9750370344261259E-7</v>
      </c>
      <c r="AC353" s="147">
        <f t="shared" ca="1" si="117"/>
        <v>2.9633516658989939E-9</v>
      </c>
      <c r="AD353" s="147">
        <f t="shared" ca="1" si="118"/>
        <v>4.1114841635857704E-10</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9.9483231390669249E-4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3566766920537046</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9.9483231390669249E-4</v>
      </c>
      <c r="AZ353" s="147">
        <f t="shared" ca="1" si="133"/>
        <v>0</v>
      </c>
      <c r="BA353" s="147">
        <f t="shared" ca="1" si="120"/>
        <v>1.3313840857013267E-7</v>
      </c>
      <c r="BB353" s="147">
        <f t="shared" ca="1" si="121"/>
        <v>2.1472062730436486E-6</v>
      </c>
      <c r="BC353" s="147">
        <f t="shared" ca="1" si="122"/>
        <v>7.9785551575316725E-9</v>
      </c>
      <c r="BD353" s="147">
        <f t="shared" ca="1" si="123"/>
        <v>1.1069797606533939E-9</v>
      </c>
    </row>
    <row r="354" spans="8:56" s="147" customFormat="1" ht="0.25" customHeight="1" x14ac:dyDescent="0.2">
      <c r="H354" s="147">
        <f t="shared" si="124"/>
        <v>713</v>
      </c>
      <c r="I354" s="147">
        <f>IF($H354&gt;$H353,INDEX(Spectra!354:354,1,MATCH($I$20,Spectra!$20:$20,0)),I353)</f>
        <v>3.5660709796703899E-4</v>
      </c>
      <c r="J354" s="147">
        <f>((Physics!$C$9*Physics!$C$10)/(Physics!$C$11*Physics!$C$12*$H354))^($J$17-$J$18)</f>
        <v>3.5903301236894971E+18</v>
      </c>
      <c r="K354" s="147">
        <f t="shared" si="125"/>
        <v>1</v>
      </c>
      <c r="L354" s="147">
        <f>INDEX(Photobiology!$21:$421,1+$H354-380,10)</f>
        <v>1.7035799999999999E-3</v>
      </c>
      <c r="M354" s="147">
        <f t="shared" si="126"/>
        <v>3.5660709796703899E-4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1280337206152551.8</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3.5660709796703899E-4</v>
      </c>
      <c r="Z354" s="147">
        <f t="shared" ca="1" si="128"/>
        <v>0</v>
      </c>
      <c r="AA354" s="147">
        <f t="shared" ca="1" si="115"/>
        <v>4.4329471741184647E-8</v>
      </c>
      <c r="AB354" s="147">
        <f t="shared" ca="1" si="116"/>
        <v>7.1346738697363461E-7</v>
      </c>
      <c r="AC354" s="147">
        <f t="shared" ca="1" si="117"/>
        <v>2.678119305732463E-9</v>
      </c>
      <c r="AD354" s="147">
        <f t="shared" ca="1" si="118"/>
        <v>3.7203392102509308E-10</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9.7717334755468579E-4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3508374905792095</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9.7717334755468579E-4</v>
      </c>
      <c r="AZ354" s="147">
        <f t="shared" ca="1" si="133"/>
        <v>0</v>
      </c>
      <c r="BA354" s="147">
        <f t="shared" ca="1" si="120"/>
        <v>1.2147144166117542E-7</v>
      </c>
      <c r="BB354" s="147">
        <f t="shared" ca="1" si="121"/>
        <v>1.9550404881861357E-6</v>
      </c>
      <c r="BC354" s="147">
        <f t="shared" ca="1" si="122"/>
        <v>7.3385718401356904E-9</v>
      </c>
      <c r="BD354" s="147">
        <f t="shared" ca="1" si="123"/>
        <v>1.0194458665699014E-9</v>
      </c>
    </row>
    <row r="355" spans="8:56" s="147" customFormat="1" ht="0.25" customHeight="1" x14ac:dyDescent="0.2">
      <c r="H355" s="147">
        <f t="shared" si="124"/>
        <v>714</v>
      </c>
      <c r="I355" s="147">
        <f>IF($H355&gt;$H354,INDEX(Spectra!355:355,1,MATCH($I$20,Spectra!$20:$20,0)),I354)</f>
        <v>3.4387396006526797E-4</v>
      </c>
      <c r="J355" s="147">
        <f>((Physics!$C$9*Physics!$C$10)/(Physics!$C$11*Physics!$C$12*$H355))^($J$17-$J$18)</f>
        <v>3.5953656498096783E+18</v>
      </c>
      <c r="K355" s="147">
        <f t="shared" si="125"/>
        <v>1</v>
      </c>
      <c r="L355" s="147">
        <f>INDEX(Photobiology!$21:$421,1+$H355-380,10)</f>
        <v>1.5901870000000001E-3</v>
      </c>
      <c r="M355" s="147">
        <f t="shared" si="126"/>
        <v>3.4387396006526797E-4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1236352623882689.5</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3.4387396006526797E-4</v>
      </c>
      <c r="Z355" s="147">
        <f t="shared" ca="1" si="128"/>
        <v>0</v>
      </c>
      <c r="AA355" s="147">
        <f t="shared" ca="1" si="115"/>
        <v>3.9721912749019299E-8</v>
      </c>
      <c r="AB355" s="147">
        <f t="shared" ca="1" si="116"/>
        <v>6.3795840945268572E-7</v>
      </c>
      <c r="AC355" s="147">
        <f t="shared" ca="1" si="117"/>
        <v>2.4208726788594868E-9</v>
      </c>
      <c r="AD355" s="147">
        <f t="shared" ca="1" si="118"/>
        <v>3.3644112441845721E-10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9.5951438120267919E-4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3449805046674502</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9.5951438120267919E-4</v>
      </c>
      <c r="AZ355" s="147">
        <f t="shared" ca="1" si="133"/>
        <v>0</v>
      </c>
      <c r="BA355" s="147">
        <f t="shared" ca="1" si="120"/>
        <v>1.1083638471586508E-7</v>
      </c>
      <c r="BB355" s="147">
        <f t="shared" ca="1" si="121"/>
        <v>1.7801006751510225E-6</v>
      </c>
      <c r="BC355" s="147">
        <f t="shared" ca="1" si="122"/>
        <v>6.7549812436668618E-9</v>
      </c>
      <c r="BD355" s="147">
        <f t="shared" ca="1" si="123"/>
        <v>9.387744778529834E-10</v>
      </c>
    </row>
    <row r="356" spans="8:56" s="147" customFormat="1" ht="0.25" customHeight="1" x14ac:dyDescent="0.2">
      <c r="H356" s="147">
        <f t="shared" si="124"/>
        <v>715</v>
      </c>
      <c r="I356" s="147">
        <f>IF($H356&gt;$H355,INDEX(Spectra!356:356,1,MATCH($I$20,Spectra!$20:$20,0)),I355)</f>
        <v>3.3898323125313302E-4</v>
      </c>
      <c r="J356" s="147">
        <f>((Physics!$C$9*Physics!$C$10)/(Physics!$C$11*Physics!$C$12*$H356))^($J$17-$J$18)</f>
        <v>3.6004011759298601E+18</v>
      </c>
      <c r="K356" s="147">
        <f t="shared" si="125"/>
        <v>1</v>
      </c>
      <c r="L356" s="147">
        <f>INDEX(Photobiology!$21:$421,1+$H356-380,10)</f>
        <v>1.4840000000000001E-3</v>
      </c>
      <c r="M356" s="147">
        <f t="shared" si="126"/>
        <v>3.3898323125313302E-4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1220475624424283.8</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3.3898323125313302E-4</v>
      </c>
      <c r="Z356" s="147">
        <f t="shared" ca="1" si="128"/>
        <v>0</v>
      </c>
      <c r="AA356" s="147">
        <f t="shared" ca="1" si="115"/>
        <v>3.640273123781145E-8</v>
      </c>
      <c r="AB356" s="147">
        <f t="shared" ca="1" si="116"/>
        <v>5.8341725964514214E-7</v>
      </c>
      <c r="AC356" s="147">
        <f t="shared" ca="1" si="117"/>
        <v>2.2372893262706781E-9</v>
      </c>
      <c r="AD356" s="147">
        <f t="shared" ca="1" si="118"/>
        <v>3.1121304698241384E-10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9.4185541485067249E-4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3391057343184267.5</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9.4185541485067249E-4</v>
      </c>
      <c r="AZ356" s="147">
        <f t="shared" ca="1" si="133"/>
        <v>0</v>
      </c>
      <c r="BA356" s="147">
        <f t="shared" ca="1" si="120"/>
        <v>1.0114396928998401E-7</v>
      </c>
      <c r="BB356" s="147">
        <f t="shared" ca="1" si="121"/>
        <v>1.6210085173911955E-6</v>
      </c>
      <c r="BC356" s="147">
        <f t="shared" ca="1" si="122"/>
        <v>6.2162457380144389E-9</v>
      </c>
      <c r="BD356" s="147">
        <f t="shared" ca="1" si="123"/>
        <v>8.6469673555527565E-10</v>
      </c>
    </row>
    <row r="357" spans="8:56" s="147" customFormat="1" ht="0.25" customHeight="1" x14ac:dyDescent="0.2">
      <c r="H357" s="147">
        <f t="shared" si="124"/>
        <v>716</v>
      </c>
      <c r="I357" s="147">
        <f>IF($H357&gt;$H356,INDEX(Spectra!357:357,1,MATCH($I$20,Spectra!$20:$20,0)),I356)</f>
        <v>3.3312984385516499E-4</v>
      </c>
      <c r="J357" s="147">
        <f>((Physics!$C$9*Physics!$C$10)/(Physics!$C$11*Physics!$C$12*$H357))^($J$17-$J$18)</f>
        <v>3.6054367020500419E+18</v>
      </c>
      <c r="K357" s="147">
        <f t="shared" si="125"/>
        <v>1</v>
      </c>
      <c r="L357" s="147">
        <f>INDEX(Photobiology!$21:$421,1+$H357-380,10)</f>
        <v>1.384496E-3</v>
      </c>
      <c r="M357" s="147">
        <f t="shared" si="126"/>
        <v>3.3312984385516499E-4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1201078565583611.5</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3.3312984385516499E-4</v>
      </c>
      <c r="Z357" s="147">
        <f t="shared" ca="1" si="128"/>
        <v>0</v>
      </c>
      <c r="AA357" s="147">
        <f t="shared" ca="1" si="115"/>
        <v>3.3273008804253878E-8</v>
      </c>
      <c r="AB357" s="147">
        <f t="shared" ca="1" si="116"/>
        <v>5.3217492555862602E-7</v>
      </c>
      <c r="AC357" s="147">
        <f t="shared" ca="1" si="117"/>
        <v>2.0587424350249197E-9</v>
      </c>
      <c r="AD357" s="147">
        <f t="shared" ca="1" si="118"/>
        <v>2.8705965209921496E-10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9.2419644849866579E-4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3332131795321391</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9.2419644849866579E-4</v>
      </c>
      <c r="AZ357" s="147">
        <f t="shared" ca="1" si="133"/>
        <v>0</v>
      </c>
      <c r="BA357" s="147">
        <f t="shared" ca="1" si="120"/>
        <v>9.2308741276046737E-8</v>
      </c>
      <c r="BB357" s="147">
        <f t="shared" ca="1" si="121"/>
        <v>1.4764038264766185E-6</v>
      </c>
      <c r="BC357" s="147">
        <f t="shared" ca="1" si="122"/>
        <v>5.7115340517217546E-9</v>
      </c>
      <c r="BD357" s="147">
        <f t="shared" ca="1" si="123"/>
        <v>7.9638470065354273E-10</v>
      </c>
    </row>
    <row r="358" spans="8:56" s="147" customFormat="1" ht="0.25" customHeight="1" x14ac:dyDescent="0.2">
      <c r="H358" s="147">
        <f t="shared" si="124"/>
        <v>717</v>
      </c>
      <c r="I358" s="147">
        <f>IF($H358&gt;$H357,INDEX(Spectra!358:358,1,MATCH($I$20,Spectra!$20:$20,0)),I357)</f>
        <v>3.20898801118997E-4</v>
      </c>
      <c r="J358" s="147">
        <f>((Physics!$C$9*Physics!$C$10)/(Physics!$C$11*Physics!$C$12*$H358))^($J$17-$J$18)</f>
        <v>3.6104722281702231E+18</v>
      </c>
      <c r="K358" s="147">
        <f t="shared" si="125"/>
        <v>1</v>
      </c>
      <c r="L358" s="147">
        <f>INDEX(Photobiology!$21:$421,1+$H358-380,10)</f>
        <v>1.2912679999999999E-3</v>
      </c>
      <c r="M358" s="147">
        <f t="shared" si="126"/>
        <v>3.20898801118997E-4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1158596209493258.5</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3.20898801118997E-4</v>
      </c>
      <c r="Z358" s="147">
        <f t="shared" ca="1" si="128"/>
        <v>0</v>
      </c>
      <c r="AA358" s="147">
        <f t="shared" ca="1" si="115"/>
        <v>2.9821767385590629E-8</v>
      </c>
      <c r="AB358" s="147">
        <f t="shared" ca="1" si="116"/>
        <v>4.7602769955594253E-7</v>
      </c>
      <c r="AC358" s="147">
        <f t="shared" ca="1" si="117"/>
        <v>1.8612130464901827E-9</v>
      </c>
      <c r="AD358" s="147">
        <f t="shared" ca="1" si="118"/>
        <v>2.5949160653686577E-10</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9.0653748214665909E-4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3273028403085872</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9.0653748214665909E-4</v>
      </c>
      <c r="AZ358" s="147">
        <f t="shared" ca="1" si="133"/>
        <v>0</v>
      </c>
      <c r="BA358" s="147">
        <f t="shared" ca="1" si="120"/>
        <v>8.4246341290853318E-8</v>
      </c>
      <c r="BB358" s="147">
        <f t="shared" ca="1" si="121"/>
        <v>1.344775831765997E-6</v>
      </c>
      <c r="BC358" s="147">
        <f t="shared" ca="1" si="122"/>
        <v>5.2579173964506234E-9</v>
      </c>
      <c r="BD358" s="147">
        <f t="shared" ca="1" si="123"/>
        <v>7.330624695630744E-10</v>
      </c>
    </row>
    <row r="359" spans="8:56" s="147" customFormat="1" ht="0.25" customHeight="1" x14ac:dyDescent="0.2">
      <c r="H359" s="147">
        <f t="shared" si="124"/>
        <v>718</v>
      </c>
      <c r="I359" s="147">
        <f>IF($H359&gt;$H358,INDEX(Spectra!359:359,1,MATCH($I$20,Spectra!$20:$20,0)),I358)</f>
        <v>3.0969310851926502E-4</v>
      </c>
      <c r="J359" s="147">
        <f>((Physics!$C$9*Physics!$C$10)/(Physics!$C$11*Physics!$C$12*$H359))^($J$17-$J$18)</f>
        <v>3.6155077542904049E+18</v>
      </c>
      <c r="K359" s="147">
        <f t="shared" si="125"/>
        <v>1</v>
      </c>
      <c r="L359" s="147">
        <f>INDEX(Photobiology!$21:$421,1+$H359-380,10)</f>
        <v>1.2040919999999999E-3</v>
      </c>
      <c r="M359" s="147">
        <f t="shared" si="126"/>
        <v>3.0969310851926502E-4</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1119697835301702.5</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3.0969310851926502E-4</v>
      </c>
      <c r="Z359" s="147">
        <f t="shared" ca="1" si="128"/>
        <v>0</v>
      </c>
      <c r="AA359" s="147">
        <f t="shared" ca="1" si="115"/>
        <v>2.6785573741007195E-8</v>
      </c>
      <c r="AB359" s="147">
        <f t="shared" ca="1" si="116"/>
        <v>4.2671684343543971E-7</v>
      </c>
      <c r="AC359" s="147">
        <f t="shared" ca="1" si="117"/>
        <v>1.6847305103448016E-9</v>
      </c>
      <c r="AD359" s="147">
        <f t="shared" ca="1" si="118"/>
        <v>2.3501154447916982E-10</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8.888785157946525E-4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3213747166477712</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8.888785157946525E-4</v>
      </c>
      <c r="AZ359" s="147">
        <f t="shared" ca="1" si="133"/>
        <v>0</v>
      </c>
      <c r="BA359" s="147">
        <f t="shared" ca="1" si="120"/>
        <v>7.6879725046040548E-8</v>
      </c>
      <c r="BB359" s="147">
        <f t="shared" ca="1" si="121"/>
        <v>1.2247590405579778E-6</v>
      </c>
      <c r="BC359" s="147">
        <f t="shared" ca="1" si="122"/>
        <v>4.8354991259229092E-9</v>
      </c>
      <c r="BD359" s="147">
        <f t="shared" ca="1" si="123"/>
        <v>6.7452812834631943E-10</v>
      </c>
    </row>
    <row r="360" spans="8:56" s="147" customFormat="1" ht="0.25" customHeight="1" x14ac:dyDescent="0.2">
      <c r="H360" s="147">
        <f t="shared" si="124"/>
        <v>719</v>
      </c>
      <c r="I360" s="147">
        <f>IF($H360&gt;$H359,INDEX(Spectra!360:360,1,MATCH($I$20,Spectra!$20:$20,0)),I359)</f>
        <v>3.0263811430937797E-4</v>
      </c>
      <c r="J360" s="147">
        <f>((Physics!$C$9*Physics!$C$10)/(Physics!$C$11*Physics!$C$12*$H360))^($J$17-$J$18)</f>
        <v>3.6205432804105871E+18</v>
      </c>
      <c r="K360" s="147">
        <f t="shared" si="125"/>
        <v>1</v>
      </c>
      <c r="L360" s="147">
        <f>INDEX(Photobiology!$21:$421,1+$H360-380,10)</f>
        <v>1.122744E-3</v>
      </c>
      <c r="M360" s="147">
        <f t="shared" si="126"/>
        <v>3.0263811430937797E-4</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1095714391158949.6</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3.0263811430937797E-4</v>
      </c>
      <c r="Z360" s="147">
        <f t="shared" ca="1" si="128"/>
        <v>0</v>
      </c>
      <c r="AA360" s="147">
        <f t="shared" ca="1" si="115"/>
        <v>2.4365091944933709E-8</v>
      </c>
      <c r="AB360" s="147">
        <f t="shared" ca="1" si="116"/>
        <v>3.8737073355371763E-7</v>
      </c>
      <c r="AC360" s="147">
        <f t="shared" ca="1" si="117"/>
        <v>1.5434543829778278E-9</v>
      </c>
      <c r="AD360" s="147">
        <f t="shared" ca="1" si="118"/>
        <v>2.1557306311805594E-10</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8.7121954944264579E-4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3154288085496910.5</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8.7121954944264579E-4</v>
      </c>
      <c r="AZ360" s="147">
        <f t="shared" ca="1" si="133"/>
        <v>0</v>
      </c>
      <c r="BA360" s="147">
        <f t="shared" ca="1" si="120"/>
        <v>7.0141014706077973E-8</v>
      </c>
      <c r="BB360" s="147">
        <f t="shared" ca="1" si="121"/>
        <v>1.1151435988955977E-6</v>
      </c>
      <c r="BC360" s="147">
        <f t="shared" ca="1" si="122"/>
        <v>4.443219702157494E-9</v>
      </c>
      <c r="BD360" s="147">
        <f t="shared" ca="1" si="123"/>
        <v>6.2058101092213939E-10</v>
      </c>
    </row>
    <row r="361" spans="8:56" s="147" customFormat="1" ht="0.25" customHeight="1" x14ac:dyDescent="0.2">
      <c r="H361" s="147">
        <f t="shared" si="124"/>
        <v>720</v>
      </c>
      <c r="I361" s="147">
        <f>IF($H361&gt;$H360,INDEX(Spectra!361:361,1,MATCH($I$20,Spectra!$20:$20,0)),I360)</f>
        <v>2.9517140431473902E-4</v>
      </c>
      <c r="J361" s="147">
        <f>((Physics!$C$9*Physics!$C$10)/(Physics!$C$11*Physics!$C$12*$H361))^($J$17-$J$18)</f>
        <v>3.6255788065307679E+18</v>
      </c>
      <c r="K361" s="147">
        <f t="shared" si="125"/>
        <v>1</v>
      </c>
      <c r="L361" s="147">
        <f>INDEX(Photobiology!$21:$421,1+$H361-380,10)</f>
        <v>1.047E-3</v>
      </c>
      <c r="M361" s="147">
        <f t="shared" si="126"/>
        <v>2.9517140431473902E-4</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1070167187777442.2</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2.9517140431473902E-4</v>
      </c>
      <c r="Z361" s="147">
        <f t="shared" ca="1" si="128"/>
        <v>0</v>
      </c>
      <c r="AA361" s="147">
        <f t="shared" ca="1" si="115"/>
        <v>2.2121709447789411E-8</v>
      </c>
      <c r="AB361" s="147">
        <f t="shared" ca="1" si="116"/>
        <v>3.5095879973022467E-7</v>
      </c>
      <c r="AC361" s="147">
        <f t="shared" ca="1" si="117"/>
        <v>1.4109193126244525E-9</v>
      </c>
      <c r="AD361" s="147">
        <f t="shared" ca="1" si="118"/>
        <v>1.9746701294392159E-10</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8.5356058309063909E-4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3094651160143465.5</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8.5356058309063909E-4</v>
      </c>
      <c r="AZ361" s="147">
        <f t="shared" ca="1" si="133"/>
        <v>0</v>
      </c>
      <c r="BA361" s="147">
        <f t="shared" ca="1" si="120"/>
        <v>6.3970353967902874E-8</v>
      </c>
      <c r="BB361" s="147">
        <f t="shared" ca="1" si="121"/>
        <v>1.0148835332947699E-6</v>
      </c>
      <c r="BC361" s="147">
        <f t="shared" ca="1" si="122"/>
        <v>4.0800195871732548E-9</v>
      </c>
      <c r="BD361" s="147">
        <f t="shared" ca="1" si="123"/>
        <v>5.7102434804238981E-10</v>
      </c>
    </row>
    <row r="362" spans="8:56" s="147" customFormat="1" ht="0.25" customHeight="1" x14ac:dyDescent="0.2">
      <c r="H362" s="147">
        <f t="shared" si="124"/>
        <v>721</v>
      </c>
      <c r="I362" s="147">
        <f>IF($H362&gt;$H361,INDEX(Spectra!362:362,1,MATCH($I$20,Spectra!$20:$20,0)),I361)</f>
        <v>2.8686944477427203E-4</v>
      </c>
      <c r="J362" s="147">
        <f>((Physics!$C$9*Physics!$C$10)/(Physics!$C$11*Physics!$C$12*$H362))^($J$17-$J$18)</f>
        <v>3.6306143326509496E+18</v>
      </c>
      <c r="K362" s="147">
        <f t="shared" si="125"/>
        <v>1</v>
      </c>
      <c r="L362" s="147">
        <f>INDEX(Photobiology!$21:$421,1+$H362-380,10)</f>
        <v>9.7658959999999992E-4</v>
      </c>
      <c r="M362" s="147">
        <f t="shared" si="126"/>
        <v>2.8686944477427203E-4</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1041512317797092.1</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2.8686944477427203E-4</v>
      </c>
      <c r="Z362" s="147">
        <f t="shared" ca="1" si="128"/>
        <v>0</v>
      </c>
      <c r="AA362" s="147">
        <f t="shared" ca="1" si="115"/>
        <v>2.0013504188566042E-8</v>
      </c>
      <c r="AB362" s="147">
        <f t="shared" ca="1" si="116"/>
        <v>3.1679853394757179E-7</v>
      </c>
      <c r="AC362" s="147">
        <f t="shared" ca="1" si="117"/>
        <v>1.2880438070364814E-9</v>
      </c>
      <c r="AD362" s="147">
        <f t="shared" ca="1" si="118"/>
        <v>1.8028138135172261E-10</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8.6503579370871041E-4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3140611350894934</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8.6503579370871041E-4</v>
      </c>
      <c r="AZ362" s="147">
        <f t="shared" ca="1" si="133"/>
        <v>0</v>
      </c>
      <c r="BA362" s="147">
        <f t="shared" ca="1" si="120"/>
        <v>6.0349395155246922E-8</v>
      </c>
      <c r="BB362" s="147">
        <f t="shared" ca="1" si="121"/>
        <v>9.5528497806634017E-7</v>
      </c>
      <c r="BC362" s="147">
        <f t="shared" ca="1" si="122"/>
        <v>3.8840107137521096E-9</v>
      </c>
      <c r="BD362" s="147">
        <f t="shared" ca="1" si="123"/>
        <v>5.4362655434147683E-10</v>
      </c>
    </row>
    <row r="363" spans="8:56" s="147" customFormat="1" ht="0.25" customHeight="1" x14ac:dyDescent="0.2">
      <c r="H363" s="147">
        <f t="shared" si="124"/>
        <v>722</v>
      </c>
      <c r="I363" s="147">
        <f>IF($H363&gt;$H362,INDEX(Spectra!363:363,1,MATCH($I$20,Spectra!$20:$20,0)),I362)</f>
        <v>2.7771422734310097E-4</v>
      </c>
      <c r="J363" s="147">
        <f>((Physics!$C$9*Physics!$C$10)/(Physics!$C$11*Physics!$C$12*$H363))^($J$17-$J$18)</f>
        <v>3.6356498587711314E+18</v>
      </c>
      <c r="K363" s="147">
        <f t="shared" si="125"/>
        <v>1</v>
      </c>
      <c r="L363" s="147">
        <f>INDEX(Photobiology!$21:$421,1+$H363-380,10)</f>
        <v>9.1110880000000005E-4</v>
      </c>
      <c r="M363" s="147">
        <f t="shared" si="126"/>
        <v>2.7771422734310097E-4</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1009671691418678.9</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2.7771422734310097E-4</v>
      </c>
      <c r="Z363" s="147">
        <f t="shared" ca="1" si="128"/>
        <v>0</v>
      </c>
      <c r="AA363" s="147">
        <f t="shared" ca="1" si="115"/>
        <v>1.803670592325238E-8</v>
      </c>
      <c r="AB363" s="147">
        <f t="shared" ca="1" si="116"/>
        <v>2.8483204298990468E-7</v>
      </c>
      <c r="AC363" s="147">
        <f t="shared" ca="1" si="117"/>
        <v>1.1691768971144552E-9</v>
      </c>
      <c r="AD363" s="147">
        <f t="shared" ca="1" si="118"/>
        <v>1.6391776783276457E-10</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8.7650961876645597E-4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3186682071679804</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8.7650961876645597E-4</v>
      </c>
      <c r="AZ363" s="147">
        <f t="shared" ca="1" si="133"/>
        <v>0</v>
      </c>
      <c r="BA363" s="147">
        <f t="shared" ca="1" si="120"/>
        <v>5.6926670210025014E-8</v>
      </c>
      <c r="BB363" s="147">
        <f t="shared" ca="1" si="121"/>
        <v>8.9897456029544025E-7</v>
      </c>
      <c r="BC363" s="147">
        <f t="shared" ca="1" si="122"/>
        <v>3.6901054950067801E-9</v>
      </c>
      <c r="BD363" s="147">
        <f t="shared" ca="1" si="123"/>
        <v>5.1735016087109415E-10</v>
      </c>
    </row>
    <row r="364" spans="8:56" s="147" customFormat="1" ht="0.25" customHeight="1" x14ac:dyDescent="0.2">
      <c r="H364" s="147">
        <f t="shared" si="124"/>
        <v>723</v>
      </c>
      <c r="I364" s="147">
        <f>IF($H364&gt;$H363,INDEX(Spectra!364:364,1,MATCH($I$20,Spectra!$20:$20,0)),I363)</f>
        <v>2.67337143712023E-4</v>
      </c>
      <c r="J364" s="147">
        <f>((Physics!$C$9*Physics!$C$10)/(Physics!$C$11*Physics!$C$12*$H364))^($J$17-$J$18)</f>
        <v>3.6406853848913132E+18</v>
      </c>
      <c r="K364" s="147">
        <f t="shared" si="125"/>
        <v>1</v>
      </c>
      <c r="L364" s="147">
        <f>INDEX(Photobiology!$21:$421,1+$H364-380,10)</f>
        <v>8.5013319999999995E-4</v>
      </c>
      <c r="M364" s="147">
        <f t="shared" si="126"/>
        <v>2.67337143712023E-4</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973290431950950.75</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2.67337143712023E-4</v>
      </c>
      <c r="Z364" s="147">
        <f t="shared" ca="1" si="128"/>
        <v>0</v>
      </c>
      <c r="AA364" s="147">
        <f t="shared" ca="1" si="115"/>
        <v>1.6166358287124713E-8</v>
      </c>
      <c r="AB364" s="147">
        <f t="shared" ca="1" si="116"/>
        <v>2.5466589777436052E-7</v>
      </c>
      <c r="AC364" s="147">
        <f t="shared" ca="1" si="117"/>
        <v>1.0562490548062029E-9</v>
      </c>
      <c r="AD364" s="147">
        <f t="shared" ca="1" si="118"/>
        <v>1.4820182099962821E-10</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8.8798482938452728E-4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3232873390345455</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8.8798482938452728E-4</v>
      </c>
      <c r="AZ364" s="147">
        <f t="shared" ca="1" si="133"/>
        <v>0</v>
      </c>
      <c r="BA364" s="147">
        <f t="shared" ca="1" si="120"/>
        <v>5.3698041005575256E-8</v>
      </c>
      <c r="BB364" s="147">
        <f t="shared" ca="1" si="121"/>
        <v>8.4589612444135948E-7</v>
      </c>
      <c r="BC364" s="147">
        <f t="shared" ca="1" si="122"/>
        <v>3.5084280608982674E-9</v>
      </c>
      <c r="BD364" s="147">
        <f t="shared" ca="1" si="123"/>
        <v>4.9226593397209469E-10</v>
      </c>
    </row>
    <row r="365" spans="8:56" s="147" customFormat="1" ht="0.25" customHeight="1" x14ac:dyDescent="0.2">
      <c r="H365" s="147">
        <f t="shared" si="124"/>
        <v>724</v>
      </c>
      <c r="I365" s="147">
        <f>IF($H365&gt;$H364,INDEX(Spectra!365:365,1,MATCH($I$20,Spectra!$20:$20,0)),I364)</f>
        <v>2.5991995666579698E-4</v>
      </c>
      <c r="J365" s="147">
        <f>((Physics!$C$9*Physics!$C$10)/(Physics!$C$11*Physics!$C$12*$H365))^($J$17-$J$18)</f>
        <v>3.6457209110114944E+18</v>
      </c>
      <c r="K365" s="147">
        <f t="shared" si="125"/>
        <v>1</v>
      </c>
      <c r="L365" s="147">
        <f>INDEX(Photobiology!$21:$421,1+$H365-380,10)</f>
        <v>7.9323839999999996E-4</v>
      </c>
      <c r="M365" s="147">
        <f t="shared" si="126"/>
        <v>2.5991995666579698E-4</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947595621205697.5</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2.5991995666579698E-4</v>
      </c>
      <c r="Z365" s="147">
        <f t="shared" ca="1" si="128"/>
        <v>0</v>
      </c>
      <c r="AA365" s="147">
        <f t="shared" ca="1" si="115"/>
        <v>1.4638873903387352E-8</v>
      </c>
      <c r="AB365" s="147">
        <f t="shared" ca="1" si="116"/>
        <v>2.3001850493100704E-7</v>
      </c>
      <c r="AC365" s="147">
        <f t="shared" ca="1" si="117"/>
        <v>9.6404311927344111E-10</v>
      </c>
      <c r="AD365" s="147">
        <f t="shared" ca="1" si="118"/>
        <v>1.3536579359163374E-10</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8.9945865444227295E-4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3279175225090456.5</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8.9945865444227295E-4</v>
      </c>
      <c r="AZ365" s="147">
        <f t="shared" ca="1" si="133"/>
        <v>0</v>
      </c>
      <c r="BA365" s="147">
        <f t="shared" ca="1" si="120"/>
        <v>5.0658141039246919E-8</v>
      </c>
      <c r="BB365" s="147">
        <f t="shared" ca="1" si="121"/>
        <v>7.9598403137657949E-7</v>
      </c>
      <c r="BC365" s="147">
        <f t="shared" ca="1" si="122"/>
        <v>3.3360921493263905E-9</v>
      </c>
      <c r="BD365" s="147">
        <f t="shared" ca="1" si="123"/>
        <v>4.6843626831622684E-10</v>
      </c>
    </row>
    <row r="366" spans="8:56" s="147" customFormat="1" ht="0.25" customHeight="1" x14ac:dyDescent="0.2">
      <c r="H366" s="147">
        <f t="shared" si="124"/>
        <v>725</v>
      </c>
      <c r="I366" s="147">
        <f>IF($H366&gt;$H365,INDEX(Spectra!366:366,1,MATCH($I$20,Spectra!$20:$20,0)),I365)</f>
        <v>2.5545231140611599E-4</v>
      </c>
      <c r="J366" s="147">
        <f>((Physics!$C$9*Physics!$C$10)/(Physics!$C$11*Physics!$C$12*$H366))^($J$17-$J$18)</f>
        <v>3.6507564371316762E+18</v>
      </c>
      <c r="K366" s="147">
        <f t="shared" si="125"/>
        <v>1</v>
      </c>
      <c r="L366" s="147">
        <f>INDEX(Photobiology!$21:$421,1+$H366-380,10)</f>
        <v>7.3999999999999999E-4</v>
      </c>
      <c r="M366" s="147">
        <f t="shared" si="126"/>
        <v>2.5545231140611599E-4</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932594170246043.5</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2.5545231140611599E-4</v>
      </c>
      <c r="Z366" s="147">
        <f t="shared" ca="1" si="128"/>
        <v>0</v>
      </c>
      <c r="AA366" s="147">
        <f t="shared" ca="1" si="115"/>
        <v>1.3404808950573656E-8</v>
      </c>
      <c r="AB366" s="147">
        <f t="shared" ca="1" si="116"/>
        <v>2.1008295909114416E-7</v>
      </c>
      <c r="AC366" s="147">
        <f t="shared" ca="1" si="117"/>
        <v>8.8948494831609585E-10</v>
      </c>
      <c r="AD366" s="147">
        <f t="shared" ca="1" si="118"/>
        <v>1.2505182545494738E-10</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9.1093386506034427E-4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3325597671670289.5</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9.1093386506034427E-4</v>
      </c>
      <c r="AZ366" s="147">
        <f t="shared" ca="1" si="133"/>
        <v>0</v>
      </c>
      <c r="BA366" s="147">
        <f t="shared" ca="1" si="120"/>
        <v>4.7801072382268552E-8</v>
      </c>
      <c r="BB366" s="147">
        <f t="shared" ca="1" si="121"/>
        <v>7.4914836689016689E-7</v>
      </c>
      <c r="BC366" s="147">
        <f t="shared" ca="1" si="122"/>
        <v>3.1718717181401187E-9</v>
      </c>
      <c r="BD366" s="147">
        <f t="shared" ca="1" si="123"/>
        <v>4.4593036589685543E-10</v>
      </c>
    </row>
    <row r="367" spans="8:56" s="147" customFormat="1" ht="0.25" customHeight="1" x14ac:dyDescent="0.2">
      <c r="H367" s="147">
        <f t="shared" si="124"/>
        <v>726</v>
      </c>
      <c r="I367" s="147">
        <f>IF($H367&gt;$H366,INDEX(Spectra!367:367,1,MATCH($I$20,Spectra!$20:$20,0)),I366)</f>
        <v>2.4949447560786202E-4</v>
      </c>
      <c r="J367" s="147">
        <f>((Physics!$C$9*Physics!$C$10)/(Physics!$C$11*Physics!$C$12*$H367))^($J$17-$J$18)</f>
        <v>3.6557919632518584E+18</v>
      </c>
      <c r="K367" s="147">
        <f t="shared" si="125"/>
        <v>1</v>
      </c>
      <c r="L367" s="147">
        <f>INDEX(Photobiology!$21:$421,1+$H367-380,10)</f>
        <v>6.9008269999999998E-4</v>
      </c>
      <c r="M367" s="147">
        <f t="shared" si="126"/>
        <v>2.4949447560786202E-4</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912099898802958.75</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2.4949447560786202E-4</v>
      </c>
      <c r="Z367" s="147">
        <f t="shared" ca="1" si="128"/>
        <v>0</v>
      </c>
      <c r="AA367" s="147">
        <f t="shared" ca="1" si="115"/>
        <v>1.2203822678778085E-8</v>
      </c>
      <c r="AB367" s="147">
        <f t="shared" ca="1" si="116"/>
        <v>1.9075973363263719E-7</v>
      </c>
      <c r="AC367" s="147">
        <f t="shared" ca="1" si="117"/>
        <v>8.1584693523770878E-10</v>
      </c>
      <c r="AD367" s="147">
        <f t="shared" ca="1" si="118"/>
        <v>1.1483008189299409E-10</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9.2240907567841548E-4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3372135685695726.5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9.2240907567841548E-4</v>
      </c>
      <c r="AZ367" s="147">
        <f t="shared" ca="1" si="133"/>
        <v>0</v>
      </c>
      <c r="BA367" s="147">
        <f t="shared" ca="1" si="120"/>
        <v>4.5118902009549149E-8</v>
      </c>
      <c r="BB367" s="147">
        <f t="shared" ca="1" si="121"/>
        <v>7.0526014312758137E-7</v>
      </c>
      <c r="BC367" s="147">
        <f t="shared" ca="1" si="122"/>
        <v>3.0162776774684185E-9</v>
      </c>
      <c r="BD367" s="147">
        <f t="shared" ca="1" si="123"/>
        <v>4.2453969949006639E-10</v>
      </c>
    </row>
    <row r="368" spans="8:56" s="147" customFormat="1" ht="0.25" customHeight="1" x14ac:dyDescent="0.2">
      <c r="H368" s="147">
        <f t="shared" si="124"/>
        <v>727</v>
      </c>
      <c r="I368" s="147">
        <f>IF($H368&gt;$H367,INDEX(Spectra!368:368,1,MATCH($I$20,Spectra!$20:$20,0)),I367)</f>
        <v>2.42510726912394E-4</v>
      </c>
      <c r="J368" s="147">
        <f>((Physics!$C$9*Physics!$C$10)/(Physics!$C$11*Physics!$C$12*$H368))^($J$17-$J$18)</f>
        <v>3.6608274893720397E+18</v>
      </c>
      <c r="K368" s="147">
        <f t="shared" si="125"/>
        <v>1</v>
      </c>
      <c r="L368" s="147">
        <f>INDEX(Photobiology!$21:$421,1+$H368-380,10)</f>
        <v>6.4331000000000002E-4</v>
      </c>
      <c r="M368" s="147">
        <f t="shared" si="126"/>
        <v>2.42510726912394E-4</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887789935548487.62</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2.42510726912394E-4</v>
      </c>
      <c r="Z368" s="147">
        <f t="shared" ca="1" si="128"/>
        <v>0</v>
      </c>
      <c r="AA368" s="147">
        <f t="shared" ca="1" si="115"/>
        <v>1.1061811544163866E-8</v>
      </c>
      <c r="AB368" s="147">
        <f t="shared" ca="1" si="116"/>
        <v>1.724518030146725E-7</v>
      </c>
      <c r="AC368" s="147">
        <f t="shared" ca="1" si="117"/>
        <v>7.4450793162104955E-10</v>
      </c>
      <c r="AD368" s="147">
        <f t="shared" ca="1" si="118"/>
        <v>1.0492178097719344E-10</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9.3388290073616114E-4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3418784194869438.5</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9.3388290073616114E-4</v>
      </c>
      <c r="AZ368" s="147">
        <f t="shared" ca="1" si="133"/>
        <v>0</v>
      </c>
      <c r="BA368" s="147">
        <f t="shared" ca="1" si="120"/>
        <v>4.2597854469309035E-8</v>
      </c>
      <c r="BB368" s="147">
        <f t="shared" ca="1" si="121"/>
        <v>6.6409346954249162E-7</v>
      </c>
      <c r="BC368" s="147">
        <f t="shared" ca="1" si="122"/>
        <v>2.8670205052600147E-9</v>
      </c>
      <c r="BD368" s="147">
        <f t="shared" ca="1" si="123"/>
        <v>4.0404256923769863E-10</v>
      </c>
    </row>
    <row r="369" spans="8:56" s="147" customFormat="1" ht="0.25" customHeight="1" x14ac:dyDescent="0.2">
      <c r="H369" s="147">
        <f t="shared" si="124"/>
        <v>728</v>
      </c>
      <c r="I369" s="147">
        <f>IF($H369&gt;$H368,INDEX(Spectra!369:369,1,MATCH($I$20,Spectra!$20:$20,0)),I368)</f>
        <v>2.33967005341953E-4</v>
      </c>
      <c r="J369" s="147">
        <f>((Physics!$C$9*Physics!$C$10)/(Physics!$C$11*Physics!$C$12*$H369))^($J$17-$J$18)</f>
        <v>3.6658630154922214E+18</v>
      </c>
      <c r="K369" s="147">
        <f t="shared" si="125"/>
        <v>1</v>
      </c>
      <c r="L369" s="147">
        <f>INDEX(Photobiology!$21:$421,1+$H369-380,10)</f>
        <v>5.9949600000000003E-4</v>
      </c>
      <c r="M369" s="147">
        <f t="shared" si="126"/>
        <v>2.33967005341953E-4</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857690991728536.5</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2.33967005341953E-4</v>
      </c>
      <c r="Z369" s="147">
        <f t="shared" ca="1" si="128"/>
        <v>0</v>
      </c>
      <c r="AA369" s="147">
        <f t="shared" ca="1" si="115"/>
        <v>9.9550621102947594E-9</v>
      </c>
      <c r="AB369" s="147">
        <f t="shared" ca="1" si="116"/>
        <v>1.5478555172407585E-7</v>
      </c>
      <c r="AC369" s="147">
        <f t="shared" ca="1" si="117"/>
        <v>6.7476084340619242E-10</v>
      </c>
      <c r="AD369" s="147">
        <f t="shared" ca="1" si="118"/>
        <v>9.515672074262571E-11</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9.4535811135423246E-4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3465553336809058</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9.4535811135423246E-4</v>
      </c>
      <c r="AZ369" s="147">
        <f t="shared" ca="1" si="133"/>
        <v>0</v>
      </c>
      <c r="BA369" s="147">
        <f t="shared" ca="1" si="120"/>
        <v>4.0224042280011242E-8</v>
      </c>
      <c r="BB369" s="147">
        <f t="shared" ca="1" si="121"/>
        <v>6.2542056572861958E-7</v>
      </c>
      <c r="BC369" s="147">
        <f t="shared" ca="1" si="122"/>
        <v>2.7264127931456063E-9</v>
      </c>
      <c r="BD369" s="147">
        <f t="shared" ca="1" si="123"/>
        <v>3.8448659746887989E-10</v>
      </c>
    </row>
    <row r="370" spans="8:56" s="147" customFormat="1" ht="0.25" customHeight="1" x14ac:dyDescent="0.2">
      <c r="H370" s="147">
        <f t="shared" si="124"/>
        <v>729</v>
      </c>
      <c r="I370" s="147">
        <f>IF($H370&gt;$H369,INDEX(Spectra!370:370,1,MATCH($I$20,Spectra!$20:$20,0)),I369)</f>
        <v>2.2468662991388701E-4</v>
      </c>
      <c r="J370" s="147">
        <f>((Physics!$C$9*Physics!$C$10)/(Physics!$C$11*Physics!$C$12*$H370))^($J$17-$J$18)</f>
        <v>3.6708985416124032E+18</v>
      </c>
      <c r="K370" s="147">
        <f t="shared" si="125"/>
        <v>1</v>
      </c>
      <c r="L370" s="147">
        <f>INDEX(Photobiology!$21:$421,1+$H370-380,10)</f>
        <v>5.5845470000000003E-4</v>
      </c>
      <c r="M370" s="147">
        <f t="shared" si="126"/>
        <v>2.2468662991388701E-4</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824801822070693.62</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2.2468662991388701E-4</v>
      </c>
      <c r="Z370" s="147">
        <f t="shared" ca="1" si="128"/>
        <v>0</v>
      </c>
      <c r="AA370" s="147">
        <f t="shared" ca="1" si="115"/>
        <v>8.9198120522884087E-9</v>
      </c>
      <c r="AB370" s="147">
        <f t="shared" ca="1" si="116"/>
        <v>1.3831978561454781E-7</v>
      </c>
      <c r="AC370" s="147">
        <f t="shared" ca="1" si="117"/>
        <v>6.0890076706663376E-10</v>
      </c>
      <c r="AD370" s="147">
        <f t="shared" ca="1" si="118"/>
        <v>8.592466101166867E-11</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9.5683193641197812E-4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3512432959942902</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9.5683193641197812E-4</v>
      </c>
      <c r="AZ370" s="147">
        <f t="shared" ca="1" si="133"/>
        <v>0</v>
      </c>
      <c r="BA370" s="147">
        <f t="shared" ca="1" si="120"/>
        <v>3.7985175360425481E-8</v>
      </c>
      <c r="BB370" s="147">
        <f t="shared" ca="1" si="121"/>
        <v>5.8903722203845066E-7</v>
      </c>
      <c r="BC370" s="147">
        <f t="shared" ca="1" si="122"/>
        <v>2.5930145476764605E-9</v>
      </c>
      <c r="BD370" s="147">
        <f t="shared" ca="1" si="123"/>
        <v>3.6591166912266869E-10</v>
      </c>
    </row>
    <row r="371" spans="8:56" s="147" customFormat="1" ht="0.25" customHeight="1" x14ac:dyDescent="0.2">
      <c r="H371" s="147">
        <f t="shared" si="124"/>
        <v>730</v>
      </c>
      <c r="I371" s="147">
        <f>IF($H371&gt;$H370,INDEX(Spectra!371:371,1,MATCH($I$20,Spectra!$20:$20,0)),I370)</f>
        <v>2.1942234049770901E-4</v>
      </c>
      <c r="J371" s="147">
        <f>((Physics!$C$9*Physics!$C$10)/(Physics!$C$11*Physics!$C$12*$H371))^($J$17-$J$18)</f>
        <v>3.6759340677325839E+18</v>
      </c>
      <c r="K371" s="147">
        <f t="shared" si="125"/>
        <v>1</v>
      </c>
      <c r="L371" s="147">
        <f>INDEX(Photobiology!$21:$421,1+$H371-380,10)</f>
        <v>5.1999999999999995E-4</v>
      </c>
      <c r="M371" s="147">
        <f t="shared" si="126"/>
        <v>2.1942234049770901E-4</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806582056657147.5</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2.1942234049770901E-4</v>
      </c>
      <c r="Z371" s="147">
        <f t="shared" ca="1" si="128"/>
        <v>0</v>
      </c>
      <c r="AA371" s="147">
        <f t="shared" ca="1" si="115"/>
        <v>8.1283470080992825E-9</v>
      </c>
      <c r="AB371" s="147">
        <f t="shared" ca="1" si="116"/>
        <v>1.2571078905092596E-7</v>
      </c>
      <c r="AC371" s="147">
        <f t="shared" ca="1" si="117"/>
        <v>5.5864927890716705E-10</v>
      </c>
      <c r="AD371" s="147">
        <f t="shared" ca="1" si="118"/>
        <v>7.8940697751498778E-11</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9.6830714703004944E-4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3559433229796703</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9.6830714703004944E-4</v>
      </c>
      <c r="AZ371" s="147">
        <f t="shared" ca="1" si="133"/>
        <v>0</v>
      </c>
      <c r="BA371" s="147">
        <f t="shared" ca="1" si="120"/>
        <v>3.5870260446725262E-8</v>
      </c>
      <c r="BB371" s="147">
        <f t="shared" ca="1" si="121"/>
        <v>5.5475962575501493E-7</v>
      </c>
      <c r="BC371" s="147">
        <f t="shared" ca="1" si="122"/>
        <v>2.4653099963385057E-9</v>
      </c>
      <c r="BD371" s="147">
        <f t="shared" ca="1" si="123"/>
        <v>3.4836398905841278E-10</v>
      </c>
    </row>
    <row r="372" spans="8:56" s="147" customFormat="1" ht="0.25" customHeight="1" x14ac:dyDescent="0.2">
      <c r="H372" s="147">
        <f t="shared" si="124"/>
        <v>731</v>
      </c>
      <c r="I372" s="147">
        <f>IF($H372&gt;$H371,INDEX(Spectra!372:372,1,MATCH($I$20,Spectra!$20:$20,0)),I371)</f>
        <v>2.1490112041201899E-4</v>
      </c>
      <c r="J372" s="147">
        <f>((Physics!$C$9*Physics!$C$10)/(Physics!$C$11*Physics!$C$12*$H372))^($J$17-$J$18)</f>
        <v>3.6809695938527657E+18</v>
      </c>
      <c r="K372" s="147">
        <f t="shared" si="125"/>
        <v>1</v>
      </c>
      <c r="L372" s="147">
        <f>INDEX(Photobiology!$21:$421,1+$H372-380,10)</f>
        <v>4.8391359999999997E-4</v>
      </c>
      <c r="M372" s="147">
        <f t="shared" si="126"/>
        <v>2.1490112041201899E-4</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791044489921533.88</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2.1490112041201899E-4</v>
      </c>
      <c r="Z372" s="147">
        <f t="shared" ca="1" si="128"/>
        <v>0</v>
      </c>
      <c r="AA372" s="147">
        <f t="shared" ca="1" si="115"/>
        <v>7.4288738512990022E-9</v>
      </c>
      <c r="AB372" s="147">
        <f t="shared" ca="1" si="116"/>
        <v>1.1458656681041101E-7</v>
      </c>
      <c r="AC372" s="147">
        <f t="shared" ca="1" si="117"/>
        <v>5.142583811459614E-10</v>
      </c>
      <c r="AD372" s="147">
        <f t="shared" ca="1" si="118"/>
        <v>7.2750046490839962E-11</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9.755134462844069E-4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3590835334167425</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9.755134462844069E-4</v>
      </c>
      <c r="AZ372" s="147">
        <f t="shared" ca="1" si="133"/>
        <v>0</v>
      </c>
      <c r="BA372" s="147">
        <f t="shared" ca="1" si="120"/>
        <v>3.3722329221916403E-8</v>
      </c>
      <c r="BB372" s="147">
        <f t="shared" ca="1" si="121"/>
        <v>5.2014962263952355E-7</v>
      </c>
      <c r="BC372" s="147">
        <f t="shared" ca="1" si="122"/>
        <v>2.3344036769585855E-9</v>
      </c>
      <c r="BD372" s="147">
        <f t="shared" ca="1" si="123"/>
        <v>3.3023861594376771E-10</v>
      </c>
    </row>
    <row r="373" spans="8:56" s="147" customFormat="1" ht="0.25" customHeight="1" x14ac:dyDescent="0.2">
      <c r="H373" s="147">
        <f t="shared" si="124"/>
        <v>732</v>
      </c>
      <c r="I373" s="147">
        <f>IF($H373&gt;$H372,INDEX(Spectra!373:373,1,MATCH($I$20,Spectra!$20:$20,0)),I372)</f>
        <v>2.06997482949802E-4</v>
      </c>
      <c r="J373" s="147">
        <f>((Physics!$C$9*Physics!$C$10)/(Physics!$C$11*Physics!$C$12*$H373))^($J$17-$J$18)</f>
        <v>3.686005119972948E+18</v>
      </c>
      <c r="K373" s="147">
        <f t="shared" si="125"/>
        <v>1</v>
      </c>
      <c r="L373" s="147">
        <f>INDEX(Photobiology!$21:$421,1+$H373-380,10)</f>
        <v>4.500528E-4</v>
      </c>
      <c r="M373" s="147">
        <f t="shared" si="126"/>
        <v>2.06997482949802E-4</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762993781974483.12</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2.06997482949802E-4</v>
      </c>
      <c r="Z373" s="147">
        <f t="shared" ca="1" si="128"/>
        <v>0</v>
      </c>
      <c r="AA373" s="147">
        <f t="shared" ca="1" si="115"/>
        <v>6.6774904029810721E-9</v>
      </c>
      <c r="AB373" s="147">
        <f t="shared" ca="1" si="116"/>
        <v>1.0271918895411205E-7</v>
      </c>
      <c r="AC373" s="147">
        <f t="shared" ca="1" si="117"/>
        <v>4.657443366370545E-10</v>
      </c>
      <c r="AD373" s="147">
        <f t="shared" ca="1" si="118"/>
        <v>6.5926628344682443E-11</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9.8272113109909034E-4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3622315120736853.5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9.8272113109909034E-4</v>
      </c>
      <c r="AZ373" s="147">
        <f t="shared" ca="1" si="133"/>
        <v>0</v>
      </c>
      <c r="BA373" s="147">
        <f t="shared" ca="1" si="120"/>
        <v>3.1701404423899329E-8</v>
      </c>
      <c r="BB373" s="147">
        <f t="shared" ca="1" si="121"/>
        <v>4.8765963776982602E-7</v>
      </c>
      <c r="BC373" s="147">
        <f t="shared" ca="1" si="122"/>
        <v>2.2111225449729534E-9</v>
      </c>
      <c r="BD373" s="147">
        <f t="shared" ca="1" si="123"/>
        <v>3.1298685304374926E-10</v>
      </c>
    </row>
    <row r="374" spans="8:56" s="147" customFormat="1" ht="0.25" customHeight="1" x14ac:dyDescent="0.2">
      <c r="H374" s="147">
        <f t="shared" si="124"/>
        <v>733</v>
      </c>
      <c r="I374" s="147">
        <f>IF($H374&gt;$H373,INDEX(Spectra!374:374,1,MATCH($I$20,Spectra!$20:$20,0)),I373)</f>
        <v>1.9891680094701199E-4</v>
      </c>
      <c r="J374" s="147">
        <f>((Physics!$C$9*Physics!$C$10)/(Physics!$C$11*Physics!$C$12*$H374))^($J$17-$J$18)</f>
        <v>3.6910406460931297E+18</v>
      </c>
      <c r="K374" s="147">
        <f t="shared" si="125"/>
        <v>1</v>
      </c>
      <c r="L374" s="147">
        <f>INDEX(Photobiology!$21:$421,1+$H374-380,10)</f>
        <v>4.1834519999999999E-4</v>
      </c>
      <c r="M374" s="147">
        <f t="shared" si="126"/>
        <v>1.9891680094701199E-4</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734209997486237.62</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1.9891680094701199E-4</v>
      </c>
      <c r="Z374" s="147">
        <f t="shared" ca="1" si="128"/>
        <v>0</v>
      </c>
      <c r="AA374" s="147">
        <f t="shared" ca="1" si="115"/>
        <v>5.9879128921875231E-9</v>
      </c>
      <c r="AB374" s="147">
        <f t="shared" ca="1" si="116"/>
        <v>9.1856198174913087E-8</v>
      </c>
      <c r="AC374" s="147">
        <f t="shared" ca="1" si="117"/>
        <v>4.2070903400293038E-10</v>
      </c>
      <c r="AD374" s="147">
        <f t="shared" ca="1" si="118"/>
        <v>5.9604225902966457E-11</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9.8992743035344779E-4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3653862382117101.5</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9.8992743035344779E-4</v>
      </c>
      <c r="AZ374" s="147">
        <f t="shared" ca="1" si="133"/>
        <v>0</v>
      </c>
      <c r="BA374" s="147">
        <f t="shared" ca="1" si="120"/>
        <v>2.9799389464957696E-8</v>
      </c>
      <c r="BB374" s="147">
        <f t="shared" ca="1" si="121"/>
        <v>4.5713066864347579E-7</v>
      </c>
      <c r="BC374" s="147">
        <f t="shared" ca="1" si="122"/>
        <v>2.0936965151975421E-9</v>
      </c>
      <c r="BD374" s="147">
        <f t="shared" ca="1" si="123"/>
        <v>2.9662581494082852E-10</v>
      </c>
    </row>
    <row r="375" spans="8:56" s="147" customFormat="1" ht="0.25" customHeight="1" x14ac:dyDescent="0.2">
      <c r="H375" s="147">
        <f t="shared" si="124"/>
        <v>734</v>
      </c>
      <c r="I375" s="147">
        <f>IF($H375&gt;$H374,INDEX(Spectra!375:375,1,MATCH($I$20,Spectra!$20:$20,0)),I374)</f>
        <v>1.93203766086929E-4</v>
      </c>
      <c r="J375" s="147">
        <f>((Physics!$C$9*Physics!$C$10)/(Physics!$C$11*Physics!$C$12*$H375))^($J$17-$J$18)</f>
        <v>3.696076172213311E+18</v>
      </c>
      <c r="K375" s="147">
        <f t="shared" si="125"/>
        <v>1</v>
      </c>
      <c r="L375" s="147">
        <f>INDEX(Photobiology!$21:$421,1+$H375-380,10)</f>
        <v>3.887184E-4</v>
      </c>
      <c r="M375" s="147">
        <f t="shared" si="126"/>
        <v>1.93203766086929E-4</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714095836215772.5</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1.93203766086929E-4</v>
      </c>
      <c r="Z375" s="147">
        <f t="shared" ca="1" si="128"/>
        <v>0</v>
      </c>
      <c r="AA375" s="147">
        <f t="shared" ca="1" si="115"/>
        <v>5.4269585467455749E-9</v>
      </c>
      <c r="AB375" s="147">
        <f t="shared" ca="1" si="116"/>
        <v>8.3010770914313397E-8</v>
      </c>
      <c r="AC375" s="147">
        <f t="shared" ca="1" si="117"/>
        <v>3.8428229074690176E-10</v>
      </c>
      <c r="AD375" s="147">
        <f t="shared" ca="1" si="118"/>
        <v>5.4479791164958327E-11</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9.9713511516813123E-4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3685487339650105.5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9.9713511516813123E-4</v>
      </c>
      <c r="AZ375" s="147">
        <f t="shared" ca="1" si="133"/>
        <v>0</v>
      </c>
      <c r="BA375" s="147">
        <f t="shared" ca="1" si="120"/>
        <v>2.8008827390492188E-8</v>
      </c>
      <c r="BB375" s="147">
        <f t="shared" ca="1" si="121"/>
        <v>4.2842309077244826E-7</v>
      </c>
      <c r="BC375" s="147">
        <f t="shared" ca="1" si="122"/>
        <v>1.9833017440694129E-9</v>
      </c>
      <c r="BD375" s="147">
        <f t="shared" ca="1" si="123"/>
        <v>2.8117315691022485E-10</v>
      </c>
    </row>
    <row r="376" spans="8:56" s="147" customFormat="1" ht="0.25" customHeight="1" x14ac:dyDescent="0.2">
      <c r="H376" s="147">
        <f t="shared" si="124"/>
        <v>735</v>
      </c>
      <c r="I376" s="147">
        <f>IF($H376&gt;$H375,INDEX(Spectra!376:376,1,MATCH($I$20,Spectra!$20:$20,0)),I375)</f>
        <v>1.8771954975894099E-4</v>
      </c>
      <c r="J376" s="147">
        <f>((Physics!$C$9*Physics!$C$10)/(Physics!$C$11*Physics!$C$12*$H376))^($J$17-$J$18)</f>
        <v>3.7011116983334927E+18</v>
      </c>
      <c r="K376" s="147">
        <f t="shared" si="125"/>
        <v>1</v>
      </c>
      <c r="L376" s="147">
        <f>INDEX(Photobiology!$21:$421,1+$H376-380,10)</f>
        <v>3.611E-4</v>
      </c>
      <c r="M376" s="147">
        <f t="shared" si="126"/>
        <v>1.8771954975894099E-4</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694771021618712.62</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1.8771954975894099E-4</v>
      </c>
      <c r="Z376" s="147">
        <f t="shared" ca="1" si="128"/>
        <v>0</v>
      </c>
      <c r="AA376" s="147">
        <f t="shared" ca="1" si="115"/>
        <v>4.9199041357221327E-9</v>
      </c>
      <c r="AB376" s="147">
        <f t="shared" ca="1" si="116"/>
        <v>7.502587245215594E-8</v>
      </c>
      <c r="AC376" s="147">
        <f t="shared" ca="1" si="117"/>
        <v>3.5103555804921967E-10</v>
      </c>
      <c r="AD376" s="147">
        <f t="shared" ca="1" si="118"/>
        <v>4.9838226424150523E-11</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1.0043414144224887E-3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3717179758039879.5</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1.0043414144224887E-3</v>
      </c>
      <c r="AZ376" s="147">
        <f t="shared" ca="1" si="133"/>
        <v>0</v>
      </c>
      <c r="BA376" s="147">
        <f t="shared" ca="1" si="120"/>
        <v>2.6322583262316121E-8</v>
      </c>
      <c r="BB376" s="147">
        <f t="shared" ca="1" si="121"/>
        <v>4.0140513310223605E-7</v>
      </c>
      <c r="BC376" s="147">
        <f t="shared" ca="1" si="122"/>
        <v>1.8781184449700541E-9</v>
      </c>
      <c r="BD376" s="147">
        <f t="shared" ca="1" si="123"/>
        <v>2.6664561513926978E-10</v>
      </c>
    </row>
    <row r="377" spans="8:56" s="147" customFormat="1" ht="0.25" customHeight="1" x14ac:dyDescent="0.2">
      <c r="H377" s="147">
        <f t="shared" si="124"/>
        <v>736</v>
      </c>
      <c r="I377" s="147">
        <f>IF($H377&gt;$H376,INDEX(Spectra!377:377,1,MATCH($I$20,Spectra!$20:$20,0)),I376)</f>
        <v>1.8361027056231399E-4</v>
      </c>
      <c r="J377" s="147">
        <f>((Physics!$C$9*Physics!$C$10)/(Physics!$C$11*Physics!$C$12*$H377))^($J$17-$J$18)</f>
        <v>3.7061472244536745E+18</v>
      </c>
      <c r="K377" s="147">
        <f t="shared" si="125"/>
        <v>1</v>
      </c>
      <c r="L377" s="147">
        <f>INDEX(Photobiology!$21:$421,1+$H377-380,10)</f>
        <v>3.3538349999999998E-4</v>
      </c>
      <c r="M377" s="147">
        <f t="shared" si="126"/>
        <v>1.8361027056231399E-4</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680486694625708.25</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1.8361027056231399E-4</v>
      </c>
      <c r="Z377" s="147">
        <f t="shared" ca="1" si="128"/>
        <v>0</v>
      </c>
      <c r="AA377" s="147">
        <f t="shared" ca="1" si="115"/>
        <v>4.4898035850332077E-9</v>
      </c>
      <c r="AB377" s="147">
        <f t="shared" ca="1" si="116"/>
        <v>6.8246101465306482E-8</v>
      </c>
      <c r="AC377" s="147">
        <f t="shared" ca="1" si="117"/>
        <v>3.2297046591911034E-10</v>
      </c>
      <c r="AD377" s="147">
        <f t="shared" ca="1" si="118"/>
        <v>4.5907341507613125E-11</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1.0115477136768461E-3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3748944751445903.5</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1.0115477136768461E-3</v>
      </c>
      <c r="AZ377" s="147">
        <f t="shared" ca="1" si="133"/>
        <v>0</v>
      </c>
      <c r="BA377" s="147">
        <f t="shared" ca="1" si="120"/>
        <v>2.4735275087768553E-8</v>
      </c>
      <c r="BB377" s="147">
        <f t="shared" ca="1" si="121"/>
        <v>3.7598216969654695E-7</v>
      </c>
      <c r="BC377" s="147">
        <f t="shared" ca="1" si="122"/>
        <v>1.7793124283575723E-9</v>
      </c>
      <c r="BD377" s="147">
        <f t="shared" ca="1" si="123"/>
        <v>2.5291322865976715E-10</v>
      </c>
    </row>
    <row r="378" spans="8:56" s="147" customFormat="1" ht="0.25" customHeight="1" x14ac:dyDescent="0.2">
      <c r="H378" s="147">
        <f t="shared" si="124"/>
        <v>737</v>
      </c>
      <c r="I378" s="147">
        <f>IF($H378&gt;$H377,INDEX(Spectra!378:378,1,MATCH($I$20,Spectra!$20:$20,0)),I377)</f>
        <v>1.78576713064873E-4</v>
      </c>
      <c r="J378" s="147">
        <f>((Physics!$C$9*Physics!$C$10)/(Physics!$C$11*Physics!$C$12*$H378))^($J$17-$J$18)</f>
        <v>3.7111827505738552E+18</v>
      </c>
      <c r="K378" s="147">
        <f t="shared" si="125"/>
        <v>1</v>
      </c>
      <c r="L378" s="147">
        <f>INDEX(Photobiology!$21:$421,1+$H378-380,10)</f>
        <v>3.1144039999999999E-4</v>
      </c>
      <c r="M378" s="147">
        <f t="shared" si="126"/>
        <v>1.78576713064873E-4</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662730817180533.5</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1.78576713064873E-4</v>
      </c>
      <c r="Z378" s="147">
        <f t="shared" ca="1" si="128"/>
        <v>0</v>
      </c>
      <c r="AA378" s="147">
        <f t="shared" ca="1" si="115"/>
        <v>4.0747098657003523E-9</v>
      </c>
      <c r="AB378" s="147">
        <f t="shared" ca="1" si="116"/>
        <v>6.1725040870873356E-8</v>
      </c>
      <c r="AC378" s="147">
        <f t="shared" ca="1" si="117"/>
        <v>2.9554446012236484E-10</v>
      </c>
      <c r="AD378" s="147">
        <f t="shared" ca="1" si="118"/>
        <v>4.2041244096584664E-11</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1.0187553984915296E-3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3780787461935758.5</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1.0187553984915296E-3</v>
      </c>
      <c r="AZ378" s="147">
        <f t="shared" ca="1" si="133"/>
        <v>0</v>
      </c>
      <c r="BA378" s="147">
        <f t="shared" ca="1" si="120"/>
        <v>2.3245655056160175E-8</v>
      </c>
      <c r="BB378" s="147">
        <f t="shared" ca="1" si="121"/>
        <v>3.5213280348859721E-7</v>
      </c>
      <c r="BC378" s="147">
        <f t="shared" ca="1" si="122"/>
        <v>1.6860401845034815E-9</v>
      </c>
      <c r="BD378" s="147">
        <f t="shared" ca="1" si="123"/>
        <v>2.3983947093446985E-10</v>
      </c>
    </row>
    <row r="379" spans="8:56" s="147" customFormat="1" ht="0.25" customHeight="1" x14ac:dyDescent="0.2">
      <c r="H379" s="147">
        <f t="shared" si="124"/>
        <v>738</v>
      </c>
      <c r="I379" s="147">
        <f>IF($H379&gt;$H378,INDEX(Spectra!379:379,1,MATCH($I$20,Spectra!$20:$20,0)),I378)</f>
        <v>1.71589700356896E-4</v>
      </c>
      <c r="J379" s="147">
        <f>((Physics!$C$9*Physics!$C$10)/(Physics!$C$11*Physics!$C$12*$H379))^($J$17-$J$18)</f>
        <v>3.7162182766940375E+18</v>
      </c>
      <c r="K379" s="147">
        <f t="shared" si="125"/>
        <v>1</v>
      </c>
      <c r="L379" s="147">
        <f>INDEX(Photobiology!$21:$421,1+$H379-380,10)</f>
        <v>2.8916560000000002E-4</v>
      </c>
      <c r="M379" s="147">
        <f t="shared" si="126"/>
        <v>1.71589700356896E-4</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637664780558750.38</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1.71589700356896E-4</v>
      </c>
      <c r="Z379" s="147">
        <f t="shared" ca="1" si="128"/>
        <v>0</v>
      </c>
      <c r="AA379" s="147">
        <f t="shared" ca="1" si="115"/>
        <v>3.6547748227517066E-9</v>
      </c>
      <c r="AB379" s="147">
        <f t="shared" ca="1" si="116"/>
        <v>5.5165059126539926E-8</v>
      </c>
      <c r="AC379" s="147">
        <f t="shared" ca="1" si="117"/>
        <v>2.6716516345568708E-10</v>
      </c>
      <c r="AD379" s="147">
        <f t="shared" ca="1" si="118"/>
        <v>3.8038176364817061E-11</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1.025961697745887E-3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3812697612351309.5</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1.025961697745887E-3</v>
      </c>
      <c r="AZ379" s="147">
        <f t="shared" ca="1" si="133"/>
        <v>0</v>
      </c>
      <c r="BA379" s="147">
        <f t="shared" ca="1" si="120"/>
        <v>2.1852471181138523E-8</v>
      </c>
      <c r="BB379" s="147">
        <f t="shared" ca="1" si="121"/>
        <v>3.2984053005511623E-7</v>
      </c>
      <c r="BC379" s="147">
        <f t="shared" ca="1" si="122"/>
        <v>1.5974223633903462E-9</v>
      </c>
      <c r="BD379" s="147">
        <f t="shared" ca="1" si="123"/>
        <v>2.2743621511800598E-10</v>
      </c>
    </row>
    <row r="380" spans="8:56" s="147" customFormat="1" ht="0.25" customHeight="1" x14ac:dyDescent="0.2">
      <c r="H380" s="147">
        <f t="shared" si="124"/>
        <v>739</v>
      </c>
      <c r="I380" s="147">
        <f>IF($H380&gt;$H379,INDEX(Spectra!380:380,1,MATCH($I$20,Spectra!$20:$20,0)),I379)</f>
        <v>1.65212495227317E-4</v>
      </c>
      <c r="J380" s="147">
        <f>((Physics!$C$9*Physics!$C$10)/(Physics!$C$11*Physics!$C$12*$H380))^($J$17-$J$18)</f>
        <v>3.7212538028142193E+18</v>
      </c>
      <c r="K380" s="147">
        <f t="shared" si="125"/>
        <v>1</v>
      </c>
      <c r="L380" s="147">
        <f>INDEX(Photobiology!$21:$421,1+$H380-380,10)</f>
        <v>2.6845390000000002E-4</v>
      </c>
      <c r="M380" s="147">
        <f t="shared" si="126"/>
        <v>1.65212495227317E-4</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614797626137079.5</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1.65212495227317E-4</v>
      </c>
      <c r="Z380" s="147">
        <f t="shared" ca="1" si="128"/>
        <v>0</v>
      </c>
      <c r="AA380" s="147">
        <f t="shared" ca="1" si="115"/>
        <v>3.2867539013017673E-9</v>
      </c>
      <c r="AB380" s="147">
        <f t="shared" ca="1" si="116"/>
        <v>4.9424144009728021E-8</v>
      </c>
      <c r="AC380" s="147">
        <f t="shared" ca="1" si="117"/>
        <v>2.4220151800324675E-10</v>
      </c>
      <c r="AD380" s="147">
        <f t="shared" ca="1" si="118"/>
        <v>3.4494551666016289E-11</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1.0331693825605705E-3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3844685493804742</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1.0331693825605705E-3</v>
      </c>
      <c r="AZ380" s="147">
        <f t="shared" ca="1" si="133"/>
        <v>0</v>
      </c>
      <c r="BA380" s="147">
        <f t="shared" ca="1" si="120"/>
        <v>2.0553975013598246E-8</v>
      </c>
      <c r="BB380" s="147">
        <f t="shared" ca="1" si="121"/>
        <v>3.0907778663990748E-7</v>
      </c>
      <c r="BC380" s="147">
        <f t="shared" ca="1" si="122"/>
        <v>1.5146263148337962E-9</v>
      </c>
      <c r="BD380" s="147">
        <f t="shared" ca="1" si="123"/>
        <v>2.1571440221543895E-10</v>
      </c>
    </row>
    <row r="381" spans="8:56" s="147" customFormat="1" ht="0.25" customHeight="1" x14ac:dyDescent="0.2">
      <c r="H381" s="147">
        <f t="shared" si="124"/>
        <v>740</v>
      </c>
      <c r="I381" s="147">
        <f>IF($H381&gt;$H380,INDEX(Spectra!381:381,1,MATCH($I$20,Spectra!$20:$20,0)),I380)</f>
        <v>1.5964206394823E-4</v>
      </c>
      <c r="J381" s="147">
        <f>((Physics!$C$9*Physics!$C$10)/(Physics!$C$11*Physics!$C$12*$H381))^($J$17-$J$18)</f>
        <v>3.7262893289344E+18</v>
      </c>
      <c r="K381" s="147">
        <f t="shared" si="125"/>
        <v>1</v>
      </c>
      <c r="L381" s="147">
        <f>INDEX(Photobiology!$21:$421,1+$H381-380,10)</f>
        <v>2.4919999999999999E-4</v>
      </c>
      <c r="M381" s="147">
        <f t="shared" si="126"/>
        <v>1.5964206394823E-4</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594872519339352.5</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1.5964206394823E-4</v>
      </c>
      <c r="Z381" s="147">
        <f t="shared" ca="1" si="128"/>
        <v>0</v>
      </c>
      <c r="AA381" s="147">
        <f t="shared" ca="1" si="115"/>
        <v>2.9687836422132593E-9</v>
      </c>
      <c r="AB381" s="147">
        <f t="shared" ca="1" si="116"/>
        <v>4.4468775838971315E-8</v>
      </c>
      <c r="AC381" s="147">
        <f t="shared" ca="1" si="117"/>
        <v>2.2014640618460918E-10</v>
      </c>
      <c r="AD381" s="147">
        <f t="shared" ca="1" si="118"/>
        <v>3.140797966117477E-11</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1.0403756818149279E-3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3876740801229816.5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1.0403756818149279E-3</v>
      </c>
      <c r="AZ381" s="147">
        <f t="shared" ca="1" si="133"/>
        <v>0</v>
      </c>
      <c r="BA381" s="147">
        <f t="shared" ca="1" si="120"/>
        <v>1.9347346366871306E-8</v>
      </c>
      <c r="BB381" s="147">
        <f t="shared" ca="1" si="121"/>
        <v>2.8979976729659363E-7</v>
      </c>
      <c r="BC381" s="147">
        <f t="shared" ca="1" si="122"/>
        <v>1.4346780652227856E-9</v>
      </c>
      <c r="BD381" s="147">
        <f t="shared" ca="1" si="123"/>
        <v>2.0468351164026892E-10</v>
      </c>
    </row>
    <row r="382" spans="8:56" s="147" customFormat="1" ht="0.25" customHeight="1" x14ac:dyDescent="0.2">
      <c r="H382" s="147">
        <f t="shared" si="124"/>
        <v>741</v>
      </c>
      <c r="I382" s="147">
        <f>IF($H382&gt;$H381,INDEX(Spectra!382:382,1,MATCH($I$20,Spectra!$20:$20,0)),I381)</f>
        <v>1.53795542231747E-4</v>
      </c>
      <c r="J382" s="147">
        <f>((Physics!$C$9*Physics!$C$10)/(Physics!$C$11*Physics!$C$12*$H382))^($J$17-$J$18)</f>
        <v>3.7313248550545823E+18</v>
      </c>
      <c r="K382" s="147">
        <f t="shared" si="125"/>
        <v>1</v>
      </c>
      <c r="L382" s="147">
        <f>INDEX(Photobiology!$21:$421,1+$H382-380,10)</f>
        <v>2.3130190000000001E-4</v>
      </c>
      <c r="M382" s="147">
        <f t="shared" si="126"/>
        <v>1.53795542231747E-4</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573861129325914.25</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1.53795542231747E-4</v>
      </c>
      <c r="Z382" s="147">
        <f t="shared" ca="1" si="128"/>
        <v>0</v>
      </c>
      <c r="AA382" s="147">
        <f t="shared" ca="1" si="115"/>
        <v>2.6760885734950673E-9</v>
      </c>
      <c r="AB382" s="147">
        <f t="shared" ca="1" si="116"/>
        <v>3.9922708239143585E-8</v>
      </c>
      <c r="AC382" s="147">
        <f t="shared" ca="1" si="117"/>
        <v>1.9978040935903935E-10</v>
      </c>
      <c r="AD382" s="147">
        <f t="shared" ca="1" si="118"/>
        <v>2.851769221386392E-11</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1.0244500514304661E-3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3822555939664443.5</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1.0244500514304661E-3</v>
      </c>
      <c r="AZ382" s="147">
        <f t="shared" ca="1" si="133"/>
        <v>0</v>
      </c>
      <c r="BA382" s="147">
        <f t="shared" ca="1" si="120"/>
        <v>1.782573822990554E-8</v>
      </c>
      <c r="BB382" s="147">
        <f t="shared" ca="1" si="121"/>
        <v>2.6592981770047473E-7</v>
      </c>
      <c r="BC382" s="147">
        <f t="shared" ca="1" si="122"/>
        <v>1.3307606168081755E-9</v>
      </c>
      <c r="BD382" s="147">
        <f t="shared" ca="1" si="123"/>
        <v>1.8995967523654562E-10</v>
      </c>
    </row>
    <row r="383" spans="8:56" s="147" customFormat="1" ht="0.25" customHeight="1" x14ac:dyDescent="0.2">
      <c r="H383" s="147">
        <f t="shared" si="124"/>
        <v>742</v>
      </c>
      <c r="I383" s="147">
        <f>IF($H383&gt;$H382,INDEX(Spectra!383:383,1,MATCH($I$20,Spectra!$20:$20,0)),I382)</f>
        <v>1.4772875594698599E-4</v>
      </c>
      <c r="J383" s="147">
        <f>((Physics!$C$9*Physics!$C$10)/(Physics!$C$11*Physics!$C$12*$H383))^($J$17-$J$18)</f>
        <v>3.736360381174764E+18</v>
      </c>
      <c r="K383" s="147">
        <f t="shared" si="125"/>
        <v>1</v>
      </c>
      <c r="L383" s="147">
        <f>INDEX(Photobiology!$21:$421,1+$H383-380,10)</f>
        <v>2.1468560000000001E-4</v>
      </c>
      <c r="M383" s="147">
        <f t="shared" si="126"/>
        <v>1.4772875594698599E-4</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551967870880554.25</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1.4772875594698599E-4</v>
      </c>
      <c r="Z383" s="147">
        <f t="shared" ca="1" si="128"/>
        <v>0</v>
      </c>
      <c r="AA383" s="147">
        <f t="shared" ca="1" si="115"/>
        <v>2.4069593935198377E-9</v>
      </c>
      <c r="AB383" s="147">
        <f t="shared" ca="1" si="116"/>
        <v>3.5759370393283375E-8</v>
      </c>
      <c r="AC383" s="147">
        <f t="shared" ca="1" si="117"/>
        <v>1.8067226852316387E-10</v>
      </c>
      <c r="AD383" s="147">
        <f t="shared" ca="1" si="118"/>
        <v>2.5813531899152546E-11</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1.0085230354856785E-3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3768205513290800</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1.0085230354856785E-3</v>
      </c>
      <c r="AZ383" s="147">
        <f t="shared" ca="1" si="133"/>
        <v>0</v>
      </c>
      <c r="BA383" s="147">
        <f t="shared" ca="1" si="120"/>
        <v>1.643196666947171E-8</v>
      </c>
      <c r="BB383" s="147">
        <f t="shared" ca="1" si="121"/>
        <v>2.4412409449269886E-7</v>
      </c>
      <c r="BC383" s="147">
        <f t="shared" ca="1" si="122"/>
        <v>1.2334236723989847E-9</v>
      </c>
      <c r="BD383" s="147">
        <f t="shared" ca="1" si="123"/>
        <v>1.7622528112862553E-10</v>
      </c>
    </row>
    <row r="384" spans="8:56" s="147" customFormat="1" ht="0.25" customHeight="1" x14ac:dyDescent="0.2">
      <c r="H384" s="147">
        <f t="shared" si="124"/>
        <v>743</v>
      </c>
      <c r="I384" s="147">
        <f>IF($H384&gt;$H383,INDEX(Spectra!384:384,1,MATCH($I$20,Spectra!$20:$20,0)),I383)</f>
        <v>1.4164846340356801E-4</v>
      </c>
      <c r="J384" s="147">
        <f>((Physics!$C$9*Physics!$C$10)/(Physics!$C$11*Physics!$C$12*$H384))^($J$17-$J$18)</f>
        <v>3.7413959072949458E+18</v>
      </c>
      <c r="K384" s="147">
        <f t="shared" si="125"/>
        <v>1</v>
      </c>
      <c r="L384" s="147">
        <f>INDEX(Photobiology!$21:$421,1+$H384-380,10)</f>
        <v>1.9928839999999999E-4</v>
      </c>
      <c r="M384" s="147">
        <f t="shared" si="126"/>
        <v>1.4164846340356801E-4</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529962981252727.25</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1.4164846340356801E-4</v>
      </c>
      <c r="Z384" s="147">
        <f t="shared" ca="1" si="128"/>
        <v>0</v>
      </c>
      <c r="AA384" s="147">
        <f t="shared" ca="1" si="115"/>
        <v>2.162008826621339E-9</v>
      </c>
      <c r="AB384" s="147">
        <f t="shared" ca="1" si="116"/>
        <v>3.1985497872696286E-8</v>
      </c>
      <c r="AC384" s="147">
        <f t="shared" ca="1" si="117"/>
        <v>1.6303738137750679E-10</v>
      </c>
      <c r="AD384" s="147">
        <f t="shared" ca="1" si="118"/>
        <v>2.3324685874811931E-11</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9.925974051012169E-4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3713699869037276.5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9.925974051012169E-4</v>
      </c>
      <c r="AZ384" s="147">
        <f t="shared" ca="1" si="133"/>
        <v>0</v>
      </c>
      <c r="BA384" s="147">
        <f t="shared" ca="1" si="120"/>
        <v>1.5150212713540894E-8</v>
      </c>
      <c r="BB384" s="147">
        <f t="shared" ca="1" si="121"/>
        <v>2.2413742744850067E-7</v>
      </c>
      <c r="BC384" s="147">
        <f t="shared" ca="1" si="122"/>
        <v>1.1424796132715007E-9</v>
      </c>
      <c r="BD384" s="147">
        <f t="shared" ca="1" si="123"/>
        <v>1.6344704430839699E-10</v>
      </c>
    </row>
    <row r="385" spans="8:56" s="147" customFormat="1" ht="0.25" customHeight="1" x14ac:dyDescent="0.2">
      <c r="H385" s="147">
        <f t="shared" si="124"/>
        <v>744</v>
      </c>
      <c r="I385" s="147">
        <f>IF($H385&gt;$H384,INDEX(Spectra!385:385,1,MATCH($I$20,Spectra!$20:$20,0)),I384)</f>
        <v>1.3546169652106399E-4</v>
      </c>
      <c r="J385" s="147">
        <f>((Physics!$C$9*Physics!$C$10)/(Physics!$C$11*Physics!$C$12*$H385))^($J$17-$J$18)</f>
        <v>3.746431433415127E+18</v>
      </c>
      <c r="K385" s="147">
        <f t="shared" si="125"/>
        <v>1</v>
      </c>
      <c r="L385" s="147">
        <f>INDEX(Photobiology!$21:$421,1+$H385-380,10)</f>
        <v>1.8504750000000001E-4</v>
      </c>
      <c r="M385" s="147">
        <f t="shared" si="126"/>
        <v>1.3546169652106399E-4</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507497957870254.69</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1.3546169652106399E-4</v>
      </c>
      <c r="Z385" s="147">
        <f t="shared" ca="1" si="128"/>
        <v>0</v>
      </c>
      <c r="AA385" s="147">
        <f t="shared" ca="1" si="115"/>
        <v>1.9371699910994756E-9</v>
      </c>
      <c r="AB385" s="147">
        <f t="shared" ca="1" si="116"/>
        <v>2.8538257452878636E-8</v>
      </c>
      <c r="AC385" s="147">
        <f t="shared" ca="1" si="117"/>
        <v>1.4684047902883335E-10</v>
      </c>
      <c r="AD385" s="147">
        <f t="shared" ca="1" si="118"/>
        <v>2.1025280840427383E-11</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9.7667177471675508E-4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3659033836928189</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9.7667177471675508E-4</v>
      </c>
      <c r="AZ385" s="147">
        <f t="shared" ca="1" si="133"/>
        <v>0</v>
      </c>
      <c r="BA385" s="147">
        <f t="shared" ca="1" si="120"/>
        <v>1.3966894714336956E-8</v>
      </c>
      <c r="BB385" s="147">
        <f t="shared" ca="1" si="121"/>
        <v>2.0575934946667765E-7</v>
      </c>
      <c r="BC385" s="147">
        <f t="shared" ca="1" si="122"/>
        <v>1.0587122037929625E-9</v>
      </c>
      <c r="BD385" s="147">
        <f t="shared" ca="1" si="123"/>
        <v>1.51591179497337E-10</v>
      </c>
    </row>
    <row r="386" spans="8:56" s="147" customFormat="1" ht="0.25" customHeight="1" x14ac:dyDescent="0.2">
      <c r="H386" s="147">
        <f t="shared" si="124"/>
        <v>745</v>
      </c>
      <c r="I386" s="147">
        <f>IF($H386&gt;$H385,INDEX(Spectra!386:386,1,MATCH($I$20,Spectra!$20:$20,0)),I385)</f>
        <v>1.3041767167316299E-4</v>
      </c>
      <c r="J386" s="147">
        <f>((Physics!$C$9*Physics!$C$10)/(Physics!$C$11*Physics!$C$12*$H386))^($J$17-$J$18)</f>
        <v>3.7514669595353088E+18</v>
      </c>
      <c r="K386" s="147">
        <f t="shared" si="125"/>
        <v>1</v>
      </c>
      <c r="L386" s="147">
        <f>INDEX(Photobiology!$21:$421,1+$H386-380,10)</f>
        <v>1.719E-4</v>
      </c>
      <c r="M386" s="147">
        <f t="shared" si="126"/>
        <v>1.3041767167316299E-4</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489257586221394.94</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1.3041767167316299E-4</v>
      </c>
      <c r="Z386" s="147">
        <f t="shared" ca="1" si="128"/>
        <v>0</v>
      </c>
      <c r="AA386" s="147">
        <f t="shared" ca="1" si="115"/>
        <v>1.7471403385695279E-9</v>
      </c>
      <c r="AB386" s="147">
        <f t="shared" ca="1" si="116"/>
        <v>2.5630724178583379E-8</v>
      </c>
      <c r="AC386" s="147">
        <f t="shared" ca="1" si="117"/>
        <v>1.3328686044997256E-10</v>
      </c>
      <c r="AD386" s="147">
        <f t="shared" ca="1" si="118"/>
        <v>1.9089234602800869E-11</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9.607447587719676E-4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3604202219079757</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9.607447587719676E-4</v>
      </c>
      <c r="AZ386" s="147">
        <f t="shared" ca="1" si="133"/>
        <v>0</v>
      </c>
      <c r="BA386" s="147">
        <f t="shared" ca="1" si="120"/>
        <v>1.2870617160888664E-8</v>
      </c>
      <c r="BB386" s="147">
        <f t="shared" ca="1" si="121"/>
        <v>1.8881324595193726E-7</v>
      </c>
      <c r="BC386" s="147">
        <f t="shared" ca="1" si="122"/>
        <v>9.8188114346495085E-10</v>
      </c>
      <c r="BD386" s="147">
        <f t="shared" ca="1" si="123"/>
        <v>1.4062421034145291E-10</v>
      </c>
    </row>
    <row r="387" spans="8:56" s="147" customFormat="1" ht="0.25" customHeight="1" x14ac:dyDescent="0.2">
      <c r="H387" s="147">
        <f t="shared" si="124"/>
        <v>746</v>
      </c>
      <c r="I387" s="147">
        <f>IF($H387&gt;$H386,INDEX(Spectra!387:387,1,MATCH($I$20,Spectra!$20:$20,0)),I386)</f>
        <v>1.2546729021862299E-4</v>
      </c>
      <c r="J387" s="147">
        <f>((Physics!$C$9*Physics!$C$10)/(Physics!$C$11*Physics!$C$12*$H387))^($J$17-$J$18)</f>
        <v>3.7565024856554906E+18</v>
      </c>
      <c r="K387" s="147">
        <f t="shared" si="125"/>
        <v>1</v>
      </c>
      <c r="L387" s="147">
        <f>INDEX(Photobiology!$21:$421,1+$H387-380,10)</f>
        <v>1.5977809999999999E-4</v>
      </c>
      <c r="M387" s="147">
        <f t="shared" si="126"/>
        <v>1.2546729021862299E-4</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471318187574716.06</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1.2546729021862299E-4</v>
      </c>
      <c r="Z387" s="147">
        <f t="shared" ca="1" si="128"/>
        <v>0</v>
      </c>
      <c r="AA387" s="147">
        <f t="shared" ca="1" si="115"/>
        <v>1.5739746090636036E-9</v>
      </c>
      <c r="AB387" s="147">
        <f t="shared" ca="1" si="116"/>
        <v>2.2994515745657251E-8</v>
      </c>
      <c r="AC387" s="147">
        <f t="shared" ca="1" si="117"/>
        <v>1.2069953319031533E-10</v>
      </c>
      <c r="AD387" s="147">
        <f t="shared" ca="1" si="118"/>
        <v>1.7322265022163529E-11</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9.4481912838750588E-4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3549215404282520</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9.4481912838750588E-4</v>
      </c>
      <c r="AZ387" s="147">
        <f t="shared" ca="1" si="133"/>
        <v>0</v>
      </c>
      <c r="BA387" s="147">
        <f t="shared" ca="1" si="120"/>
        <v>1.1852661483708423E-8</v>
      </c>
      <c r="BB387" s="147">
        <f t="shared" ca="1" si="121"/>
        <v>1.7315794647870658E-7</v>
      </c>
      <c r="BC387" s="147">
        <f t="shared" ca="1" si="122"/>
        <v>9.0891600150878071E-10</v>
      </c>
      <c r="BD387" s="147">
        <f t="shared" ca="1" si="123"/>
        <v>1.3044361850343585E-10</v>
      </c>
    </row>
    <row r="388" spans="8:56" s="147" customFormat="1" ht="0.25" customHeight="1" x14ac:dyDescent="0.2">
      <c r="H388" s="147">
        <f t="shared" si="124"/>
        <v>747</v>
      </c>
      <c r="I388" s="147">
        <f>IF($H388&gt;$H387,INDEX(Spectra!388:388,1,MATCH($I$20,Spectra!$20:$20,0)),I387)</f>
        <v>1.2006321102533699E-4</v>
      </c>
      <c r="J388" s="147">
        <f>((Physics!$C$9*Physics!$C$10)/(Physics!$C$11*Physics!$C$12*$H388))^($J$17-$J$18)</f>
        <v>3.7615380117756718E+18</v>
      </c>
      <c r="K388" s="147">
        <f t="shared" si="125"/>
        <v>1</v>
      </c>
      <c r="L388" s="147">
        <f>INDEX(Photobiology!$21:$421,1+$H388-380,10)</f>
        <v>1.4860439999999999E-4</v>
      </c>
      <c r="M388" s="147">
        <f t="shared" si="126"/>
        <v>1.2006321102533699E-4</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451622332087649.06</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1.2006321102533699E-4</v>
      </c>
      <c r="Z388" s="147">
        <f t="shared" ca="1" si="128"/>
        <v>0</v>
      </c>
      <c r="AA388" s="147">
        <f t="shared" ca="1" si="115"/>
        <v>1.4100343566026602E-9</v>
      </c>
      <c r="AB388" s="147">
        <f t="shared" ca="1" si="116"/>
        <v>2.0514960741477279E-8</v>
      </c>
      <c r="AC388" s="147">
        <f t="shared" ca="1" si="117"/>
        <v>1.0889733239998064E-10</v>
      </c>
      <c r="AD388" s="147">
        <f t="shared" ca="1" si="118"/>
        <v>1.5633190581187078E-11</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9.2889349800304416E-4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3494068201629719.5</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9.2889349800304416E-4</v>
      </c>
      <c r="AZ388" s="147">
        <f t="shared" ca="1" si="133"/>
        <v>0</v>
      </c>
      <c r="BA388" s="147">
        <f t="shared" ca="1" si="120"/>
        <v>1.0909018129897551E-8</v>
      </c>
      <c r="BB388" s="147">
        <f t="shared" ca="1" si="121"/>
        <v>1.5871817421678413E-7</v>
      </c>
      <c r="BC388" s="147">
        <f t="shared" ca="1" si="122"/>
        <v>8.4250640268876103E-10</v>
      </c>
      <c r="BD388" s="147">
        <f t="shared" ca="1" si="123"/>
        <v>1.2094936458798038E-10</v>
      </c>
    </row>
    <row r="389" spans="8:56" s="147" customFormat="1" ht="0.25" customHeight="1" x14ac:dyDescent="0.2">
      <c r="H389" s="147">
        <f t="shared" si="124"/>
        <v>748</v>
      </c>
      <c r="I389" s="147">
        <f>IF($H389&gt;$H388,INDEX(Spectra!389:389,1,MATCH($I$20,Spectra!$20:$20,0)),I388)</f>
        <v>1.15248567470308E-4</v>
      </c>
      <c r="J389" s="147">
        <f>((Physics!$C$9*Physics!$C$10)/(Physics!$C$11*Physics!$C$12*$H389))^($J$17-$J$18)</f>
        <v>3.7665735378958536E+18</v>
      </c>
      <c r="K389" s="147">
        <f t="shared" si="125"/>
        <v>1</v>
      </c>
      <c r="L389" s="147">
        <f>INDEX(Photobiology!$21:$421,1+$H389-380,10)</f>
        <v>1.383016E-4</v>
      </c>
      <c r="M389" s="147">
        <f t="shared" si="126"/>
        <v>1.15248567470308E-4</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434092204514067</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1.15248567470308E-4</v>
      </c>
      <c r="Z389" s="147">
        <f t="shared" ca="1" si="128"/>
        <v>0</v>
      </c>
      <c r="AA389" s="147">
        <f t="shared" ca="1" si="115"/>
        <v>1.2669159773443487E-9</v>
      </c>
      <c r="AB389" s="147">
        <f t="shared" ca="1" si="116"/>
        <v>1.8357944312345361E-8</v>
      </c>
      <c r="AC389" s="147">
        <f t="shared" ca="1" si="117"/>
        <v>9.8537525187113336E-11</v>
      </c>
      <c r="AD389" s="147">
        <f t="shared" ca="1" si="118"/>
        <v>1.4153100328191174E-11</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9.1296786761858244E-4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3438760611121357.5</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9.1296786761858244E-4</v>
      </c>
      <c r="AZ389" s="147">
        <f t="shared" ca="1" si="133"/>
        <v>0</v>
      </c>
      <c r="BA389" s="147">
        <f t="shared" ca="1" si="120"/>
        <v>1.0036164471944314E-8</v>
      </c>
      <c r="BB389" s="147">
        <f t="shared" ca="1" si="121"/>
        <v>1.45426651632964E-7</v>
      </c>
      <c r="BC389" s="147">
        <f t="shared" ca="1" si="122"/>
        <v>7.80587526813888E-10</v>
      </c>
      <c r="BD389" s="147">
        <f t="shared" ca="1" si="123"/>
        <v>1.1211701898290001E-10</v>
      </c>
    </row>
    <row r="390" spans="8:56" s="147" customFormat="1" ht="0.25" customHeight="1" x14ac:dyDescent="0.2">
      <c r="H390" s="147">
        <f t="shared" si="124"/>
        <v>749</v>
      </c>
      <c r="I390" s="147">
        <f>IF($H390&gt;$H389,INDEX(Spectra!390:390,1,MATCH($I$20,Spectra!$20:$20,0)),I389)</f>
        <v>1.1432642766044801E-4</v>
      </c>
      <c r="J390" s="147">
        <f>((Physics!$C$9*Physics!$C$10)/(Physics!$C$11*Physics!$C$12*$H390))^($J$17-$J$18)</f>
        <v>3.7716090640160353E+18</v>
      </c>
      <c r="K390" s="147">
        <f t="shared" si="125"/>
        <v>1</v>
      </c>
      <c r="L390" s="147">
        <f>INDEX(Photobiology!$21:$421,1+$H390-380,10)</f>
        <v>1.287925E-4</v>
      </c>
      <c r="M390" s="147">
        <f t="shared" si="126"/>
        <v>1.1432642766044801E-4</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431194590820719.25</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1.1432642766044801E-4</v>
      </c>
      <c r="Z390" s="147">
        <f t="shared" ca="1" si="128"/>
        <v>0</v>
      </c>
      <c r="AA390" s="147">
        <f t="shared" ca="1" si="115"/>
        <v>1.1764189406260099E-9</v>
      </c>
      <c r="AB390" s="147">
        <f t="shared" ca="1" si="116"/>
        <v>1.697816046614249E-8</v>
      </c>
      <c r="AC390" s="147">
        <f t="shared" ca="1" si="117"/>
        <v>9.2147100694321091E-11</v>
      </c>
      <c r="AD390" s="147">
        <f t="shared" ca="1" si="118"/>
        <v>1.3244487991607581E-11</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8.9704085167379485E-4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3383287406965548.5</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8.9704085167379485E-4</v>
      </c>
      <c r="AZ390" s="147">
        <f t="shared" ca="1" si="133"/>
        <v>0</v>
      </c>
      <c r="BA390" s="147">
        <f t="shared" ca="1" si="120"/>
        <v>9.2305503637233481E-9</v>
      </c>
      <c r="BB390" s="147">
        <f t="shared" ca="1" si="121"/>
        <v>1.3321594871866856E-7</v>
      </c>
      <c r="BC390" s="147">
        <f t="shared" ca="1" si="122"/>
        <v>7.2301492644907866E-10</v>
      </c>
      <c r="BD390" s="147">
        <f t="shared" ca="1" si="123"/>
        <v>1.0392038858470579E-10</v>
      </c>
    </row>
    <row r="391" spans="8:56" s="147" customFormat="1" ht="0.25" customHeight="1" x14ac:dyDescent="0.2">
      <c r="H391" s="147">
        <f t="shared" si="124"/>
        <v>750</v>
      </c>
      <c r="I391" s="147">
        <f>IF($H391&gt;$H390,INDEX(Spectra!391:391,1,MATCH($I$20,Spectra!$20:$20,0)),I390)</f>
        <v>1.1266752144080699E-4</v>
      </c>
      <c r="J391" s="147">
        <f>((Physics!$C$9*Physics!$C$10)/(Physics!$C$11*Physics!$C$12*$H391))^($J$17-$J$18)</f>
        <v>3.7766445901362166E+18</v>
      </c>
      <c r="K391" s="147">
        <f t="shared" si="125"/>
        <v>1</v>
      </c>
      <c r="L391" s="147">
        <f>INDEX(Photobiology!$21:$421,1+$H391-380,10)</f>
        <v>1.2E-4</v>
      </c>
      <c r="M391" s="147">
        <f t="shared" si="126"/>
        <v>1.1266752144080699E-4</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425505185333479.94</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1.1266752144080699E-4</v>
      </c>
      <c r="Z391" s="147">
        <f t="shared" ca="1" si="128"/>
        <v>0</v>
      </c>
      <c r="AA391" s="147">
        <f t="shared" ca="1" si="115"/>
        <v>1.0854355215350913E-9</v>
      </c>
      <c r="AB391" s="147">
        <f t="shared" ca="1" si="116"/>
        <v>1.5602423704165835E-8</v>
      </c>
      <c r="AC391" s="147">
        <f t="shared" ca="1" si="117"/>
        <v>8.5627316295013314E-11</v>
      </c>
      <c r="AD391" s="147">
        <f t="shared" ca="1" si="118"/>
        <v>1.231816545416631E-11</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8.8111522128933323E-4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3327659033769035.5</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8.8111522128933323E-4</v>
      </c>
      <c r="AZ391" s="147">
        <f t="shared" ca="1" si="133"/>
        <v>0</v>
      </c>
      <c r="BA391" s="147">
        <f t="shared" ca="1" si="120"/>
        <v>8.4886376084447971E-9</v>
      </c>
      <c r="BB391" s="147">
        <f t="shared" ca="1" si="121"/>
        <v>1.2201859807458943E-7</v>
      </c>
      <c r="BC391" s="147">
        <f t="shared" ca="1" si="122"/>
        <v>6.6964756817989328E-10</v>
      </c>
      <c r="BD391" s="147">
        <f t="shared" ca="1" si="123"/>
        <v>9.6334089374005378E-11</v>
      </c>
    </row>
    <row r="392" spans="8:56" s="147" customFormat="1" ht="0.25" customHeight="1" x14ac:dyDescent="0.2">
      <c r="H392" s="147">
        <f t="shared" si="124"/>
        <v>751</v>
      </c>
      <c r="I392" s="147">
        <f>IF($H392&gt;$H391,INDEX(Spectra!392:392,1,MATCH($I$20,Spectra!$20:$20,0)),I391)</f>
        <v>1.09341593991115E-4</v>
      </c>
      <c r="J392" s="147">
        <f>((Physics!$C$9*Physics!$C$10)/(Physics!$C$11*Physics!$C$12*$H392))^($J$17-$J$18)</f>
        <v>3.7816801162563983E+18</v>
      </c>
      <c r="K392" s="147">
        <f t="shared" si="125"/>
        <v>1</v>
      </c>
      <c r="L392" s="147">
        <f>INDEX(Photobiology!$21:$421,1+$H392-380,10)</f>
        <v>1.118595E-4</v>
      </c>
      <c r="M392" s="147">
        <f t="shared" si="126"/>
        <v>1.09341593991115E-4</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413494931875979.69</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1.09341593991115E-4</v>
      </c>
      <c r="Z392" s="147">
        <f t="shared" ca="1" si="128"/>
        <v>0</v>
      </c>
      <c r="AA392" s="147">
        <f t="shared" ca="1" si="115"/>
        <v>9.8654874619205387E-10</v>
      </c>
      <c r="AB392" s="147">
        <f t="shared" ca="1" si="116"/>
        <v>1.4124637770178242E-8</v>
      </c>
      <c r="AC392" s="147">
        <f t="shared" ca="1" si="117"/>
        <v>7.8288581297638335E-11</v>
      </c>
      <c r="AD392" s="147">
        <f t="shared" ca="1" si="118"/>
        <v>1.128427118307105E-11</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8.5731822269414181E-4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3242103276066711</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8.5731822269414181E-4</v>
      </c>
      <c r="AZ392" s="147">
        <f t="shared" ca="1" si="133"/>
        <v>0</v>
      </c>
      <c r="BA392" s="147">
        <f t="shared" ca="1" si="120"/>
        <v>7.7352651156268443E-9</v>
      </c>
      <c r="BB392" s="147">
        <f t="shared" ca="1" si="121"/>
        <v>1.1074751068940654E-7</v>
      </c>
      <c r="BC392" s="147">
        <f t="shared" ca="1" si="122"/>
        <v>6.1383984744900557E-10</v>
      </c>
      <c r="BD392" s="147">
        <f t="shared" ca="1" si="123"/>
        <v>8.8476955218480819E-11</v>
      </c>
    </row>
    <row r="393" spans="8:56" s="147" customFormat="1" ht="0.25" customHeight="1" x14ac:dyDescent="0.2">
      <c r="H393" s="147">
        <f t="shared" si="124"/>
        <v>752</v>
      </c>
      <c r="I393" s="147">
        <f>IF($H393&gt;$H392,INDEX(Spectra!393:393,1,MATCH($I$20,Spectra!$20:$20,0)),I392)</f>
        <v>1.08870777069521E-4</v>
      </c>
      <c r="J393" s="147">
        <f>((Physics!$C$9*Physics!$C$10)/(Physics!$C$11*Physics!$C$12*$H393))^($J$17-$J$18)</f>
        <v>3.7867156423765801E+18</v>
      </c>
      <c r="K393" s="147">
        <f t="shared" si="125"/>
        <v>1</v>
      </c>
      <c r="L393" s="147">
        <f>INDEX(Photobiology!$21:$421,1+$H393-380,10)</f>
        <v>1.043224E-4</v>
      </c>
      <c r="M393" s="147">
        <f t="shared" si="126"/>
        <v>1.08870777069521E-4</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412262674526848.69</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1.08870777069521E-4</v>
      </c>
      <c r="Z393" s="147">
        <f t="shared" ca="1" si="128"/>
        <v>0</v>
      </c>
      <c r="AA393" s="147">
        <f t="shared" ca="1" si="115"/>
        <v>9.2028576727643164E-10</v>
      </c>
      <c r="AB393" s="147">
        <f t="shared" ca="1" si="116"/>
        <v>1.31235012095142E-8</v>
      </c>
      <c r="AC393" s="147">
        <f t="shared" ca="1" si="117"/>
        <v>7.3487774521926672E-11</v>
      </c>
      <c r="AD393" s="147">
        <f t="shared" ca="1" si="118"/>
        <v>1.060406812195988E-11</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8.3352260965927614E-4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3156313104271329.5</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8.3352260965927614E-4</v>
      </c>
      <c r="AZ393" s="147">
        <f t="shared" ca="1" si="133"/>
        <v>0</v>
      </c>
      <c r="BA393" s="147">
        <f t="shared" ca="1" si="120"/>
        <v>7.045774954675957E-9</v>
      </c>
      <c r="BB393" s="147">
        <f t="shared" ca="1" si="121"/>
        <v>1.0047448241354846E-7</v>
      </c>
      <c r="BC393" s="147">
        <f t="shared" ca="1" si="122"/>
        <v>5.6262776152001138E-10</v>
      </c>
      <c r="BD393" s="147">
        <f t="shared" ca="1" si="123"/>
        <v>8.1185518942118319E-11</v>
      </c>
    </row>
    <row r="394" spans="8:56" s="147" customFormat="1" ht="0.25" customHeight="1" x14ac:dyDescent="0.2">
      <c r="H394" s="147">
        <f t="shared" si="124"/>
        <v>753</v>
      </c>
      <c r="I394" s="147">
        <f>IF($H394&gt;$H393,INDEX(Spectra!394:394,1,MATCH($I$20,Spectra!$20:$20,0)),I393)</f>
        <v>1.1181169736095801E-4</v>
      </c>
      <c r="J394" s="147">
        <f>((Physics!$C$9*Physics!$C$10)/(Physics!$C$11*Physics!$C$12*$H394))^($J$17-$J$18)</f>
        <v>3.7917511684967619E+18</v>
      </c>
      <c r="K394" s="147">
        <f t="shared" si="125"/>
        <v>1</v>
      </c>
      <c r="L394" s="147">
        <f>INDEX(Photobiology!$21:$421,1+$H394-380,10)</f>
        <v>9.7335600000000004E-5</v>
      </c>
      <c r="M394" s="147">
        <f t="shared" si="126"/>
        <v>1.1181169736095801E-4</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423962134120018.81</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1.1181169736095801E-4</v>
      </c>
      <c r="Z394" s="147">
        <f t="shared" ca="1" si="128"/>
        <v>0</v>
      </c>
      <c r="AA394" s="147">
        <f t="shared" ca="1" si="115"/>
        <v>8.8578009331232452E-10</v>
      </c>
      <c r="AB394" s="147">
        <f t="shared" ca="1" si="116"/>
        <v>1.2580940375357634E-8</v>
      </c>
      <c r="AC394" s="147">
        <f t="shared" ca="1" si="117"/>
        <v>7.1224051218930248E-11</v>
      </c>
      <c r="AD394" s="147">
        <f t="shared" ca="1" si="118"/>
        <v>1.0278558627979731E-11</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8.0972561106408471E-4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3070278031913997.5</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8.0972561106408471E-4</v>
      </c>
      <c r="AZ394" s="147">
        <f t="shared" ca="1" si="133"/>
        <v>0</v>
      </c>
      <c r="BA394" s="147">
        <f t="shared" ca="1" si="120"/>
        <v>6.4147029716424531E-9</v>
      </c>
      <c r="BB394" s="147">
        <f t="shared" ca="1" si="121"/>
        <v>9.1109516031319749E-8</v>
      </c>
      <c r="BC394" s="147">
        <f t="shared" ca="1" si="122"/>
        <v>5.1579521424782192E-10</v>
      </c>
      <c r="BD394" s="147">
        <f t="shared" ca="1" si="123"/>
        <v>7.4435970138532542E-11</v>
      </c>
    </row>
    <row r="395" spans="8:56" s="147" customFormat="1" ht="0.25" customHeight="1" x14ac:dyDescent="0.2">
      <c r="H395" s="147">
        <f t="shared" si="124"/>
        <v>754</v>
      </c>
      <c r="I395" s="147">
        <f>IF($H395&gt;$H394,INDEX(Spectra!395:395,1,MATCH($I$20,Spectra!$20:$20,0)),I394)</f>
        <v>1.1005337382238E-4</v>
      </c>
      <c r="J395" s="147">
        <f>((Physics!$C$9*Physics!$C$10)/(Physics!$C$11*Physics!$C$12*$H395))^($J$17-$J$18)</f>
        <v>3.7967866946169431E+18</v>
      </c>
      <c r="K395" s="147">
        <f t="shared" si="125"/>
        <v>1</v>
      </c>
      <c r="L395" s="147">
        <f>INDEX(Photobiology!$21:$421,1+$H395-380,10)</f>
        <v>9.0845869999999995E-5</v>
      </c>
      <c r="M395" s="147">
        <f t="shared" si="126"/>
        <v>1.1005337382238E-4</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417849185426517</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1.1005337382238E-4</v>
      </c>
      <c r="Z395" s="147">
        <f t="shared" ca="1" si="128"/>
        <v>0</v>
      </c>
      <c r="AA395" s="147">
        <f t="shared" ca="1" si="115"/>
        <v>8.173664073788163E-10</v>
      </c>
      <c r="AB395" s="147">
        <f t="shared" ca="1" si="116"/>
        <v>1.1562317507153066E-8</v>
      </c>
      <c r="AC395" s="147">
        <f t="shared" ca="1" si="117"/>
        <v>6.6142077667250392E-11</v>
      </c>
      <c r="AD395" s="147">
        <f t="shared" ca="1" si="118"/>
        <v>9.5505088176678121E-12</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7.8592999802921915E-4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2984008559417659.5</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7.8592999802921915E-4</v>
      </c>
      <c r="AZ395" s="147">
        <f t="shared" ca="1" si="133"/>
        <v>0</v>
      </c>
      <c r="BA395" s="147">
        <f t="shared" ca="1" si="120"/>
        <v>5.8371020953630107E-9</v>
      </c>
      <c r="BB395" s="147">
        <f t="shared" ca="1" si="121"/>
        <v>8.2570591522947796E-8</v>
      </c>
      <c r="BC395" s="147">
        <f t="shared" ca="1" si="122"/>
        <v>4.7234392881556078E-10</v>
      </c>
      <c r="BD395" s="147">
        <f t="shared" ca="1" si="123"/>
        <v>6.8203555379974253E-11</v>
      </c>
    </row>
    <row r="396" spans="8:56" s="147" customFormat="1" ht="0.25" customHeight="1" x14ac:dyDescent="0.2">
      <c r="H396" s="147">
        <f t="shared" si="124"/>
        <v>755</v>
      </c>
      <c r="I396" s="147">
        <f>IF($H396&gt;$H395,INDEX(Spectra!396:396,1,MATCH($I$20,Spectra!$20:$20,0)),I395)</f>
        <v>1.0537389415086799E-4</v>
      </c>
      <c r="J396" s="147">
        <f>((Physics!$C$9*Physics!$C$10)/(Physics!$C$11*Physics!$C$12*$H396))^($J$17-$J$18)</f>
        <v>3.8018222207371249E+18</v>
      </c>
      <c r="K396" s="147">
        <f t="shared" si="125"/>
        <v>1</v>
      </c>
      <c r="L396" s="147">
        <f>INDEX(Photobiology!$21:$421,1+$H396-380,10)</f>
        <v>8.4800000000000001E-5</v>
      </c>
      <c r="M396" s="147">
        <f t="shared" si="126"/>
        <v>1.0537389415086799E-4</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400612812268371.69</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1.0537389415086799E-4</v>
      </c>
      <c r="Z396" s="147">
        <f t="shared" ca="1" si="128"/>
        <v>0</v>
      </c>
      <c r="AA396" s="147">
        <f t="shared" ca="1" si="115"/>
        <v>7.3395235501750881E-10</v>
      </c>
      <c r="AB396" s="147">
        <f t="shared" ca="1" si="116"/>
        <v>1.0339560466207959E-8</v>
      </c>
      <c r="AC396" s="147">
        <f t="shared" ca="1" si="117"/>
        <v>5.9746997983542155E-11</v>
      </c>
      <c r="AD396" s="147">
        <f t="shared" ca="1" si="118"/>
        <v>8.636307378542744E-12</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7.6213299943402762E-4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2897494172405321</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7.6213299943402762E-4</v>
      </c>
      <c r="AZ396" s="147">
        <f t="shared" ca="1" si="133"/>
        <v>0</v>
      </c>
      <c r="BA396" s="147">
        <f t="shared" ca="1" si="120"/>
        <v>5.3084240103178785E-9</v>
      </c>
      <c r="BB396" s="147">
        <f t="shared" ca="1" si="121"/>
        <v>7.4782471450265313E-8</v>
      </c>
      <c r="BC396" s="147">
        <f t="shared" ca="1" si="122"/>
        <v>4.3212941067909367E-10</v>
      </c>
      <c r="BD396" s="147">
        <f t="shared" ca="1" si="123"/>
        <v>6.2463429860713641E-11</v>
      </c>
    </row>
    <row r="397" spans="8:56" s="147" customFormat="1" ht="0.25" customHeight="1" x14ac:dyDescent="0.2">
      <c r="H397" s="147">
        <f t="shared" si="124"/>
        <v>756</v>
      </c>
      <c r="I397" s="147">
        <f>IF($H397&gt;$H396,INDEX(Spectra!397:397,1,MATCH($I$20,Spectra!$20:$20,0)),I396)</f>
        <v>1.00962063505091E-4</v>
      </c>
      <c r="J397" s="147">
        <f>((Physics!$C$9*Physics!$C$10)/(Physics!$C$11*Physics!$C$12*$H397))^($J$17-$J$18)</f>
        <v>3.8068577468573066E+18</v>
      </c>
      <c r="K397" s="147">
        <f t="shared" si="125"/>
        <v>1</v>
      </c>
      <c r="L397" s="147">
        <f>INDEX(Photobiology!$21:$421,1+$H397-380,10)</f>
        <v>7.9146669999999997E-5</v>
      </c>
      <c r="M397" s="147">
        <f t="shared" si="126"/>
        <v>1.00962063505091E-4</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384348213593055</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1.00962063505091E-4</v>
      </c>
      <c r="Z397" s="147">
        <f t="shared" ca="1" si="128"/>
        <v>0</v>
      </c>
      <c r="AA397" s="147">
        <f t="shared" ca="1" si="115"/>
        <v>6.5970833459623569E-10</v>
      </c>
      <c r="AB397" s="147">
        <f t="shared" ca="1" si="116"/>
        <v>9.2545966853370123E-9</v>
      </c>
      <c r="AC397" s="147">
        <f t="shared" ca="1" si="117"/>
        <v>5.4014703975223676E-11</v>
      </c>
      <c r="AD397" s="147">
        <f t="shared" ca="1" si="118"/>
        <v>7.8165031489768465E-12</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7.3833738639916195E-4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2810745399208026</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7.3833738639916195E-4</v>
      </c>
      <c r="AZ397" s="147">
        <f t="shared" ca="1" si="133"/>
        <v>0</v>
      </c>
      <c r="BA397" s="147">
        <f t="shared" ca="1" si="120"/>
        <v>4.824458916957132E-9</v>
      </c>
      <c r="BB397" s="147">
        <f t="shared" ca="1" si="121"/>
        <v>6.7679032020631423E-8</v>
      </c>
      <c r="BC397" s="147">
        <f t="shared" ca="1" si="122"/>
        <v>3.9501050172355159E-10</v>
      </c>
      <c r="BD397" s="147">
        <f t="shared" ca="1" si="123"/>
        <v>5.7162228122500395E-11</v>
      </c>
    </row>
    <row r="398" spans="8:56" s="147" customFormat="1" ht="0.25" customHeight="1" x14ac:dyDescent="0.2">
      <c r="H398" s="147">
        <f t="shared" si="124"/>
        <v>757</v>
      </c>
      <c r="I398" s="147">
        <f>IF($H398&gt;$H397,INDEX(Spectra!398:398,1,MATCH($I$20,Spectra!$20:$20,0)),I397)</f>
        <v>9.6546113450423894E-5</v>
      </c>
      <c r="J398" s="147">
        <f>((Physics!$C$9*Physics!$C$10)/(Physics!$C$11*Physics!$C$12*$H398))^($J$17-$J$18)</f>
        <v>3.8118932729774879E+18</v>
      </c>
      <c r="K398" s="147">
        <f t="shared" si="125"/>
        <v>1</v>
      </c>
      <c r="L398" s="147">
        <f>INDEX(Photobiology!$21:$421,1+$H398-380,10)</f>
        <v>7.3857999999999997E-5</v>
      </c>
      <c r="M398" s="147">
        <f t="shared" si="126"/>
        <v>9.6546113450423894E-5</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368023480393792.19</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9.6546113450423894E-5</v>
      </c>
      <c r="Z398" s="147">
        <f t="shared" ca="1" si="128"/>
        <v>0</v>
      </c>
      <c r="AA398" s="147">
        <f t="shared" ca="1" si="115"/>
        <v>5.919522199374495E-10</v>
      </c>
      <c r="AB398" s="147">
        <f t="shared" ca="1" si="116"/>
        <v>8.2687401595182798E-9</v>
      </c>
      <c r="AC398" s="147">
        <f t="shared" ca="1" si="117"/>
        <v>4.8755787292464071E-11</v>
      </c>
      <c r="AD398" s="147">
        <f t="shared" ca="1" si="118"/>
        <v>7.0598669637828325E-12</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7.1454038780397063E-4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2723751697540681</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7.1454038780397063E-4</v>
      </c>
      <c r="AZ398" s="147">
        <f t="shared" ca="1" si="133"/>
        <v>0</v>
      </c>
      <c r="BA398" s="147">
        <f t="shared" ca="1" si="120"/>
        <v>4.3810543343386069E-9</v>
      </c>
      <c r="BB398" s="147">
        <f t="shared" ca="1" si="121"/>
        <v>6.1197168783664972E-8</v>
      </c>
      <c r="BC398" s="147">
        <f t="shared" ca="1" si="122"/>
        <v>3.6084289584100522E-10</v>
      </c>
      <c r="BD398" s="147">
        <f t="shared" ca="1" si="123"/>
        <v>5.2250265679893891E-11</v>
      </c>
    </row>
    <row r="399" spans="8:56" s="147" customFormat="1" ht="0.25" customHeight="1" x14ac:dyDescent="0.2">
      <c r="H399" s="147">
        <f t="shared" si="124"/>
        <v>758</v>
      </c>
      <c r="I399" s="147">
        <f>IF($H399&gt;$H398,INDEX(Spectra!399:399,1,MATCH($I$20,Spectra!$20:$20,0)),I398)</f>
        <v>9.1042065432639396E-5</v>
      </c>
      <c r="J399" s="147">
        <f>((Physics!$C$9*Physics!$C$10)/(Physics!$C$11*Physics!$C$12*$H399))^($J$17-$J$18)</f>
        <v>3.8169287990976696E+18</v>
      </c>
      <c r="K399" s="147">
        <f t="shared" si="125"/>
        <v>1</v>
      </c>
      <c r="L399" s="147">
        <f>INDEX(Photobiology!$21:$421,1+$H399-380,10)</f>
        <v>6.8916000000000002E-5</v>
      </c>
      <c r="M399" s="147">
        <f t="shared" si="126"/>
        <v>9.1042065432639396E-5</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347501081479175.75</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9.1042065432639396E-5</v>
      </c>
      <c r="Z399" s="147">
        <f t="shared" ca="1" si="128"/>
        <v>0</v>
      </c>
      <c r="AA399" s="147">
        <f t="shared" ca="1" si="115"/>
        <v>5.2384785071351818E-10</v>
      </c>
      <c r="AB399" s="147">
        <f t="shared" ca="1" si="116"/>
        <v>7.2861147049872175E-9</v>
      </c>
      <c r="AC399" s="147">
        <f t="shared" ca="1" si="117"/>
        <v>4.3427065211368994E-11</v>
      </c>
      <c r="AD399" s="147">
        <f t="shared" ca="1" si="118"/>
        <v>6.2882117299866003E-12</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6.9074477476910486E-4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2636523623642429.5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6.9074477476910486E-4</v>
      </c>
      <c r="AZ399" s="147">
        <f t="shared" ca="1" si="133"/>
        <v>0</v>
      </c>
      <c r="BA399" s="147">
        <f t="shared" ca="1" si="120"/>
        <v>3.9744832669917E-9</v>
      </c>
      <c r="BB399" s="147">
        <f t="shared" ca="1" si="121"/>
        <v>5.5280442473726421E-8</v>
      </c>
      <c r="BC399" s="147">
        <f t="shared" ca="1" si="122"/>
        <v>3.2948525756486304E-10</v>
      </c>
      <c r="BD399" s="147">
        <f t="shared" ca="1" si="123"/>
        <v>4.7709258071959731E-11</v>
      </c>
    </row>
    <row r="400" spans="8:56" s="147" customFormat="1" ht="0.25" customHeight="1" x14ac:dyDescent="0.2">
      <c r="H400" s="147">
        <f t="shared" si="124"/>
        <v>759</v>
      </c>
      <c r="I400" s="147">
        <f>IF($H400&gt;$H399,INDEX(Spectra!400:400,1,MATCH($I$20,Spectra!$20:$20,0)),I399)</f>
        <v>8.59257821009197E-5</v>
      </c>
      <c r="J400" s="147">
        <f>((Physics!$C$9*Physics!$C$10)/(Physics!$C$11*Physics!$C$12*$H400))^($J$17-$J$18)</f>
        <v>3.8219643252178519E+18</v>
      </c>
      <c r="K400" s="147">
        <f t="shared" si="125"/>
        <v>1</v>
      </c>
      <c r="L400" s="147">
        <f>INDEX(Photobiology!$21:$421,1+$H400-380,10)</f>
        <v>6.4302670000000001E-5</v>
      </c>
      <c r="M400" s="147">
        <f t="shared" si="126"/>
        <v>8.59257821009197E-5</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328405273806157.75</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8.59257821009197E-5</v>
      </c>
      <c r="Z400" s="147">
        <f t="shared" ca="1" si="128"/>
        <v>0</v>
      </c>
      <c r="AA400" s="147">
        <f t="shared" ca="1" si="115"/>
        <v>4.639854752198302E-10</v>
      </c>
      <c r="AB400" s="147">
        <f t="shared" ca="1" si="116"/>
        <v>6.4260283550429602E-9</v>
      </c>
      <c r="AC400" s="147">
        <f t="shared" ca="1" si="117"/>
        <v>3.8666601945413864E-11</v>
      </c>
      <c r="AD400" s="147">
        <f t="shared" ca="1" si="118"/>
        <v>5.6069494297441536E-12</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6.6694777617391343E-4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2549050607320078</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6.6694777617391343E-4</v>
      </c>
      <c r="AZ400" s="147">
        <f t="shared" ca="1" si="133"/>
        <v>0</v>
      </c>
      <c r="BA400" s="147">
        <f t="shared" ca="1" si="120"/>
        <v>3.6014112796949447E-9</v>
      </c>
      <c r="BB400" s="147">
        <f t="shared" ca="1" si="121"/>
        <v>4.9878222999387053E-8</v>
      </c>
      <c r="BC400" s="147">
        <f t="shared" ca="1" si="122"/>
        <v>3.0012649927826103E-10</v>
      </c>
      <c r="BD400" s="147">
        <f t="shared" ca="1" si="123"/>
        <v>4.3520610017786844E-11</v>
      </c>
    </row>
    <row r="401" spans="8:56" s="147" customFormat="1" ht="0.25" customHeight="1" x14ac:dyDescent="0.2">
      <c r="H401" s="147">
        <f t="shared" si="124"/>
        <v>760</v>
      </c>
      <c r="I401" s="147">
        <f>IF($H401&gt;$H400,INDEX(Spectra!401:401,1,MATCH($I$20,Spectra!$20:$20,0)),I400)</f>
        <v>8.4194966309141604E-5</v>
      </c>
      <c r="J401" s="147">
        <f>((Physics!$C$9*Physics!$C$10)/(Physics!$C$11*Physics!$C$12*$H401))^($J$17-$J$18)</f>
        <v>3.8269998513380326E+18</v>
      </c>
      <c r="K401" s="147">
        <f t="shared" si="125"/>
        <v>1</v>
      </c>
      <c r="L401" s="147">
        <f>INDEX(Photobiology!$21:$421,1+$H401-380,10)</f>
        <v>6.0000000000000002E-5</v>
      </c>
      <c r="M401" s="147">
        <f t="shared" si="126"/>
        <v>8.4194966309141604E-5</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322214123548495.56</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8.4194966309141604E-5</v>
      </c>
      <c r="Z401" s="147">
        <f t="shared" ca="1" si="128"/>
        <v>0</v>
      </c>
      <c r="AA401" s="147">
        <f t="shared" ca="1" si="115"/>
        <v>4.2662515573471452E-10</v>
      </c>
      <c r="AB401" s="147">
        <f t="shared" ca="1" si="116"/>
        <v>5.88377157209185E-9</v>
      </c>
      <c r="AC401" s="147">
        <f t="shared" ca="1" si="117"/>
        <v>3.5782860681385184E-11</v>
      </c>
      <c r="AD401" s="147">
        <f t="shared" ca="1" si="118"/>
        <v>5.1927161276196773E-12</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6.4315216313904787E-4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2461343232720870.5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6.4315216313904787E-4</v>
      </c>
      <c r="AZ401" s="147">
        <f t="shared" ca="1" si="133"/>
        <v>0</v>
      </c>
      <c r="BA401" s="147">
        <f t="shared" ca="1" si="120"/>
        <v>3.2589227573635008E-9</v>
      </c>
      <c r="BB401" s="147">
        <f t="shared" ca="1" si="121"/>
        <v>4.4945209670997141E-8</v>
      </c>
      <c r="BC401" s="147">
        <f t="shared" ca="1" si="122"/>
        <v>2.7333966933409535E-10</v>
      </c>
      <c r="BD401" s="147">
        <f t="shared" ca="1" si="123"/>
        <v>3.966634534638446E-11</v>
      </c>
    </row>
    <row r="402" spans="8:56" s="147" customFormat="1" ht="0.25" customHeight="1" x14ac:dyDescent="0.2">
      <c r="H402" s="147">
        <f t="shared" si="124"/>
        <v>761</v>
      </c>
      <c r="I402" s="147">
        <f>IF($H402&gt;$H401,INDEX(Spectra!402:402,1,MATCH($I$20,Spectra!$20:$20,0)),I401)</f>
        <v>8.2844104083837803E-5</v>
      </c>
      <c r="J402" s="147">
        <f>((Physics!$C$9*Physics!$C$10)/(Physics!$C$11*Physics!$C$12*$H402))^($J$17-$J$18)</f>
        <v>3.8320353774582149E+18</v>
      </c>
      <c r="K402" s="147">
        <f t="shared" si="125"/>
        <v>1</v>
      </c>
      <c r="L402" s="147">
        <f>INDEX(Photobiology!$21:$421,1+$H402-380,10)</f>
        <v>5.5981869999999998E-5</v>
      </c>
      <c r="M402" s="147">
        <f t="shared" si="126"/>
        <v>8.2844104083837803E-5</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317461537663097.06</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8.2844104083837803E-5</v>
      </c>
      <c r="Z402" s="147">
        <f t="shared" ca="1" si="128"/>
        <v>0</v>
      </c>
      <c r="AA402" s="147">
        <f t="shared" ca="1" si="115"/>
        <v>3.9385164054809582E-10</v>
      </c>
      <c r="AB402" s="147">
        <f t="shared" ca="1" si="116"/>
        <v>5.4094383267207228E-9</v>
      </c>
      <c r="AC402" s="147">
        <f t="shared" ca="1" si="117"/>
        <v>3.3220485737618961E-11</v>
      </c>
      <c r="AD402" s="147">
        <f t="shared" ca="1" si="118"/>
        <v>4.8301757821457127E-12</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6.7139958150062959E-4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2572826948721052.5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6.7139958150062959E-4</v>
      </c>
      <c r="AZ402" s="147">
        <f t="shared" ca="1" si="133"/>
        <v>0</v>
      </c>
      <c r="BA402" s="147">
        <f t="shared" ca="1" si="120"/>
        <v>3.1919208923995884E-9</v>
      </c>
      <c r="BB402" s="147">
        <f t="shared" ca="1" si="121"/>
        <v>4.3840109913414005E-8</v>
      </c>
      <c r="BC402" s="147">
        <f t="shared" ca="1" si="122"/>
        <v>2.6923123218175246E-10</v>
      </c>
      <c r="BD402" s="147">
        <f t="shared" ca="1" si="123"/>
        <v>3.9145549759645307E-11</v>
      </c>
    </row>
    <row r="403" spans="8:56" s="147" customFormat="1" ht="0.25" customHeight="1" x14ac:dyDescent="0.2">
      <c r="H403" s="147">
        <f t="shared" si="124"/>
        <v>762</v>
      </c>
      <c r="I403" s="147">
        <f>IF($H403&gt;$H402,INDEX(Spectra!403:403,1,MATCH($I$20,Spectra!$20:$20,0)),I402)</f>
        <v>8.24341216022812E-5</v>
      </c>
      <c r="J403" s="147">
        <f>((Physics!$C$9*Physics!$C$10)/(Physics!$C$11*Physics!$C$12*$H403))^($J$17-$J$18)</f>
        <v>3.8370709035783967E+18</v>
      </c>
      <c r="K403" s="147">
        <f t="shared" si="125"/>
        <v>1</v>
      </c>
      <c r="L403" s="147">
        <f>INDEX(Photobiology!$21:$421,1+$H403-380,10)</f>
        <v>5.2225599999999997E-5</v>
      </c>
      <c r="M403" s="147">
        <f t="shared" si="126"/>
        <v>8.24341216022812E-5</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316305569462156.56</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8.24341216022812E-5</v>
      </c>
      <c r="Z403" s="147">
        <f t="shared" ca="1" si="128"/>
        <v>0</v>
      </c>
      <c r="AA403" s="147">
        <f t="shared" ca="1" si="115"/>
        <v>3.6767184482927859E-10</v>
      </c>
      <c r="AB403" s="147">
        <f t="shared" ca="1" si="116"/>
        <v>5.0295365744956623E-9</v>
      </c>
      <c r="AC403" s="147">
        <f t="shared" ca="1" si="117"/>
        <v>3.1242532087264577E-11</v>
      </c>
      <c r="AD403" s="147">
        <f t="shared" ca="1" si="118"/>
        <v>4.5431422833935625E-12</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6.9964699986221153E-4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2684595145947210.5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6.9964699986221153E-4</v>
      </c>
      <c r="AZ403" s="147">
        <f t="shared" ca="1" si="133"/>
        <v>0</v>
      </c>
      <c r="BA403" s="147">
        <f t="shared" ca="1" si="120"/>
        <v>3.1205585523154375E-9</v>
      </c>
      <c r="BB403" s="147">
        <f t="shared" ca="1" si="121"/>
        <v>4.2687422473193142E-8</v>
      </c>
      <c r="BC403" s="147">
        <f t="shared" ca="1" si="122"/>
        <v>2.6516621294777815E-10</v>
      </c>
      <c r="BD403" s="147">
        <f t="shared" ca="1" si="123"/>
        <v>3.8559225315206148E-11</v>
      </c>
    </row>
    <row r="404" spans="8:56" s="147" customFormat="1" ht="0.25" customHeight="1" x14ac:dyDescent="0.2">
      <c r="H404" s="147">
        <f t="shared" si="124"/>
        <v>763</v>
      </c>
      <c r="I404" s="147">
        <f>IF($H404&gt;$H403,INDEX(Spectra!404:404,1,MATCH($I$20,Spectra!$20:$20,0)),I403)</f>
        <v>7.89449372510632E-5</v>
      </c>
      <c r="J404" s="147">
        <f>((Physics!$C$9*Physics!$C$10)/(Physics!$C$11*Physics!$C$12*$H404))^($J$17-$J$18)</f>
        <v>3.8421064296985779E+18</v>
      </c>
      <c r="K404" s="147">
        <f t="shared" si="125"/>
        <v>1</v>
      </c>
      <c r="L404" s="147">
        <f>INDEX(Photobiology!$21:$421,1+$H404-380,10)</f>
        <v>4.8718399999999998E-5</v>
      </c>
      <c r="M404" s="147">
        <f t="shared" si="126"/>
        <v>7.89449372510632E-5</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303314851004460.69</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7.89449372510632E-5</v>
      </c>
      <c r="Z404" s="147">
        <f t="shared" ca="1" si="128"/>
        <v>0</v>
      </c>
      <c r="AA404" s="147">
        <f t="shared" ca="1" si="115"/>
        <v>3.3035772111703412E-10</v>
      </c>
      <c r="AB404" s="147">
        <f t="shared" ca="1" si="116"/>
        <v>4.5013061156622968E-9</v>
      </c>
      <c r="AC404" s="147">
        <f t="shared" ca="1" si="117"/>
        <v>2.8262287535880626E-11</v>
      </c>
      <c r="AD404" s="147">
        <f t="shared" ca="1" si="118"/>
        <v>4.1128101849560899E-12</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7.2789580378411901E-4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2796653147869578</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7.2789580378411901E-4</v>
      </c>
      <c r="AZ404" s="147">
        <f t="shared" ca="1" si="133"/>
        <v>0</v>
      </c>
      <c r="BA404" s="147">
        <f t="shared" ca="1" si="120"/>
        <v>3.0459964542632514E-9</v>
      </c>
      <c r="BB404" s="147">
        <f t="shared" ca="1" si="121"/>
        <v>4.1503381308904032E-8</v>
      </c>
      <c r="BC404" s="147">
        <f t="shared" ca="1" si="122"/>
        <v>2.605866977547146E-10</v>
      </c>
      <c r="BD404" s="147">
        <f t="shared" ca="1" si="123"/>
        <v>3.7921333268902003E-11</v>
      </c>
    </row>
    <row r="405" spans="8:56" s="147" customFormat="1" ht="0.25" customHeight="1" x14ac:dyDescent="0.2">
      <c r="H405" s="147">
        <f t="shared" si="124"/>
        <v>764</v>
      </c>
      <c r="I405" s="147">
        <f>IF($H405&gt;$H404,INDEX(Spectra!405:405,1,MATCH($I$20,Spectra!$20:$20,0)),I404)</f>
        <v>7.2145188819376497E-5</v>
      </c>
      <c r="J405" s="147">
        <f>((Physics!$C$9*Physics!$C$10)/(Physics!$C$11*Physics!$C$12*$H405))^($J$17-$J$18)</f>
        <v>3.8471419558187597E+18</v>
      </c>
      <c r="K405" s="147">
        <f t="shared" si="125"/>
        <v>1</v>
      </c>
      <c r="L405" s="147">
        <f>INDEX(Photobiology!$21:$421,1+$H405-380,10)</f>
        <v>4.5447469999999999E-5</v>
      </c>
      <c r="M405" s="147">
        <f t="shared" si="126"/>
        <v>7.2145188819376497E-5</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277552782817489.81</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7.2145188819376497E-5</v>
      </c>
      <c r="Z405" s="147">
        <f t="shared" ca="1" si="128"/>
        <v>0</v>
      </c>
      <c r="AA405" s="147">
        <f t="shared" ref="AA405:AA421" ca="1" si="135">$Y405*O405</f>
        <v>2.8330694197480954E-10</v>
      </c>
      <c r="AB405" s="147">
        <f t="shared" ref="AB405:AB421" ca="1" si="136">$Y405*P405</f>
        <v>3.8453097059972399E-9</v>
      </c>
      <c r="AC405" s="147">
        <f t="shared" ref="AC405:AC421" ca="1" si="137">$Y405*Q405</f>
        <v>2.439950285871313E-11</v>
      </c>
      <c r="AD405" s="147">
        <f t="shared" ref="AD405:AD421" ca="1" si="138">$Y405*R405</f>
        <v>3.5536916382704381E-12</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7.5614322214570084E-4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2908990314524710.5</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7.5614322214570084E-4</v>
      </c>
      <c r="AZ405" s="147">
        <f t="shared" ca="1" si="133"/>
        <v>0</v>
      </c>
      <c r="BA405" s="147">
        <f t="shared" ref="BA405:BA421" ca="1" si="140">$AY405*AO405</f>
        <v>2.9692988190439523E-9</v>
      </c>
      <c r="BB405" s="147">
        <f t="shared" ref="BB405:BB421" ca="1" si="141">$AY405*AP405</f>
        <v>4.0302131283076999E-8</v>
      </c>
      <c r="BC405" s="147">
        <f t="shared" ref="BC405:BC421" ca="1" si="142">$AY405*AQ405</f>
        <v>2.5572763772967603E-10</v>
      </c>
      <c r="BD405" s="147">
        <f t="shared" ref="BD405:BD421" ca="1" si="143">$AY405*AR405</f>
        <v>3.7245724764841859E-11</v>
      </c>
    </row>
    <row r="406" spans="8:56" s="147" customFormat="1" ht="0.25" customHeight="1" x14ac:dyDescent="0.2">
      <c r="H406" s="147">
        <f t="shared" ref="H406:H421" si="144">MIN(780,H405+$J$14)</f>
        <v>765</v>
      </c>
      <c r="I406" s="147">
        <f>IF($H406&gt;$H405,INDEX(Spectra!406:406,1,MATCH($I$20,Spectra!$20:$20,0)),I405)</f>
        <v>6.9061912561686802E-5</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6.9061912561686802E-5</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266038744429765.97</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6.9061912561686802E-5</v>
      </c>
      <c r="Z406" s="147">
        <f t="shared" ref="Z406:Z421" ca="1" si="148">$Y406*N406</f>
        <v>0</v>
      </c>
      <c r="AA406" s="147">
        <f t="shared" ca="1" si="135"/>
        <v>2.5457395022751303E-10</v>
      </c>
      <c r="AB406" s="147">
        <f t="shared" ca="1" si="136"/>
        <v>3.442252907812155E-9</v>
      </c>
      <c r="AC406" s="147">
        <f t="shared" ca="1" si="137"/>
        <v>2.2072187254715099E-11</v>
      </c>
      <c r="AD406" s="147">
        <f t="shared" ca="1" si="138"/>
        <v>3.2177050053090871E-12</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7.8439064050728267E-4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3021611962405817</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7.8439064050728267E-4</v>
      </c>
      <c r="AZ406" s="147">
        <f t="shared" ref="AZ406:AZ421" ca="1" si="153">$AY406*AN406</f>
        <v>0</v>
      </c>
      <c r="BA406" s="147">
        <f t="shared" ca="1" si="140"/>
        <v>2.8913972473187301E-9</v>
      </c>
      <c r="BB406" s="147">
        <f t="shared" ca="1" si="141"/>
        <v>3.9096382694804488E-8</v>
      </c>
      <c r="BC406" s="147">
        <f t="shared" ca="1" si="142"/>
        <v>2.5069124870612752E-10</v>
      </c>
      <c r="BD406" s="147">
        <f t="shared" ca="1" si="143"/>
        <v>3.6546014966259115E-11</v>
      </c>
    </row>
    <row r="407" spans="8:56" s="147" customFormat="1" ht="0.25" customHeight="1" x14ac:dyDescent="0.2">
      <c r="H407" s="147">
        <f t="shared" si="144"/>
        <v>766</v>
      </c>
      <c r="I407" s="147">
        <f>IF($H407&gt;$H406,INDEX(Spectra!407:407,1,MATCH($I$20,Spectra!$20:$20,0)),I406)</f>
        <v>6.7814305683821705E-5</v>
      </c>
      <c r="J407" s="147">
        <f>((Physics!$C$9*Physics!$C$10)/(Physics!$C$11*Physics!$C$12*$H407))^($J$17-$J$18)</f>
        <v>3.8572130080591232E+18</v>
      </c>
      <c r="K407" s="147">
        <f t="shared" si="145"/>
        <v>1</v>
      </c>
      <c r="L407" s="147">
        <f>INDEX(Photobiology!$21:$421,1+$H407-380,10)</f>
        <v>3.9561039999999999E-5</v>
      </c>
      <c r="M407" s="147">
        <f t="shared" si="146"/>
        <v>6.7814305683821705E-5</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261574222016134.81</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6.7814305683821705E-5</v>
      </c>
      <c r="Z407" s="147">
        <f t="shared" ca="1" si="148"/>
        <v>0</v>
      </c>
      <c r="AA407" s="147">
        <f t="shared" ca="1" si="135"/>
        <v>2.3474396612594671E-10</v>
      </c>
      <c r="AB407" s="147">
        <f t="shared" ca="1" si="136"/>
        <v>3.1623302655091102E-9</v>
      </c>
      <c r="AC407" s="147">
        <f t="shared" ca="1" si="137"/>
        <v>2.0486701747082537E-11</v>
      </c>
      <c r="AD407" s="147">
        <f t="shared" ca="1" si="138"/>
        <v>2.9891325287926296E-12</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8.126380588688645E-4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3134518091512899.5</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8.126380588688645E-4</v>
      </c>
      <c r="AZ407" s="147">
        <f t="shared" ca="1" si="153"/>
        <v>0</v>
      </c>
      <c r="BA407" s="147">
        <f t="shared" ca="1" si="140"/>
        <v>2.8130035254386952E-9</v>
      </c>
      <c r="BB407" s="147">
        <f t="shared" ca="1" si="141"/>
        <v>3.7895100488784659E-8</v>
      </c>
      <c r="BC407" s="147">
        <f t="shared" ca="1" si="142"/>
        <v>2.4549795758428395E-10</v>
      </c>
      <c r="BD407" s="147">
        <f t="shared" ca="1" si="143"/>
        <v>3.5819622886433583E-11</v>
      </c>
    </row>
    <row r="408" spans="8:56" s="147" customFormat="1" ht="0.25" customHeight="1" x14ac:dyDescent="0.2">
      <c r="H408" s="147">
        <f t="shared" si="144"/>
        <v>767</v>
      </c>
      <c r="I408" s="147">
        <f>IF($H408&gt;$H407,INDEX(Spectra!408:408,1,MATCH($I$20,Spectra!$20:$20,0)),I407)</f>
        <v>6.8892195166436401E-5</v>
      </c>
      <c r="J408" s="147">
        <f>((Physics!$C$9*Physics!$C$10)/(Physics!$C$11*Physics!$C$12*$H408))^($J$17-$J$18)</f>
        <v>3.8622485341793044E+18</v>
      </c>
      <c r="K408" s="147">
        <f t="shared" si="145"/>
        <v>1</v>
      </c>
      <c r="L408" s="147">
        <f>INDEX(Photobiology!$21:$421,1+$H408-380,10)</f>
        <v>3.6915120000000003E-5</v>
      </c>
      <c r="M408" s="147">
        <f t="shared" si="146"/>
        <v>6.8892195166436401E-5</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266078779797963.56</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6.8892195166436401E-5</v>
      </c>
      <c r="Z408" s="147">
        <f t="shared" ca="1" si="148"/>
        <v>0</v>
      </c>
      <c r="AA408" s="147">
        <f t="shared" ca="1" si="135"/>
        <v>2.2400641719342626E-10</v>
      </c>
      <c r="AB408" s="147">
        <f t="shared" ca="1" si="136"/>
        <v>3.0066207383316839E-9</v>
      </c>
      <c r="AC408" s="147">
        <f t="shared" ca="1" si="137"/>
        <v>1.9668721720017594E-11</v>
      </c>
      <c r="AD408" s="147">
        <f t="shared" ca="1" si="138"/>
        <v>2.8725427480987655E-12</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8.4088547723044622E-4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3247708701845956</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8.4088547723044622E-4</v>
      </c>
      <c r="AZ408" s="147">
        <f t="shared" ca="1" si="153"/>
        <v>0</v>
      </c>
      <c r="BA408" s="147">
        <f t="shared" ca="1" si="140"/>
        <v>2.7341811734886572E-9</v>
      </c>
      <c r="BB408" s="147">
        <f t="shared" ca="1" si="141"/>
        <v>3.6698260351482025E-8</v>
      </c>
      <c r="BC408" s="147">
        <f t="shared" ca="1" si="142"/>
        <v>2.4007280374929238E-10</v>
      </c>
      <c r="BD408" s="147">
        <f t="shared" ca="1" si="143"/>
        <v>3.5061729035696135E-11</v>
      </c>
    </row>
    <row r="409" spans="8:56" s="147" customFormat="1" ht="0.25" customHeight="1" x14ac:dyDescent="0.2">
      <c r="H409" s="147">
        <f t="shared" si="144"/>
        <v>768</v>
      </c>
      <c r="I409" s="147">
        <f>IF($H409&gt;$H408,INDEX(Spectra!409:409,1,MATCH($I$20,Spectra!$20:$20,0)),I408)</f>
        <v>7.0106677944943303E-5</v>
      </c>
      <c r="J409" s="147">
        <f>((Physics!$C$9*Physics!$C$10)/(Physics!$C$11*Physics!$C$12*$H409))^($J$17-$J$18)</f>
        <v>3.8672840602994857E+18</v>
      </c>
      <c r="K409" s="147">
        <f t="shared" si="145"/>
        <v>1</v>
      </c>
      <c r="L409" s="147">
        <f>INDEX(Photobiology!$21:$421,1+$H409-380,10)</f>
        <v>3.444868E-5</v>
      </c>
      <c r="M409" s="147">
        <f t="shared" si="146"/>
        <v>7.0106677944943303E-5</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271122438137028.75</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7.0106677944943303E-5</v>
      </c>
      <c r="Z409" s="147">
        <f t="shared" ca="1" si="148"/>
        <v>0</v>
      </c>
      <c r="AA409" s="147">
        <f t="shared" ca="1" si="135"/>
        <v>2.1415066271774163E-10</v>
      </c>
      <c r="AB409" s="147">
        <f t="shared" ca="1" si="136"/>
        <v>2.8638648047187283E-9</v>
      </c>
      <c r="AC409" s="147">
        <f t="shared" ca="1" si="137"/>
        <v>1.8921792377340197E-11</v>
      </c>
      <c r="AD409" s="147">
        <f t="shared" ca="1" si="138"/>
        <v>2.7653158475315216E-12</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8.6913428115235392E-4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3361189151760350</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8.6913428115235392E-4</v>
      </c>
      <c r="AZ409" s="147">
        <f t="shared" ca="1" si="153"/>
        <v>0</v>
      </c>
      <c r="BA409" s="147">
        <f t="shared" ca="1" si="140"/>
        <v>2.6548923405792264E-9</v>
      </c>
      <c r="BB409" s="147">
        <f t="shared" ca="1" si="141"/>
        <v>3.5504222298501772E-8</v>
      </c>
      <c r="BC409" s="147">
        <f t="shared" ca="1" si="142"/>
        <v>2.3457934248302031E-10</v>
      </c>
      <c r="BD409" s="147">
        <f t="shared" ca="1" si="143"/>
        <v>3.4282480239485913E-11</v>
      </c>
    </row>
    <row r="410" spans="8:56" s="147" customFormat="1" ht="0.25" customHeight="1" x14ac:dyDescent="0.2">
      <c r="H410" s="147">
        <f t="shared" si="144"/>
        <v>769</v>
      </c>
      <c r="I410" s="147">
        <f>IF($H410&gt;$H409,INDEX(Spectra!410:410,1,MATCH($I$20,Spectra!$20:$20,0)),I409)</f>
        <v>6.6313310138321193E-5</v>
      </c>
      <c r="J410" s="147">
        <f>((Physics!$C$9*Physics!$C$10)/(Physics!$C$11*Physics!$C$12*$H410))^($J$17-$J$18)</f>
        <v>3.8723195864196675E+18</v>
      </c>
      <c r="K410" s="147">
        <f t="shared" si="145"/>
        <v>1</v>
      </c>
      <c r="L410" s="147">
        <f>INDEX(Photobiology!$21:$421,1+$H410-380,10)</f>
        <v>3.2148160000000002E-5</v>
      </c>
      <c r="M410" s="147">
        <f t="shared" si="146"/>
        <v>6.6313310138321193E-5</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256786329688943.06</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6.6313310138321193E-5</v>
      </c>
      <c r="Z410" s="147">
        <f t="shared" ca="1" si="148"/>
        <v>0</v>
      </c>
      <c r="AA410" s="147">
        <f t="shared" ca="1" si="135"/>
        <v>1.9028670657501405E-10</v>
      </c>
      <c r="AB410" s="147">
        <f t="shared" ca="1" si="136"/>
        <v>2.5354628878146555E-9</v>
      </c>
      <c r="AC410" s="147">
        <f t="shared" ca="1" si="137"/>
        <v>1.6923156747299568E-11</v>
      </c>
      <c r="AD410" s="147">
        <f t="shared" ca="1" si="138"/>
        <v>2.4749320983203959E-12</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8.9738169951393565E-4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3474948731522381.5</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8.9738169951393565E-4</v>
      </c>
      <c r="AZ410" s="147">
        <f t="shared" ca="1" si="153"/>
        <v>0</v>
      </c>
      <c r="BA410" s="147">
        <f t="shared" ca="1" si="140"/>
        <v>2.5750457605722335E-9</v>
      </c>
      <c r="BB410" s="147">
        <f t="shared" ca="1" si="141"/>
        <v>3.4311030328235522E-8</v>
      </c>
      <c r="BC410" s="147">
        <f t="shared" ca="1" si="142"/>
        <v>2.2901180971595638E-10</v>
      </c>
      <c r="BD410" s="147">
        <f t="shared" ca="1" si="143"/>
        <v>3.3491900312919198E-11</v>
      </c>
    </row>
    <row r="411" spans="8:56" s="147" customFormat="1" ht="0.25" customHeight="1" x14ac:dyDescent="0.2">
      <c r="H411" s="147">
        <f t="shared" si="144"/>
        <v>770</v>
      </c>
      <c r="I411" s="147">
        <f>IF($H411&gt;$H410,INDEX(Spectra!411:411,1,MATCH($I$20,Spectra!$20:$20,0)),I410)</f>
        <v>6.4291850915443506E-5</v>
      </c>
      <c r="J411" s="147">
        <f>((Physics!$C$9*Physics!$C$10)/(Physics!$C$11*Physics!$C$12*$H411))^($J$17-$J$18)</f>
        <v>3.8773551125398492E+18</v>
      </c>
      <c r="K411" s="147">
        <f t="shared" si="145"/>
        <v>1</v>
      </c>
      <c r="L411" s="147">
        <f>INDEX(Photobiology!$21:$421,1+$H411-380,10)</f>
        <v>3.0000000000000001E-5</v>
      </c>
      <c r="M411" s="147">
        <f t="shared" si="146"/>
        <v>6.4291850915443506E-5</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249282336841644.66</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6.4291850915443506E-5</v>
      </c>
      <c r="Z411" s="147">
        <f t="shared" ca="1" si="148"/>
        <v>0</v>
      </c>
      <c r="AA411" s="147">
        <f t="shared" ca="1" si="135"/>
        <v>1.7326910989115686E-10</v>
      </c>
      <c r="AB411" s="147">
        <f t="shared" ca="1" si="136"/>
        <v>2.3002402712378295E-9</v>
      </c>
      <c r="AC411" s="147">
        <f t="shared" ca="1" si="137"/>
        <v>1.5513623625896519E-11</v>
      </c>
      <c r="AD411" s="147">
        <f t="shared" ca="1" si="138"/>
        <v>2.2712510756600557E-12</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9.2562911787551759E-4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3588992792510389</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9.2562911787551759E-4</v>
      </c>
      <c r="AZ411" s="147">
        <f t="shared" ca="1" si="153"/>
        <v>0</v>
      </c>
      <c r="BA411" s="147">
        <f t="shared" ca="1" si="140"/>
        <v>2.4946074978392346E-9</v>
      </c>
      <c r="BB411" s="147">
        <f t="shared" ca="1" si="141"/>
        <v>3.3117251142262057E-8</v>
      </c>
      <c r="BC411" s="147">
        <f t="shared" ca="1" si="142"/>
        <v>2.2335430614336242E-10</v>
      </c>
      <c r="BD411" s="147">
        <f t="shared" ca="1" si="143"/>
        <v>3.2699884973011984E-11</v>
      </c>
    </row>
    <row r="412" spans="8:56" s="147" customFormat="1" ht="0.25" customHeight="1" x14ac:dyDescent="0.2">
      <c r="H412" s="147">
        <f t="shared" si="144"/>
        <v>771</v>
      </c>
      <c r="I412" s="147">
        <f>IF($H412&gt;$H411,INDEX(Spectra!412:412,1,MATCH($I$20,Spectra!$20:$20,0)),I411)</f>
        <v>6.7841306945921699E-5</v>
      </c>
      <c r="J412" s="147">
        <f>((Physics!$C$9*Physics!$C$10)/(Physics!$C$11*Physics!$C$12*$H412))^($J$17-$J$18)</f>
        <v>3.8823906386600305E+18</v>
      </c>
      <c r="K412" s="147">
        <f t="shared" si="145"/>
        <v>1</v>
      </c>
      <c r="L412" s="147">
        <f>INDEX(Photobiology!$21:$421,1+$H412-380,10)</f>
        <v>2.7991250000000001E-5</v>
      </c>
      <c r="M412" s="147">
        <f t="shared" si="146"/>
        <v>6.7841306945921699E-5</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263386455001308.09</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6.7841306945921699E-5</v>
      </c>
      <c r="Z412" s="147">
        <f t="shared" ca="1" si="148"/>
        <v>0</v>
      </c>
      <c r="AA412" s="147">
        <f t="shared" ca="1" si="135"/>
        <v>1.7166564309596025E-10</v>
      </c>
      <c r="AB412" s="147">
        <f t="shared" ca="1" si="136"/>
        <v>2.270485724343329E-9</v>
      </c>
      <c r="AC412" s="147">
        <f t="shared" ca="1" si="137"/>
        <v>1.5481386245059333E-11</v>
      </c>
      <c r="AD412" s="147">
        <f t="shared" ca="1" si="138"/>
        <v>2.2689592949370456E-12</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9.2088634488038845E-4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3575240524633472.5</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9.2088634488038845E-4</v>
      </c>
      <c r="AZ412" s="147">
        <f t="shared" ca="1" si="153"/>
        <v>0</v>
      </c>
      <c r="BA412" s="147">
        <f t="shared" ca="1" si="140"/>
        <v>2.3302108070853349E-9</v>
      </c>
      <c r="BB412" s="147">
        <f t="shared" ca="1" si="141"/>
        <v>3.0819855835918886E-8</v>
      </c>
      <c r="BC412" s="147">
        <f t="shared" ca="1" si="142"/>
        <v>2.1014626390170464E-10</v>
      </c>
      <c r="BD412" s="147">
        <f t="shared" ca="1" si="143"/>
        <v>3.0799135893159076E-11</v>
      </c>
    </row>
    <row r="413" spans="8:56" s="147" customFormat="1" ht="0.25" customHeight="1" x14ac:dyDescent="0.2">
      <c r="H413" s="147">
        <f t="shared" si="144"/>
        <v>772</v>
      </c>
      <c r="I413" s="147">
        <f>IF($H413&gt;$H412,INDEX(Spectra!413:413,1,MATCH($I$20,Spectra!$20:$20,0)),I412)</f>
        <v>6.6615704014453205E-5</v>
      </c>
      <c r="J413" s="147">
        <f>((Physics!$C$9*Physics!$C$10)/(Physics!$C$11*Physics!$C$12*$H413))^($J$17-$J$18)</f>
        <v>3.8874261647802127E+18</v>
      </c>
      <c r="K413" s="147">
        <f t="shared" si="145"/>
        <v>1</v>
      </c>
      <c r="L413" s="147">
        <f>INDEX(Photobiology!$21:$421,1+$H413-380,10)</f>
        <v>2.6113560000000001E-5</v>
      </c>
      <c r="M413" s="147">
        <f t="shared" si="146"/>
        <v>6.6615704014453205E-5</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258963630771039.66</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6.6615704014453205E-5</v>
      </c>
      <c r="Z413" s="147">
        <f t="shared" ca="1" si="148"/>
        <v>0</v>
      </c>
      <c r="AA413" s="147">
        <f t="shared" ca="1" si="135"/>
        <v>1.5824560488633358E-10</v>
      </c>
      <c r="AB413" s="147">
        <f t="shared" ca="1" si="136"/>
        <v>2.0851181666451952E-9</v>
      </c>
      <c r="AC413" s="147">
        <f t="shared" ca="1" si="137"/>
        <v>1.4382330496720446E-11</v>
      </c>
      <c r="AD413" s="147">
        <f t="shared" ca="1" si="138"/>
        <v>2.1090531890975887E-12</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9.1614495744558541E-4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3561445878305423.5</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9.1614495744558541E-4</v>
      </c>
      <c r="AZ413" s="147">
        <f t="shared" ca="1" si="153"/>
        <v>0</v>
      </c>
      <c r="BA413" s="147">
        <f t="shared" ca="1" si="140"/>
        <v>2.1763023464119882E-9</v>
      </c>
      <c r="BB413" s="147">
        <f t="shared" ca="1" si="141"/>
        <v>2.8675978469517031E-8</v>
      </c>
      <c r="BC413" s="147">
        <f t="shared" ca="1" si="142"/>
        <v>1.9779569631250188E-10</v>
      </c>
      <c r="BD413" s="147">
        <f t="shared" ca="1" si="143"/>
        <v>2.9005149352727235E-11</v>
      </c>
    </row>
    <row r="414" spans="8:56" s="147" customFormat="1" ht="0.25" customHeight="1" x14ac:dyDescent="0.2">
      <c r="H414" s="147">
        <f t="shared" si="144"/>
        <v>773</v>
      </c>
      <c r="I414" s="147">
        <f>IF($H414&gt;$H413,INDEX(Spectra!414:414,1,MATCH($I$20,Spectra!$20:$20,0)),I413)</f>
        <v>5.9340107579822002E-5</v>
      </c>
      <c r="J414" s="147">
        <f>((Physics!$C$9*Physics!$C$10)/(Physics!$C$11*Physics!$C$12*$H414))^($J$17-$J$18)</f>
        <v>3.892461690900394E+18</v>
      </c>
      <c r="K414" s="147">
        <f t="shared" si="145"/>
        <v>1</v>
      </c>
      <c r="L414" s="147">
        <f>INDEX(Photobiology!$21:$421,1+$H414-380,10)</f>
        <v>2.436024E-5</v>
      </c>
      <c r="M414" s="147">
        <f t="shared" si="146"/>
        <v>5.9340107579822002E-5</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230979095488365.22</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5.9340107579822002E-5</v>
      </c>
      <c r="Z414" s="147">
        <f t="shared" ca="1" si="148"/>
        <v>0</v>
      </c>
      <c r="AA414" s="147">
        <f t="shared" ca="1" si="135"/>
        <v>1.3234802213850441E-10</v>
      </c>
      <c r="AB414" s="147">
        <f t="shared" ca="1" si="136"/>
        <v>1.7372469235176268E-9</v>
      </c>
      <c r="AC414" s="147">
        <f t="shared" ca="1" si="137"/>
        <v>1.2117249967799652E-11</v>
      </c>
      <c r="AD414" s="147">
        <f t="shared" ca="1" si="138"/>
        <v>1.7784942322963613E-12</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9.1140218445045628E-4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3547598087976336</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9.1140218445045628E-4</v>
      </c>
      <c r="AZ414" s="147">
        <f t="shared" ca="1" si="153"/>
        <v>0</v>
      </c>
      <c r="BA414" s="147">
        <f t="shared" ca="1" si="140"/>
        <v>2.0327276340453862E-9</v>
      </c>
      <c r="BB414" s="147">
        <f t="shared" ca="1" si="141"/>
        <v>2.6682301492190001E-8</v>
      </c>
      <c r="BC414" s="147">
        <f t="shared" ca="1" si="142"/>
        <v>1.8610832606478315E-10</v>
      </c>
      <c r="BD414" s="147">
        <f t="shared" ca="1" si="143"/>
        <v>2.7315817150601515E-11</v>
      </c>
    </row>
    <row r="415" spans="8:56" s="147" customFormat="1" ht="0.25" customHeight="1" x14ac:dyDescent="0.2">
      <c r="H415" s="147">
        <f t="shared" si="144"/>
        <v>774</v>
      </c>
      <c r="I415" s="147">
        <f>IF($H415&gt;$H414,INDEX(Spectra!415:415,1,MATCH($I$20,Spectra!$20:$20,0)),I414)</f>
        <v>4.9081124925490898E-5</v>
      </c>
      <c r="J415" s="147">
        <f>((Physics!$C$9*Physics!$C$10)/(Physics!$C$11*Physics!$C$12*$H415))^($J$17-$J$18)</f>
        <v>3.8974972170205757E+18</v>
      </c>
      <c r="K415" s="147">
        <f t="shared" si="145"/>
        <v>1</v>
      </c>
      <c r="L415" s="147">
        <f>INDEX(Photobiology!$21:$421,1+$H415-380,10)</f>
        <v>2.272461E-5</v>
      </c>
      <c r="M415" s="147">
        <f t="shared" si="146"/>
        <v>4.9081124925490898E-5</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191293547805340</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4.9081124925490898E-5</v>
      </c>
      <c r="Z415" s="147">
        <f t="shared" ca="1" si="148"/>
        <v>0</v>
      </c>
      <c r="AA415" s="147">
        <f t="shared" ca="1" si="135"/>
        <v>1.0281415887141982E-10</v>
      </c>
      <c r="AB415" s="147">
        <f t="shared" ca="1" si="136"/>
        <v>1.3443712766091359E-9</v>
      </c>
      <c r="AC415" s="147">
        <f t="shared" ca="1" si="137"/>
        <v>9.4824733356048412E-12</v>
      </c>
      <c r="AD415" s="147">
        <f t="shared" ca="1" si="138"/>
        <v>1.3928339793605657E-12</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9.0666079701565323E-4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3533707933150165.5</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9.0666079701565323E-4</v>
      </c>
      <c r="AZ415" s="147">
        <f t="shared" ca="1" si="153"/>
        <v>0</v>
      </c>
      <c r="BA415" s="147">
        <f t="shared" ca="1" si="140"/>
        <v>1.8992549043724502E-9</v>
      </c>
      <c r="BB415" s="147">
        <f t="shared" ca="1" si="141"/>
        <v>2.4834164558896352E-8</v>
      </c>
      <c r="BC415" s="147">
        <f t="shared" ca="1" si="142"/>
        <v>1.7516686598342422E-10</v>
      </c>
      <c r="BD415" s="147">
        <f t="shared" ca="1" si="143"/>
        <v>2.572940142986961E-11</v>
      </c>
    </row>
    <row r="416" spans="8:56" s="147" customFormat="1" ht="0.25" customHeight="1" x14ac:dyDescent="0.2">
      <c r="H416" s="147">
        <f t="shared" si="144"/>
        <v>775</v>
      </c>
      <c r="I416" s="147">
        <f>IF($H416&gt;$H415,INDEX(Spectra!416:416,1,MATCH($I$20,Spectra!$20:$20,0)),I415)</f>
        <v>3.7058877692956498E-5</v>
      </c>
      <c r="J416" s="147">
        <f>((Physics!$C$9*Physics!$C$10)/(Physics!$C$11*Physics!$C$12*$H416))^($J$17-$J$18)</f>
        <v>3.902532743140758E+18</v>
      </c>
      <c r="K416" s="147">
        <f t="shared" si="145"/>
        <v>1</v>
      </c>
      <c r="L416" s="147">
        <f>INDEX(Photobiology!$21:$421,1+$H416-380,10)</f>
        <v>2.12E-5</v>
      </c>
      <c r="M416" s="147">
        <f t="shared" si="146"/>
        <v>3.7058877692956498E-5</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144623483620811.38</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3.7058877692956498E-5</v>
      </c>
      <c r="Z416" s="147">
        <f t="shared" ca="1" si="148"/>
        <v>0</v>
      </c>
      <c r="AA416" s="147">
        <f t="shared" ca="1" si="135"/>
        <v>7.295558898146188E-11</v>
      </c>
      <c r="AB416" s="147">
        <f t="shared" ca="1" si="136"/>
        <v>9.502303888128668E-10</v>
      </c>
      <c r="AC416" s="147">
        <f t="shared" ca="1" si="137"/>
        <v>6.7780687300417439E-12</v>
      </c>
      <c r="AD416" s="147">
        <f t="shared" ca="1" si="138"/>
        <v>9.9615375004997849E-13</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9.019180240205241E-4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3519764620368908</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9.019180240205241E-4</v>
      </c>
      <c r="AZ416" s="147">
        <f t="shared" ca="1" si="153"/>
        <v>0</v>
      </c>
      <c r="BA416" s="147">
        <f t="shared" ca="1" si="140"/>
        <v>1.7755518988077644E-9</v>
      </c>
      <c r="BB416" s="147">
        <f t="shared" ca="1" si="141"/>
        <v>2.312617024571266E-8</v>
      </c>
      <c r="BC416" s="147">
        <f t="shared" ca="1" si="142"/>
        <v>1.6496080659335387E-10</v>
      </c>
      <c r="BD416" s="147">
        <f t="shared" ca="1" si="143"/>
        <v>2.4243827061078894E-11</v>
      </c>
    </row>
    <row r="417" spans="1:56" s="147" customFormat="1" ht="0.25" customHeight="1" x14ac:dyDescent="0.2">
      <c r="H417" s="147">
        <f t="shared" si="144"/>
        <v>776</v>
      </c>
      <c r="I417" s="147">
        <f>IF($H417&gt;$H416,INDEX(Spectra!417:417,1,MATCH($I$20,Spectra!$20:$20,0)),I416)</f>
        <v>4.4780585851053997E-5</v>
      </c>
      <c r="J417" s="147">
        <f>((Physics!$C$9*Physics!$C$10)/(Physics!$C$11*Physics!$C$12*$H417))^($J$17-$J$18)</f>
        <v>3.9075682692609393E+18</v>
      </c>
      <c r="K417" s="147">
        <f t="shared" si="145"/>
        <v>1</v>
      </c>
      <c r="L417" s="147">
        <f>INDEX(Photobiology!$21:$421,1+$H417-380,10)</f>
        <v>1.9778550000000001E-5</v>
      </c>
      <c r="M417" s="147">
        <f t="shared" si="146"/>
        <v>4.4780585851053997E-5</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174983196350493.97</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4.4780585851053997E-5</v>
      </c>
      <c r="Z417" s="147">
        <f t="shared" ca="1" si="148"/>
        <v>0</v>
      </c>
      <c r="AA417" s="147">
        <f t="shared" ca="1" si="135"/>
        <v>8.2912150314943501E-11</v>
      </c>
      <c r="AB417" s="147">
        <f t="shared" ca="1" si="136"/>
        <v>1.0756520624352427E-9</v>
      </c>
      <c r="AC417" s="147">
        <f t="shared" ca="1" si="137"/>
        <v>7.7515194108174469E-12</v>
      </c>
      <c r="AD417" s="147">
        <f t="shared" ca="1" si="138"/>
        <v>1.1410093274848558E-12</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8.9717525102539519E-4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3505773542873052</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8.9717525102539519E-4</v>
      </c>
      <c r="AZ417" s="147">
        <f t="shared" ca="1" si="153"/>
        <v>0</v>
      </c>
      <c r="BA417" s="147">
        <f t="shared" ca="1" si="140"/>
        <v>1.6611379207785399E-9</v>
      </c>
      <c r="BB417" s="147">
        <f t="shared" ca="1" si="141"/>
        <v>2.1550598117255505E-8</v>
      </c>
      <c r="BC417" s="147">
        <f t="shared" ca="1" si="142"/>
        <v>1.5530103595249592E-10</v>
      </c>
      <c r="BD417" s="147">
        <f t="shared" ca="1" si="143"/>
        <v>2.286002539612707E-11</v>
      </c>
    </row>
    <row r="418" spans="1:56" s="147" customFormat="1" ht="0.25" customHeight="1" x14ac:dyDescent="0.2">
      <c r="H418" s="147">
        <f t="shared" si="144"/>
        <v>777</v>
      </c>
      <c r="I418" s="147">
        <f>IF($H418&gt;$H417,INDEX(Spectra!418:418,1,MATCH($I$20,Spectra!$20:$20,0)),I417)</f>
        <v>5.5126143623381302E-5</v>
      </c>
      <c r="J418" s="147">
        <f>((Physics!$C$9*Physics!$C$10)/(Physics!$C$11*Physics!$C$12*$H418))^($J$17-$J$18)</f>
        <v>3.9126037953811205E+18</v>
      </c>
      <c r="K418" s="147">
        <f t="shared" si="145"/>
        <v>1</v>
      </c>
      <c r="L418" s="147">
        <f>INDEX(Photobiology!$21:$421,1+$H418-380,10)</f>
        <v>1.8452850000000001E-5</v>
      </c>
      <c r="M418" s="147">
        <f t="shared" si="146"/>
        <v>5.5126143623381302E-5</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215686758765566.44</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5.5126143623381302E-5</v>
      </c>
      <c r="Z418" s="147">
        <f t="shared" ca="1" si="148"/>
        <v>0</v>
      </c>
      <c r="AA418" s="147">
        <f t="shared" ca="1" si="135"/>
        <v>9.6056202740869441E-11</v>
      </c>
      <c r="AB418" s="147">
        <f t="shared" ca="1" si="136"/>
        <v>1.2412202498240534E-9</v>
      </c>
      <c r="AC418" s="147">
        <f t="shared" ca="1" si="137"/>
        <v>9.0296623255098565E-12</v>
      </c>
      <c r="AD418" s="147">
        <f t="shared" ca="1" si="138"/>
        <v>1.3321783868026326E-12</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8.9243386359059193E-4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3491740121811187</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8.9243386359059193E-4</v>
      </c>
      <c r="AZ418" s="147">
        <f t="shared" ca="1" si="153"/>
        <v>0</v>
      </c>
      <c r="BA418" s="147">
        <f t="shared" ca="1" si="140"/>
        <v>1.5550481586293346E-9</v>
      </c>
      <c r="BB418" s="147">
        <f t="shared" ca="1" si="141"/>
        <v>2.0094040872605766E-8</v>
      </c>
      <c r="BC418" s="147">
        <f t="shared" ca="1" si="142"/>
        <v>1.4618066685613895E-10</v>
      </c>
      <c r="BD418" s="147">
        <f t="shared" ca="1" si="143"/>
        <v>2.1566556747530243E-11</v>
      </c>
    </row>
    <row r="419" spans="1:56" s="147" customFormat="1" ht="0.25" customHeight="1" x14ac:dyDescent="0.2">
      <c r="H419" s="147">
        <f t="shared" si="144"/>
        <v>778</v>
      </c>
      <c r="I419" s="147">
        <f>IF($H419&gt;$H418,INDEX(Spectra!419:419,1,MATCH($I$20,Spectra!$20:$20,0)),I418)</f>
        <v>5.3807223699803203E-5</v>
      </c>
      <c r="J419" s="147">
        <f>((Physics!$C$9*Physics!$C$10)/(Physics!$C$11*Physics!$C$12*$H419))^($J$17-$J$18)</f>
        <v>3.9176393215013018E+18</v>
      </c>
      <c r="K419" s="147">
        <f t="shared" si="145"/>
        <v>1</v>
      </c>
      <c r="L419" s="147">
        <f>INDEX(Photobiology!$21:$421,1+$H419-380,10)</f>
        <v>1.7216869999999999E-5</v>
      </c>
      <c r="M419" s="147">
        <f t="shared" si="146"/>
        <v>5.3807223699803203E-5</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210797295347165.78</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5.3807223699803203E-5</v>
      </c>
      <c r="Z419" s="147">
        <f t="shared" ca="1" si="148"/>
        <v>0</v>
      </c>
      <c r="AA419" s="147">
        <f t="shared" ca="1" si="135"/>
        <v>8.8276131201897133E-11</v>
      </c>
      <c r="AB419" s="147">
        <f t="shared" ca="1" si="136"/>
        <v>1.1361126248094946E-9</v>
      </c>
      <c r="AC419" s="147">
        <f t="shared" ca="1" si="137"/>
        <v>8.3455003958394764E-12</v>
      </c>
      <c r="AD419" s="147">
        <f t="shared" ca="1" si="138"/>
        <v>1.23308400336128E-12</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8.8769109059546301E-4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3477653521863160.5</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8.8769109059546301E-4</v>
      </c>
      <c r="AZ419" s="147">
        <f t="shared" ca="1" si="153"/>
        <v>0</v>
      </c>
      <c r="BA419" s="147">
        <f t="shared" ca="1" si="140"/>
        <v>1.4563460032309166E-9</v>
      </c>
      <c r="BB419" s="147">
        <f t="shared" ca="1" si="141"/>
        <v>1.8743153532377903E-8</v>
      </c>
      <c r="BC419" s="147">
        <f t="shared" ca="1" si="142"/>
        <v>1.3768088815135632E-10</v>
      </c>
      <c r="BD419" s="147">
        <f t="shared" ca="1" si="143"/>
        <v>2.0342950415849047E-11</v>
      </c>
    </row>
    <row r="420" spans="1:56" s="147" customFormat="1" ht="0.25" customHeight="1" x14ac:dyDescent="0.2">
      <c r="H420" s="147">
        <f t="shared" si="144"/>
        <v>779</v>
      </c>
      <c r="I420" s="147">
        <f>IF($H420&gt;$H419,INDEX(Spectra!420:420,1,MATCH($I$20,Spectra!$20:$20,0)),I419)</f>
        <v>5.1916077362541899E-5</v>
      </c>
      <c r="J420" s="147">
        <f>((Physics!$C$9*Physics!$C$10)/(Physics!$C$11*Physics!$C$12*$H420))^($J$17-$J$18)</f>
        <v>3.922674847621484E+18</v>
      </c>
      <c r="K420" s="147">
        <f t="shared" si="145"/>
        <v>1</v>
      </c>
      <c r="L420" s="147">
        <f>INDEX(Photobiology!$21:$421,1+$H420-380,10)</f>
        <v>1.6064590000000001E-5</v>
      </c>
      <c r="M420" s="147">
        <f t="shared" si="146"/>
        <v>5.1916077362541899E-5</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203649890857214.22</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5.1916077362541899E-5</v>
      </c>
      <c r="Z420" s="147">
        <f t="shared" ca="1" si="148"/>
        <v>0</v>
      </c>
      <c r="AA420" s="147">
        <f t="shared" ca="1" si="135"/>
        <v>8.0213973650542616E-11</v>
      </c>
      <c r="AB420" s="147">
        <f t="shared" ca="1" si="136"/>
        <v>1.0281771457341973E-9</v>
      </c>
      <c r="AC420" s="147">
        <f t="shared" ca="1" si="137"/>
        <v>7.6212801568211503E-12</v>
      </c>
      <c r="AD420" s="147">
        <f t="shared" ca="1" si="138"/>
        <v>1.127123997579466E-12</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8.8294970316065975E-4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3463524592303175.5</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8.8294970316065975E-4</v>
      </c>
      <c r="AZ420" s="147">
        <f t="shared" ca="1" si="153"/>
        <v>0</v>
      </c>
      <c r="BA420" s="147">
        <f t="shared" ca="1" si="140"/>
        <v>1.3642190978624406E-9</v>
      </c>
      <c r="BB420" s="147">
        <f t="shared" ca="1" si="141"/>
        <v>1.7486465691215603E-8</v>
      </c>
      <c r="BC420" s="147">
        <f t="shared" ca="1" si="142"/>
        <v>1.2961701642398484E-10</v>
      </c>
      <c r="BD420" s="147">
        <f t="shared" ca="1" si="143"/>
        <v>1.9169279530469506E-11</v>
      </c>
    </row>
    <row r="421" spans="1:56" s="147" customFormat="1" ht="0.25" customHeight="1" x14ac:dyDescent="0.2">
      <c r="H421" s="147">
        <f t="shared" si="144"/>
        <v>780</v>
      </c>
      <c r="I421" s="147">
        <f>IF($H421&gt;$H420,INDEX(Spectra!421:421,1,MATCH($I$20,Spectra!$20:$20,0)),I420)</f>
        <v>4.8568292284255297E-5</v>
      </c>
      <c r="J421" s="147">
        <f>((Physics!$C$9*Physics!$C$10)/(Physics!$C$11*Physics!$C$12*$H421))^($J$17-$J$18)</f>
        <v>3.9277103737416653E+18</v>
      </c>
      <c r="K421" s="147">
        <f t="shared" si="145"/>
        <v>1</v>
      </c>
      <c r="L421" s="147">
        <f>INDEX(Photobiology!$21:$421,1+$H421-380,10)</f>
        <v>1.499E-5</v>
      </c>
      <c r="M421" s="147">
        <f t="shared" si="146"/>
        <v>4.8568292284255297E-5</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190762185439786.81</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4.8568292284255297E-5</v>
      </c>
      <c r="Z421" s="147">
        <f t="shared" ca="1" si="148"/>
        <v>0</v>
      </c>
      <c r="AA421" s="147">
        <f t="shared" ca="1" si="135"/>
        <v>7.0675607566202621E-11</v>
      </c>
      <c r="AB421" s="147">
        <f t="shared" ca="1" si="136"/>
        <v>9.0223373844769705E-10</v>
      </c>
      <c r="AC421" s="147">
        <f t="shared" ca="1" si="137"/>
        <v>6.7509926275114855E-12</v>
      </c>
      <c r="AD421" s="147">
        <f t="shared" ca="1" si="138"/>
        <v>9.9690305376816743E-13</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8.7820693016553084E-4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3449342469902977.5</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8.7820693016553084E-4</v>
      </c>
      <c r="AZ421" s="147">
        <f t="shared" ca="1" si="153"/>
        <v>0</v>
      </c>
      <c r="BA421" s="147">
        <f t="shared" ca="1" si="140"/>
        <v>1.2779491606382771E-9</v>
      </c>
      <c r="BB421" s="147">
        <f t="shared" ca="1" si="141"/>
        <v>1.6314098858913002E-8</v>
      </c>
      <c r="BC421" s="147">
        <f t="shared" ca="1" si="142"/>
        <v>1.2207076329300878E-10</v>
      </c>
      <c r="BD421" s="147">
        <f t="shared" ca="1" si="143"/>
        <v>1.8025899807191653E-11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32.918687236288548</v>
      </c>
      <c r="G19" s="56"/>
      <c r="H19" s="253">
        <f ca="1">Calculations!$J$14*Physics!$F$12*SUMPRODUCT(Calculations!$M$21:$M$421,Calculations!$L$21:$L$421,Calculations!$K$21:$K$421)*$H$12</f>
        <v>0.10000024855249903</v>
      </c>
      <c r="I19" s="56"/>
      <c r="J19" s="123">
        <f ca="1">LOG(Calculations!$J$14*SUMPRODUCT(Calculations!$S$21:$S$421,Calculations!$K$21:$K$421)*$J$12)</f>
        <v>13.998063866283466</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48.822867270036923</v>
      </c>
      <c r="G20" s="57"/>
      <c r="H20" s="254">
        <f ca="1">Calculations!$AJ$14*Physics!$F$12*SUMPRODUCT(Calculations!$AM$21:$AM$421,Calculations!$AL$21:$AL$421,Calculations!$AK$21:$AK$421)*$H$12</f>
        <v>0.10000024855249885</v>
      </c>
      <c r="I20" s="76"/>
      <c r="J20" s="124">
        <f ca="1">LOG(Calculations!$AJ$14*SUMPRODUCT(Calculations!$AS$21:$AS$421,Calculations!$AK$21:$AK$421)*$J$12)</f>
        <v>14.143474638135253</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1.504377980300639</v>
      </c>
      <c r="G26" s="18">
        <f ca="1">Calculations!$J$14*SUMPRODUCT(Calculations!$M$21:$M$421,Calculations!O$21:O$421,Calculations!$K$21:$K$421)*$F$12</f>
        <v>10.924874261295923</v>
      </c>
      <c r="H26" s="19">
        <f ca="1">Calculations!$J$14*SUMPRODUCT(Calculations!$M$21:$M$421,Calculations!P$21:P$421,Calculations!$K$21:$K$421)*$F$12</f>
        <v>16.752595746987069</v>
      </c>
      <c r="I26" s="20">
        <f ca="1">Calculations!$J$14*SUMPRODUCT(Calculations!$M$21:$M$421,Calculations!Q$21:Q$421,Calculations!$K$21:$K$421)*$F$12</f>
        <v>6.6303816367105179</v>
      </c>
      <c r="J26" s="21">
        <f ca="1">Calculations!$J$14*SUMPRODUCT(Calculations!$M$21:$M$421,Calculations!R$21:R$421,Calculations!$K$21:$K$421)*$F$12</f>
        <v>4.8778045993141514</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8.172918708128309</v>
      </c>
      <c r="G27" s="106">
        <f ca="1">Calculations!$AJ$14*SUMPRODUCT(Calculations!$AM$21:$AM$421,Calculations!AO$21:AO$421,Calculations!$AK$21:$AK$421)*$F$12</f>
        <v>14.558301264979757</v>
      </c>
      <c r="H27" s="107">
        <f ca="1">Calculations!$AJ$14*SUMPRODUCT(Calculations!$AM$21:$AM$421,Calculations!AP$21:AP$421,Calculations!$AK$21:$AK$421)*$F$12</f>
        <v>16.289117777178362</v>
      </c>
      <c r="I27" s="108">
        <f ca="1">Calculations!$AJ$14*SUMPRODUCT(Calculations!$AM$21:$AM$421,Calculations!AQ$21:AQ$421,Calculations!$AK$21:$AK$421)*$F$12</f>
        <v>14.49707527708213</v>
      </c>
      <c r="J27" s="109">
        <f ca="1">Calculations!$AJ$14*SUMPRODUCT(Calculations!$AM$21:$AM$421,Calculations!AR$21:AR$421,Calculations!$AK$21:$AK$421)*$F$12</f>
        <v>13.262168234354126</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0.15043742411408675</v>
      </c>
      <c r="G33" s="27">
        <f t="shared" ref="G33:J33" ca="1" si="0">1000*(G26/$H19)*($H$12/$F$12)</f>
        <v>1.0924847107315421</v>
      </c>
      <c r="H33" s="28">
        <f t="shared" ca="1" si="0"/>
        <v>1.6752554108095181</v>
      </c>
      <c r="I33" s="29">
        <f t="shared" ca="1" si="0"/>
        <v>0.66303651567722244</v>
      </c>
      <c r="J33" s="30">
        <f t="shared" ca="1" si="0"/>
        <v>0.48777924754390556</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0.81728983941851208</v>
      </c>
      <c r="G34" s="111">
        <f t="shared" ref="G34:J34" ca="1" si="1">1000*(G27/$H20)*($H$12/$F$12)</f>
        <v>1.4558265080048109</v>
      </c>
      <c r="H34" s="112">
        <f t="shared" ca="1" si="1"/>
        <v>1.6289077290269716</v>
      </c>
      <c r="I34" s="113">
        <f t="shared" ca="1" si="1"/>
        <v>1.4497039244328829</v>
      </c>
      <c r="J34" s="114">
        <f t="shared" ca="1" si="1"/>
        <v>1.3262135270985509</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0.18406863374334917</v>
      </c>
      <c r="G40" s="27">
        <f t="shared" ref="G40:J40" ca="1" si="2">G33/G$34</f>
        <v>0.75042232348741644</v>
      </c>
      <c r="H40" s="28">
        <f t="shared" ca="1" si="2"/>
        <v>1.0284532272495461</v>
      </c>
      <c r="I40" s="29">
        <f t="shared" ca="1" si="2"/>
        <v>0.45735995088555692</v>
      </c>
      <c r="J40" s="30">
        <f t="shared" ca="1" si="2"/>
        <v>0.36779842580180433</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1.8406909125053827E-2</v>
      </c>
      <c r="G48" s="18">
        <f t="shared" ref="G48:J48" ca="1" si="5">1000*(G26/G$34)*($H$12/$F$12)</f>
        <v>7.5042418868085478E-2</v>
      </c>
      <c r="H48" s="19">
        <f t="shared" ca="1" si="5"/>
        <v>0.10284557834957438</v>
      </c>
      <c r="I48" s="20">
        <f t="shared" ca="1" si="5"/>
        <v>4.5736108766514447E-2</v>
      </c>
      <c r="J48" s="21">
        <f t="shared" ca="1" si="5"/>
        <v>3.6779933997398304E-2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0.10000024855249887</v>
      </c>
      <c r="G49" s="106">
        <f t="shared" ref="G49:J49" ca="1" si="6">1000*(G27/G$34)*($H$12/$F$12)</f>
        <v>0.10000024855249887</v>
      </c>
      <c r="H49" s="107">
        <f t="shared" ca="1" si="6"/>
        <v>0.10000024855249887</v>
      </c>
      <c r="I49" s="108">
        <f t="shared" ca="1" si="6"/>
        <v>0.10000024855249884</v>
      </c>
      <c r="J49" s="109">
        <f t="shared" ca="1" si="6"/>
        <v>0.10000024855249884</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12.530127336577644</v>
      </c>
      <c r="G55" s="126">
        <f ca="1">LOG(Calculations!$J$14*SUMPRODUCT(Calculations!$S$21:$S$421,Calculations!U$21:U$421,Calculations!$K$21:$K$421)*$J$12)</f>
        <v>13.473319569225858</v>
      </c>
      <c r="H55" s="127">
        <f ca="1">LOG(Calculations!$J$14*SUMPRODUCT(Calculations!$S$21:$S$421,Calculations!V$21:V$421,Calculations!$K$21:$K$421)*$J$12)</f>
        <v>13.679489399065442</v>
      </c>
      <c r="I55" s="128">
        <f ca="1">LOG(Calculations!$J$14*SUMPRODUCT(Calculations!$S$21:$S$421,Calculations!W$21:W$421,Calculations!$K$21:$K$421)*$J$12)</f>
        <v>13.227318757794048</v>
      </c>
      <c r="J55" s="129">
        <f ca="1">LOG(Calculations!$J$14*SUMPRODUCT(Calculations!$S$21:$S$421,Calculations!X$21:X$421,Calculations!$K$21:$K$421)*$J$12)</f>
        <v>13.07955505134427</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13.265147547817039</v>
      </c>
      <c r="G56" s="131">
        <f ca="1">LOG(Calculations!$AJ$14*SUMPRODUCT(Calculations!$AS$21:$AS$421,Calculations!AU$21:AU$421,Calculations!$AK$21:$AK$421)*$J$12)</f>
        <v>13.598013824314339</v>
      </c>
      <c r="H56" s="132">
        <f ca="1">LOG(Calculations!$AJ$14*SUMPRODUCT(Calculations!$AS$21:$AS$421,Calculations!AV$21:AV$421,Calculations!$AK$21:$AK$421)*$J$12)</f>
        <v>13.667304853748675</v>
      </c>
      <c r="I56" s="133">
        <f ca="1">LOG(Calculations!$AJ$14*SUMPRODUCT(Calculations!$AS$21:$AS$421,Calculations!AW$21:AW$421,Calculations!$AK$21:$AK$421)*$J$12)</f>
        <v>13.567060625225345</v>
      </c>
      <c r="J56" s="134">
        <f ca="1">LOG(Calculations!$AJ$14*SUMPRODUCT(Calculations!$AS$21:$AS$421,Calculations!AX$21:AX$421,Calculations!$AK$21:$AK$421)*$J$12)</f>
        <v>13.513945185243333</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0.85801559998714572</v>
      </c>
      <c r="G69" s="11">
        <f ca="1">Calculations!$J$14*SUMPRODUCT(Transmittance!$E$21:$E$421,Calculations!$M$21:$M$421,Calculations!O$21:O$421,Calculations!$K$21:$K$421)*$F$12</f>
        <v>9.5794007054805252</v>
      </c>
      <c r="H69" s="12">
        <f ca="1">Calculations!$J$14*SUMPRODUCT(Transmittance!$E$21:$E$421,Calculations!$M$21:$M$421,Calculations!P$21:P$421,Calculations!$K$21:$K$421)*$F$12</f>
        <v>15.277342476269164</v>
      </c>
      <c r="I69" s="13">
        <f ca="1">Calculations!$J$14*SUMPRODUCT(Transmittance!$E$21:$E$421,Calculations!$M$21:$M$421,Calculations!Q$21:Q$421,Calculations!$K$21:$K$421)*$F$12</f>
        <v>5.2940377051775727</v>
      </c>
      <c r="J69" s="14">
        <f ca="1">Calculations!$J$14*SUMPRODUCT(Transmittance!$E$21:$E$421,Calculations!$M$21:$M$421,Calculations!R$21:R$421,Calculations!$K$21:$K$421)*$F$12</f>
        <v>3.6738877565595778</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1.049830254341115E-2</v>
      </c>
      <c r="G75" s="32">
        <f ca="1">1000*(G69/G34)*($H$12/$F$12)</f>
        <v>6.5800427817521712E-2</v>
      </c>
      <c r="H75" s="33">
        <f ca="1">1000*(H69/H34)*($H$12/$F$12)</f>
        <v>9.3788875846240141E-2</v>
      </c>
      <c r="I75" s="34">
        <f ca="1">1000*(I69/I34)*($H$12/$F$12)</f>
        <v>3.6518061487959164E-2</v>
      </c>
      <c r="J75" s="35">
        <f ca="1">1000*(J69/J34)*($H$12/$F$12)</f>
        <v>2.7702083273100041E-2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12.286265552617129</v>
      </c>
      <c r="G81" s="156">
        <f ca="1">LOG(Calculations!$J$14*SUMPRODUCT(Transmittance!$E$21:$E$421,Calculations!$S$21:$S$421,Calculations!U$21:U$421,Calculations!$K$21:$K$421)*$J$12)</f>
        <v>13.416241462160471</v>
      </c>
      <c r="H81" s="157">
        <f ca="1">LOG(Calculations!$J$14*SUMPRODUCT(Transmittance!$E$21:$E$421,Calculations!$S$21:$S$421,Calculations!V$21:V$421,Calculations!$K$21:$K$421)*$J$12)</f>
        <v>13.639455104735898</v>
      </c>
      <c r="I81" s="158">
        <f ca="1">LOG(Calculations!$J$14*SUMPRODUCT(Transmittance!$E$21:$E$421,Calculations!$S$21:$S$421,Calculations!W$21:W$421,Calculations!$K$21:$K$421)*$J$12)</f>
        <v>13.129567261314209</v>
      </c>
      <c r="J81" s="159">
        <f ca="1">LOG(Calculations!$J$14*SUMPRODUCT(Transmittance!$E$21:$E$421,Calculations!$S$21:$S$421,Calculations!X$21:X$421,Calculations!$K$21:$K$421)*$J$12)</f>
        <v>12.956456536230846</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2022-10-21T12:17:31Z</dcterms:modified>
</cp:coreProperties>
</file>