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mohsa33_liu_se/Documents/Research/2023-5 ontology/ChatGPT November/Initial Experiments/stories/"/>
    </mc:Choice>
  </mc:AlternateContent>
  <xr:revisionPtr revIDLastSave="1519" documentId="8_{F6733EC8-3919-8D47-9BB8-5B7762134172}" xr6:coauthVersionLast="47" xr6:coauthVersionMax="47" xr10:uidLastSave="{BEC4AB92-34D5-9D4C-AFFB-B9E7A668CCB0}"/>
  <bookViews>
    <workbookView minimized="1" xWindow="160" yWindow="-6700" windowWidth="51200" windowHeight="26920" xr2:uid="{9DA8BF33-B963-F244-8938-65490B8AF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F54" i="1"/>
  <c r="G54" i="1"/>
  <c r="H54" i="1"/>
  <c r="I54" i="1"/>
  <c r="J54" i="1"/>
  <c r="L54" i="1"/>
  <c r="M54" i="1"/>
  <c r="N54" i="1"/>
  <c r="O54" i="1"/>
  <c r="P54" i="1"/>
  <c r="Q54" i="1"/>
  <c r="S54" i="1"/>
  <c r="T54" i="1"/>
  <c r="V54" i="1"/>
  <c r="W54" i="1"/>
  <c r="X54" i="1"/>
  <c r="Y54" i="1"/>
  <c r="Z54" i="1"/>
  <c r="AA54" i="1"/>
  <c r="AB54" i="1"/>
  <c r="D54" i="1"/>
  <c r="E53" i="1"/>
  <c r="F53" i="1"/>
  <c r="G53" i="1"/>
  <c r="H53" i="1"/>
  <c r="I53" i="1"/>
  <c r="J53" i="1"/>
  <c r="L53" i="1"/>
  <c r="M53" i="1"/>
  <c r="N53" i="1"/>
  <c r="O53" i="1"/>
  <c r="P53" i="1"/>
  <c r="Q53" i="1"/>
  <c r="S53" i="1"/>
  <c r="T53" i="1"/>
  <c r="V53" i="1"/>
  <c r="W53" i="1"/>
  <c r="X53" i="1"/>
  <c r="Y53" i="1"/>
  <c r="Z53" i="1"/>
  <c r="AA53" i="1"/>
  <c r="AB53" i="1"/>
  <c r="D53" i="1"/>
  <c r="E51" i="1"/>
  <c r="F51" i="1"/>
  <c r="G51" i="1"/>
  <c r="H51" i="1"/>
  <c r="I51" i="1"/>
  <c r="J51" i="1"/>
  <c r="L51" i="1"/>
  <c r="M51" i="1"/>
  <c r="N51" i="1"/>
  <c r="O51" i="1"/>
  <c r="P51" i="1"/>
  <c r="Q51" i="1"/>
  <c r="R51" i="1"/>
  <c r="S51" i="1"/>
  <c r="T51" i="1"/>
  <c r="V51" i="1"/>
  <c r="W51" i="1"/>
  <c r="X51" i="1"/>
  <c r="Y51" i="1"/>
  <c r="Z51" i="1"/>
  <c r="AA51" i="1"/>
  <c r="AB51" i="1"/>
  <c r="D51" i="1"/>
  <c r="AC48" i="1"/>
  <c r="U48" i="1" a="1"/>
  <c r="U48" i="1" s="1"/>
  <c r="K48" i="1"/>
  <c r="K39" i="1"/>
  <c r="K40" i="1"/>
  <c r="K41" i="1"/>
  <c r="K42" i="1"/>
  <c r="K43" i="1"/>
  <c r="K44" i="1"/>
  <c r="K45" i="1"/>
  <c r="K46" i="1"/>
  <c r="K47" i="1"/>
  <c r="K49" i="1"/>
  <c r="K50" i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9" i="1" a="1"/>
  <c r="U49" i="1" s="1"/>
  <c r="U50" i="1" a="1"/>
  <c r="U50" i="1" s="1"/>
  <c r="C48" i="1" l="1"/>
  <c r="B64" i="1" s="1"/>
  <c r="AC45" i="1"/>
  <c r="AC39" i="1"/>
  <c r="AC40" i="1"/>
  <c r="AC41" i="1"/>
  <c r="AC42" i="1"/>
  <c r="AC43" i="1"/>
  <c r="AC44" i="1"/>
  <c r="AC46" i="1"/>
  <c r="AC47" i="1"/>
  <c r="AC49" i="1"/>
  <c r="AC50" i="1"/>
  <c r="C45" i="1" l="1"/>
  <c r="C46" i="1"/>
  <c r="B63" i="1" s="1"/>
  <c r="C44" i="1"/>
  <c r="C62" i="1" s="1"/>
  <c r="C43" i="1"/>
  <c r="C61" i="1" s="1"/>
  <c r="C40" i="1"/>
  <c r="C60" i="1" s="1"/>
  <c r="C39" i="1"/>
  <c r="C49" i="1"/>
  <c r="B61" i="1" s="1"/>
  <c r="C47" i="1"/>
  <c r="B60" i="1" s="1"/>
  <c r="C42" i="1"/>
  <c r="C64" i="1" s="1"/>
  <c r="D64" i="1" s="1"/>
  <c r="C50" i="1"/>
  <c r="B62" i="1" s="1"/>
  <c r="C41" i="1"/>
  <c r="C63" i="1" s="1"/>
  <c r="B57" i="1" l="1"/>
  <c r="B59" i="1"/>
  <c r="B56" i="1"/>
  <c r="C59" i="1"/>
  <c r="D63" i="1"/>
  <c r="D61" i="1"/>
  <c r="D60" i="1"/>
  <c r="D62" i="1"/>
  <c r="D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tc={150A27D5-8941-F743-97F3-A54286178080}</author>
    <author>tc={F9C6CCDD-23FB-9242-87E9-5E9ACFA2C442}</author>
    <author>tc={1D28B6A3-87C3-A142-BDE5-85F3848F40DD}</author>
    <author>tc={9AB33AAC-8A5C-584F-9330-DD3884E9BDFD}</author>
    <author>tc={D4137D13-64CA-BA4C-857F-6302B3E13A77}</author>
    <author>tc={7646DD22-4778-BD45-8B61-30EF2E502F10}</author>
  </authors>
  <commentList>
    <comment ref="T37" authorId="0" shapeId="0" xr:uid="{150A27D5-8941-F743-97F3-A54286178080}">
      <text>
        <t>[Threaded comment]
Your version of Excel allows you to read this threaded comment; however, any edits to it will get removed if the file is opened in a newer version of Excel. Learn more: https://go.microsoft.com/fwlink/?linkid=870924
Comment:
    Existece of reification, regardless of being correct</t>
      </text>
    </comment>
    <comment ref="B40" authorId="1" shapeId="0" xr:uid="{F9C6CCDD-23FB-9242-87E9-5E9ACFA2C442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Failed</t>
      </text>
    </comment>
    <comment ref="B46" authorId="2" shapeId="0" xr:uid="{1D28B6A3-87C3-A142-BDE5-85F3848F40D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fail</t>
      </text>
    </comment>
    <comment ref="K46" authorId="3" shapeId="0" xr:uid="{9AB33AAC-8A5C-584F-9330-DD3884E9BDFD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Failed above</t>
      </text>
    </comment>
    <comment ref="U46" authorId="4" shapeId="0" xr:uid="{D4137D13-64CA-BA4C-857F-6302B3E13A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Failed the task
</t>
      </text>
    </comment>
    <comment ref="B47" authorId="5" shapeId="0" xr:uid="{7646DD22-4778-BD45-8B61-30EF2E502F1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<sst xmlns="http://schemas.openxmlformats.org/spreadsheetml/2006/main" count="250" uniqueCount="113">
  <si>
    <t>GPT4</t>
  </si>
  <si>
    <t>AllOnce</t>
  </si>
  <si>
    <t>Failed</t>
  </si>
  <si>
    <t>Methods</t>
  </si>
  <si>
    <t>Models</t>
  </si>
  <si>
    <t>All in one prompt</t>
  </si>
  <si>
    <t>Waterfall</t>
  </si>
  <si>
    <t>Chain of thoughts</t>
  </si>
  <si>
    <t>Tree of thoughts</t>
  </si>
  <si>
    <t>CQ by CQ</t>
  </si>
  <si>
    <t>GPT3.5</t>
  </si>
  <si>
    <t>Lama7B</t>
  </si>
  <si>
    <t>Lama13B</t>
  </si>
  <si>
    <t>Lama 70B</t>
  </si>
  <si>
    <t>Alpaca</t>
  </si>
  <si>
    <t>Falcon-7B-Instruct</t>
  </si>
  <si>
    <t>WizardLM</t>
  </si>
  <si>
    <t>Falcon7B</t>
  </si>
  <si>
    <t>Alpaca-LoRA</t>
  </si>
  <si>
    <t>Need Ram</t>
  </si>
  <si>
    <t>https://github.com/tloen/alpaca-lora/</t>
  </si>
  <si>
    <t>Graph of thoughts</t>
  </si>
  <si>
    <t>Bard</t>
  </si>
  <si>
    <t>model</t>
  </si>
  <si>
    <t xml:space="preserve">method </t>
  </si>
  <si>
    <t>Second phase</t>
  </si>
  <si>
    <t>Failed section</t>
  </si>
  <si>
    <t>Res</t>
  </si>
  <si>
    <t>Lenais a car</t>
  </si>
  <si>
    <t>vegetarian rabbit</t>
  </si>
  <si>
    <t>Large Festival</t>
  </si>
  <si>
    <t>hierarchies</t>
  </si>
  <si>
    <t>Consistency</t>
  </si>
  <si>
    <t>syntax error</t>
  </si>
  <si>
    <t xml:space="preserve">toy story #1: Vegetarian Rabbit </t>
  </si>
  <si>
    <t>Instances</t>
  </si>
  <si>
    <t>toy story #2: Lena is a car</t>
  </si>
  <si>
    <t>toy story #3: Short Theatre story</t>
  </si>
  <si>
    <t>Domain&amp;Range</t>
  </si>
  <si>
    <t xml:space="preserve">Domain&amp;Range </t>
  </si>
  <si>
    <t>Column1</t>
  </si>
  <si>
    <t>Column2</t>
  </si>
  <si>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</si>
  <si>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</si>
  <si>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</si>
  <si>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</si>
  <si>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</si>
  <si>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</si>
  <si>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</si>
  <si>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</si>
  <si>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</si>
  <si>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</si>
  <si>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</si>
  <si>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</si>
  <si>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</si>
  <si>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</si>
  <si>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</si>
  <si>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</si>
  <si>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Column22</t>
  </si>
  <si>
    <t>Column23</t>
  </si>
  <si>
    <t>Column102</t>
  </si>
  <si>
    <t>Scores4story1</t>
  </si>
  <si>
    <t>Column162</t>
  </si>
  <si>
    <t>Scores4story2</t>
  </si>
  <si>
    <t>Column163</t>
  </si>
  <si>
    <t>Final score</t>
  </si>
  <si>
    <t>avg gpt4</t>
  </si>
  <si>
    <t>avg gpt3.5</t>
  </si>
  <si>
    <t>avg AllOnce</t>
  </si>
  <si>
    <t>avg Waterfall</t>
  </si>
  <si>
    <t>avg ToT</t>
  </si>
  <si>
    <t>avg GoT</t>
  </si>
  <si>
    <t xml:space="preserve">consistant hierarchy classification
 (good hierarchy, meaning if a super class a exists,
 all of subclasses of a should be under a; note: easy passl (note: just need to put one, others can be scattered around without super class, but any mistake fails it) ) or ( good  in reasoning (not seeing incorrect classification)) </t>
  </si>
  <si>
    <t>Domain&amp;Range 
for op_eat</t>
  </si>
  <si>
    <t xml:space="preserve">restriction on Equivalent
 class or subclass </t>
  </si>
  <si>
    <t>consistant 
hierarchy</t>
  </si>
  <si>
    <t>Intersection or Disjointness 
or Union or inverse or transitive</t>
  </si>
  <si>
    <t>Datatype property 
for age or name</t>
  </si>
  <si>
    <t>Column182</t>
  </si>
  <si>
    <t>Consistant hierarchy</t>
  </si>
  <si>
    <t>Column24</t>
  </si>
  <si>
    <t>Scores4story3</t>
  </si>
  <si>
    <t>sum</t>
  </si>
  <si>
    <t>gpt3.5</t>
  </si>
  <si>
    <t>gpt4</t>
  </si>
  <si>
    <t>avg cqbycq</t>
  </si>
  <si>
    <t>Results of second phase:</t>
  </si>
  <si>
    <t>pass or fail</t>
  </si>
  <si>
    <t>170+</t>
  </si>
  <si>
    <t>pass</t>
  </si>
  <si>
    <t>Reification</t>
  </si>
  <si>
    <t xml:space="preserve">Reficiation </t>
  </si>
  <si>
    <t>Column25</t>
  </si>
  <si>
    <t>Column26</t>
  </si>
  <si>
    <t>Column27</t>
  </si>
  <si>
    <t>Datatype property</t>
  </si>
  <si>
    <t>total fail, similar to the previous experiment</t>
  </si>
  <si>
    <t>minor error on s2</t>
  </si>
  <si>
    <t xml:space="preserve">  </t>
  </si>
  <si>
    <t>meta/codellama-13b</t>
  </si>
  <si>
    <t>TotalFail</t>
  </si>
  <si>
    <t>Llama70B</t>
  </si>
  <si>
    <t>allonce</t>
  </si>
  <si>
    <t xml:space="preserve">bard </t>
  </si>
  <si>
    <t>bard</t>
  </si>
  <si>
    <t>Column8</t>
  </si>
  <si>
    <t>instances</t>
  </si>
  <si>
    <t>average</t>
  </si>
  <si>
    <t>gpt3 avg</t>
  </si>
  <si>
    <t>gpt4 avg</t>
  </si>
  <si>
    <t>ZeroShot</t>
  </si>
  <si>
    <t>best</t>
  </si>
  <si>
    <t>avg 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</si>
</sst>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3D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7F7F7F"/>
      </left>
      <right/>
      <top/>
      <bottom style="double">
        <color rgb="FF3F3F3F"/>
      </bottom>
      <diagonal/>
    </border>
    <border>
      <left/>
      <right style="thin">
        <color rgb="FFB2B2B2"/>
      </right>
      <top/>
      <bottom style="double">
        <color rgb="FF3F3F3F"/>
      </bottom>
      <diagonal/>
    </border>
    <border>
      <left/>
      <right style="thin">
        <color rgb="FF7F7F7F"/>
      </right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10" borderId="3" applyNumberFormat="0" applyFont="0" applyAlignment="0" applyProtection="0"/>
    <xf numFmtId="0" fontId="7" fillId="11" borderId="4" applyNumberFormat="0" applyAlignment="0" applyProtection="0"/>
  </cellStyleXfs>
  <cellXfs count="50">
    <xf numFmtId="0" fontId="0" fillId="0" borderId="0" xfId="0"/>
    <xf numFmtId="0" fontId="3" fillId="4" borderId="1" xfId="3" applyBorder="1"/>
    <xf numFmtId="0" fontId="2" fillId="3" borderId="0" xfId="2"/>
    <xf numFmtId="0" fontId="3" fillId="4" borderId="2" xfId="3" applyBorder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5" borderId="1" xfId="4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10" borderId="3" xfId="5" applyFont="1" applyAlignment="1">
      <alignment horizontal="left"/>
    </xf>
    <xf numFmtId="0" fontId="0" fillId="12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3" borderId="11" xfId="0" applyFill="1" applyBorder="1"/>
    <xf numFmtId="0" fontId="0" fillId="0" borderId="11" xfId="0" applyBorder="1"/>
    <xf numFmtId="0" fontId="4" fillId="5" borderId="1" xfId="4" applyAlignment="1">
      <alignment horizontal="right" vertical="center" textRotation="180"/>
    </xf>
    <xf numFmtId="0" fontId="3" fillId="4" borderId="1" xfId="3" applyBorder="1" applyAlignment="1">
      <alignment horizontal="right" vertical="center" textRotation="180"/>
    </xf>
    <xf numFmtId="0" fontId="3" fillId="4" borderId="1" xfId="3" applyBorder="1" applyAlignment="1">
      <alignment horizontal="right" vertical="center" textRotation="180" wrapText="1"/>
    </xf>
    <xf numFmtId="0" fontId="0" fillId="0" borderId="0" xfId="0" applyAlignment="1">
      <alignment horizontal="right" vertical="center" textRotation="180"/>
    </xf>
    <xf numFmtId="0" fontId="3" fillId="14" borderId="1" xfId="3" applyFill="1" applyBorder="1" applyAlignment="1">
      <alignment horizontal="right" vertical="center" textRotation="180"/>
    </xf>
    <xf numFmtId="0" fontId="0" fillId="15" borderId="3" xfId="5" applyFont="1" applyFill="1" applyAlignment="1">
      <alignment horizontal="center" vertical="center" textRotation="180"/>
    </xf>
    <xf numFmtId="0" fontId="0" fillId="8" borderId="11" xfId="0" applyFill="1" applyBorder="1"/>
    <xf numFmtId="0" fontId="0" fillId="9" borderId="11" xfId="0" applyFill="1" applyBorder="1"/>
    <xf numFmtId="0" fontId="9" fillId="0" borderId="0" xfId="0" applyFont="1" applyAlignment="1">
      <alignment horizontal="center" vertical="center"/>
    </xf>
    <xf numFmtId="0" fontId="0" fillId="0" borderId="12" xfId="0" applyBorder="1"/>
    <xf numFmtId="0" fontId="9" fillId="0" borderId="13" xfId="0" applyFont="1" applyBorder="1" applyAlignment="1">
      <alignment horizontal="center" vertical="center"/>
    </xf>
    <xf numFmtId="0" fontId="0" fillId="10" borderId="0" xfId="5" applyFont="1" applyBorder="1" applyAlignment="1">
      <alignment horizontal="left"/>
    </xf>
    <xf numFmtId="0" fontId="1" fillId="2" borderId="0" xfId="1"/>
    <xf numFmtId="0" fontId="10" fillId="3" borderId="0" xfId="2" applyFont="1"/>
    <xf numFmtId="0" fontId="0" fillId="16" borderId="0" xfId="0" applyFill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shrinkToFit="1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left"/>
    </xf>
    <xf numFmtId="0" fontId="0" fillId="17" borderId="0" xfId="0" applyFill="1"/>
    <xf numFmtId="0" fontId="0" fillId="17" borderId="0" xfId="0" applyFill="1" applyAlignment="1">
      <alignment horizontal="left"/>
    </xf>
    <xf numFmtId="0" fontId="9" fillId="17" borderId="0" xfId="0" applyFont="1" applyFill="1" applyAlignment="1">
      <alignment horizontal="center" vertical="center"/>
    </xf>
    <xf numFmtId="0" fontId="2" fillId="3" borderId="7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8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0" xfId="0" applyAlignment="1">
      <alignment horizontal="center" shrinkToFit="1"/>
    </xf>
    <xf numFmtId="0" fontId="7" fillId="11" borderId="7" xfId="6" applyBorder="1" applyAlignment="1">
      <alignment horizontal="center"/>
    </xf>
    <xf numFmtId="0" fontId="7" fillId="11" borderId="6" xfId="6" applyBorder="1" applyAlignment="1">
      <alignment horizontal="center"/>
    </xf>
    <xf numFmtId="0" fontId="7" fillId="11" borderId="9" xfId="6" applyBorder="1" applyAlignment="1">
      <alignment horizontal="center"/>
    </xf>
  </cellXfs>
  <cellStyles count="7">
    <cellStyle name="Bad" xfId="2" builtinId="27"/>
    <cellStyle name="Check Cell" xfId="4" builtinId="23"/>
    <cellStyle name="Good" xfId="1" builtinId="26"/>
    <cellStyle name="Input" xfId="6" builtinId="20"/>
    <cellStyle name="Neutral" xfId="3" builtinId="28"/>
    <cellStyle name="Normal" xfId="0" builtinId="0"/>
    <cellStyle name="Note" xfId="5" builtinId="1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outline="0">
        <left style="thin">
          <color rgb="FFB2B2B2"/>
        </left>
        <right/>
      </border>
    </dxf>
    <dxf>
      <fill>
        <patternFill patternType="solid">
          <fgColor indexed="64"/>
          <bgColor rgb="FFFFFF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border outline="0">
        <right style="thin">
          <color rgb="FFB2B2B2"/>
        </right>
      </border>
    </dxf>
    <dxf>
      <fill>
        <patternFill patternType="solid">
          <fgColor indexed="64"/>
          <bgColor theme="9" tint="0.3999755851924192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E3D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ad Saeedizade" id="{74FEB09B-A707-754D-86ED-C107715DDB01}" userId="S::mohsa33@liu.se::7d20b3c0-b637-4df3-82d7-68b15f163a4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E4017-28E6-C14C-B133-CE4FCE7CCB47}" name="Table1" displayName="Table1" ref="A38:AC51" totalsRowCount="1" headerRowDxfId="56" dataDxfId="55">
  <autoFilter ref="A38:AC50" xr:uid="{F23E4017-28E6-C14C-B133-CE4FCE7CCB47}"/>
  <tableColumns count="29">
    <tableColumn id="1" xr3:uid="{6977A0E4-D9E4-DA47-8A15-61AEA8323EC7}" name="Column1" dataDxfId="54"/>
    <tableColumn id="2" xr3:uid="{AF5E7F5F-746D-F543-A39A-7476A2D663A8}" name="Column2" totalsRowLabel="sum" dataDxfId="53"/>
    <tableColumn id="3" xr3:uid="{4EBA0D1E-FE6E-2A49-B391-4B398B6A251C}" name="Column3" dataDxfId="52" totalsRowDxfId="51" dataCellStyle="Note">
      <calculatedColumnFormula>AVERAGE(J39,S39,Z39)</calculatedColumnFormula>
    </tableColumn>
    <tableColumn id="4" xr3:uid="{E38B38CC-AD06-884F-B6A0-F0956626CE94}" name="Column4" totalsRowFunction="custom" dataDxfId="50" totalsRowDxfId="49">
      <totalsRowFormula>SUM(Table1[Column4])</totalsRowFormula>
    </tableColumn>
    <tableColumn id="5" xr3:uid="{C328F77D-9303-2D48-8A7E-7EDD0DB049BA}" name="Column5" totalsRowFunction="custom" dataDxfId="48" totalsRowDxfId="47">
      <totalsRowFormula>SUM(Table1[Column5])</totalsRowFormula>
    </tableColumn>
    <tableColumn id="6" xr3:uid="{06CEE1EB-57AB-884C-96F3-25C98E929E88}" name="Column6" totalsRowFunction="custom" dataDxfId="46" totalsRowDxfId="45">
      <totalsRowFormula>SUM(Table1[Column6])</totalsRowFormula>
    </tableColumn>
    <tableColumn id="7" xr3:uid="{4952E74B-059D-7941-967E-C80D779A777C}" name="Column7" totalsRowFunction="custom" dataDxfId="44" totalsRowDxfId="43">
      <totalsRowFormula>SUM(Table1[Column7])</totalsRowFormula>
    </tableColumn>
    <tableColumn id="9" xr3:uid="{E6A27078-2F42-6E45-8BBF-668B44524D25}" name="Column8" totalsRowFunction="custom" dataDxfId="42" totalsRowDxfId="41">
      <totalsRowFormula>SUM(Table1[Column8])</totalsRowFormula>
    </tableColumn>
    <tableColumn id="10" xr3:uid="{DE4946AE-43F8-924B-98A9-B5BC7A9E250B}" name="Column10" totalsRowFunction="custom" dataDxfId="40" totalsRowDxfId="39">
      <totalsRowFormula>SUM(Table1[Column10])</totalsRowFormula>
    </tableColumn>
    <tableColumn id="25" xr3:uid="{96FEDA89-8DD4-514D-A1AE-B44A4D4440E6}" name="Column102" totalsRowFunction="custom" dataDxfId="38" totalsRowDxfId="37">
      <totalsRowFormula>SUM(Table1[Column102])</totalsRowFormula>
    </tableColumn>
    <tableColumn id="11" xr3:uid="{3597BCA6-D221-8744-916D-587658D8F408}" name="Column11" dataDxfId="36" totalsRowDxfId="35">
      <calculatedColumnFormula xml:space="preserve"> SUM(Table1[[#This Row],[Column4]:[Column102]])*(7/7)</calculatedColumnFormula>
    </tableColumn>
    <tableColumn id="12" xr3:uid="{759F4DB5-C14C-0C4A-B36A-C3B8F2BBC4E8}" name="Column12" totalsRowFunction="custom" dataDxfId="34" totalsRowDxfId="33">
      <totalsRowFormula>SUM(Table1[Column12])</totalsRowFormula>
    </tableColumn>
    <tableColumn id="13" xr3:uid="{91437EF5-791C-3D49-97A4-B6F87C7090EE}" name="Column13" totalsRowFunction="custom" dataDxfId="32" totalsRowDxfId="31">
      <totalsRowFormula>SUM(Table1[Column13])</totalsRowFormula>
    </tableColumn>
    <tableColumn id="14" xr3:uid="{A7348EB5-39A9-7844-9676-51E3EE723093}" name="Column14" totalsRowFunction="custom" dataDxfId="30" totalsRowDxfId="29">
      <totalsRowFormula>SUM(Table1[Column14])</totalsRowFormula>
    </tableColumn>
    <tableColumn id="15" xr3:uid="{21E87759-720C-784A-B9E3-EB6D6ED2A99D}" name="Column15" totalsRowFunction="custom" dataDxfId="28" totalsRowDxfId="27">
      <totalsRowFormula>SUM(Table1[Column15])</totalsRowFormula>
    </tableColumn>
    <tableColumn id="16" xr3:uid="{B1996299-3400-3448-846A-01A1C508CDE6}" name="Column16" totalsRowFunction="custom" dataDxfId="26" totalsRowDxfId="25">
      <totalsRowFormula>SUM(Table1[Column16])</totalsRowFormula>
    </tableColumn>
    <tableColumn id="26" xr3:uid="{67640306-BCFC-EA43-9586-8D7268F437DB}" name="Column162" totalsRowFunction="custom" dataDxfId="24" totalsRowDxfId="23">
      <totalsRowFormula>SUM(Table1[Column162])</totalsRowFormula>
    </tableColumn>
    <tableColumn id="28" xr3:uid="{F793E211-62D0-054D-9602-12CC63ED3F7C}" name="Column163" totalsRowFunction="custom" dataDxfId="22" totalsRowDxfId="21">
      <totalsRowFormula>SUM(Table1[Column163])</totalsRowFormula>
    </tableColumn>
    <tableColumn id="17" xr3:uid="{66F3622B-1EED-C34B-8573-024E450FC3A8}" name="Column17" totalsRowFunction="custom" dataDxfId="20" totalsRowDxfId="19">
      <totalsRowFormula>SUM(Table1[Column17])</totalsRowFormula>
    </tableColumn>
    <tableColumn id="18" xr3:uid="{D0D642D0-949C-4349-BF04-21D9A6155B42}" name="Column18" totalsRowFunction="custom" dataDxfId="18" totalsRowDxfId="17">
      <totalsRowFormula>SUM(Table1[Column18])</totalsRowFormula>
    </tableColumn>
    <tableColumn id="27" xr3:uid="{95CB7D92-8555-794A-92E3-576E8E94E0F0}" name="Column182" dataDxfId="16">
      <calculatedColumnFormula array="1" xml:space="preserve"> SUM(Table1[[#This Row],[Column12]:[Column18]]*7/8)</calculatedColumnFormula>
    </tableColumn>
    <tableColumn id="19" xr3:uid="{40C2FFD0-2D8B-7A4B-AFF1-ED024879B1D2}" name="Column19" totalsRowFunction="custom" dataDxfId="15" totalsRowDxfId="14">
      <totalsRowFormula>SUM(Table1[Column19])</totalsRowFormula>
    </tableColumn>
    <tableColumn id="20" xr3:uid="{8A2BD684-7818-B54F-9274-A14109A7B525}" name="Column20" totalsRowFunction="custom" dataDxfId="13" totalsRowDxfId="12">
      <totalsRowFormula>SUM(Table1[Column20])</totalsRowFormula>
    </tableColumn>
    <tableColumn id="21" xr3:uid="{76C6FCF7-F563-7A46-B27B-BD4995A951FE}" name="Column22" totalsRowFunction="custom" dataDxfId="11" totalsRowDxfId="10">
      <totalsRowFormula>SUM(Table1[Column22])</totalsRowFormula>
    </tableColumn>
    <tableColumn id="22" xr3:uid="{99360984-43E7-6544-9D8C-65BAA4EB3CEA}" name="Column23" totalsRowFunction="custom" dataDxfId="9" totalsRowDxfId="8">
      <totalsRowFormula>SUM(Table1[Column23])</totalsRowFormula>
    </tableColumn>
    <tableColumn id="23" xr3:uid="{7080EC48-5C9D-674B-8B20-4D96B512F843}" name="Column24" totalsRowFunction="custom" dataDxfId="7" totalsRowDxfId="6">
      <totalsRowFormula>SUM(Table1[Column24])</totalsRowFormula>
    </tableColumn>
    <tableColumn id="8" xr3:uid="{54E6FCFA-07E8-C440-84A3-E6306EA336CC}" name="Column25" totalsRowFunction="custom" dataDxfId="5" totalsRowDxfId="4">
      <totalsRowFormula>SUM(Table1[Column25])</totalsRowFormula>
    </tableColumn>
    <tableColumn id="24" xr3:uid="{93E2D930-4932-9445-9675-5719C41FBFD4}" name="Column26" totalsRowFunction="custom" dataDxfId="3" totalsRowDxfId="2">
      <totalsRowFormula>SUM(Table1[Column26])</totalsRowFormula>
    </tableColumn>
    <tableColumn id="29" xr3:uid="{B617C5AD-DF6C-C24B-A3AC-AF5441149768}" name="Column27" dataDxfId="1" totalsRowDxfId="0">
      <calculatedColumnFormula>SUM(Table1[[#This Row],[Column19]:[Column26]])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7" dT="2023-10-31T12:45:00.35" personId="{74FEB09B-A707-754D-86ED-C107715DDB01}" id="{150A27D5-8941-F743-97F3-A54286178080}">
    <text>Existece of reification, regardless of being correct</text>
  </threadedComment>
  <threadedComment ref="B40" dT="2023-11-03T15:47:01.97" personId="{74FEB09B-A707-754D-86ED-C107715DDB01}" id="{F9C6CCDD-23FB-9242-87E9-5E9ACFA2C442}">
    <text>Failed</text>
  </threadedComment>
  <threadedComment ref="B46" dT="2023-10-31T14:37:34.81" personId="{74FEB09B-A707-754D-86ED-C107715DDB01}" id="{1D28B6A3-87C3-A142-BDE5-85F3848F40DD}">
    <text>Total fail</text>
  </threadedComment>
  <threadedComment ref="K46" dT="2023-10-31T13:44:29.68" personId="{74FEB09B-A707-754D-86ED-C107715DDB01}" id="{9AB33AAC-8A5C-584F-9330-DD3884E9BDFD}">
    <text>Failed above</text>
  </threadedComment>
  <threadedComment ref="U46" dT="2023-10-31T14:27:04.21" personId="{74FEB09B-A707-754D-86ED-C107715DDB01}" id="{D4137D13-64CA-BA4C-857F-6302B3E13A77}">
    <text xml:space="preserve">Failed the task
</text>
  </threadedComment>
  <threadedComment ref="B47" dT="2023-11-03T16:05:59.77" personId="{74FEB09B-A707-754D-86ED-C107715DDB01}" id="{7646DD22-4778-BD45-8B61-30EF2E502F10}">
    <text>Failed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ACC1-7364-CF45-B6F7-4F183D1C8257}">
  <dimension ref="A1:AS129"/>
  <sheetViews>
    <sheetView tabSelected="1" topLeftCell="A37" zoomScale="190" zoomScaleNormal="190" workbookViewId="0">
      <selection activeCell="F37" sqref="F37"/>
    </sheetView>
  </sheetViews>
  <sheetFormatPr baseColWidth="10" defaultRowHeight="16" x14ac:dyDescent="0.2"/>
  <cols>
    <col min="1" max="1" width="11.33203125" customWidth="1"/>
    <col min="2" max="2" width="15.6640625" customWidth="1"/>
    <col min="3" max="3" width="6.1640625" customWidth="1"/>
    <col min="4" max="4" width="4.83203125" customWidth="1"/>
    <col min="5" max="5" width="5.5" customWidth="1"/>
    <col min="6" max="6" width="9.1640625" customWidth="1"/>
    <col min="7" max="7" width="6.1640625" style="10" customWidth="1"/>
    <col min="8" max="8" width="4" customWidth="1"/>
    <col min="9" max="9" width="3.5" customWidth="1"/>
    <col min="10" max="10" width="4.6640625" customWidth="1"/>
    <col min="11" max="11" width="3.33203125" customWidth="1"/>
    <col min="12" max="12" width="4.1640625" customWidth="1"/>
    <col min="13" max="13" width="5.1640625" customWidth="1"/>
    <col min="14" max="14" width="5.33203125" customWidth="1"/>
    <col min="15" max="15" width="6.1640625" customWidth="1"/>
    <col min="16" max="16" width="4.1640625" customWidth="1"/>
    <col min="17" max="17" width="3.83203125" customWidth="1"/>
    <col min="18" max="19" width="4.33203125" customWidth="1"/>
    <col min="20" max="20" width="4.1640625" customWidth="1"/>
    <col min="21" max="21" width="3.83203125" customWidth="1"/>
    <col min="22" max="22" width="4.1640625" customWidth="1"/>
    <col min="23" max="23" width="4.6640625" customWidth="1"/>
    <col min="24" max="24" width="3.6640625" customWidth="1"/>
    <col min="25" max="25" width="3.33203125" customWidth="1"/>
    <col min="26" max="26" width="3.5" customWidth="1"/>
    <col min="27" max="27" width="4.1640625" customWidth="1"/>
    <col min="28" max="28" width="4.33203125" customWidth="1"/>
    <col min="29" max="29" width="3.33203125" customWidth="1"/>
    <col min="38" max="38" width="8" customWidth="1"/>
    <col min="39" max="39" width="17.33203125" customWidth="1"/>
    <col min="40" max="40" width="7.6640625" customWidth="1"/>
    <col min="41" max="41" width="15.33203125" customWidth="1"/>
    <col min="42" max="42" width="11.83203125" customWidth="1"/>
    <col min="43" max="43" width="13.1640625" customWidth="1"/>
  </cols>
  <sheetData>
    <row r="1" spans="1:14" ht="18" thickTop="1" thickBot="1" x14ac:dyDescent="0.25">
      <c r="A1" s="9" t="s">
        <v>23</v>
      </c>
      <c r="B1" s="9" t="s">
        <v>24</v>
      </c>
      <c r="C1" s="9" t="s">
        <v>27</v>
      </c>
      <c r="D1" s="1" t="s">
        <v>29</v>
      </c>
      <c r="E1" s="1" t="s">
        <v>28</v>
      </c>
      <c r="F1" s="1" t="s">
        <v>30</v>
      </c>
      <c r="K1" s="3" t="s">
        <v>3</v>
      </c>
      <c r="L1" s="3" t="s">
        <v>4</v>
      </c>
    </row>
    <row r="2" spans="1:14" ht="17" thickTop="1" x14ac:dyDescent="0.2">
      <c r="A2" s="7" t="s">
        <v>0</v>
      </c>
      <c r="B2" t="s">
        <v>1</v>
      </c>
      <c r="C2" s="30"/>
      <c r="D2" s="2" t="s">
        <v>2</v>
      </c>
      <c r="E2" s="8" t="s">
        <v>89</v>
      </c>
      <c r="F2" s="8" t="s">
        <v>89</v>
      </c>
      <c r="K2" t="s">
        <v>5</v>
      </c>
      <c r="L2" t="s">
        <v>10</v>
      </c>
      <c r="N2" t="s">
        <v>88</v>
      </c>
    </row>
    <row r="3" spans="1:14" x14ac:dyDescent="0.2">
      <c r="A3" s="7" t="s">
        <v>0</v>
      </c>
      <c r="B3" t="s">
        <v>6</v>
      </c>
      <c r="C3" s="2"/>
      <c r="D3" s="2" t="s">
        <v>2</v>
      </c>
      <c r="E3" s="2" t="s">
        <v>2</v>
      </c>
      <c r="F3" s="8" t="s">
        <v>89</v>
      </c>
      <c r="K3" t="s">
        <v>6</v>
      </c>
      <c r="L3" t="s">
        <v>0</v>
      </c>
    </row>
    <row r="4" spans="1:14" x14ac:dyDescent="0.2">
      <c r="A4" s="7" t="s">
        <v>0</v>
      </c>
      <c r="B4" t="s">
        <v>9</v>
      </c>
      <c r="C4" s="30"/>
      <c r="D4" s="8" t="s">
        <v>89</v>
      </c>
      <c r="E4" s="8" t="s">
        <v>89</v>
      </c>
      <c r="F4" s="8" t="s">
        <v>89</v>
      </c>
      <c r="K4" t="s">
        <v>7</v>
      </c>
      <c r="L4" t="s">
        <v>11</v>
      </c>
    </row>
    <row r="5" spans="1:14" x14ac:dyDescent="0.2">
      <c r="A5" s="7" t="s">
        <v>0</v>
      </c>
      <c r="B5" t="s">
        <v>7</v>
      </c>
      <c r="C5" s="30"/>
      <c r="D5" s="8" t="s">
        <v>89</v>
      </c>
      <c r="E5" s="8" t="s">
        <v>89</v>
      </c>
      <c r="F5" s="8" t="s">
        <v>89</v>
      </c>
      <c r="K5" t="s">
        <v>8</v>
      </c>
      <c r="L5" t="s">
        <v>12</v>
      </c>
    </row>
    <row r="6" spans="1:14" x14ac:dyDescent="0.2">
      <c r="A6" s="7" t="s">
        <v>0</v>
      </c>
      <c r="B6" t="s">
        <v>8</v>
      </c>
      <c r="C6" s="30"/>
      <c r="D6" s="8" t="s">
        <v>89</v>
      </c>
      <c r="E6" s="8" t="s">
        <v>89</v>
      </c>
      <c r="F6" s="8" t="s">
        <v>89</v>
      </c>
      <c r="K6" t="s">
        <v>9</v>
      </c>
      <c r="L6" t="s">
        <v>13</v>
      </c>
    </row>
    <row r="7" spans="1:14" x14ac:dyDescent="0.2">
      <c r="A7" s="7" t="s">
        <v>0</v>
      </c>
      <c r="B7" t="s">
        <v>21</v>
      </c>
      <c r="C7" s="30"/>
      <c r="D7" s="8" t="s">
        <v>89</v>
      </c>
      <c r="E7" s="8" t="s">
        <v>89</v>
      </c>
      <c r="F7" s="8" t="s">
        <v>89</v>
      </c>
      <c r="L7" t="s">
        <v>14</v>
      </c>
      <c r="M7" s="5" t="s">
        <v>20</v>
      </c>
    </row>
    <row r="8" spans="1:14" x14ac:dyDescent="0.2">
      <c r="A8" s="8" t="s">
        <v>10</v>
      </c>
      <c r="B8" t="s">
        <v>1</v>
      </c>
      <c r="C8" s="30"/>
      <c r="D8" s="2" t="s">
        <v>2</v>
      </c>
      <c r="E8" s="8" t="s">
        <v>89</v>
      </c>
      <c r="F8" s="8" t="s">
        <v>89</v>
      </c>
      <c r="G8" s="46" t="s">
        <v>97</v>
      </c>
      <c r="H8" s="46"/>
      <c r="I8" s="46"/>
      <c r="J8" s="46"/>
      <c r="L8" t="s">
        <v>15</v>
      </c>
    </row>
    <row r="9" spans="1:14" x14ac:dyDescent="0.2">
      <c r="A9" s="8" t="s">
        <v>10</v>
      </c>
      <c r="B9" t="s">
        <v>6</v>
      </c>
      <c r="C9" s="2"/>
      <c r="D9" s="2" t="s">
        <v>2</v>
      </c>
      <c r="E9" s="2" t="s">
        <v>2</v>
      </c>
      <c r="F9" s="8" t="s">
        <v>89</v>
      </c>
    </row>
    <row r="10" spans="1:14" x14ac:dyDescent="0.2">
      <c r="A10" s="8" t="s">
        <v>10</v>
      </c>
      <c r="B10" t="s">
        <v>9</v>
      </c>
      <c r="C10" s="2"/>
      <c r="D10" s="2" t="s">
        <v>2</v>
      </c>
      <c r="E10" s="2" t="s">
        <v>2</v>
      </c>
      <c r="F10" s="2" t="s">
        <v>2</v>
      </c>
      <c r="G10" s="46" t="s">
        <v>96</v>
      </c>
      <c r="H10" s="46"/>
      <c r="I10" s="46"/>
      <c r="J10" s="46"/>
      <c r="K10" s="46"/>
      <c r="L10" s="46"/>
      <c r="M10" s="46"/>
    </row>
    <row r="11" spans="1:14" x14ac:dyDescent="0.2">
      <c r="A11" s="8" t="s">
        <v>10</v>
      </c>
      <c r="B11" t="s">
        <v>7</v>
      </c>
      <c r="C11" s="30"/>
      <c r="D11" s="2" t="s">
        <v>2</v>
      </c>
      <c r="E11" s="8" t="s">
        <v>89</v>
      </c>
      <c r="F11" s="8" t="s">
        <v>89</v>
      </c>
    </row>
    <row r="12" spans="1:14" x14ac:dyDescent="0.2">
      <c r="A12" s="8" t="s">
        <v>10</v>
      </c>
      <c r="B12" t="s">
        <v>8</v>
      </c>
      <c r="C12" s="2"/>
      <c r="D12" s="2" t="s">
        <v>2</v>
      </c>
      <c r="E12" s="8" t="s">
        <v>89</v>
      </c>
      <c r="F12" s="2" t="s">
        <v>2</v>
      </c>
    </row>
    <row r="13" spans="1:14" x14ac:dyDescent="0.2">
      <c r="A13" s="8" t="s">
        <v>10</v>
      </c>
      <c r="B13" t="s">
        <v>21</v>
      </c>
      <c r="C13" s="30"/>
      <c r="D13" s="2" t="s">
        <v>2</v>
      </c>
      <c r="E13" s="8" t="s">
        <v>89</v>
      </c>
      <c r="F13" s="8" t="s">
        <v>89</v>
      </c>
    </row>
    <row r="14" spans="1:14" x14ac:dyDescent="0.2">
      <c r="A14" s="6" t="s">
        <v>22</v>
      </c>
      <c r="B14" t="s">
        <v>1</v>
      </c>
    </row>
    <row r="15" spans="1:14" x14ac:dyDescent="0.2">
      <c r="A15" s="6" t="s">
        <v>22</v>
      </c>
      <c r="B15" t="s">
        <v>6</v>
      </c>
    </row>
    <row r="16" spans="1:14" x14ac:dyDescent="0.2">
      <c r="A16" s="6" t="s">
        <v>22</v>
      </c>
      <c r="B16" t="s">
        <v>9</v>
      </c>
    </row>
    <row r="17" spans="1:13" x14ac:dyDescent="0.2">
      <c r="A17" s="6" t="s">
        <v>22</v>
      </c>
      <c r="B17" t="s">
        <v>7</v>
      </c>
      <c r="I17" t="s">
        <v>26</v>
      </c>
    </row>
    <row r="18" spans="1:13" x14ac:dyDescent="0.2">
      <c r="A18" s="6" t="s">
        <v>22</v>
      </c>
      <c r="B18" t="s">
        <v>8</v>
      </c>
      <c r="I18" t="s">
        <v>11</v>
      </c>
      <c r="K18" s="2" t="s">
        <v>2</v>
      </c>
      <c r="L18" s="2" t="s">
        <v>2</v>
      </c>
      <c r="M18" s="2" t="s">
        <v>2</v>
      </c>
    </row>
    <row r="19" spans="1:13" x14ac:dyDescent="0.2">
      <c r="A19" s="6" t="s">
        <v>22</v>
      </c>
      <c r="B19" t="s">
        <v>21</v>
      </c>
      <c r="I19" t="s">
        <v>12</v>
      </c>
      <c r="K19" s="2" t="s">
        <v>2</v>
      </c>
      <c r="L19" s="2" t="s">
        <v>2</v>
      </c>
      <c r="M19" s="2" t="s">
        <v>2</v>
      </c>
    </row>
    <row r="20" spans="1:13" x14ac:dyDescent="0.2">
      <c r="A20" s="6" t="s">
        <v>101</v>
      </c>
      <c r="B20" t="s">
        <v>102</v>
      </c>
      <c r="C20" t="s">
        <v>103</v>
      </c>
      <c r="D20" t="s">
        <v>104</v>
      </c>
      <c r="E20" t="s">
        <v>103</v>
      </c>
      <c r="F20" t="s">
        <v>104</v>
      </c>
      <c r="I20" t="s">
        <v>16</v>
      </c>
      <c r="K20" s="2" t="s">
        <v>2</v>
      </c>
      <c r="L20" s="2" t="s">
        <v>2</v>
      </c>
      <c r="M20" s="2" t="s">
        <v>2</v>
      </c>
    </row>
    <row r="21" spans="1:13" x14ac:dyDescent="0.2">
      <c r="I21" t="s">
        <v>17</v>
      </c>
      <c r="K21" s="2" t="s">
        <v>2</v>
      </c>
      <c r="L21" s="2" t="s">
        <v>2</v>
      </c>
      <c r="M21" s="2" t="s">
        <v>2</v>
      </c>
    </row>
    <row r="22" spans="1:13" x14ac:dyDescent="0.2">
      <c r="I22" t="s">
        <v>18</v>
      </c>
      <c r="K22" s="4" t="s">
        <v>19</v>
      </c>
    </row>
    <row r="23" spans="1:13" x14ac:dyDescent="0.2">
      <c r="I23" s="32" t="s">
        <v>99</v>
      </c>
      <c r="L23" s="31" t="s">
        <v>100</v>
      </c>
    </row>
    <row r="36" spans="1:29" ht="17" thickBot="1" x14ac:dyDescent="0.25">
      <c r="A36" s="4" t="s">
        <v>25</v>
      </c>
      <c r="D36" s="47" t="s">
        <v>34</v>
      </c>
      <c r="E36" s="48"/>
      <c r="F36" s="48"/>
      <c r="G36" s="48"/>
      <c r="H36" s="48"/>
      <c r="I36" s="48"/>
      <c r="J36" s="49"/>
      <c r="K36" s="41" t="s">
        <v>36</v>
      </c>
      <c r="L36" s="42"/>
      <c r="M36" s="42"/>
      <c r="N36" s="42"/>
      <c r="O36" s="42"/>
      <c r="P36" s="42"/>
      <c r="Q36" s="42"/>
      <c r="R36" s="42"/>
      <c r="S36" s="42"/>
      <c r="T36" s="42"/>
      <c r="U36" s="43"/>
      <c r="V36" s="44" t="s">
        <v>37</v>
      </c>
      <c r="W36" s="45"/>
      <c r="X36" s="45"/>
      <c r="Y36" s="45"/>
      <c r="Z36" s="45"/>
      <c r="AA36" s="45"/>
      <c r="AB36" s="45"/>
      <c r="AC36" s="45"/>
    </row>
    <row r="37" spans="1:29" s="21" customFormat="1" ht="107" customHeight="1" thickTop="1" thickBot="1" x14ac:dyDescent="0.25">
      <c r="A37" s="18" t="s">
        <v>23</v>
      </c>
      <c r="B37" s="18" t="s">
        <v>24</v>
      </c>
      <c r="C37" s="23" t="s">
        <v>65</v>
      </c>
      <c r="D37" s="19" t="s">
        <v>31</v>
      </c>
      <c r="E37" s="20" t="s">
        <v>72</v>
      </c>
      <c r="F37" s="20" t="s">
        <v>74</v>
      </c>
      <c r="G37" s="20" t="s">
        <v>73</v>
      </c>
      <c r="H37" s="19" t="s">
        <v>106</v>
      </c>
      <c r="I37" s="19" t="s">
        <v>33</v>
      </c>
      <c r="J37" s="19" t="s">
        <v>91</v>
      </c>
      <c r="K37" s="22" t="s">
        <v>61</v>
      </c>
      <c r="L37" s="19" t="s">
        <v>31</v>
      </c>
      <c r="M37" s="20" t="s">
        <v>75</v>
      </c>
      <c r="N37" s="20" t="s">
        <v>76</v>
      </c>
      <c r="O37" s="20" t="s">
        <v>77</v>
      </c>
      <c r="P37" s="19" t="s">
        <v>38</v>
      </c>
      <c r="Q37" s="19" t="s">
        <v>35</v>
      </c>
      <c r="R37" s="19"/>
      <c r="S37" s="19" t="s">
        <v>33</v>
      </c>
      <c r="T37" s="19" t="s">
        <v>90</v>
      </c>
      <c r="U37" s="22" t="s">
        <v>63</v>
      </c>
      <c r="V37" s="19" t="s">
        <v>31</v>
      </c>
      <c r="W37" s="19" t="s">
        <v>79</v>
      </c>
      <c r="X37" s="19" t="s">
        <v>95</v>
      </c>
      <c r="Y37" s="19" t="s">
        <v>39</v>
      </c>
      <c r="Z37" s="19" t="s">
        <v>32</v>
      </c>
      <c r="AA37" s="19" t="s">
        <v>33</v>
      </c>
      <c r="AB37" s="19" t="s">
        <v>90</v>
      </c>
      <c r="AC37" s="22" t="s">
        <v>81</v>
      </c>
    </row>
    <row r="38" spans="1:29" ht="3" hidden="1" customHeight="1" thickTop="1" thickBot="1" x14ac:dyDescent="0.25">
      <c r="A38" s="7" t="s">
        <v>40</v>
      </c>
      <c r="B38" t="s">
        <v>41</v>
      </c>
      <c r="C38" s="13" t="s">
        <v>42</v>
      </c>
      <c r="D38" s="11" t="s">
        <v>43</v>
      </c>
      <c r="E38" s="11" t="s">
        <v>44</v>
      </c>
      <c r="F38" s="11" t="s">
        <v>45</v>
      </c>
      <c r="G38" s="12" t="s">
        <v>46</v>
      </c>
      <c r="H38" s="11" t="s">
        <v>105</v>
      </c>
      <c r="I38" s="11" t="s">
        <v>47</v>
      </c>
      <c r="J38" s="11" t="s">
        <v>60</v>
      </c>
      <c r="K38" s="11" t="s">
        <v>48</v>
      </c>
      <c r="L38" s="11" t="s">
        <v>49</v>
      </c>
      <c r="M38" s="11" t="s">
        <v>50</v>
      </c>
      <c r="N38" s="11" t="s">
        <v>51</v>
      </c>
      <c r="O38" s="11" t="s">
        <v>52</v>
      </c>
      <c r="P38" s="11" t="s">
        <v>53</v>
      </c>
      <c r="Q38" s="11" t="s">
        <v>62</v>
      </c>
      <c r="R38" s="11" t="s">
        <v>64</v>
      </c>
      <c r="S38" s="11" t="s">
        <v>54</v>
      </c>
      <c r="T38" s="11" t="s">
        <v>55</v>
      </c>
      <c r="U38" s="11" t="s">
        <v>78</v>
      </c>
      <c r="V38" s="11" t="s">
        <v>56</v>
      </c>
      <c r="W38" s="11" t="s">
        <v>57</v>
      </c>
      <c r="X38" s="11" t="s">
        <v>58</v>
      </c>
      <c r="Y38" s="11" t="s">
        <v>59</v>
      </c>
      <c r="Z38" t="s">
        <v>80</v>
      </c>
      <c r="AA38" s="11" t="s">
        <v>92</v>
      </c>
      <c r="AB38" s="11" t="s">
        <v>93</v>
      </c>
      <c r="AC38" s="11" t="s">
        <v>94</v>
      </c>
    </row>
    <row r="39" spans="1:29" ht="17" thickTop="1" x14ac:dyDescent="0.2">
      <c r="A39" s="7" t="s">
        <v>0</v>
      </c>
      <c r="B39" t="s">
        <v>1</v>
      </c>
      <c r="C39" s="13">
        <f t="shared" ref="C39:C40" si="0">AVERAGE(K39,U39,AC39)/7</f>
        <v>0.86309523809523814</v>
      </c>
      <c r="D39" s="26">
        <v>1</v>
      </c>
      <c r="E39" s="26">
        <v>1</v>
      </c>
      <c r="F39" s="26">
        <v>0</v>
      </c>
      <c r="G39" s="26">
        <v>1</v>
      </c>
      <c r="H39" s="26">
        <v>1</v>
      </c>
      <c r="I39" s="26">
        <v>1</v>
      </c>
      <c r="J39" s="26">
        <v>1</v>
      </c>
      <c r="K39" s="26">
        <f xml:space="preserve"> SUM(Table1[[#This Row],[Column4]:[Column102]])*(7/7)</f>
        <v>6</v>
      </c>
      <c r="L39" s="26">
        <v>1</v>
      </c>
      <c r="M39" s="26">
        <v>1</v>
      </c>
      <c r="N39" s="26">
        <v>1</v>
      </c>
      <c r="O39" s="26">
        <v>1</v>
      </c>
      <c r="P39" s="26">
        <v>1</v>
      </c>
      <c r="Q39" s="26">
        <v>1</v>
      </c>
      <c r="R39" s="26"/>
      <c r="S39" s="26">
        <v>0</v>
      </c>
      <c r="T39" s="26">
        <v>1</v>
      </c>
      <c r="U39" s="26" cm="1">
        <f t="array" ref="U39" xml:space="preserve"> SUM(Table1[[#This Row],[Column12]:[Column18]]*7/8)</f>
        <v>6.125</v>
      </c>
      <c r="V39" s="26">
        <v>1</v>
      </c>
      <c r="W39" s="26">
        <v>1</v>
      </c>
      <c r="X39" s="26">
        <v>0</v>
      </c>
      <c r="Y39" s="26">
        <v>1</v>
      </c>
      <c r="Z39" s="26">
        <v>1</v>
      </c>
      <c r="AA39" s="26">
        <v>1</v>
      </c>
      <c r="AB39" s="26">
        <v>1</v>
      </c>
      <c r="AC39" s="26">
        <f>SUM(Table1[[#This Row],[Column19]:[Column26]])</f>
        <v>6</v>
      </c>
    </row>
    <row r="40" spans="1:29" x14ac:dyDescent="0.2">
      <c r="A40" s="7" t="s">
        <v>0</v>
      </c>
      <c r="B40" t="s">
        <v>6</v>
      </c>
      <c r="C40" s="13">
        <f t="shared" si="0"/>
        <v>0.86904761904761896</v>
      </c>
      <c r="D40" s="26">
        <v>1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0</v>
      </c>
      <c r="K40" s="26">
        <f xml:space="preserve"> SUM(Table1[[#This Row],[Column4]:[Column102]])*(7/7)</f>
        <v>6</v>
      </c>
      <c r="L40" s="26">
        <v>1</v>
      </c>
      <c r="M40" s="26">
        <v>0</v>
      </c>
      <c r="N40" s="26">
        <v>1</v>
      </c>
      <c r="O40" s="26">
        <v>1</v>
      </c>
      <c r="P40" s="26">
        <v>1</v>
      </c>
      <c r="Q40" s="26">
        <v>1</v>
      </c>
      <c r="R40" s="26"/>
      <c r="S40" s="26">
        <v>1</v>
      </c>
      <c r="T40" s="11">
        <v>0</v>
      </c>
      <c r="U40" s="26" cm="1">
        <f t="array" ref="U40" xml:space="preserve"> SUM(Table1[[#This Row],[Column12]:[Column18]]*7/8)</f>
        <v>5.25</v>
      </c>
      <c r="V40" s="26">
        <v>1</v>
      </c>
      <c r="W40" s="26">
        <v>1</v>
      </c>
      <c r="X40" s="26">
        <v>1</v>
      </c>
      <c r="Y40" s="26">
        <v>1</v>
      </c>
      <c r="Z40" s="26">
        <v>1</v>
      </c>
      <c r="AA40" s="26">
        <v>1</v>
      </c>
      <c r="AB40" s="26">
        <v>1</v>
      </c>
      <c r="AC40" s="26">
        <f>SUM(Table1[[#This Row],[Column19]:[Column26]])</f>
        <v>7</v>
      </c>
    </row>
    <row r="41" spans="1:29" x14ac:dyDescent="0.2">
      <c r="A41" s="7" t="s">
        <v>0</v>
      </c>
      <c r="B41" t="s">
        <v>9</v>
      </c>
      <c r="C41" s="13">
        <f>AVERAGE(K41,U41,AC41)/7</f>
        <v>1</v>
      </c>
      <c r="D41" s="26">
        <v>1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f xml:space="preserve"> SUM(Table1[[#This Row],[Column4]:[Column102]])*(7/7)</f>
        <v>7</v>
      </c>
      <c r="L41" s="26">
        <v>1</v>
      </c>
      <c r="M41" s="26">
        <v>1</v>
      </c>
      <c r="N41" s="26">
        <v>1</v>
      </c>
      <c r="O41" s="26">
        <v>1</v>
      </c>
      <c r="P41" s="26">
        <v>1</v>
      </c>
      <c r="Q41" s="26">
        <v>1</v>
      </c>
      <c r="R41" s="26"/>
      <c r="S41" s="26">
        <v>1</v>
      </c>
      <c r="T41" s="26">
        <v>1</v>
      </c>
      <c r="U41" s="26" cm="1">
        <f t="array" ref="U41" xml:space="preserve"> SUM(Table1[[#This Row],[Column12]:[Column18]]*7/8)</f>
        <v>7</v>
      </c>
      <c r="V41" s="26">
        <v>1</v>
      </c>
      <c r="W41" s="26">
        <v>1</v>
      </c>
      <c r="X41" s="26">
        <v>1</v>
      </c>
      <c r="Y41" s="26">
        <v>1</v>
      </c>
      <c r="Z41" s="26">
        <v>1</v>
      </c>
      <c r="AA41" s="26">
        <v>1</v>
      </c>
      <c r="AB41" s="26">
        <v>1</v>
      </c>
      <c r="AC41" s="26">
        <f>SUM(Table1[[#This Row],[Column19]:[Column26]])</f>
        <v>7</v>
      </c>
    </row>
    <row r="42" spans="1:29" x14ac:dyDescent="0.2">
      <c r="A42" s="7" t="s">
        <v>0</v>
      </c>
      <c r="B42" t="s">
        <v>7</v>
      </c>
      <c r="C42" s="13">
        <f t="shared" ref="C42:C50" si="1">AVERAGE(K42,U42,AC42)/7</f>
        <v>0.9107142857142857</v>
      </c>
      <c r="D42" s="26">
        <v>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0</v>
      </c>
      <c r="K42" s="26">
        <f xml:space="preserve"> SUM(Table1[[#This Row],[Column4]:[Column102]])*(7/7)</f>
        <v>6</v>
      </c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/>
      <c r="S42" s="26">
        <v>1</v>
      </c>
      <c r="T42" s="26">
        <v>0</v>
      </c>
      <c r="U42" s="26" cm="1">
        <f t="array" ref="U42" xml:space="preserve"> SUM(Table1[[#This Row],[Column12]:[Column18]]*7/8)</f>
        <v>6.125</v>
      </c>
      <c r="V42" s="26">
        <v>1</v>
      </c>
      <c r="W42" s="26">
        <v>1</v>
      </c>
      <c r="X42" s="26">
        <v>1</v>
      </c>
      <c r="Y42" s="26">
        <v>1</v>
      </c>
      <c r="Z42" s="26">
        <v>1</v>
      </c>
      <c r="AA42" s="26">
        <v>1</v>
      </c>
      <c r="AB42" s="26">
        <v>1</v>
      </c>
      <c r="AC42" s="26">
        <f>SUM(Table1[[#This Row],[Column19]:[Column26]])</f>
        <v>7</v>
      </c>
    </row>
    <row r="43" spans="1:29" x14ac:dyDescent="0.2">
      <c r="A43" s="7" t="s">
        <v>0</v>
      </c>
      <c r="B43" t="s">
        <v>8</v>
      </c>
      <c r="C43" s="13">
        <f t="shared" si="1"/>
        <v>0.95833333333333326</v>
      </c>
      <c r="D43" s="26">
        <v>1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f xml:space="preserve"> SUM(Table1[[#This Row],[Column4]:[Column102]])*(7/7)</f>
        <v>7</v>
      </c>
      <c r="L43" s="26">
        <v>1</v>
      </c>
      <c r="M43" s="26">
        <v>1</v>
      </c>
      <c r="N43" s="26">
        <v>1</v>
      </c>
      <c r="O43" s="26">
        <v>1</v>
      </c>
      <c r="P43" s="26">
        <v>1</v>
      </c>
      <c r="Q43" s="26">
        <v>1</v>
      </c>
      <c r="R43" s="26"/>
      <c r="S43" s="26">
        <v>1</v>
      </c>
      <c r="T43" s="26">
        <v>0</v>
      </c>
      <c r="U43" s="26" cm="1">
        <f t="array" ref="U43" xml:space="preserve"> SUM(Table1[[#This Row],[Column12]:[Column18]]*7/8)</f>
        <v>6.125</v>
      </c>
      <c r="V43" s="26">
        <v>1</v>
      </c>
      <c r="W43" s="26">
        <v>1</v>
      </c>
      <c r="X43" s="26">
        <v>1</v>
      </c>
      <c r="Y43" s="26">
        <v>1</v>
      </c>
      <c r="Z43" s="26">
        <v>1</v>
      </c>
      <c r="AA43" s="26">
        <v>1</v>
      </c>
      <c r="AB43" s="26">
        <v>1</v>
      </c>
      <c r="AC43" s="26">
        <f>SUM(Table1[[#This Row],[Column19]:[Column26]])</f>
        <v>7</v>
      </c>
    </row>
    <row r="44" spans="1:29" x14ac:dyDescent="0.2">
      <c r="A44" s="7" t="s">
        <v>0</v>
      </c>
      <c r="B44" t="s">
        <v>21</v>
      </c>
      <c r="C44" s="13">
        <f t="shared" si="1"/>
        <v>0.91666666666666674</v>
      </c>
      <c r="D44" s="26">
        <v>1</v>
      </c>
      <c r="E44" s="26">
        <v>1</v>
      </c>
      <c r="F44" s="26">
        <v>1</v>
      </c>
      <c r="G44" s="26">
        <v>1</v>
      </c>
      <c r="H44" s="26">
        <v>1</v>
      </c>
      <c r="I44" s="26">
        <v>1</v>
      </c>
      <c r="J44" s="26">
        <v>1</v>
      </c>
      <c r="K44" s="26">
        <f xml:space="preserve"> SUM(Table1[[#This Row],[Column4]:[Column102]])*(7/7)</f>
        <v>7</v>
      </c>
      <c r="L44" s="26">
        <v>1</v>
      </c>
      <c r="M44" s="26">
        <v>1</v>
      </c>
      <c r="N44" s="26">
        <v>1</v>
      </c>
      <c r="O44" s="26">
        <v>0</v>
      </c>
      <c r="P44" s="26">
        <v>1</v>
      </c>
      <c r="Q44" s="26">
        <v>1</v>
      </c>
      <c r="R44" s="26"/>
      <c r="S44" s="26">
        <v>0</v>
      </c>
      <c r="T44" s="26">
        <v>1</v>
      </c>
      <c r="U44" s="26" cm="1">
        <f t="array" ref="U44" xml:space="preserve"> SUM(Table1[[#This Row],[Column12]:[Column18]]*7/8)</f>
        <v>5.25</v>
      </c>
      <c r="V44" s="26">
        <v>1</v>
      </c>
      <c r="W44" s="26">
        <v>1</v>
      </c>
      <c r="X44" s="26">
        <v>1</v>
      </c>
      <c r="Y44" s="26">
        <v>1</v>
      </c>
      <c r="Z44" s="26">
        <v>1</v>
      </c>
      <c r="AA44" s="26">
        <v>1</v>
      </c>
      <c r="AB44" s="26">
        <v>1</v>
      </c>
      <c r="AC44" s="26">
        <f>SUM(Table1[[#This Row],[Column19]:[Column26]])</f>
        <v>7</v>
      </c>
    </row>
    <row r="45" spans="1:29" x14ac:dyDescent="0.2">
      <c r="A45" s="8" t="s">
        <v>10</v>
      </c>
      <c r="B45" t="s">
        <v>1</v>
      </c>
      <c r="C45" s="13">
        <f>SUM(Table1[[#This Row],[Column11]]+Table1[[#This Row],[Column182]]+Table1[[#This Row],[Column27]])/(3*7)</f>
        <v>0.77380952380952384</v>
      </c>
      <c r="D45" s="28">
        <v>1</v>
      </c>
      <c r="E45" s="26">
        <v>1</v>
      </c>
      <c r="F45" s="26">
        <v>0</v>
      </c>
      <c r="G45" s="26">
        <v>1</v>
      </c>
      <c r="H45" s="26">
        <v>1</v>
      </c>
      <c r="I45" s="26">
        <v>1</v>
      </c>
      <c r="J45" s="26">
        <v>0</v>
      </c>
      <c r="K45" s="26">
        <f xml:space="preserve"> SUM(Table1[[#This Row],[Column4]:[Column102]])*(7/7)</f>
        <v>5</v>
      </c>
      <c r="L45" s="26">
        <v>1</v>
      </c>
      <c r="M45" s="26">
        <v>1</v>
      </c>
      <c r="N45" s="26">
        <v>1</v>
      </c>
      <c r="O45" s="26">
        <v>1</v>
      </c>
      <c r="P45" s="26">
        <v>1</v>
      </c>
      <c r="Q45" s="26">
        <v>1</v>
      </c>
      <c r="R45" s="26"/>
      <c r="S45" s="26">
        <v>0</v>
      </c>
      <c r="T45" s="26">
        <v>0</v>
      </c>
      <c r="U45" s="26" cm="1">
        <f t="array" ref="U45" xml:space="preserve"> SUM(Table1[[#This Row],[Column12]:[Column18]]*7/8)</f>
        <v>5.25</v>
      </c>
      <c r="V45" s="26">
        <v>1</v>
      </c>
      <c r="W45" s="26">
        <v>1</v>
      </c>
      <c r="X45" s="26">
        <v>0</v>
      </c>
      <c r="Y45" s="26">
        <v>1</v>
      </c>
      <c r="Z45" s="26">
        <v>1</v>
      </c>
      <c r="AA45" s="26">
        <v>1</v>
      </c>
      <c r="AB45" s="26">
        <v>1</v>
      </c>
      <c r="AC45" s="26">
        <f>SUM(Table1[[#This Row],[Column19]:[Column26]])</f>
        <v>6</v>
      </c>
    </row>
    <row r="46" spans="1:29" x14ac:dyDescent="0.2">
      <c r="A46" s="8" t="s">
        <v>10</v>
      </c>
      <c r="B46" s="27" t="s">
        <v>9</v>
      </c>
      <c r="C46" s="13">
        <f>SUM(Table1[[#This Row],[Column11]]+Table1[[#This Row],[Column182]]+Table1[[#This Row],[Column27]])/(3*7)</f>
        <v>0.77380952380952384</v>
      </c>
      <c r="D46" s="26">
        <v>1</v>
      </c>
      <c r="E46" s="26">
        <v>1</v>
      </c>
      <c r="F46" s="26">
        <v>0</v>
      </c>
      <c r="G46" s="26">
        <v>1</v>
      </c>
      <c r="H46" s="26">
        <v>1</v>
      </c>
      <c r="I46" s="26">
        <v>1</v>
      </c>
      <c r="J46" s="26">
        <v>0</v>
      </c>
      <c r="K46" s="26">
        <f xml:space="preserve"> SUM(Table1[[#This Row],[Column4]:[Column102]])*(7/7)</f>
        <v>5</v>
      </c>
      <c r="L46" s="26">
        <v>1</v>
      </c>
      <c r="M46" s="26">
        <v>0</v>
      </c>
      <c r="N46" s="26">
        <v>1</v>
      </c>
      <c r="O46" s="26">
        <v>0</v>
      </c>
      <c r="P46" s="26">
        <v>1</v>
      </c>
      <c r="Q46" s="26">
        <v>1</v>
      </c>
      <c r="R46" s="26"/>
      <c r="S46" s="26">
        <v>1</v>
      </c>
      <c r="T46" s="26">
        <v>1</v>
      </c>
      <c r="U46" s="26" cm="1">
        <f t="array" ref="U46" xml:space="preserve"> SUM(Table1[[#This Row],[Column12]:[Column18]]*7/8)</f>
        <v>5.25</v>
      </c>
      <c r="V46" s="26">
        <v>1</v>
      </c>
      <c r="W46" s="26">
        <v>1</v>
      </c>
      <c r="X46" s="26">
        <v>0</v>
      </c>
      <c r="Y46" s="26">
        <v>1</v>
      </c>
      <c r="Z46" s="26">
        <v>1</v>
      </c>
      <c r="AA46" s="26">
        <v>1</v>
      </c>
      <c r="AB46" s="26">
        <v>1</v>
      </c>
      <c r="AC46" s="26">
        <f>SUM(Table1[[#This Row],[Column19]:[Column26]])</f>
        <v>6</v>
      </c>
    </row>
    <row r="47" spans="1:29" x14ac:dyDescent="0.2">
      <c r="A47" s="8" t="s">
        <v>10</v>
      </c>
      <c r="B47" t="s">
        <v>6</v>
      </c>
      <c r="C47" s="13">
        <f>AVERAGE(K47,U47,AC47)/7</f>
        <v>0.86904761904761896</v>
      </c>
      <c r="D47" s="26">
        <v>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0</v>
      </c>
      <c r="K47" s="26">
        <f xml:space="preserve"> SUM(Table1[[#This Row],[Column4]:[Column102]])*(7/7)</f>
        <v>6</v>
      </c>
      <c r="L47" s="26">
        <v>1</v>
      </c>
      <c r="M47" s="26">
        <v>1</v>
      </c>
      <c r="N47" s="26">
        <v>1</v>
      </c>
      <c r="O47" s="26">
        <v>1</v>
      </c>
      <c r="P47" s="26">
        <v>1</v>
      </c>
      <c r="Q47" s="26">
        <v>1</v>
      </c>
      <c r="R47" s="26"/>
      <c r="S47" s="26">
        <v>0</v>
      </c>
      <c r="T47" s="26">
        <v>0</v>
      </c>
      <c r="U47" s="26" cm="1">
        <f t="array" ref="U47" xml:space="preserve"> SUM(Table1[[#This Row],[Column12]:[Column18]]*7/8)</f>
        <v>5.25</v>
      </c>
      <c r="V47" s="26">
        <v>1</v>
      </c>
      <c r="W47" s="26">
        <v>1</v>
      </c>
      <c r="X47" s="26">
        <v>1</v>
      </c>
      <c r="Y47" s="26">
        <v>1</v>
      </c>
      <c r="Z47" s="26">
        <v>1</v>
      </c>
      <c r="AA47" s="26">
        <v>1</v>
      </c>
      <c r="AB47" s="26">
        <v>1</v>
      </c>
      <c r="AC47" s="26">
        <f>SUM(Table1[[#This Row],[Column19]:[Column26]])</f>
        <v>7</v>
      </c>
    </row>
    <row r="48" spans="1:29" x14ac:dyDescent="0.2">
      <c r="A48" s="8" t="s">
        <v>10</v>
      </c>
      <c r="B48" t="s">
        <v>7</v>
      </c>
      <c r="C48" s="13">
        <f>AVERAGE(K48,U48,AC48)/7</f>
        <v>0.9107142857142857</v>
      </c>
      <c r="D48" s="28">
        <v>1</v>
      </c>
      <c r="E48" s="34">
        <v>1</v>
      </c>
      <c r="F48" s="34">
        <v>1</v>
      </c>
      <c r="G48" s="35">
        <v>1</v>
      </c>
      <c r="H48" s="34">
        <v>1</v>
      </c>
      <c r="I48" s="34">
        <v>1</v>
      </c>
      <c r="J48" s="34">
        <v>0</v>
      </c>
      <c r="K48" s="26">
        <f xml:space="preserve"> SUM(Table1[[#This Row],[Column4]:[Column102]])*(7/7)</f>
        <v>6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Q48" s="34">
        <v>1</v>
      </c>
      <c r="R48" s="34"/>
      <c r="S48" s="34">
        <v>1</v>
      </c>
      <c r="T48" s="34">
        <v>0</v>
      </c>
      <c r="U48" s="26" cm="1">
        <f t="array" ref="U48" xml:space="preserve"> SUM(Table1[[#This Row],[Column12]:[Column18]]*7/8)</f>
        <v>6.125</v>
      </c>
      <c r="V48" s="33">
        <v>1</v>
      </c>
      <c r="W48" s="33">
        <v>1</v>
      </c>
      <c r="X48" s="33">
        <v>1</v>
      </c>
      <c r="Y48" s="33">
        <v>1</v>
      </c>
      <c r="Z48" s="33">
        <v>1</v>
      </c>
      <c r="AA48" s="26">
        <v>1</v>
      </c>
      <c r="AB48" s="33">
        <v>1</v>
      </c>
      <c r="AC48" s="26">
        <f>SUM(Table1[[#This Row],[Column19]:[Column26]])</f>
        <v>7</v>
      </c>
    </row>
    <row r="49" spans="1:32" x14ac:dyDescent="0.2">
      <c r="A49" s="8" t="s">
        <v>10</v>
      </c>
      <c r="B49" t="s">
        <v>8</v>
      </c>
      <c r="C49" s="13">
        <f t="shared" si="1"/>
        <v>0.59523809523809523</v>
      </c>
      <c r="D49" s="26">
        <v>1</v>
      </c>
      <c r="E49" s="26">
        <v>1</v>
      </c>
      <c r="F49" s="26">
        <v>0</v>
      </c>
      <c r="G49" s="26">
        <v>1</v>
      </c>
      <c r="H49" s="26">
        <v>1</v>
      </c>
      <c r="I49" s="26">
        <v>1</v>
      </c>
      <c r="J49" s="26">
        <v>0</v>
      </c>
      <c r="K49" s="26">
        <f xml:space="preserve"> SUM(Table1[[#This Row],[Column4]:[Column102]])*(7/7)</f>
        <v>5</v>
      </c>
      <c r="L49" s="26">
        <v>1</v>
      </c>
      <c r="M49" s="26">
        <v>1</v>
      </c>
      <c r="N49" s="26">
        <v>0</v>
      </c>
      <c r="O49" s="26">
        <v>0</v>
      </c>
      <c r="P49" s="26">
        <v>1</v>
      </c>
      <c r="Q49" s="26">
        <v>1</v>
      </c>
      <c r="R49" s="26"/>
      <c r="S49" s="26">
        <v>0</v>
      </c>
      <c r="T49" s="26">
        <v>0</v>
      </c>
      <c r="U49" s="26" cm="1">
        <f t="array" ref="U49" xml:space="preserve"> SUM(Table1[[#This Row],[Column12]:[Column18]]*7/8)</f>
        <v>3.5</v>
      </c>
      <c r="V49" s="26">
        <v>0</v>
      </c>
      <c r="W49" s="26">
        <v>0</v>
      </c>
      <c r="X49" s="26">
        <v>1</v>
      </c>
      <c r="Y49" s="26">
        <v>1</v>
      </c>
      <c r="Z49" s="26">
        <v>1</v>
      </c>
      <c r="AA49" s="26">
        <v>1</v>
      </c>
      <c r="AB49" s="26">
        <v>0</v>
      </c>
      <c r="AC49" s="26">
        <f>SUM(Table1[[#This Row],[Column19]:[Column26]])</f>
        <v>4</v>
      </c>
      <c r="AF49" t="s">
        <v>98</v>
      </c>
    </row>
    <row r="50" spans="1:32" x14ac:dyDescent="0.2">
      <c r="A50" s="8" t="s">
        <v>10</v>
      </c>
      <c r="B50" t="s">
        <v>21</v>
      </c>
      <c r="C50" s="13">
        <f t="shared" si="1"/>
        <v>0.7321428571428571</v>
      </c>
      <c r="D50" s="28">
        <v>1</v>
      </c>
      <c r="E50" s="26">
        <v>1</v>
      </c>
      <c r="F50" s="26">
        <v>0</v>
      </c>
      <c r="G50" s="26">
        <v>1</v>
      </c>
      <c r="H50" s="26">
        <v>1</v>
      </c>
      <c r="I50" s="26">
        <v>1</v>
      </c>
      <c r="J50" s="26">
        <v>0</v>
      </c>
      <c r="K50" s="26">
        <f xml:space="preserve"> SUM(Table1[[#This Row],[Column4]:[Column102]])*(7/7)</f>
        <v>5</v>
      </c>
      <c r="L50" s="26">
        <v>1</v>
      </c>
      <c r="M50" s="26">
        <v>1</v>
      </c>
      <c r="N50" s="26">
        <v>1</v>
      </c>
      <c r="O50" s="26">
        <v>0</v>
      </c>
      <c r="P50" s="26">
        <v>1</v>
      </c>
      <c r="Q50" s="26">
        <v>1</v>
      </c>
      <c r="R50" s="26"/>
      <c r="S50" s="26">
        <v>0</v>
      </c>
      <c r="T50" s="26">
        <v>0</v>
      </c>
      <c r="U50" s="26" cm="1">
        <f t="array" ref="U50" xml:space="preserve"> SUM(Table1[[#This Row],[Column12]:[Column18]]*7/8)</f>
        <v>4.375</v>
      </c>
      <c r="V50" s="26">
        <v>1</v>
      </c>
      <c r="W50" s="26">
        <v>0</v>
      </c>
      <c r="X50" s="26">
        <v>1</v>
      </c>
      <c r="Y50" s="26">
        <v>1</v>
      </c>
      <c r="Z50" s="26">
        <v>1</v>
      </c>
      <c r="AA50" s="26">
        <v>1</v>
      </c>
      <c r="AB50" s="26">
        <v>1</v>
      </c>
      <c r="AC50" s="26">
        <f>SUM(Table1[[#This Row],[Column19]:[Column26]])</f>
        <v>6</v>
      </c>
    </row>
    <row r="51" spans="1:32" x14ac:dyDescent="0.2">
      <c r="B51" t="s">
        <v>82</v>
      </c>
      <c r="C51" s="14"/>
      <c r="D51" s="26">
        <f>SUM(Table1[Column4])</f>
        <v>12</v>
      </c>
      <c r="E51" s="26">
        <f>SUM(Table1[Column5])</f>
        <v>12</v>
      </c>
      <c r="F51" s="26">
        <f>SUM(Table1[Column6])</f>
        <v>7</v>
      </c>
      <c r="G51" s="26">
        <f>SUM(Table1[Column7])</f>
        <v>12</v>
      </c>
      <c r="H51" s="26">
        <f>SUM(Table1[Column8])</f>
        <v>12</v>
      </c>
      <c r="I51" s="26">
        <f>SUM(Table1[Column10])</f>
        <v>12</v>
      </c>
      <c r="J51" s="26">
        <f>SUM(Table1[Column102])</f>
        <v>4</v>
      </c>
      <c r="K51" s="26"/>
      <c r="L51" s="26">
        <f>SUM(Table1[Column12])</f>
        <v>12</v>
      </c>
      <c r="M51" s="26">
        <f>SUM(Table1[Column13])</f>
        <v>10</v>
      </c>
      <c r="N51" s="26">
        <f>SUM(Table1[Column14])</f>
        <v>11</v>
      </c>
      <c r="O51" s="26">
        <f>SUM(Table1[Column15])</f>
        <v>8</v>
      </c>
      <c r="P51" s="26">
        <f>SUM(Table1[Column16])</f>
        <v>12</v>
      </c>
      <c r="Q51" s="26">
        <f>SUM(Table1[Column162])</f>
        <v>12</v>
      </c>
      <c r="R51" s="26">
        <f>SUM(Table1[Column163])</f>
        <v>0</v>
      </c>
      <c r="S51" s="26">
        <f>SUM(Table1[Column17])</f>
        <v>6</v>
      </c>
      <c r="T51" s="26">
        <f>SUM(Table1[Column18])</f>
        <v>4</v>
      </c>
      <c r="V51" s="26">
        <f>SUM(Table1[Column19])</f>
        <v>11</v>
      </c>
      <c r="W51" s="26">
        <f>SUM(Table1[Column20])</f>
        <v>10</v>
      </c>
      <c r="X51" s="26">
        <f>SUM(Table1[Column22])</f>
        <v>9</v>
      </c>
      <c r="Y51" s="26">
        <f>SUM(Table1[Column23])</f>
        <v>12</v>
      </c>
      <c r="Z51" s="26">
        <f>SUM(Table1[Column24])</f>
        <v>12</v>
      </c>
      <c r="AA51" s="26">
        <f>SUM(Table1[Column25])</f>
        <v>12</v>
      </c>
      <c r="AB51" s="26">
        <f>SUM(Table1[Column26])</f>
        <v>11</v>
      </c>
      <c r="AC51" s="26"/>
    </row>
    <row r="52" spans="1:32" s="38" customFormat="1" x14ac:dyDescent="0.2"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V52" s="40"/>
      <c r="W52" s="40"/>
      <c r="X52" s="40"/>
      <c r="Y52" s="40"/>
      <c r="Z52" s="40"/>
      <c r="AA52" s="40"/>
      <c r="AB52" s="40"/>
      <c r="AC52" s="40"/>
    </row>
    <row r="53" spans="1:32" x14ac:dyDescent="0.2">
      <c r="B53" t="s">
        <v>108</v>
      </c>
      <c r="D53">
        <f t="shared" ref="D53:J53" si="2">AVERAGE(D45:D50)</f>
        <v>1</v>
      </c>
      <c r="E53">
        <f t="shared" si="2"/>
        <v>1</v>
      </c>
      <c r="F53">
        <f t="shared" si="2"/>
        <v>0.33333333333333331</v>
      </c>
      <c r="G53">
        <f t="shared" si="2"/>
        <v>1</v>
      </c>
      <c r="H53">
        <f t="shared" si="2"/>
        <v>1</v>
      </c>
      <c r="I53">
        <f t="shared" si="2"/>
        <v>1</v>
      </c>
      <c r="J53">
        <f t="shared" si="2"/>
        <v>0</v>
      </c>
      <c r="L53">
        <f t="shared" ref="L53:Q53" si="3">AVERAGE(L45:L50)</f>
        <v>1</v>
      </c>
      <c r="M53">
        <f t="shared" si="3"/>
        <v>0.83333333333333337</v>
      </c>
      <c r="N53">
        <f t="shared" si="3"/>
        <v>0.83333333333333337</v>
      </c>
      <c r="O53">
        <f t="shared" si="3"/>
        <v>0.5</v>
      </c>
      <c r="P53">
        <f t="shared" si="3"/>
        <v>1</v>
      </c>
      <c r="Q53">
        <f t="shared" si="3"/>
        <v>1</v>
      </c>
      <c r="S53">
        <f>AVERAGE(S45:S50)</f>
        <v>0.33333333333333331</v>
      </c>
      <c r="T53">
        <f>AVERAGE(T45:T50)</f>
        <v>0.16666666666666666</v>
      </c>
      <c r="V53">
        <f t="shared" ref="V53:AB53" si="4">AVERAGE(V45:V50)</f>
        <v>0.83333333333333337</v>
      </c>
      <c r="W53">
        <f t="shared" si="4"/>
        <v>0.66666666666666663</v>
      </c>
      <c r="X53">
        <f t="shared" si="4"/>
        <v>0.66666666666666663</v>
      </c>
      <c r="Y53">
        <f t="shared" si="4"/>
        <v>1</v>
      </c>
      <c r="Z53">
        <f t="shared" si="4"/>
        <v>1</v>
      </c>
      <c r="AA53">
        <f t="shared" si="4"/>
        <v>1</v>
      </c>
      <c r="AB53">
        <f t="shared" si="4"/>
        <v>0.83333333333333337</v>
      </c>
    </row>
    <row r="54" spans="1:32" x14ac:dyDescent="0.2">
      <c r="B54" t="s">
        <v>109</v>
      </c>
      <c r="D54">
        <f>AVERAGE(D39:D44)</f>
        <v>1</v>
      </c>
      <c r="E54">
        <f t="shared" ref="E54:AB54" si="5">AVERAGE(E39:E44)</f>
        <v>1</v>
      </c>
      <c r="F54">
        <f t="shared" si="5"/>
        <v>0.83333333333333337</v>
      </c>
      <c r="G54">
        <f t="shared" si="5"/>
        <v>1</v>
      </c>
      <c r="H54">
        <f t="shared" si="5"/>
        <v>1</v>
      </c>
      <c r="I54">
        <f t="shared" si="5"/>
        <v>1</v>
      </c>
      <c r="J54">
        <f t="shared" si="5"/>
        <v>0.66666666666666663</v>
      </c>
      <c r="L54">
        <f t="shared" si="5"/>
        <v>1</v>
      </c>
      <c r="M54">
        <f t="shared" si="5"/>
        <v>0.83333333333333337</v>
      </c>
      <c r="N54">
        <f t="shared" si="5"/>
        <v>1</v>
      </c>
      <c r="O54">
        <f t="shared" si="5"/>
        <v>0.83333333333333337</v>
      </c>
      <c r="P54">
        <f t="shared" si="5"/>
        <v>1</v>
      </c>
      <c r="Q54">
        <f t="shared" si="5"/>
        <v>1</v>
      </c>
      <c r="S54">
        <f t="shared" si="5"/>
        <v>0.66666666666666663</v>
      </c>
      <c r="T54">
        <f t="shared" si="5"/>
        <v>0.5</v>
      </c>
      <c r="V54">
        <f t="shared" si="5"/>
        <v>1</v>
      </c>
      <c r="W54">
        <f t="shared" si="5"/>
        <v>1</v>
      </c>
      <c r="X54">
        <f t="shared" si="5"/>
        <v>0.83333333333333337</v>
      </c>
      <c r="Y54">
        <f t="shared" si="5"/>
        <v>1</v>
      </c>
      <c r="Z54">
        <f t="shared" si="5"/>
        <v>1</v>
      </c>
      <c r="AA54">
        <f t="shared" si="5"/>
        <v>1</v>
      </c>
      <c r="AB54">
        <f t="shared" si="5"/>
        <v>1</v>
      </c>
    </row>
    <row r="56" spans="1:32" x14ac:dyDescent="0.2">
      <c r="A56" t="s">
        <v>66</v>
      </c>
      <c r="B56" s="15">
        <f>AVERAGE(C39:C44)</f>
        <v>0.91964285714285721</v>
      </c>
    </row>
    <row r="57" spans="1:32" x14ac:dyDescent="0.2">
      <c r="A57" t="s">
        <v>67</v>
      </c>
      <c r="B57" s="15">
        <f>AVERAGE(C45:C50)</f>
        <v>0.7757936507936507</v>
      </c>
    </row>
    <row r="58" spans="1:32" x14ac:dyDescent="0.2">
      <c r="B58" s="15" t="s">
        <v>83</v>
      </c>
      <c r="C58" t="s">
        <v>84</v>
      </c>
      <c r="D58" t="s">
        <v>107</v>
      </c>
    </row>
    <row r="59" spans="1:32" x14ac:dyDescent="0.2">
      <c r="A59" t="s">
        <v>68</v>
      </c>
      <c r="B59" s="13">
        <f>C45</f>
        <v>0.77380952380952384</v>
      </c>
      <c r="C59">
        <f>C39</f>
        <v>0.86309523809523814</v>
      </c>
      <c r="D59" s="15">
        <f>AVERAGE(C39,C46)</f>
        <v>0.81845238095238093</v>
      </c>
    </row>
    <row r="60" spans="1:32" x14ac:dyDescent="0.2">
      <c r="A60" t="s">
        <v>69</v>
      </c>
      <c r="B60" s="13">
        <f>C47</f>
        <v>0.86904761904761896</v>
      </c>
      <c r="C60">
        <f>C40</f>
        <v>0.86904761904761896</v>
      </c>
      <c r="D60" s="15">
        <f xml:space="preserve"> AVERAGE(C40,C47)</f>
        <v>0.86904761904761896</v>
      </c>
    </row>
    <row r="61" spans="1:32" x14ac:dyDescent="0.2">
      <c r="A61" t="s">
        <v>70</v>
      </c>
      <c r="B61" s="13">
        <f t="shared" ref="B61:B62" si="6">C49</f>
        <v>0.59523809523809523</v>
      </c>
      <c r="C61">
        <f>C43</f>
        <v>0.95833333333333326</v>
      </c>
      <c r="D61" s="15">
        <f>AVERAGE(C43,C49)</f>
        <v>0.77678571428571419</v>
      </c>
    </row>
    <row r="62" spans="1:32" x14ac:dyDescent="0.2">
      <c r="A62" t="s">
        <v>71</v>
      </c>
      <c r="B62" s="13">
        <f t="shared" si="6"/>
        <v>0.7321428571428571</v>
      </c>
      <c r="C62">
        <f>C44</f>
        <v>0.91666666666666674</v>
      </c>
      <c r="D62" s="15">
        <f>AVERAGE(C50,C44)</f>
        <v>0.82440476190476186</v>
      </c>
    </row>
    <row r="63" spans="1:32" x14ac:dyDescent="0.2">
      <c r="A63" t="s">
        <v>85</v>
      </c>
      <c r="B63" s="29">
        <f>C46</f>
        <v>0.77380952380952384</v>
      </c>
      <c r="C63">
        <f>C41</f>
        <v>1</v>
      </c>
      <c r="D63" s="15">
        <f>AVERAGE(B63:C63)</f>
        <v>0.88690476190476186</v>
      </c>
    </row>
    <row r="64" spans="1:32" x14ac:dyDescent="0.2">
      <c r="A64" t="s">
        <v>112</v>
      </c>
      <c r="B64" s="15">
        <f>C48</f>
        <v>0.9107142857142857</v>
      </c>
      <c r="C64">
        <f>C42</f>
        <v>0.9107142857142857</v>
      </c>
      <c r="D64" s="15">
        <f>AVERAGE(B64:C64)</f>
        <v>0.9107142857142857</v>
      </c>
    </row>
    <row r="65" spans="1:4" x14ac:dyDescent="0.2">
      <c r="B65" s="15"/>
    </row>
    <row r="66" spans="1:4" x14ac:dyDescent="0.2">
      <c r="B66" s="15"/>
    </row>
    <row r="67" spans="1:4" x14ac:dyDescent="0.2">
      <c r="A67" t="s">
        <v>86</v>
      </c>
      <c r="B67" s="15"/>
      <c r="C67" t="s">
        <v>87</v>
      </c>
    </row>
    <row r="68" spans="1:4" x14ac:dyDescent="0.2">
      <c r="A68" s="24" t="s">
        <v>0</v>
      </c>
      <c r="B68" s="16" t="s">
        <v>110</v>
      </c>
      <c r="C68">
        <v>0</v>
      </c>
    </row>
    <row r="69" spans="1:4" x14ac:dyDescent="0.2">
      <c r="A69" s="24" t="s">
        <v>0</v>
      </c>
      <c r="B69" s="17" t="s">
        <v>6</v>
      </c>
      <c r="C69">
        <v>0</v>
      </c>
    </row>
    <row r="70" spans="1:4" x14ac:dyDescent="0.2">
      <c r="A70" s="24" t="s">
        <v>0</v>
      </c>
      <c r="B70" s="16" t="s">
        <v>9</v>
      </c>
      <c r="C70">
        <v>1</v>
      </c>
      <c r="D70" t="s">
        <v>111</v>
      </c>
    </row>
    <row r="71" spans="1:4" x14ac:dyDescent="0.2">
      <c r="A71" s="24" t="s">
        <v>0</v>
      </c>
      <c r="B71" s="17" t="s">
        <v>7</v>
      </c>
      <c r="C71">
        <v>1</v>
      </c>
    </row>
    <row r="72" spans="1:4" x14ac:dyDescent="0.2">
      <c r="A72" s="24" t="s">
        <v>0</v>
      </c>
      <c r="B72" s="16" t="s">
        <v>8</v>
      </c>
      <c r="C72">
        <v>1</v>
      </c>
    </row>
    <row r="73" spans="1:4" x14ac:dyDescent="0.2">
      <c r="A73" s="24" t="s">
        <v>0</v>
      </c>
      <c r="B73" s="17" t="s">
        <v>21</v>
      </c>
      <c r="C73">
        <v>1</v>
      </c>
    </row>
    <row r="74" spans="1:4" x14ac:dyDescent="0.2">
      <c r="A74" s="25" t="s">
        <v>10</v>
      </c>
      <c r="B74" s="16" t="s">
        <v>110</v>
      </c>
      <c r="C74">
        <v>0</v>
      </c>
    </row>
    <row r="75" spans="1:4" x14ac:dyDescent="0.2">
      <c r="A75" s="25" t="s">
        <v>10</v>
      </c>
      <c r="B75" s="17" t="s">
        <v>6</v>
      </c>
      <c r="C75">
        <v>0</v>
      </c>
    </row>
    <row r="76" spans="1:4" x14ac:dyDescent="0.2">
      <c r="A76" s="25" t="s">
        <v>10</v>
      </c>
      <c r="B76" s="16" t="s">
        <v>9</v>
      </c>
      <c r="C76">
        <v>0</v>
      </c>
    </row>
    <row r="77" spans="1:4" x14ac:dyDescent="0.2">
      <c r="A77" s="25" t="s">
        <v>10</v>
      </c>
      <c r="B77" s="17" t="s">
        <v>7</v>
      </c>
      <c r="C77">
        <v>0</v>
      </c>
    </row>
    <row r="78" spans="1:4" x14ac:dyDescent="0.2">
      <c r="A78" s="25" t="s">
        <v>10</v>
      </c>
      <c r="B78" s="16" t="s">
        <v>8</v>
      </c>
      <c r="C78">
        <v>0</v>
      </c>
    </row>
    <row r="79" spans="1:4" x14ac:dyDescent="0.2">
      <c r="A79" s="25" t="s">
        <v>10</v>
      </c>
      <c r="B79" s="17" t="s">
        <v>21</v>
      </c>
      <c r="C79">
        <v>0</v>
      </c>
    </row>
    <row r="87" spans="1:30" x14ac:dyDescent="0.2">
      <c r="A87" s="33"/>
      <c r="B87" s="33"/>
      <c r="C87" s="33"/>
      <c r="D87" s="33"/>
      <c r="E87" s="33"/>
      <c r="F87" s="33"/>
      <c r="G87" s="36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45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45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45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45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K100" s="33"/>
      <c r="AL100" s="33"/>
      <c r="AM100" s="33"/>
      <c r="AN100" s="33"/>
      <c r="AO100" s="33"/>
      <c r="AP100" s="33"/>
      <c r="AQ100" s="33"/>
      <c r="AR100" s="33"/>
    </row>
    <row r="101" spans="1:45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K101" s="33"/>
      <c r="AL101" s="33"/>
      <c r="AM101" s="33"/>
      <c r="AN101" s="33"/>
      <c r="AO101" s="33"/>
      <c r="AP101" s="33"/>
      <c r="AQ101" s="33"/>
      <c r="AR101" s="33"/>
    </row>
    <row r="102" spans="1:45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 spans="1:45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 spans="1:45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 spans="1:45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 spans="1:45" x14ac:dyDescent="0.2">
      <c r="A106" s="33"/>
      <c r="B106" s="33"/>
      <c r="C106" s="33"/>
      <c r="D106" s="33"/>
      <c r="E106" s="33"/>
      <c r="F106" s="33"/>
      <c r="G106" s="36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 spans="1:45" x14ac:dyDescent="0.2">
      <c r="A107" s="33"/>
      <c r="B107" s="37"/>
      <c r="C107" s="33"/>
      <c r="D107" s="33"/>
      <c r="E107" s="33"/>
      <c r="F107" s="33"/>
      <c r="G107" s="36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K107" s="33"/>
      <c r="AL107" s="33"/>
      <c r="AM107" s="33"/>
      <c r="AN107" s="33"/>
      <c r="AO107" s="33"/>
      <c r="AP107" s="33"/>
      <c r="AQ107" s="33"/>
      <c r="AR107" s="33"/>
      <c r="AS107" s="33"/>
    </row>
    <row r="108" spans="1:45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K108" s="33"/>
      <c r="AL108" s="33"/>
      <c r="AM108" s="33"/>
      <c r="AN108" s="33"/>
      <c r="AO108" s="33"/>
      <c r="AP108" s="33"/>
      <c r="AQ108" s="33"/>
      <c r="AR108" s="33"/>
      <c r="AS108" s="33"/>
    </row>
    <row r="109" spans="1:45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 spans="1:45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K110" s="33"/>
      <c r="AL110" s="33"/>
      <c r="AM110" s="33"/>
      <c r="AN110" s="33"/>
      <c r="AO110" s="33"/>
      <c r="AP110" s="33"/>
      <c r="AQ110" s="33"/>
      <c r="AR110" s="33"/>
      <c r="AS110" s="33"/>
    </row>
    <row r="111" spans="1:45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K111" s="33"/>
      <c r="AL111" s="33"/>
      <c r="AM111" s="33"/>
      <c r="AN111" s="33"/>
      <c r="AO111" s="33"/>
      <c r="AP111" s="33"/>
      <c r="AQ111" s="33"/>
      <c r="AR111" s="33"/>
      <c r="AS111" s="33"/>
    </row>
    <row r="112" spans="1:45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K112" s="33"/>
      <c r="AL112" s="33"/>
      <c r="AM112" s="33"/>
      <c r="AN112" s="33"/>
      <c r="AO112" s="33"/>
      <c r="AP112" s="33"/>
      <c r="AQ112" s="33"/>
      <c r="AR112" s="33"/>
      <c r="AS112" s="33"/>
    </row>
    <row r="113" spans="1:45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K113" s="33"/>
      <c r="AL113" s="33"/>
      <c r="AM113" s="33"/>
      <c r="AN113" s="33"/>
      <c r="AO113" s="33"/>
      <c r="AP113" s="33"/>
      <c r="AQ113" s="33"/>
      <c r="AR113" s="33"/>
      <c r="AS113" s="33"/>
    </row>
    <row r="114" spans="1:45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K114" s="33"/>
      <c r="AL114" s="33"/>
      <c r="AM114" s="33"/>
      <c r="AN114" s="33"/>
      <c r="AO114" s="33"/>
      <c r="AP114" s="33"/>
      <c r="AQ114" s="33"/>
      <c r="AR114" s="33"/>
      <c r="AS114" s="33"/>
    </row>
    <row r="115" spans="1:45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 spans="1:45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K116" s="33"/>
      <c r="AL116" s="33"/>
      <c r="AM116" s="33"/>
      <c r="AN116" s="33"/>
      <c r="AO116" s="33"/>
      <c r="AP116" s="33"/>
      <c r="AQ116" s="33"/>
      <c r="AR116" s="33"/>
    </row>
    <row r="117" spans="1:45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:45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45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45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45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45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:45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:45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:45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45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:45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:45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:30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</sheetData>
  <mergeCells count="5">
    <mergeCell ref="K36:U36"/>
    <mergeCell ref="V36:AC36"/>
    <mergeCell ref="G10:M10"/>
    <mergeCell ref="G8:J8"/>
    <mergeCell ref="D36:J36"/>
  </mergeCells>
  <phoneticPr fontId="8" type="noConversion"/>
  <conditionalFormatting sqref="B56:B58 D59:D6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B6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:B6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D63 D6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D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C5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:C7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:Z49 C50 J50:Z50 C39:Z47 C48 K48 U48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AB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J49 J50 L39:T50 V39:AB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J50 L39:T50 V39:AB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:J49 J50 D39:J47 L49:T50 L39:T47 V49:AB50 V39:AB47 AA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T52 V51:AC5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:Z49 J50:Z50 D39:Z47 K48 U48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AB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Z49 J50:Z50 E40:Z47 K48 U48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K50 U39:U50 AC39:AC5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Saeedizade</dc:creator>
  <cp:lastModifiedBy>Javad Saeedizade</cp:lastModifiedBy>
  <dcterms:created xsi:type="dcterms:W3CDTF">2023-09-19T11:17:15Z</dcterms:created>
  <dcterms:modified xsi:type="dcterms:W3CDTF">2023-12-04T07:17:57Z</dcterms:modified>
</cp:coreProperties>
</file>